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4\2024 DODÁVKY\3. ŠD Havřice - interiér\"/>
    </mc:Choice>
  </mc:AlternateContent>
  <bookViews>
    <workbookView xWindow="-105" yWindow="-105" windowWidth="23250" windowHeight="12570" tabRatio="962" activeTab="1"/>
  </bookViews>
  <sheets>
    <sheet name="Krycí list s rekapitulací" sheetId="19" r:id="rId1"/>
    <sheet name="Herna" sheetId="50" r:id="rId2"/>
    <sheet name="Kabinet" sheetId="69" r:id="rId3"/>
    <sheet name="Sklad" sheetId="71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69" l="1"/>
  <c r="B23" i="69"/>
  <c r="B22" i="69"/>
  <c r="B47" i="50"/>
  <c r="B45" i="50"/>
  <c r="D25" i="19"/>
  <c r="G26" i="50" l="1"/>
  <c r="H26" i="50" s="1"/>
  <c r="G27" i="50"/>
  <c r="H27" i="50" s="1"/>
  <c r="G25" i="50"/>
  <c r="H25" i="50" s="1"/>
  <c r="G23" i="50"/>
  <c r="H23" i="50" s="1"/>
  <c r="G18" i="69" l="1"/>
  <c r="G37" i="50"/>
  <c r="B15" i="19" l="1"/>
  <c r="G15" i="71"/>
  <c r="H15" i="71" s="1"/>
  <c r="G14" i="71"/>
  <c r="G8" i="71"/>
  <c r="G11" i="69"/>
  <c r="H11" i="69" s="1"/>
  <c r="G12" i="69"/>
  <c r="H12" i="69" s="1"/>
  <c r="G16" i="71" l="1"/>
  <c r="H14" i="71"/>
  <c r="G9" i="71"/>
  <c r="H18" i="71" s="1"/>
  <c r="H8" i="71"/>
  <c r="H9" i="71" s="1"/>
  <c r="H16" i="71" l="1"/>
  <c r="H20" i="71" s="1"/>
  <c r="C15" i="19"/>
  <c r="D15" i="19" l="1"/>
  <c r="H19" i="71"/>
  <c r="G8" i="69"/>
  <c r="H8" i="69" l="1"/>
  <c r="B14" i="19" l="1"/>
  <c r="G19" i="69"/>
  <c r="H19" i="69" s="1"/>
  <c r="G10" i="69"/>
  <c r="H10" i="69" s="1"/>
  <c r="G9" i="69"/>
  <c r="G13" i="69" s="1"/>
  <c r="G30" i="50"/>
  <c r="H30" i="50" s="1"/>
  <c r="H9" i="69" l="1"/>
  <c r="H13" i="69" s="1"/>
  <c r="G20" i="69"/>
  <c r="H18" i="69"/>
  <c r="H20" i="69" l="1"/>
  <c r="H24" i="69" s="1"/>
  <c r="H22" i="69"/>
  <c r="H23" i="69" l="1"/>
  <c r="D14" i="19"/>
  <c r="C14" i="19"/>
  <c r="G22" i="50"/>
  <c r="H22" i="50" s="1"/>
  <c r="H37" i="50" l="1"/>
  <c r="G9" i="50" l="1"/>
  <c r="H9" i="50" s="1"/>
  <c r="G20" i="50" l="1"/>
  <c r="G21" i="50"/>
  <c r="G31" i="50" l="1"/>
  <c r="B13" i="19"/>
  <c r="G14" i="50"/>
  <c r="G16" i="50"/>
  <c r="H16" i="50" s="1"/>
  <c r="G15" i="50"/>
  <c r="H15" i="50" s="1"/>
  <c r="G42" i="50"/>
  <c r="H42" i="50" s="1"/>
  <c r="G41" i="50"/>
  <c r="G36" i="50"/>
  <c r="G38" i="50" s="1"/>
  <c r="H21" i="50"/>
  <c r="G10" i="50"/>
  <c r="H10" i="50" s="1"/>
  <c r="G8" i="50"/>
  <c r="H14" i="50" l="1"/>
  <c r="H17" i="50" s="1"/>
  <c r="G17" i="50"/>
  <c r="G11" i="50"/>
  <c r="G43" i="50"/>
  <c r="H41" i="50"/>
  <c r="H20" i="50"/>
  <c r="H31" i="50" s="1"/>
  <c r="H8" i="50"/>
  <c r="H11" i="50" s="1"/>
  <c r="H36" i="50"/>
  <c r="H38" i="50" s="1"/>
  <c r="H43" i="50" l="1"/>
  <c r="H47" i="50" s="1"/>
  <c r="H45" i="50"/>
  <c r="C13" i="19" l="1"/>
  <c r="C16" i="19" s="1"/>
  <c r="D18" i="19" s="1"/>
  <c r="D13" i="19"/>
  <c r="D16" i="19" s="1"/>
  <c r="D20" i="19" s="1"/>
  <c r="H46" i="50" l="1"/>
  <c r="D19" i="19" l="1"/>
</calcChain>
</file>

<file path=xl/sharedStrings.xml><?xml version="1.0" encoding="utf-8"?>
<sst xmlns="http://schemas.openxmlformats.org/spreadsheetml/2006/main" count="123" uniqueCount="81">
  <si>
    <t>Položka</t>
  </si>
  <si>
    <t>ks</t>
  </si>
  <si>
    <t>Cena celkem vč. DPH</t>
  </si>
  <si>
    <t>Učitelské pracoviště</t>
  </si>
  <si>
    <t>Žákovské pracoviště</t>
  </si>
  <si>
    <t>Celkem</t>
  </si>
  <si>
    <t>Ostatní náklady</t>
  </si>
  <si>
    <t>Specifikace</t>
  </si>
  <si>
    <t>celkem bez DPH</t>
  </si>
  <si>
    <t>celkem s DPH</t>
  </si>
  <si>
    <t>CELKEM bez DPH</t>
  </si>
  <si>
    <t>DPH 21%</t>
  </si>
  <si>
    <t>jedn. cena bez DPH</t>
  </si>
  <si>
    <t>Celková doprava dle koeficientu</t>
  </si>
  <si>
    <t>Rozmístění, pevná montáž</t>
  </si>
  <si>
    <t>Doprava montáže</t>
  </si>
  <si>
    <t>Celkové sestavení, vynošení, kotvení a montáž</t>
  </si>
  <si>
    <t xml:space="preserve">Učitelská židle </t>
  </si>
  <si>
    <t xml:space="preserve">Tvarovaná 11-ti vrstvá skořepina s čalouněním sedáku a opěráku. Fixace pomocí přítlačné desky formou skrytých závrtných šroubů. Skořepina fixovaná k 5-ti paprskovému kříži se zvedacím mechanismem pomocí plynového pístu. </t>
  </si>
  <si>
    <t>Vybavení učebny</t>
  </si>
  <si>
    <t>revize s vystavením revizní zprávy</t>
  </si>
  <si>
    <t>el. rozvod v katedře. CYKY 3x 2,5; zásuvky 230V</t>
  </si>
  <si>
    <t>el. rozvod v katedře</t>
  </si>
  <si>
    <t>Doprava, montáž</t>
  </si>
  <si>
    <t>Ozvučení</t>
  </si>
  <si>
    <t>Konzoly pro repro 2 ks</t>
  </si>
  <si>
    <t xml:space="preserve">Stavitelná konzola ošetřená vypalovací práškovou barvou </t>
  </si>
  <si>
    <t>Montáž repro vč. kabeláží</t>
  </si>
  <si>
    <t>Instalační práce</t>
  </si>
  <si>
    <t>Stůl celodřevěný, pevný zásuvkový kontejner s centrálním zámkem</t>
  </si>
  <si>
    <t>Skříň vysoká, uzavřená s policemi</t>
  </si>
  <si>
    <t>Skříň čtyřdveřová uzavřená, s policemi</t>
  </si>
  <si>
    <t>Katedra multimediální 
(PUR hrana)</t>
  </si>
  <si>
    <t xml:space="preserve">Nástavec uzavřený </t>
  </si>
  <si>
    <t>Revize - elektro</t>
  </si>
  <si>
    <t>CPU: Passmark V10 min. 12000 bodů bez přetaktování
Paměť: min. 16GB DDR4
Operační systém: plně kompatibilní s MS Windows,  s podporou připojení do domény
Kapacita disku: min. SSD 512GB, M.2 PCIe NVMe
Mechanika: jednotka DVD+/RW
Grafika: integrovaná
Konektivita: Wireless 802.11ac, LAN 10/100/1000, Bluetooth
Porty: 1x RJ45,
min. 4x USB 2.0, min. 4x USB 3.0, 1x
univerzální zvukový konektor typu Jack, 1x HDMI, 1x DisplayPort
Klávesnice USB s českou lokalizací + optická myš USB
Typ panelu: IPS
Technologie podsvícení: LED
Úhlopříčka: min. 23,5"
Rozlišení: FullHD 1920x1080
Poměr stran: 16:9
Povrch displeje: Matný
Jas: min. 250 cd/m2
Kontrast: min. 1000:1
Odezva: 5 ms
Pozorovací úhly (Horizontál/Vertikál): min. 170° / 170°
Konektory: VGA, HDMI
VESA kompatibilní: Ano
HDMI propojovací kabel s PC
Záruka: 36 měsíců ONSITE 
kancelářský balíček Office Std 2019 OLP</t>
  </si>
  <si>
    <t>Učitelské PC</t>
  </si>
  <si>
    <t>Koberec</t>
  </si>
  <si>
    <t>Žákovská dřevěná židle</t>
  </si>
  <si>
    <t>Stohovatelná žákovská židle. Kostra z masivu, barevný sedák a opěrák.</t>
  </si>
  <si>
    <t>Číslo položky</t>
  </si>
  <si>
    <t>Celodřevěný dětský stůl - půlkulatý</t>
  </si>
  <si>
    <t xml:space="preserve">Dětský stůl celodřevený, obdélníkový
</t>
  </si>
  <si>
    <t>1200 x 600 mm (Š x H) - tolerance ±5%
Dětský půlkulatý stůl o rozměru 1200 x 600 mm. 
Konstrukce: deska LTD o tloušťce min. 18 mm, dřevěná podnož.
Pracovní deska tl. 18 mm - barevná.</t>
  </si>
  <si>
    <t>1200 x 600 mm (Š x H) - tolerance ±5%
Dětský obdélníkový stůl o rozměru 1200 x 600 mm. 
Konstrukce: deska LTD o tloušťce min. 18 mm, dřevěná podnož.
Pracovní deska tl. 18mm - barevná.</t>
  </si>
  <si>
    <t>Mobilní skříňka 
s 12x úložným boxem a dvířky</t>
  </si>
  <si>
    <t>770 x 1040 x 470 mm (V x Š x H) - tolerance ±5%
Konstrukce: LTD min. 18 mm, lepená konstrukce, 2 mm ABS hrany, 4x rektifikační šrouby. Pohledová záda. 
Skříň na kolečkách s 12 úložnými boxy. Dvířka, 2x police.</t>
  </si>
  <si>
    <t>5000 x 4000 mm - tolerance ±10%
Jednobarevný koberec, materiál PP, hygienický atest.
(nutno zaměřit na místě)</t>
  </si>
  <si>
    <t>Elektroinstalace v nábytkové části</t>
  </si>
  <si>
    <t>Kancelářská židle</t>
  </si>
  <si>
    <t>Kancelářská židle s vyšším a ergonomickým opěrákem, mechanika e-synchro, vel. 430-530 mm, s područkami.</t>
  </si>
  <si>
    <t>Displej: min. 15.6" FullHD (1920 x 1080), matný
CPU: Passmark V10 min. 9000 bodů bez přetaktování
Paměť: min. 8GB DDR4
Operační systém: plně kompatibilní s MS Windows, s podporou připojení do domény
Kapacita disku: min. SSD 256GB, M.2 PCIe NVMe
Grafika: integrovaná
Konektivita: Wireless 802.11ax, LAN 10/100/1000, Bluetooth
Porty:
1x RJ45, min. 1x USB 2.0, min. 1x USB 3.0, min. 1x USB C, 1x univerzální zvukový konektor typu Jack, 1x HDMI
Klávesnice česká, podsvícená s numerickou částí
Webkamera s mikrofonem, čtečka paměťových karet
Záruka: 36 měsíců ONSITE 
kancelářský balíček  MS Office Std 2019 OLP</t>
  </si>
  <si>
    <t>Učitelský NTB</t>
  </si>
  <si>
    <t>Vybavení kabinetu</t>
  </si>
  <si>
    <t>Věšák s odkládací deskou</t>
  </si>
  <si>
    <t>1800 x 600 mm
Věšák s odkládací deskou a stěnou z laminové desky, háčky kovové dle výběru.</t>
  </si>
  <si>
    <t>Vybavení skladu</t>
  </si>
  <si>
    <t>Repro aktivní stereo 20W</t>
  </si>
  <si>
    <t>2x reproduktor, celkový výkon min. 20W, napájení 230V, 1x propojovací kabel, 1x RCA kabel</t>
  </si>
  <si>
    <t>Ostatní vybavení</t>
  </si>
  <si>
    <t>IČ: 00291463</t>
  </si>
  <si>
    <t xml:space="preserve">                 688 01 Uherský Brod</t>
  </si>
  <si>
    <t>IČ:</t>
  </si>
  <si>
    <t>Cena celkem s DPH</t>
  </si>
  <si>
    <t>Rekapitulace dílčích částí</t>
  </si>
  <si>
    <t>Krycí list cenové nabídky
Dodávka interiéru Školní družina Havřice</t>
  </si>
  <si>
    <t>Zpracoval dne:</t>
  </si>
  <si>
    <t>Podpis:</t>
  </si>
  <si>
    <t>Základ pro DPH</t>
  </si>
  <si>
    <t>Herna (m.č. 2.12)</t>
  </si>
  <si>
    <t>Kabinet (m.č. 2.13)</t>
  </si>
  <si>
    <t>Sklad (m.č. 2.14)</t>
  </si>
  <si>
    <r>
      <rPr>
        <b/>
        <sz val="10"/>
        <rFont val="Arial"/>
        <family val="2"/>
        <charset val="238"/>
      </rPr>
      <t>Zadavatel</t>
    </r>
    <r>
      <rPr>
        <sz val="10"/>
        <rFont val="Arial"/>
        <family val="2"/>
        <charset val="238"/>
      </rPr>
      <t>: Město Uherský Brod, Masarykovo nám. 100</t>
    </r>
  </si>
  <si>
    <r>
      <rPr>
        <b/>
        <sz val="10"/>
        <rFont val="Arial"/>
        <family val="2"/>
        <charset val="238"/>
      </rPr>
      <t>Dodavatel</t>
    </r>
    <r>
      <rPr>
        <sz val="10"/>
        <rFont val="Arial"/>
        <family val="2"/>
        <charset val="238"/>
      </rPr>
      <t>:</t>
    </r>
  </si>
  <si>
    <t xml:space="preserve">760 x 1600 x 600 mm (V x Š x H) - tolerance ±5%
Pracovní deska 25 mm s PUR hranou. V pracovní desce stolu bude průchodka průměru 70 mm pro kabeláž pro monitor. Konstrukce katedry z LTD 18 mm, dvojitá záda pro vedení veškeré kabeláže. Pojezd pro klávesnici pod pracovní deskou.
PC box: šíře 270 mm, ve spodní části jekl 40 x 20 mm, v horní části PC boxu police, v zadní části PC boxu odvětrování perforovaným plechem (velikost otvoru min. 7 mm max.10 mm), uzavíratelný se zámkem.
Roletová skříňka pro AV techniku: šíře 600 mm, ve spodní části jekl 40 x 20 mm, 2x stavitelné police, horizontální roletová dvířka se zámkem, nerez úchytky.
Kovové prvky budou upraveny vypalovací barvou RAL dle výběru. </t>
  </si>
  <si>
    <t>1800 x 900 x 430 mm (V x Š x H) - tolerance ±5%
Konstrukce: LTD min. 18 mm, lepená konstrukce, 2 mm ABS hrany. Celá konstrukce je zpevněna kovovým profilem 40 x 20 mm v horní, prostřední a spodní části. 4x rektifikační šrouby.
Horní část: plná dvířka s nerez. úchytkami a zámkem, 2x stavitelná police
Dolní část: plná dvířka s nerez. úchytkami a zámkem, 2x stavitelná police</t>
  </si>
  <si>
    <t>600 x 900 x 430 mm (V x Š x H) - tolerance ±5%
Konstrukce: LTD min. 18 mm, lepená konstrukce, ABS hrany. Celá konstrukce je zpevněna kovovým profilem 40 x 20 mm v horní části, plná dvířka s nerez. úchytkami a zámkem, 1x stavitelná police.</t>
  </si>
  <si>
    <t>760 x 1600 x 680 mm (V x Š x H) - tolerance ±5%
Stůl celodřevěný s pevným zásuvkovým kontejnerem, uzamykání centrálním zámkem, čelní krytí, materiál LTD tl. 18 mm s ABS hranou, pracovní deska LTD tl. 25 mm s ABS hranou, nerez úchytky.</t>
  </si>
  <si>
    <t xml:space="preserve">1800 x 900 x 430 mm (V x Š x H) - tolerance ±5%
Konstrukce: LTD min. 18 mm, lepená konstrukce, 2 mm ABS hrany. Celá konstrukce je zpevněna kovovým profilem 40 x 20 mm v horní a spodní části. 
4x rektifikační šrouby.
Plné dveře s nerez. úchytkami a zámkem, 5x police, z toho minimálně 4x stavitelná </t>
  </si>
  <si>
    <t>Systém plug and play
Interaktivní projektor, světelný výkon min. 3500 ANSI Lm
Rozlišení min. WXGA (1280x800)
Dvě interaktivní pera 
Projekční plocha nejméně 200x120cm
Výkonné multimediální PC
Bezdrátová klávesnice s touchpadem, černé provedení
Wi-Fi, DVD, možnost připojení USB flash
Možnost promítání na zeď (pouze projekce)
Možnost promítání na podlad s interaktivní odezvou
Intergované reproduktory
Projekční interakticní podložka (omyvatelný povrch) k projekční ploše)
Součástí bude ochranný přepravní obal</t>
  </si>
  <si>
    <t>Mobilní interaktivní box na kolečkách
(interaktivní pojízdná učebna)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</si>
</sst>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 * #,##0.00_)&quot;ź&quot;_ ;_ * \(#,##0.00\)&quot;ź&quot;_ ;_ * &quot;-&quot;??_)&quot;ź&quot;_ ;_ @_ "/>
    <numFmt numFmtId="169" formatCode="_ * #,##0.00_)_ź_ ;_ * \(#,##0.00\)_ź_ ;_ * &quot;-&quot;??_)_ź_ ;_ @_ "/>
    <numFmt numFmtId="170" formatCode="#,##0\ &quot;F&quot;;\-#,##0\ &quot;F&quot;"/>
    <numFmt numFmtId="171" formatCode="#,##0\ &quot;F&quot;;[Red]\-#,##0\ &quot;F&quot;"/>
    <numFmt numFmtId="172" formatCode="#,##0.\-"/>
    <numFmt numFmtId="173" formatCode="_-* #,##0\ &quot;zł&quot;_-;\-* #,##0\ &quot;zł&quot;_-;_-* &quot;-&quot;\ &quot;zł&quot;_-;_-@_-"/>
    <numFmt numFmtId="174" formatCode="&quot;$&quot;#,##0\ ;\(&quot;$&quot;#,##0\)"/>
    <numFmt numFmtId="175" formatCode="&quot;$&quot;* #,##0.00;&quot;$&quot;* \-#,##0.00"/>
    <numFmt numFmtId="176" formatCode="&quot;$&quot;#,##0.00_);[Red]\(&quot;$&quot;#,##0.00\)"/>
    <numFmt numFmtId="177" formatCode="0.0%"/>
    <numFmt numFmtId="178" formatCode="#,##0.00\ &quot;Kč&quot;"/>
  </numFmts>
  <fonts count="76">
    <font>
      <sz val="10"/>
      <name val="Verdana"/>
      <charset val="238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8"/>
      <name val="Verdana"/>
      <family val="2"/>
      <charset val="238"/>
    </font>
    <font>
      <sz val="10"/>
      <name val="Arial CE"/>
      <charset val="238"/>
    </font>
    <font>
      <i/>
      <sz val="8"/>
      <name val="Trebuchet MS"/>
      <family val="2"/>
      <charset val="238"/>
    </font>
    <font>
      <b/>
      <i/>
      <sz val="8"/>
      <name val="Trebuchet MS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</font>
    <font>
      <sz val="10"/>
      <name val="Geneva"/>
      <family val="2"/>
    </font>
    <font>
      <b/>
      <sz val="11"/>
      <name val="Arial CE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indexed="16"/>
      <name val="SwitzerlandCondensed"/>
    </font>
    <font>
      <u/>
      <sz val="8"/>
      <color indexed="12"/>
      <name val="Times New Roman"/>
      <family val="1"/>
      <charset val="238"/>
    </font>
    <font>
      <sz val="10"/>
      <color indexed="14"/>
      <name val="Arial"/>
      <family val="2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Helv"/>
    </font>
    <font>
      <b/>
      <sz val="16"/>
      <name val="AT*Carleton"/>
      <charset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Verdana"/>
      <family val="2"/>
      <charset val="238"/>
    </font>
    <font>
      <sz val="11"/>
      <name val="Verdana"/>
      <family val="2"/>
      <charset val="238"/>
    </font>
    <font>
      <sz val="9"/>
      <name val="Arial"/>
      <family val="2"/>
      <charset val="238"/>
    </font>
    <font>
      <b/>
      <sz val="14"/>
      <color theme="0"/>
      <name val="Verdana"/>
      <family val="2"/>
      <charset val="238"/>
    </font>
    <font>
      <b/>
      <sz val="9"/>
      <name val="Verdana"/>
      <family val="2"/>
      <charset val="238"/>
    </font>
    <font>
      <b/>
      <sz val="16"/>
      <color rgb="FFFF0000"/>
      <name val="Verdana"/>
      <family val="2"/>
      <charset val="238"/>
    </font>
    <font>
      <b/>
      <sz val="16"/>
      <color rgb="FFFFC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i/>
      <sz val="9"/>
      <color theme="1"/>
      <name val="Trebuchet MS"/>
      <family val="2"/>
      <charset val="238"/>
    </font>
    <font>
      <b/>
      <i/>
      <sz val="8"/>
      <color theme="1"/>
      <name val="Trebuchet MS"/>
      <family val="2"/>
      <charset val="238"/>
    </font>
    <font>
      <b/>
      <i/>
      <sz val="11"/>
      <color theme="1"/>
      <name val="Verdana"/>
      <family val="2"/>
      <charset val="238"/>
    </font>
    <font>
      <b/>
      <i/>
      <sz val="12"/>
      <color theme="1"/>
      <name val="Trebuchet MS"/>
      <family val="2"/>
      <charset val="238"/>
    </font>
    <font>
      <b/>
      <i/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 tint="0.499984740745262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 tint="0.249977111117893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11"/>
      <color theme="1" tint="0.249977111117893"/>
      <name val="Arial"/>
      <family val="2"/>
      <charset val="238"/>
    </font>
    <font>
      <b/>
      <i/>
      <sz val="11"/>
      <color theme="1" tint="0.249977111117893"/>
      <name val="Arial"/>
      <family val="2"/>
      <charset val="238"/>
    </font>
    <font>
      <b/>
      <sz val="12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1"/>
      </top>
      <bottom style="double">
        <color theme="1"/>
      </bottom>
      <diagonal/>
    </border>
    <border>
      <left style="thin">
        <color theme="8" tint="-0.2499465926084170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/>
      <right/>
      <top style="double">
        <color theme="1"/>
      </top>
      <bottom style="thin">
        <color theme="8" tint="-0.24994659260841701"/>
      </bottom>
      <diagonal/>
    </border>
    <border>
      <left/>
      <right style="medium">
        <color theme="1"/>
      </right>
      <top style="double">
        <color theme="1"/>
      </top>
      <bottom style="thin">
        <color theme="8" tint="-0.24994659260841701"/>
      </bottom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1" tint="0.14993743705557422"/>
      </left>
      <right/>
      <top style="medium">
        <color theme="1" tint="0.14993743705557422"/>
      </top>
      <bottom/>
      <diagonal/>
    </border>
    <border>
      <left/>
      <right/>
      <top style="medium">
        <color theme="1" tint="0.14993743705557422"/>
      </top>
      <bottom/>
      <diagonal/>
    </border>
    <border>
      <left/>
      <right style="medium">
        <color theme="1" tint="0.14993743705557422"/>
      </right>
      <top style="medium">
        <color theme="1" tint="0.14993743705557422"/>
      </top>
      <bottom/>
      <diagonal/>
    </border>
    <border>
      <left style="medium">
        <color theme="1" tint="0.14993743705557422"/>
      </left>
      <right/>
      <top/>
      <bottom style="medium">
        <color theme="1" tint="0.14993743705557422"/>
      </bottom>
      <diagonal/>
    </border>
    <border>
      <left/>
      <right/>
      <top/>
      <bottom style="medium">
        <color theme="1" tint="0.14993743705557422"/>
      </bottom>
      <diagonal/>
    </border>
    <border>
      <left/>
      <right style="medium">
        <color theme="1" tint="0.14993743705557422"/>
      </right>
      <top/>
      <bottom style="medium">
        <color theme="1" tint="0.14993743705557422"/>
      </bottom>
      <diagonal/>
    </border>
    <border>
      <left style="medium">
        <color theme="1"/>
      </left>
      <right style="thin">
        <color theme="8" tint="-0.24994659260841701"/>
      </right>
      <top style="thin">
        <color theme="8" tint="-0.24994659260841701"/>
      </top>
      <bottom style="medium">
        <color theme="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1"/>
      </bottom>
      <diagonal/>
    </border>
    <border>
      <left style="thin">
        <color theme="8" tint="-0.24994659260841701"/>
      </left>
      <right style="medium">
        <color theme="1"/>
      </right>
      <top style="thin">
        <color theme="8" tint="-0.2499465926084170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medium">
        <color theme="1"/>
      </right>
      <top/>
      <bottom style="thin">
        <color theme="8" tint="-0.2499465926084170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thin">
        <color theme="8" tint="-0.24994659260841701"/>
      </right>
      <top style="medium">
        <color theme="1"/>
      </top>
      <bottom style="double">
        <color theme="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0">
    <xf numFmtId="0" fontId="0" fillId="0" borderId="0"/>
    <xf numFmtId="168" fontId="23" fillId="0" borderId="0" applyFill="0" applyBorder="0" applyAlignment="0"/>
    <xf numFmtId="169" fontId="23" fillId="0" borderId="0" applyFill="0" applyBorder="0" applyAlignment="0"/>
    <xf numFmtId="170" fontId="23" fillId="0" borderId="0" applyFill="0" applyBorder="0" applyAlignment="0"/>
    <xf numFmtId="171" fontId="23" fillId="0" borderId="0" applyFill="0" applyBorder="0" applyAlignment="0"/>
    <xf numFmtId="0" fontId="24" fillId="0" borderId="0" applyFill="0" applyBorder="0" applyAlignment="0"/>
    <xf numFmtId="168" fontId="23" fillId="0" borderId="0" applyFill="0" applyBorder="0" applyAlignment="0"/>
    <xf numFmtId="0" fontId="24" fillId="0" borderId="0" applyFill="0" applyBorder="0" applyAlignment="0"/>
    <xf numFmtId="169" fontId="23" fillId="0" borderId="0" applyFill="0" applyBorder="0" applyAlignment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2" fontId="26" fillId="0" borderId="0"/>
    <xf numFmtId="0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7" fillId="0" borderId="0" applyFont="0" applyFill="0" applyBorder="0" applyAlignment="0" applyProtection="0"/>
    <xf numFmtId="174" fontId="20" fillId="0" borderId="0" applyFont="0" applyFill="0" applyBorder="0" applyAlignment="0" applyProtection="0"/>
    <xf numFmtId="14" fontId="24" fillId="0" borderId="0" applyFill="0" applyBorder="0" applyAlignment="0"/>
    <xf numFmtId="9" fontId="20" fillId="0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8" fillId="0" borderId="0" applyNumberFormat="0"/>
    <xf numFmtId="168" fontId="23" fillId="0" borderId="0" applyFill="0" applyBorder="0" applyAlignment="0"/>
    <xf numFmtId="169" fontId="23" fillId="0" borderId="0" applyFill="0" applyBorder="0" applyAlignment="0"/>
    <xf numFmtId="168" fontId="23" fillId="0" borderId="0" applyFill="0" applyBorder="0" applyAlignment="0"/>
    <xf numFmtId="0" fontId="29" fillId="0" borderId="0" applyFill="0" applyBorder="0" applyAlignment="0"/>
    <xf numFmtId="169" fontId="23" fillId="0" borderId="0" applyFill="0" applyBorder="0" applyAlignment="0"/>
    <xf numFmtId="167" fontId="42" fillId="0" borderId="0"/>
    <xf numFmtId="166" fontId="42" fillId="0" borderId="0"/>
    <xf numFmtId="38" fontId="30" fillId="2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32" fillId="0" borderId="3" applyBorder="0"/>
    <xf numFmtId="0" fontId="3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10" fontId="30" fillId="3" borderId="4" applyNumberFormat="0" applyBorder="0" applyAlignment="0" applyProtection="0"/>
    <xf numFmtId="168" fontId="23" fillId="0" borderId="0" applyFill="0" applyBorder="0" applyAlignment="0"/>
    <xf numFmtId="169" fontId="23" fillId="0" borderId="0" applyFill="0" applyBorder="0" applyAlignment="0"/>
    <xf numFmtId="168" fontId="23" fillId="0" borderId="0" applyFill="0" applyBorder="0" applyAlignment="0"/>
    <xf numFmtId="0" fontId="34" fillId="0" borderId="0" applyFill="0" applyBorder="0" applyAlignment="0"/>
    <xf numFmtId="169" fontId="23" fillId="0" borderId="0" applyFill="0" applyBorder="0" applyAlignment="0"/>
    <xf numFmtId="175" fontId="35" fillId="0" borderId="0"/>
    <xf numFmtId="0" fontId="21" fillId="0" borderId="0" applyNumberFormat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6" fillId="0" borderId="0"/>
    <xf numFmtId="0" fontId="20" fillId="0" borderId="0"/>
    <xf numFmtId="0" fontId="16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20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9" fillId="0" borderId="0"/>
    <xf numFmtId="0" fontId="45" fillId="0" borderId="0"/>
    <xf numFmtId="0" fontId="13" fillId="0" borderId="0"/>
    <xf numFmtId="0" fontId="45" fillId="0" borderId="0"/>
    <xf numFmtId="0" fontId="45" fillId="0" borderId="0"/>
    <xf numFmtId="0" fontId="4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41" fillId="0" borderId="0"/>
    <xf numFmtId="0" fontId="27" fillId="0" borderId="0"/>
    <xf numFmtId="0" fontId="12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27" fillId="0" borderId="0"/>
    <xf numFmtId="0" fontId="9" fillId="0" borderId="0"/>
    <xf numFmtId="0" fontId="9" fillId="0" borderId="0"/>
    <xf numFmtId="0" fontId="27" fillId="0" borderId="0"/>
    <xf numFmtId="0" fontId="37" fillId="0" borderId="0"/>
    <xf numFmtId="177" fontId="23" fillId="0" borderId="0" applyFont="0" applyFill="0" applyBorder="0" applyAlignment="0" applyProtection="0"/>
    <xf numFmtId="0" fontId="38" fillId="0" borderId="0"/>
    <xf numFmtId="9" fontId="22" fillId="0" borderId="0" applyFont="0" applyFill="0" applyBorder="0" applyAlignment="0" applyProtection="0"/>
    <xf numFmtId="0" fontId="39" fillId="0" borderId="0"/>
    <xf numFmtId="0" fontId="40" fillId="0" borderId="0"/>
    <xf numFmtId="0" fontId="37" fillId="0" borderId="0"/>
    <xf numFmtId="0" fontId="2" fillId="0" borderId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/>
    <xf numFmtId="0" fontId="15" fillId="0" borderId="0" xfId="0" applyFont="1" applyFill="1" applyAlignment="1">
      <alignment horizontal="left"/>
    </xf>
    <xf numFmtId="0" fontId="7" fillId="0" borderId="0" xfId="0" applyFont="1" applyFill="1" applyBorder="1"/>
    <xf numFmtId="0" fontId="14" fillId="0" borderId="0" xfId="0" applyFont="1" applyFill="1" applyBorder="1"/>
    <xf numFmtId="0" fontId="7" fillId="0" borderId="7" xfId="0" applyFont="1" applyFill="1" applyBorder="1" applyAlignment="1">
      <alignment horizontal="left" vertical="center" wrapText="1"/>
    </xf>
    <xf numFmtId="165" fontId="7" fillId="0" borderId="7" xfId="139" applyNumberFormat="1" applyBorder="1" applyAlignment="1">
      <alignment horizontal="right" vertical="center" wrapText="1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47" fillId="0" borderId="0" xfId="0" applyFont="1"/>
    <xf numFmtId="165" fontId="48" fillId="0" borderId="7" xfId="139" applyNumberFormat="1" applyFont="1" applyBorder="1" applyAlignment="1">
      <alignment horizontal="right" vertical="center" wrapText="1"/>
    </xf>
    <xf numFmtId="164" fontId="48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5" fontId="48" fillId="0" borderId="7" xfId="139" applyNumberFormat="1" applyFont="1" applyFill="1" applyBorder="1" applyAlignment="1">
      <alignment horizontal="right" vertical="center" wrapText="1"/>
    </xf>
    <xf numFmtId="0" fontId="4" fillId="0" borderId="34" xfId="0" applyFont="1" applyBorder="1"/>
    <xf numFmtId="0" fontId="4" fillId="0" borderId="34" xfId="0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48" fillId="4" borderId="7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164" fontId="48" fillId="0" borderId="13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left" vertical="center" wrapText="1"/>
    </xf>
    <xf numFmtId="165" fontId="48" fillId="4" borderId="7" xfId="139" applyNumberFormat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0" xfId="0" applyFill="1"/>
    <xf numFmtId="0" fontId="51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0" borderId="34" xfId="0" applyFont="1" applyFill="1" applyBorder="1"/>
    <xf numFmtId="0" fontId="4" fillId="0" borderId="34" xfId="0" applyFont="1" applyFill="1" applyBorder="1" applyAlignment="1">
      <alignment horizontal="center"/>
    </xf>
    <xf numFmtId="164" fontId="4" fillId="0" borderId="3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" fontId="0" fillId="0" borderId="0" xfId="0" applyNumberFormat="1"/>
    <xf numFmtId="0" fontId="3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7" fillId="0" borderId="12" xfId="0" applyFont="1" applyBorder="1"/>
    <xf numFmtId="0" fontId="4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2" fillId="0" borderId="0" xfId="0" applyFont="1" applyFill="1"/>
    <xf numFmtId="14" fontId="0" fillId="5" borderId="0" xfId="0" applyNumberForma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56" fillId="7" borderId="36" xfId="0" applyFont="1" applyFill="1" applyBorder="1" applyAlignment="1">
      <alignment horizontal="center" vertical="center" wrapText="1"/>
    </xf>
    <xf numFmtId="0" fontId="56" fillId="7" borderId="37" xfId="0" applyFont="1" applyFill="1" applyBorder="1" applyAlignment="1">
      <alignment horizontal="center" vertical="center"/>
    </xf>
    <xf numFmtId="0" fontId="56" fillId="7" borderId="8" xfId="0" applyFont="1" applyFill="1" applyBorder="1" applyAlignment="1">
      <alignment horizontal="center" vertical="center"/>
    </xf>
    <xf numFmtId="164" fontId="56" fillId="7" borderId="8" xfId="50" applyNumberFormat="1" applyFont="1" applyFill="1" applyBorder="1" applyAlignment="1">
      <alignment horizontal="center" vertical="center" wrapText="1"/>
    </xf>
    <xf numFmtId="164" fontId="56" fillId="7" borderId="8" xfId="0" applyNumberFormat="1" applyFont="1" applyFill="1" applyBorder="1" applyAlignment="1">
      <alignment horizontal="center" vertical="center" wrapText="1"/>
    </xf>
    <xf numFmtId="164" fontId="56" fillId="7" borderId="9" xfId="0" applyNumberFormat="1" applyFont="1" applyFill="1" applyBorder="1" applyAlignment="1">
      <alignment horizontal="center" vertical="center"/>
    </xf>
    <xf numFmtId="0" fontId="58" fillId="8" borderId="30" xfId="121" applyFont="1" applyFill="1" applyBorder="1" applyAlignment="1">
      <alignment vertical="center"/>
    </xf>
    <xf numFmtId="0" fontId="46" fillId="8" borderId="12" xfId="121" applyFont="1" applyFill="1" applyBorder="1" applyAlignment="1">
      <alignment vertical="center"/>
    </xf>
    <xf numFmtId="0" fontId="58" fillId="8" borderId="12" xfId="121" applyFont="1" applyFill="1" applyBorder="1" applyAlignment="1">
      <alignment vertical="center"/>
    </xf>
    <xf numFmtId="0" fontId="54" fillId="8" borderId="12" xfId="0" applyFont="1" applyFill="1" applyBorder="1" applyAlignment="1">
      <alignment vertical="center"/>
    </xf>
    <xf numFmtId="0" fontId="54" fillId="8" borderId="15" xfId="0" applyFont="1" applyFill="1" applyBorder="1" applyAlignment="1">
      <alignment vertical="center"/>
    </xf>
    <xf numFmtId="0" fontId="54" fillId="8" borderId="30" xfId="0" applyFont="1" applyFill="1" applyBorder="1" applyAlignment="1">
      <alignment vertical="center"/>
    </xf>
    <xf numFmtId="0" fontId="53" fillId="8" borderId="7" xfId="0" applyFont="1" applyFill="1" applyBorder="1" applyAlignment="1">
      <alignment horizontal="center" vertical="center"/>
    </xf>
    <xf numFmtId="0" fontId="53" fillId="8" borderId="7" xfId="0" applyFont="1" applyFill="1" applyBorder="1" applyAlignment="1">
      <alignment horizontal="center"/>
    </xf>
    <xf numFmtId="165" fontId="54" fillId="8" borderId="7" xfId="0" applyNumberFormat="1" applyFont="1" applyFill="1" applyBorder="1" applyAlignment="1">
      <alignment vertical="center"/>
    </xf>
    <xf numFmtId="165" fontId="54" fillId="8" borderId="13" xfId="0" applyNumberFormat="1" applyFont="1" applyFill="1" applyBorder="1" applyAlignment="1">
      <alignment vertical="center"/>
    </xf>
    <xf numFmtId="0" fontId="59" fillId="8" borderId="7" xfId="0" applyFont="1" applyFill="1" applyBorder="1" applyAlignment="1">
      <alignment horizontal="center" vertical="center"/>
    </xf>
    <xf numFmtId="0" fontId="54" fillId="8" borderId="23" xfId="0" applyFont="1" applyFill="1" applyBorder="1" applyAlignment="1">
      <alignment vertical="center"/>
    </xf>
    <xf numFmtId="0" fontId="54" fillId="8" borderId="38" xfId="0" applyFont="1" applyFill="1" applyBorder="1" applyAlignment="1">
      <alignment horizontal="left"/>
    </xf>
    <xf numFmtId="0" fontId="60" fillId="8" borderId="24" xfId="0" applyFont="1" applyFill="1" applyBorder="1" applyAlignment="1">
      <alignment horizontal="left"/>
    </xf>
    <xf numFmtId="0" fontId="59" fillId="8" borderId="24" xfId="0" applyFont="1" applyFill="1" applyBorder="1" applyAlignment="1">
      <alignment horizontal="center" vertical="center"/>
    </xf>
    <xf numFmtId="0" fontId="59" fillId="8" borderId="24" xfId="0" applyFont="1" applyFill="1" applyBorder="1" applyAlignment="1">
      <alignment horizontal="center"/>
    </xf>
    <xf numFmtId="165" fontId="54" fillId="8" borderId="24" xfId="0" applyNumberFormat="1" applyFont="1" applyFill="1" applyBorder="1" applyAlignment="1">
      <alignment horizontal="right"/>
    </xf>
    <xf numFmtId="165" fontId="54" fillId="8" borderId="25" xfId="0" applyNumberFormat="1" applyFont="1" applyFill="1" applyBorder="1"/>
    <xf numFmtId="0" fontId="61" fillId="4" borderId="1" xfId="0" applyFont="1" applyFill="1" applyBorder="1"/>
    <xf numFmtId="164" fontId="62" fillId="4" borderId="1" xfId="50" applyNumberFormat="1" applyFont="1" applyFill="1" applyBorder="1" applyAlignment="1">
      <alignment horizontal="center"/>
    </xf>
    <xf numFmtId="0" fontId="63" fillId="7" borderId="1" xfId="0" applyFont="1" applyFill="1" applyBorder="1"/>
    <xf numFmtId="164" fontId="64" fillId="7" borderId="1" xfId="50" applyNumberFormat="1" applyFont="1" applyFill="1" applyBorder="1" applyAlignment="1">
      <alignment horizontal="center"/>
    </xf>
    <xf numFmtId="0" fontId="53" fillId="4" borderId="0" xfId="0" applyFont="1" applyFill="1"/>
    <xf numFmtId="0" fontId="66" fillId="4" borderId="26" xfId="0" applyFont="1" applyFill="1" applyBorder="1" applyAlignment="1">
      <alignment vertical="center"/>
    </xf>
    <xf numFmtId="0" fontId="67" fillId="4" borderId="5" xfId="0" applyFont="1" applyFill="1" applyBorder="1" applyAlignment="1">
      <alignment horizontal="left" vertical="center"/>
    </xf>
    <xf numFmtId="0" fontId="20" fillId="0" borderId="50" xfId="0" applyFont="1" applyBorder="1"/>
    <xf numFmtId="0" fontId="20" fillId="0" borderId="49" xfId="0" applyFont="1" applyBorder="1"/>
    <xf numFmtId="0" fontId="20" fillId="0" borderId="51" xfId="0" applyFont="1" applyBorder="1"/>
    <xf numFmtId="0" fontId="20" fillId="0" borderId="52" xfId="0" applyFont="1" applyBorder="1"/>
    <xf numFmtId="0" fontId="20" fillId="0" borderId="39" xfId="0" applyFont="1" applyBorder="1"/>
    <xf numFmtId="0" fontId="20" fillId="0" borderId="53" xfId="0" applyFont="1" applyBorder="1"/>
    <xf numFmtId="0" fontId="20" fillId="0" borderId="43" xfId="0" applyFont="1" applyBorder="1"/>
    <xf numFmtId="0" fontId="20" fillId="0" borderId="0" xfId="0" applyFont="1" applyBorder="1"/>
    <xf numFmtId="0" fontId="20" fillId="0" borderId="44" xfId="0" applyFont="1" applyBorder="1"/>
    <xf numFmtId="0" fontId="20" fillId="5" borderId="50" xfId="0" applyFont="1" applyFill="1" applyBorder="1" applyProtection="1">
      <protection locked="0"/>
    </xf>
    <xf numFmtId="0" fontId="20" fillId="5" borderId="49" xfId="0" applyFont="1" applyFill="1" applyBorder="1"/>
    <xf numFmtId="0" fontId="20" fillId="5" borderId="51" xfId="0" applyFont="1" applyFill="1" applyBorder="1" applyProtection="1">
      <protection locked="0"/>
    </xf>
    <xf numFmtId="0" fontId="20" fillId="5" borderId="52" xfId="0" applyFont="1" applyFill="1" applyBorder="1" applyProtection="1">
      <protection locked="0"/>
    </xf>
    <xf numFmtId="0" fontId="20" fillId="5" borderId="39" xfId="0" applyFont="1" applyFill="1" applyBorder="1"/>
    <xf numFmtId="0" fontId="20" fillId="5" borderId="53" xfId="0" applyFont="1" applyFill="1" applyBorder="1" applyProtection="1">
      <protection locked="0"/>
    </xf>
    <xf numFmtId="0" fontId="48" fillId="0" borderId="43" xfId="0" applyFont="1" applyBorder="1"/>
    <xf numFmtId="0" fontId="48" fillId="0" borderId="0" xfId="0" applyFont="1" applyBorder="1" applyAlignment="1">
      <alignment horizontal="center"/>
    </xf>
    <xf numFmtId="164" fontId="48" fillId="0" borderId="44" xfId="50" applyNumberFormat="1" applyFont="1" applyBorder="1"/>
    <xf numFmtId="0" fontId="70" fillId="0" borderId="43" xfId="0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0" fontId="67" fillId="7" borderId="31" xfId="113" applyFont="1" applyFill="1" applyBorder="1" applyAlignment="1">
      <alignment vertical="center" wrapText="1"/>
    </xf>
    <xf numFmtId="0" fontId="67" fillId="7" borderId="28" xfId="113" applyFont="1" applyFill="1" applyBorder="1" applyAlignment="1">
      <alignment horizontal="right" vertical="center" wrapText="1"/>
    </xf>
    <xf numFmtId="0" fontId="67" fillId="7" borderId="29" xfId="113" applyFont="1" applyFill="1" applyBorder="1" applyAlignment="1">
      <alignment horizontal="right" vertical="center" wrapText="1"/>
    </xf>
    <xf numFmtId="0" fontId="37" fillId="0" borderId="43" xfId="0" applyFont="1" applyBorder="1"/>
    <xf numFmtId="164" fontId="70" fillId="0" borderId="0" xfId="50" applyNumberFormat="1" applyFont="1" applyFill="1" applyBorder="1" applyAlignment="1">
      <alignment horizontal="center"/>
    </xf>
    <xf numFmtId="0" fontId="48" fillId="0" borderId="44" xfId="0" applyFont="1" applyBorder="1"/>
    <xf numFmtId="0" fontId="72" fillId="4" borderId="5" xfId="0" applyFont="1" applyFill="1" applyBorder="1" applyAlignment="1">
      <alignment vertical="center"/>
    </xf>
    <xf numFmtId="164" fontId="73" fillId="4" borderId="1" xfId="50" applyNumberFormat="1" applyFont="1" applyFill="1" applyBorder="1" applyAlignment="1">
      <alignment horizontal="center" vertical="center"/>
    </xf>
    <xf numFmtId="0" fontId="74" fillId="6" borderId="5" xfId="0" applyFont="1" applyFill="1" applyBorder="1" applyAlignment="1">
      <alignment vertical="center"/>
    </xf>
    <xf numFmtId="164" fontId="73" fillId="6" borderId="1" xfId="50" applyNumberFormat="1" applyFont="1" applyFill="1" applyBorder="1" applyAlignment="1">
      <alignment horizontal="center" vertical="center"/>
    </xf>
    <xf numFmtId="165" fontId="48" fillId="5" borderId="7" xfId="139" applyNumberFormat="1" applyFont="1" applyFill="1" applyBorder="1" applyAlignment="1" applyProtection="1">
      <alignment horizontal="right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178" fontId="72" fillId="4" borderId="6" xfId="0" applyNumberFormat="1" applyFont="1" applyFill="1" applyBorder="1" applyAlignment="1">
      <alignment vertical="center"/>
    </xf>
    <xf numFmtId="178" fontId="74" fillId="6" borderId="6" xfId="0" applyNumberFormat="1" applyFont="1" applyFill="1" applyBorder="1" applyAlignment="1">
      <alignment vertical="center"/>
    </xf>
    <xf numFmtId="178" fontId="66" fillId="4" borderId="4" xfId="0" applyNumberFormat="1" applyFont="1" applyFill="1" applyBorder="1" applyAlignment="1">
      <alignment vertical="center"/>
    </xf>
    <xf numFmtId="178" fontId="66" fillId="4" borderId="27" xfId="0" applyNumberFormat="1" applyFont="1" applyFill="1" applyBorder="1" applyAlignment="1">
      <alignment vertical="center"/>
    </xf>
    <xf numFmtId="178" fontId="75" fillId="6" borderId="29" xfId="0" applyNumberFormat="1" applyFont="1" applyFill="1" applyBorder="1" applyAlignment="1">
      <alignment horizontal="right" vertical="center"/>
    </xf>
    <xf numFmtId="178" fontId="75" fillId="4" borderId="28" xfId="0" applyNumberFormat="1" applyFont="1" applyFill="1" applyBorder="1" applyAlignment="1">
      <alignment horizontal="right" vertical="center"/>
    </xf>
    <xf numFmtId="178" fontId="58" fillId="4" borderId="6" xfId="0" applyNumberFormat="1" applyFont="1" applyFill="1" applyBorder="1"/>
    <xf numFmtId="178" fontId="65" fillId="7" borderId="6" xfId="0" applyNumberFormat="1" applyFont="1" applyFill="1" applyBorder="1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0" fillId="5" borderId="39" xfId="0" applyFill="1" applyBorder="1" applyProtection="1">
      <protection locked="0"/>
    </xf>
    <xf numFmtId="0" fontId="69" fillId="7" borderId="45" xfId="0" applyFont="1" applyFill="1" applyBorder="1" applyAlignment="1">
      <alignment horizontal="center" vertical="center"/>
    </xf>
    <xf numFmtId="0" fontId="69" fillId="7" borderId="32" xfId="0" applyFont="1" applyFill="1" applyBorder="1" applyAlignment="1">
      <alignment horizontal="center" vertical="center"/>
    </xf>
    <xf numFmtId="0" fontId="69" fillId="7" borderId="46" xfId="0" applyFont="1" applyFill="1" applyBorder="1" applyAlignment="1">
      <alignment horizontal="center" vertical="center"/>
    </xf>
    <xf numFmtId="0" fontId="69" fillId="7" borderId="47" xfId="0" applyFont="1" applyFill="1" applyBorder="1" applyAlignment="1">
      <alignment horizontal="center" vertical="center"/>
    </xf>
    <xf numFmtId="0" fontId="69" fillId="7" borderId="33" xfId="0" applyFont="1" applyFill="1" applyBorder="1" applyAlignment="1">
      <alignment horizontal="center" vertical="center"/>
    </xf>
    <xf numFmtId="0" fontId="69" fillId="7" borderId="48" xfId="0" applyFont="1" applyFill="1" applyBorder="1" applyAlignment="1">
      <alignment horizontal="center" vertical="center"/>
    </xf>
    <xf numFmtId="0" fontId="68" fillId="7" borderId="40" xfId="0" applyFont="1" applyFill="1" applyBorder="1" applyAlignment="1" applyProtection="1">
      <alignment horizontal="center" vertical="center" wrapText="1"/>
    </xf>
    <xf numFmtId="0" fontId="68" fillId="7" borderId="41" xfId="0" applyFont="1" applyFill="1" applyBorder="1" applyAlignment="1">
      <alignment horizontal="center" vertical="center"/>
    </xf>
    <xf numFmtId="0" fontId="68" fillId="7" borderId="42" xfId="0" applyFont="1" applyFill="1" applyBorder="1" applyAlignment="1">
      <alignment horizontal="center" vertical="center"/>
    </xf>
    <xf numFmtId="0" fontId="58" fillId="4" borderId="5" xfId="113" applyFont="1" applyFill="1" applyBorder="1" applyAlignment="1">
      <alignment horizontal="left" vertical="center" wrapText="1"/>
    </xf>
    <xf numFmtId="0" fontId="58" fillId="4" borderId="1" xfId="113" applyFont="1" applyFill="1" applyBorder="1" applyAlignment="1">
      <alignment horizontal="left" vertical="center" wrapText="1"/>
    </xf>
    <xf numFmtId="0" fontId="58" fillId="7" borderId="5" xfId="113" applyFont="1" applyFill="1" applyBorder="1" applyAlignment="1">
      <alignment horizontal="left" vertical="center" wrapText="1"/>
    </xf>
    <xf numFmtId="0" fontId="58" fillId="7" borderId="1" xfId="113" applyFont="1" applyFill="1" applyBorder="1" applyAlignment="1">
      <alignment horizontal="left" vertical="center" wrapText="1"/>
    </xf>
    <xf numFmtId="0" fontId="55" fillId="7" borderId="17" xfId="0" applyFont="1" applyFill="1" applyBorder="1" applyAlignment="1">
      <alignment horizontal="center" vertical="center" wrapText="1"/>
    </xf>
    <xf numFmtId="0" fontId="55" fillId="7" borderId="18" xfId="0" applyFont="1" applyFill="1" applyBorder="1" applyAlignment="1">
      <alignment horizontal="center" vertical="center" wrapText="1"/>
    </xf>
    <xf numFmtId="0" fontId="55" fillId="7" borderId="19" xfId="0" applyFont="1" applyFill="1" applyBorder="1" applyAlignment="1">
      <alignment horizontal="center" vertical="center" wrapText="1"/>
    </xf>
    <xf numFmtId="0" fontId="55" fillId="7" borderId="20" xfId="0" applyFont="1" applyFill="1" applyBorder="1" applyAlignment="1">
      <alignment horizontal="center" vertical="center" wrapText="1"/>
    </xf>
    <xf numFmtId="0" fontId="55" fillId="7" borderId="21" xfId="0" applyFont="1" applyFill="1" applyBorder="1" applyAlignment="1">
      <alignment horizontal="center" vertical="center" wrapText="1"/>
    </xf>
    <xf numFmtId="0" fontId="55" fillId="7" borderId="22" xfId="0" applyFont="1" applyFill="1" applyBorder="1" applyAlignment="1">
      <alignment horizontal="center" vertical="center" wrapText="1"/>
    </xf>
    <xf numFmtId="0" fontId="57" fillId="7" borderId="14" xfId="0" applyFont="1" applyFill="1" applyBorder="1" applyAlignment="1">
      <alignment horizontal="center" vertical="center"/>
    </xf>
    <xf numFmtId="0" fontId="57" fillId="7" borderId="15" xfId="0" applyFont="1" applyFill="1" applyBorder="1" applyAlignment="1">
      <alignment horizontal="center" vertical="center"/>
    </xf>
    <xf numFmtId="0" fontId="57" fillId="7" borderId="16" xfId="0" applyFont="1" applyFill="1" applyBorder="1" applyAlignment="1">
      <alignment horizontal="center" vertical="center"/>
    </xf>
    <xf numFmtId="0" fontId="49" fillId="7" borderId="14" xfId="0" applyFont="1" applyFill="1" applyBorder="1" applyAlignment="1">
      <alignment horizontal="center" vertical="center"/>
    </xf>
    <xf numFmtId="0" fontId="49" fillId="7" borderId="15" xfId="0" applyFont="1" applyFill="1" applyBorder="1" applyAlignment="1">
      <alignment horizontal="center" vertical="center"/>
    </xf>
    <xf numFmtId="0" fontId="49" fillId="7" borderId="16" xfId="0" applyFont="1" applyFill="1" applyBorder="1" applyAlignment="1">
      <alignment horizontal="center" vertical="center"/>
    </xf>
  </cellXfs>
  <cellStyles count="28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árky [0]_laroux" xfId="9"/>
    <cellStyle name="cárky_laroux" xfId="10"/>
    <cellStyle name="Cena" xfId="11"/>
    <cellStyle name="Comma [0]_#6 Temps &amp; Contractors" xfId="12"/>
    <cellStyle name="Comma [00]" xfId="13"/>
    <cellStyle name="Comma_#6 Temps &amp; Contractors" xfId="14"/>
    <cellStyle name="Currency [0]_#6 Temps &amp; Contractors" xfId="15"/>
    <cellStyle name="Currency [00]" xfId="16"/>
    <cellStyle name="Currency_#6 Temps &amp; Contractors" xfId="17"/>
    <cellStyle name="Currency0" xfId="18"/>
    <cellStyle name="Date Short" xfId="19"/>
    <cellStyle name="Discount" xfId="20"/>
    <cellStyle name="eárky [0]_laroux" xfId="21"/>
    <cellStyle name="eárky_laroux" xfId="22"/>
    <cellStyle name="Empty" xfId="23"/>
    <cellStyle name="Enter Currency (0)" xfId="24"/>
    <cellStyle name="Enter Currency (2)" xfId="25"/>
    <cellStyle name="Enter Units (0)" xfId="26"/>
    <cellStyle name="Enter Units (1)" xfId="27"/>
    <cellStyle name="Enter Units (2)" xfId="28"/>
    <cellStyle name="Excel Built-in Currency" xfId="29"/>
    <cellStyle name="Excel Built-in Normal" xfId="30"/>
    <cellStyle name="Grey" xfId="31"/>
    <cellStyle name="Header1" xfId="32"/>
    <cellStyle name="Header2" xfId="33"/>
    <cellStyle name="HPproduct" xfId="34"/>
    <cellStyle name="Hyperlink" xfId="35"/>
    <cellStyle name="Hypertextový odkaz 2" xfId="36"/>
    <cellStyle name="Hypertextový odkaz 2 2" xfId="37"/>
    <cellStyle name="Hypertextový odkaz 2 3" xfId="38"/>
    <cellStyle name="Hypertextový odkaz 3" xfId="39"/>
    <cellStyle name="Hypertextový odkaz 3 2" xfId="40"/>
    <cellStyle name="Hypertextový odkaz 4" xfId="41"/>
    <cellStyle name="Input [yellow]" xfId="42"/>
    <cellStyle name="Link Currency (0)" xfId="43"/>
    <cellStyle name="Link Currency (2)" xfId="44"/>
    <cellStyle name="Link Units (0)" xfId="45"/>
    <cellStyle name="Link Units (1)" xfId="46"/>
    <cellStyle name="Link Units (2)" xfId="47"/>
    <cellStyle name="List Price" xfId="48"/>
    <cellStyle name="Malý nadpis" xfId="49"/>
    <cellStyle name="Měna" xfId="50" builtinId="4"/>
    <cellStyle name="Měna 10" xfId="51"/>
    <cellStyle name="Měna 10 2" xfId="52"/>
    <cellStyle name="Měna 10 2 2" xfId="200"/>
    <cellStyle name="Měna 10 3" xfId="199"/>
    <cellStyle name="Měna 11" xfId="53"/>
    <cellStyle name="Měna 11 2" xfId="54"/>
    <cellStyle name="Měna 11 2 2" xfId="202"/>
    <cellStyle name="Měna 11 3" xfId="55"/>
    <cellStyle name="Měna 11 3 2" xfId="203"/>
    <cellStyle name="Měna 11 4" xfId="201"/>
    <cellStyle name="Měna 12" xfId="56"/>
    <cellStyle name="Měna 12 2" xfId="57"/>
    <cellStyle name="Měna 12 2 2" xfId="205"/>
    <cellStyle name="Měna 12 3" xfId="58"/>
    <cellStyle name="Měna 12 3 2" xfId="206"/>
    <cellStyle name="Měna 12 4" xfId="59"/>
    <cellStyle name="Měna 12 4 2" xfId="207"/>
    <cellStyle name="Měna 12 5" xfId="60"/>
    <cellStyle name="Měna 12 5 2" xfId="208"/>
    <cellStyle name="Měna 12 6" xfId="61"/>
    <cellStyle name="Měna 12 6 2" xfId="62"/>
    <cellStyle name="Měna 12 6 2 2" xfId="210"/>
    <cellStyle name="Měna 12 6 3" xfId="209"/>
    <cellStyle name="Měna 12 7" xfId="204"/>
    <cellStyle name="Měna 13" xfId="63"/>
    <cellStyle name="Měna 13 2" xfId="64"/>
    <cellStyle name="Měna 13 2 2" xfId="212"/>
    <cellStyle name="Měna 13 3" xfId="65"/>
    <cellStyle name="Měna 13 3 2" xfId="213"/>
    <cellStyle name="Měna 13 4" xfId="66"/>
    <cellStyle name="Měna 13 4 2" xfId="67"/>
    <cellStyle name="Měna 13 4 2 2" xfId="215"/>
    <cellStyle name="Měna 13 4 3" xfId="214"/>
    <cellStyle name="Měna 13 5" xfId="211"/>
    <cellStyle name="Měna 14" xfId="68"/>
    <cellStyle name="Měna 14 2" xfId="69"/>
    <cellStyle name="Měna 14 2 2" xfId="217"/>
    <cellStyle name="Měna 14 3" xfId="70"/>
    <cellStyle name="Měna 14 3 2" xfId="218"/>
    <cellStyle name="Měna 14 4" xfId="216"/>
    <cellStyle name="Měna 15" xfId="71"/>
    <cellStyle name="Měna 15 2" xfId="72"/>
    <cellStyle name="Měna 15 2 2" xfId="220"/>
    <cellStyle name="Měna 15 3" xfId="219"/>
    <cellStyle name="Měna 16" xfId="73"/>
    <cellStyle name="Měna 16 2" xfId="221"/>
    <cellStyle name="Měna 17" xfId="74"/>
    <cellStyle name="Měna 17 2" xfId="222"/>
    <cellStyle name="Měna 18" xfId="198"/>
    <cellStyle name="Měna 2" xfId="75"/>
    <cellStyle name="Měna 2 2" xfId="76"/>
    <cellStyle name="Měna 2 2 2" xfId="224"/>
    <cellStyle name="Měna 2 3" xfId="223"/>
    <cellStyle name="Měna 3" xfId="77"/>
    <cellStyle name="Měna 3 2" xfId="78"/>
    <cellStyle name="Měna 3 2 2" xfId="226"/>
    <cellStyle name="Měna 3 3" xfId="79"/>
    <cellStyle name="Měna 3 3 2" xfId="227"/>
    <cellStyle name="Měna 3 4" xfId="80"/>
    <cellStyle name="Měna 3 4 2" xfId="81"/>
    <cellStyle name="Měna 3 4 2 2" xfId="82"/>
    <cellStyle name="Měna 3 4 2 2 2" xfId="230"/>
    <cellStyle name="Měna 3 4 2 3" xfId="83"/>
    <cellStyle name="Měna 3 4 2 3 2" xfId="231"/>
    <cellStyle name="Měna 3 4 2 4" xfId="229"/>
    <cellStyle name="Měna 3 4 3" xfId="84"/>
    <cellStyle name="Měna 3 4 3 2" xfId="232"/>
    <cellStyle name="Měna 3 4 4" xfId="228"/>
    <cellStyle name="Měna 3 5" xfId="85"/>
    <cellStyle name="Měna 3 5 2" xfId="233"/>
    <cellStyle name="Měna 3 6" xfId="225"/>
    <cellStyle name="Měna 4" xfId="86"/>
    <cellStyle name="Měna 4 2" xfId="234"/>
    <cellStyle name="Měna 5" xfId="87"/>
    <cellStyle name="Měna 5 2" xfId="88"/>
    <cellStyle name="Měna 5 2 2" xfId="236"/>
    <cellStyle name="Měna 5 3" xfId="235"/>
    <cellStyle name="Měna 6" xfId="89"/>
    <cellStyle name="Měna 6 2" xfId="90"/>
    <cellStyle name="Měna 6 2 2" xfId="238"/>
    <cellStyle name="Měna 6 3" xfId="91"/>
    <cellStyle name="Měna 6 3 2" xfId="239"/>
    <cellStyle name="Měna 6 4" xfId="92"/>
    <cellStyle name="Měna 6 4 2" xfId="240"/>
    <cellStyle name="Měna 6 5" xfId="237"/>
    <cellStyle name="Měna 7" xfId="93"/>
    <cellStyle name="Měna 7 2" xfId="94"/>
    <cellStyle name="Měna 7 2 2" xfId="242"/>
    <cellStyle name="Měna 7 3" xfId="241"/>
    <cellStyle name="Měna 8" xfId="95"/>
    <cellStyle name="Měna 8 2" xfId="243"/>
    <cellStyle name="Měna 9" xfId="96"/>
    <cellStyle name="Měna 9 2" xfId="97"/>
    <cellStyle name="Měna 9 2 2" xfId="245"/>
    <cellStyle name="Měna 9 3" xfId="244"/>
    <cellStyle name="měny 2" xfId="98"/>
    <cellStyle name="měny 2 2" xfId="99"/>
    <cellStyle name="měny 2 2 2" xfId="247"/>
    <cellStyle name="měny 2 3" xfId="246"/>
    <cellStyle name="měny 3" xfId="100"/>
    <cellStyle name="měny 3 2" xfId="248"/>
    <cellStyle name="meny_laroux" xfId="101"/>
    <cellStyle name="miny_laroux" xfId="102"/>
    <cellStyle name="Normal - Style1" xfId="103"/>
    <cellStyle name="Normal_# 41-Market &amp;Trends" xfId="104"/>
    <cellStyle name="Normální" xfId="0" builtinId="0"/>
    <cellStyle name="Normální 10" xfId="105"/>
    <cellStyle name="Normální 10 2" xfId="106"/>
    <cellStyle name="Normální 10 2 2" xfId="107"/>
    <cellStyle name="Normální 10 2 3" xfId="250"/>
    <cellStyle name="Normální 10 3" xfId="249"/>
    <cellStyle name="Normální 11" xfId="108"/>
    <cellStyle name="Normální 11 2" xfId="109"/>
    <cellStyle name="Normální 11 3" xfId="251"/>
    <cellStyle name="normální 12" xfId="110"/>
    <cellStyle name="Normální 12 2" xfId="111"/>
    <cellStyle name="normální 13" xfId="112"/>
    <cellStyle name="normální 14" xfId="113"/>
    <cellStyle name="normální 15" xfId="114"/>
    <cellStyle name="normální 15 3" xfId="115"/>
    <cellStyle name="Normální 16" xfId="116"/>
    <cellStyle name="Normální 16 2" xfId="252"/>
    <cellStyle name="Normální 17" xfId="117"/>
    <cellStyle name="Normální 17 2" xfId="253"/>
    <cellStyle name="Normální 18" xfId="118"/>
    <cellStyle name="Normální 18 2" xfId="254"/>
    <cellStyle name="Normální 19" xfId="119"/>
    <cellStyle name="Normální 19 2" xfId="255"/>
    <cellStyle name="Normální 2" xfId="120"/>
    <cellStyle name="Normální 2 2" xfId="121"/>
    <cellStyle name="normální 2 2 2" xfId="122"/>
    <cellStyle name="Normální 2 2 3" xfId="257"/>
    <cellStyle name="Normální 2 3" xfId="123"/>
    <cellStyle name="normální 2 3 2" xfId="124"/>
    <cellStyle name="normální 2 4" xfId="125"/>
    <cellStyle name="normální 2 5" xfId="126"/>
    <cellStyle name="normální 2 6" xfId="127"/>
    <cellStyle name="Normální 2 7" xfId="256"/>
    <cellStyle name="Normální 20" xfId="128"/>
    <cellStyle name="Normální 20 2" xfId="258"/>
    <cellStyle name="Normální 21" xfId="129"/>
    <cellStyle name="Normální 21 2" xfId="259"/>
    <cellStyle name="Normální 22" xfId="130"/>
    <cellStyle name="Normální 22 2" xfId="260"/>
    <cellStyle name="Normální 23" xfId="131"/>
    <cellStyle name="Normální 23 2" xfId="261"/>
    <cellStyle name="Normální 24" xfId="132"/>
    <cellStyle name="Normální 24 2" xfId="262"/>
    <cellStyle name="Normální 25" xfId="133"/>
    <cellStyle name="Normální 25 2" xfId="263"/>
    <cellStyle name="Normální 26" xfId="134"/>
    <cellStyle name="Normální 27" xfId="135"/>
    <cellStyle name="Normální 27 2" xfId="264"/>
    <cellStyle name="Normální 28" xfId="136"/>
    <cellStyle name="Normální 28 2" xfId="265"/>
    <cellStyle name="Normální 29" xfId="137"/>
    <cellStyle name="Normální 3" xfId="138"/>
    <cellStyle name="Normální 3 2" xfId="139"/>
    <cellStyle name="Normální 3 3" xfId="140"/>
    <cellStyle name="Normální 3 3 2" xfId="267"/>
    <cellStyle name="Normální 3 4" xfId="141"/>
    <cellStyle name="Normální 3 4 2" xfId="268"/>
    <cellStyle name="normální 3 5" xfId="142"/>
    <cellStyle name="Normální 3 6" xfId="266"/>
    <cellStyle name="Normální 30" xfId="143"/>
    <cellStyle name="Normální 31" xfId="144"/>
    <cellStyle name="Normální 32" xfId="145"/>
    <cellStyle name="Normální 33" xfId="146"/>
    <cellStyle name="Normální 34" xfId="147"/>
    <cellStyle name="Normální 35" xfId="148"/>
    <cellStyle name="Normální 36" xfId="149"/>
    <cellStyle name="Normální 37" xfId="150"/>
    <cellStyle name="Normální 38" xfId="151"/>
    <cellStyle name="Normální 39" xfId="152"/>
    <cellStyle name="Normální 4" xfId="153"/>
    <cellStyle name="Normální 4 2" xfId="154"/>
    <cellStyle name="Normální 4 2 2" xfId="155"/>
    <cellStyle name="Normální 4 2 3" xfId="156"/>
    <cellStyle name="Normální 4 2 3 2" xfId="271"/>
    <cellStyle name="Normální 4 2 4" xfId="270"/>
    <cellStyle name="Normální 4 3" xfId="157"/>
    <cellStyle name="normální 4 4" xfId="158"/>
    <cellStyle name="Normální 4 5" xfId="269"/>
    <cellStyle name="Normální 40" xfId="159"/>
    <cellStyle name="Normální 41" xfId="160"/>
    <cellStyle name="Normální 42" xfId="161"/>
    <cellStyle name="Normální 43" xfId="162"/>
    <cellStyle name="Normální 44" xfId="163"/>
    <cellStyle name="Normální 45" xfId="164"/>
    <cellStyle name="Normální 46" xfId="165"/>
    <cellStyle name="Normální 47" xfId="166"/>
    <cellStyle name="Normální 48" xfId="167"/>
    <cellStyle name="Normální 49" xfId="197"/>
    <cellStyle name="Normální 5" xfId="168"/>
    <cellStyle name="Normální 5 2" xfId="169"/>
    <cellStyle name="Normální 5 3" xfId="170"/>
    <cellStyle name="Normální 5 4" xfId="171"/>
    <cellStyle name="Normální 51" xfId="172"/>
    <cellStyle name="Normální 51 2" xfId="272"/>
    <cellStyle name="Normální 52" xfId="173"/>
    <cellStyle name="Normální 52 2" xfId="273"/>
    <cellStyle name="Normální 6" xfId="174"/>
    <cellStyle name="Normální 6 2" xfId="175"/>
    <cellStyle name="Normální 6 2 2" xfId="275"/>
    <cellStyle name="Normální 6 3" xfId="176"/>
    <cellStyle name="Normální 6 4" xfId="274"/>
    <cellStyle name="Normální 7" xfId="177"/>
    <cellStyle name="Normální 7 2" xfId="178"/>
    <cellStyle name="Normální 7 3" xfId="276"/>
    <cellStyle name="Normální 8" xfId="179"/>
    <cellStyle name="Normální 8 2" xfId="180"/>
    <cellStyle name="Normální 8 2 2" xfId="277"/>
    <cellStyle name="Normální 8 3" xfId="181"/>
    <cellStyle name="Normální 8 4" xfId="182"/>
    <cellStyle name="Normální 8 5" xfId="183"/>
    <cellStyle name="Normální 8 6" xfId="184"/>
    <cellStyle name="Normální 8 6 2" xfId="185"/>
    <cellStyle name="Normální 8 7" xfId="186"/>
    <cellStyle name="Normální 9" xfId="187"/>
    <cellStyle name="Normální 9 2" xfId="188"/>
    <cellStyle name="Normální 9 2 2" xfId="279"/>
    <cellStyle name="Normální 9 3" xfId="189"/>
    <cellStyle name="Normální 9 4" xfId="278"/>
    <cellStyle name="P/N" xfId="190"/>
    <cellStyle name="Percent_HP" xfId="191"/>
    <cellStyle name="Popis" xfId="192"/>
    <cellStyle name="procent 2" xfId="193"/>
    <cellStyle name="Styl 1" xfId="194"/>
    <cellStyle name="Velký nadpis" xfId="195"/>
    <cellStyle name="Záhlaví" xfId="196"/>
  </cellStyles>
  <dxfs count="0"/>
  <tableStyles count="0" defaultTableStyle="TableStyleMedium2" defaultPivotStyle="PivotStyleLight16"/>
  <colors>
    <mruColors>
      <color rgb="FF3DCED5"/>
      <color rgb="FF0EDAA9"/>
      <color rgb="FF19F9C4"/>
      <color rgb="FF76D1E6"/>
      <color rgb="FF00FF00"/>
      <color rgb="FF0070C0"/>
      <color rgb="FF757171"/>
      <color rgb="FF2198F1"/>
      <color rgb="FF0A51F0"/>
      <color rgb="FF52A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D34"/>
  <sheetViews>
    <sheetView zoomScaleNormal="100" workbookViewId="0">
      <selection activeCell="E30" sqref="E30"/>
    </sheetView>
  </sheetViews>
  <sheetFormatPr defaultRowHeight="12.75"/>
  <cols>
    <col min="1" max="1" width="1.375" customWidth="1"/>
    <col min="2" max="2" width="49.75" customWidth="1"/>
    <col min="3" max="3" width="15.625" customWidth="1"/>
    <col min="4" max="4" width="17.5" customWidth="1"/>
  </cols>
  <sheetData>
    <row r="1" spans="1:4" ht="40.5" customHeight="1">
      <c r="B1" s="142" t="s">
        <v>65</v>
      </c>
      <c r="C1" s="143"/>
      <c r="D1" s="144"/>
    </row>
    <row r="2" spans="1:4">
      <c r="B2" s="92" t="s">
        <v>72</v>
      </c>
      <c r="C2" s="93"/>
      <c r="D2" s="94" t="s">
        <v>60</v>
      </c>
    </row>
    <row r="3" spans="1:4">
      <c r="B3" s="95" t="s">
        <v>61</v>
      </c>
      <c r="C3" s="96"/>
      <c r="D3" s="97"/>
    </row>
    <row r="4" spans="1:4" ht="2.1" customHeight="1">
      <c r="B4" s="98"/>
      <c r="C4" s="99"/>
      <c r="D4" s="100"/>
    </row>
    <row r="5" spans="1:4">
      <c r="B5" s="101" t="s">
        <v>73</v>
      </c>
      <c r="C5" s="102"/>
      <c r="D5" s="103" t="s">
        <v>62</v>
      </c>
    </row>
    <row r="6" spans="1:4">
      <c r="B6" s="104"/>
      <c r="C6" s="105"/>
      <c r="D6" s="106"/>
    </row>
    <row r="7" spans="1:4">
      <c r="B7" s="98"/>
      <c r="C7" s="99"/>
      <c r="D7" s="100"/>
    </row>
    <row r="8" spans="1:4" ht="13.5" thickBot="1">
      <c r="A8" s="1"/>
      <c r="B8" s="107"/>
      <c r="C8" s="108"/>
      <c r="D8" s="109"/>
    </row>
    <row r="9" spans="1:4" ht="25.15" customHeight="1">
      <c r="A9" s="1"/>
      <c r="B9" s="136" t="s">
        <v>64</v>
      </c>
      <c r="C9" s="137"/>
      <c r="D9" s="138"/>
    </row>
    <row r="10" spans="1:4" ht="25.15" customHeight="1" thickBot="1">
      <c r="A10" s="1"/>
      <c r="B10" s="139"/>
      <c r="C10" s="140"/>
      <c r="D10" s="141"/>
    </row>
    <row r="11" spans="1:4" ht="13.5" thickBot="1">
      <c r="A11" s="1"/>
      <c r="B11" s="110"/>
      <c r="C11" s="111"/>
      <c r="D11" s="112"/>
    </row>
    <row r="12" spans="1:4" ht="30.75" customHeight="1" thickBot="1">
      <c r="A12" s="2"/>
      <c r="B12" s="113" t="s">
        <v>0</v>
      </c>
      <c r="C12" s="114" t="s">
        <v>8</v>
      </c>
      <c r="D12" s="115" t="s">
        <v>9</v>
      </c>
    </row>
    <row r="13" spans="1:4" ht="33" customHeight="1">
      <c r="A13" s="2"/>
      <c r="B13" s="90" t="str">
        <f>Herna!B2</f>
        <v>Herna (m.č. 2.12)</v>
      </c>
      <c r="C13" s="127">
        <f>Herna!H45</f>
        <v>0</v>
      </c>
      <c r="D13" s="128">
        <f>Herna!H47</f>
        <v>0</v>
      </c>
    </row>
    <row r="14" spans="1:4" ht="33" customHeight="1">
      <c r="A14" s="1"/>
      <c r="B14" s="90" t="str">
        <f>Kabinet!B2</f>
        <v>Kabinet (m.č. 2.13)</v>
      </c>
      <c r="C14" s="127">
        <f>Kabinet!H22</f>
        <v>0</v>
      </c>
      <c r="D14" s="128">
        <f>Kabinet!H24</f>
        <v>0</v>
      </c>
    </row>
    <row r="15" spans="1:4" ht="33" customHeight="1" thickBot="1">
      <c r="A15" s="1"/>
      <c r="B15" s="90" t="str">
        <f>Sklad!B2</f>
        <v>Sklad (m.č. 2.14)</v>
      </c>
      <c r="C15" s="127">
        <f>Sklad!H18</f>
        <v>0</v>
      </c>
      <c r="D15" s="128">
        <f>Sklad!H20</f>
        <v>0</v>
      </c>
    </row>
    <row r="16" spans="1:4" ht="20.100000000000001" customHeight="1" thickBot="1">
      <c r="A16" s="1"/>
      <c r="B16" s="91" t="s">
        <v>5</v>
      </c>
      <c r="C16" s="130">
        <f>SUM(C13:C15)</f>
        <v>0</v>
      </c>
      <c r="D16" s="129">
        <f>SUM(D13:D15)</f>
        <v>0</v>
      </c>
    </row>
    <row r="17" spans="1:4" ht="13.5" thickBot="1">
      <c r="A17" s="1"/>
      <c r="B17" s="116"/>
      <c r="C17" s="117"/>
      <c r="D17" s="118"/>
    </row>
    <row r="18" spans="1:4" ht="24.95" customHeight="1" thickBot="1">
      <c r="A18" s="1"/>
      <c r="B18" s="119" t="s">
        <v>68</v>
      </c>
      <c r="C18" s="120"/>
      <c r="D18" s="125">
        <f>C16</f>
        <v>0</v>
      </c>
    </row>
    <row r="19" spans="1:4" ht="24.95" customHeight="1" thickBot="1">
      <c r="A19" s="1"/>
      <c r="B19" s="119" t="s">
        <v>11</v>
      </c>
      <c r="C19" s="120"/>
      <c r="D19" s="125">
        <f>D20-D18</f>
        <v>0</v>
      </c>
    </row>
    <row r="20" spans="1:4" ht="24.95" customHeight="1" thickBot="1">
      <c r="A20" s="23"/>
      <c r="B20" s="121" t="s">
        <v>63</v>
      </c>
      <c r="C20" s="122"/>
      <c r="D20" s="126">
        <f>D16</f>
        <v>0</v>
      </c>
    </row>
    <row r="22" spans="1:4" ht="19.5">
      <c r="B22" s="41"/>
    </row>
    <row r="24" spans="1:4" ht="19.5">
      <c r="B24" s="41"/>
      <c r="C24" s="42"/>
      <c r="D24" s="40"/>
    </row>
    <row r="25" spans="1:4">
      <c r="B25" s="40"/>
      <c r="C25" s="39" t="s">
        <v>66</v>
      </c>
      <c r="D25" s="59">
        <f ca="1">TODAY()</f>
        <v>45406</v>
      </c>
    </row>
    <row r="26" spans="1:4" ht="19.5">
      <c r="B26" s="58"/>
    </row>
    <row r="27" spans="1:4" ht="19.5">
      <c r="B27" s="58"/>
    </row>
    <row r="28" spans="1:4" ht="19.5">
      <c r="B28" s="58"/>
    </row>
    <row r="29" spans="1:4">
      <c r="B29" s="47"/>
      <c r="C29" s="134"/>
      <c r="D29" s="133"/>
    </row>
    <row r="30" spans="1:4">
      <c r="B30" s="48"/>
      <c r="C30" s="135"/>
      <c r="D30" s="133"/>
    </row>
    <row r="31" spans="1:4">
      <c r="C31" s="60" t="s">
        <v>67</v>
      </c>
    </row>
    <row r="32" spans="1:4">
      <c r="B32" s="48"/>
      <c r="C32" s="49"/>
    </row>
    <row r="33" spans="2:3">
      <c r="B33" s="48"/>
      <c r="C33" s="49"/>
    </row>
    <row r="34" spans="2:3">
      <c r="B34" s="48"/>
      <c r="C34" s="49"/>
    </row>
  </sheetData>
  <sheetProtection algorithmName="SHA-512" hashValue="nZKyWXCXLCfppDjDEztqQWqLewoyY/alkzOdKpwdiR4WxL+F1vqhktWCKrUT1Ad/4K/7lI/kcW33QyyprKNN5A==" saltValue="tClKF1/+c8DcbKeZolzvMA==" spinCount="100000" sheet="1" objects="1" scenarios="1"/>
  <mergeCells count="2">
    <mergeCell ref="B9:D10"/>
    <mergeCell ref="B1:D1"/>
  </mergeCells>
  <pageMargins left="0.7" right="0.7" top="0.78740157499999996" bottom="0.78740157499999996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47"/>
  <sheetViews>
    <sheetView tabSelected="1" topLeftCell="A21" zoomScale="145" zoomScaleNormal="145" workbookViewId="0">
      <selection activeCell="D23" sqref="D23"/>
    </sheetView>
  </sheetViews>
  <sheetFormatPr defaultRowHeight="12.75"/>
  <cols>
    <col min="1" max="1" width="3.625" customWidth="1"/>
    <col min="2" max="2" width="7.75" customWidth="1"/>
    <col min="3" max="3" width="35.625" customWidth="1"/>
    <col min="4" max="4" width="45.125" customWidth="1"/>
    <col min="5" max="5" width="4.125" customWidth="1"/>
    <col min="6" max="7" width="15.625" customWidth="1"/>
    <col min="8" max="8" width="19" customWidth="1"/>
    <col min="9" max="9" width="9" style="40"/>
  </cols>
  <sheetData>
    <row r="1" spans="1:8" ht="13.5" thickBot="1"/>
    <row r="2" spans="1:8" ht="12.6" customHeight="1">
      <c r="A2" s="1"/>
      <c r="B2" s="149" t="s">
        <v>69</v>
      </c>
      <c r="C2" s="150"/>
      <c r="D2" s="150"/>
      <c r="E2" s="150"/>
      <c r="F2" s="150"/>
      <c r="G2" s="150"/>
      <c r="H2" s="151"/>
    </row>
    <row r="3" spans="1:8" ht="22.5" customHeight="1" thickBot="1">
      <c r="A3" s="1"/>
      <c r="B3" s="152"/>
      <c r="C3" s="153"/>
      <c r="D3" s="153"/>
      <c r="E3" s="153"/>
      <c r="F3" s="153"/>
      <c r="G3" s="153"/>
      <c r="H3" s="154"/>
    </row>
    <row r="4" spans="1:8" ht="15" thickBot="1">
      <c r="A4" s="1"/>
      <c r="B4" s="1"/>
      <c r="C4" s="3"/>
      <c r="D4" s="9"/>
      <c r="E4" s="4"/>
      <c r="F4" s="4"/>
      <c r="G4" s="4"/>
      <c r="H4" s="5"/>
    </row>
    <row r="5" spans="1:8" ht="28.5" customHeight="1" thickBot="1">
      <c r="A5" s="2"/>
      <c r="B5" s="61" t="s">
        <v>40</v>
      </c>
      <c r="C5" s="62" t="s">
        <v>0</v>
      </c>
      <c r="D5" s="63" t="s">
        <v>7</v>
      </c>
      <c r="E5" s="63" t="s">
        <v>1</v>
      </c>
      <c r="F5" s="64" t="s">
        <v>12</v>
      </c>
      <c r="G5" s="65" t="s">
        <v>8</v>
      </c>
      <c r="H5" s="66" t="s">
        <v>9</v>
      </c>
    </row>
    <row r="6" spans="1:8" ht="16.5" customHeight="1" thickTop="1">
      <c r="A6" s="2"/>
      <c r="B6" s="26"/>
      <c r="C6" s="50"/>
      <c r="D6" s="14"/>
      <c r="E6" s="15"/>
      <c r="F6" s="15"/>
      <c r="G6" s="15"/>
      <c r="H6" s="16"/>
    </row>
    <row r="7" spans="1:8" ht="30.75" customHeight="1">
      <c r="A7" s="2"/>
      <c r="B7" s="155" t="s">
        <v>3</v>
      </c>
      <c r="C7" s="156"/>
      <c r="D7" s="156"/>
      <c r="E7" s="156"/>
      <c r="F7" s="156"/>
      <c r="G7" s="156"/>
      <c r="H7" s="157"/>
    </row>
    <row r="8" spans="1:8" ht="183.75" customHeight="1">
      <c r="A8" s="2"/>
      <c r="B8" s="57">
        <v>1</v>
      </c>
      <c r="C8" s="50" t="s">
        <v>32</v>
      </c>
      <c r="D8" s="12" t="s">
        <v>74</v>
      </c>
      <c r="E8" s="27">
        <v>1</v>
      </c>
      <c r="F8" s="123"/>
      <c r="G8" s="24">
        <f t="shared" ref="G8:G10" si="0">F8*E8</f>
        <v>0</v>
      </c>
      <c r="H8" s="25">
        <f>G8*1.21</f>
        <v>0</v>
      </c>
    </row>
    <row r="9" spans="1:8" ht="303.75" customHeight="1">
      <c r="A9" s="2"/>
      <c r="B9" s="57"/>
      <c r="C9" s="50" t="s">
        <v>36</v>
      </c>
      <c r="D9" s="12" t="s">
        <v>35</v>
      </c>
      <c r="E9" s="27">
        <v>1</v>
      </c>
      <c r="F9" s="123"/>
      <c r="G9" s="24">
        <f t="shared" ref="G9" si="1">F9*E9</f>
        <v>0</v>
      </c>
      <c r="H9" s="25">
        <f>G9*1.21</f>
        <v>0</v>
      </c>
    </row>
    <row r="10" spans="1:8" ht="59.45" customHeight="1">
      <c r="A10" s="2"/>
      <c r="B10" s="57">
        <v>2</v>
      </c>
      <c r="C10" s="50" t="s">
        <v>17</v>
      </c>
      <c r="D10" s="12" t="s">
        <v>18</v>
      </c>
      <c r="E10" s="27">
        <v>1</v>
      </c>
      <c r="F10" s="123"/>
      <c r="G10" s="24">
        <f t="shared" si="0"/>
        <v>0</v>
      </c>
      <c r="H10" s="25">
        <f>G10*1.21</f>
        <v>0</v>
      </c>
    </row>
    <row r="11" spans="1:8" ht="14.1" customHeight="1">
      <c r="A11" s="2"/>
      <c r="B11" s="70"/>
      <c r="C11" s="71" t="s">
        <v>5</v>
      </c>
      <c r="D11" s="72"/>
      <c r="E11" s="73"/>
      <c r="F11" s="74"/>
      <c r="G11" s="75">
        <f>SUM(G8:G10)</f>
        <v>0</v>
      </c>
      <c r="H11" s="76">
        <f>SUM(H8:H10)</f>
        <v>0</v>
      </c>
    </row>
    <row r="12" spans="1:8" ht="16.5" customHeight="1">
      <c r="A12" s="2"/>
      <c r="B12" s="56"/>
      <c r="C12" s="31"/>
      <c r="D12" s="31"/>
      <c r="E12" s="32"/>
      <c r="F12" s="32"/>
      <c r="G12" s="32"/>
      <c r="H12" s="33"/>
    </row>
    <row r="13" spans="1:8" ht="29.25" customHeight="1">
      <c r="A13" s="2"/>
      <c r="B13" s="155" t="s">
        <v>4</v>
      </c>
      <c r="C13" s="156"/>
      <c r="D13" s="156"/>
      <c r="E13" s="156"/>
      <c r="F13" s="156"/>
      <c r="G13" s="156"/>
      <c r="H13" s="157"/>
    </row>
    <row r="14" spans="1:8" ht="63">
      <c r="A14" s="2"/>
      <c r="B14" s="57">
        <v>3</v>
      </c>
      <c r="C14" s="50" t="s">
        <v>42</v>
      </c>
      <c r="D14" s="12" t="s">
        <v>44</v>
      </c>
      <c r="E14" s="27">
        <v>8</v>
      </c>
      <c r="F14" s="123"/>
      <c r="G14" s="24">
        <f>F14*E14</f>
        <v>0</v>
      </c>
      <c r="H14" s="25">
        <f>G14*1.21</f>
        <v>0</v>
      </c>
    </row>
    <row r="15" spans="1:8" ht="74.25" customHeight="1">
      <c r="A15" s="2"/>
      <c r="B15" s="57">
        <v>4</v>
      </c>
      <c r="C15" s="50" t="s">
        <v>41</v>
      </c>
      <c r="D15" s="12" t="s">
        <v>43</v>
      </c>
      <c r="E15" s="27">
        <v>4</v>
      </c>
      <c r="F15" s="123"/>
      <c r="G15" s="24">
        <f t="shared" ref="G15" si="2">F15*E15</f>
        <v>0</v>
      </c>
      <c r="H15" s="25">
        <f>G15*1.21</f>
        <v>0</v>
      </c>
    </row>
    <row r="16" spans="1:8" ht="51" customHeight="1">
      <c r="A16" s="2"/>
      <c r="B16" s="57">
        <v>5</v>
      </c>
      <c r="C16" s="50" t="s">
        <v>38</v>
      </c>
      <c r="D16" s="12" t="s">
        <v>39</v>
      </c>
      <c r="E16" s="27">
        <v>28</v>
      </c>
      <c r="F16" s="123"/>
      <c r="G16" s="24">
        <f t="shared" ref="G16" si="3">F16*E16</f>
        <v>0</v>
      </c>
      <c r="H16" s="25">
        <f>G16*1.21</f>
        <v>0</v>
      </c>
    </row>
    <row r="17" spans="1:8" ht="14.1" customHeight="1">
      <c r="A17" s="2"/>
      <c r="B17" s="70"/>
      <c r="C17" s="71" t="s">
        <v>5</v>
      </c>
      <c r="D17" s="72"/>
      <c r="E17" s="73"/>
      <c r="F17" s="74"/>
      <c r="G17" s="75">
        <f>SUM(G14:G16)</f>
        <v>0</v>
      </c>
      <c r="H17" s="76">
        <f>SUM(H14:H16)</f>
        <v>0</v>
      </c>
    </row>
    <row r="18" spans="1:8" s="40" customFormat="1" ht="16.5" customHeight="1">
      <c r="A18" s="43"/>
      <c r="B18" s="55"/>
      <c r="C18" s="51"/>
      <c r="D18" s="44"/>
      <c r="E18" s="45"/>
      <c r="F18" s="45"/>
      <c r="G18" s="45"/>
      <c r="H18" s="46"/>
    </row>
    <row r="19" spans="1:8" ht="20.25" customHeight="1">
      <c r="A19" s="6"/>
      <c r="B19" s="155" t="s">
        <v>19</v>
      </c>
      <c r="C19" s="156"/>
      <c r="D19" s="156"/>
      <c r="E19" s="156"/>
      <c r="F19" s="156"/>
      <c r="G19" s="156"/>
      <c r="H19" s="157"/>
    </row>
    <row r="20" spans="1:8" ht="121.5" customHeight="1">
      <c r="A20" s="6"/>
      <c r="B20" s="57">
        <v>6</v>
      </c>
      <c r="C20" s="50" t="s">
        <v>31</v>
      </c>
      <c r="D20" s="12" t="s">
        <v>75</v>
      </c>
      <c r="E20" s="27">
        <v>6</v>
      </c>
      <c r="F20" s="123"/>
      <c r="G20" s="24">
        <f t="shared" ref="G20:G21" si="4">F20*E20</f>
        <v>0</v>
      </c>
      <c r="H20" s="25">
        <f t="shared" ref="H20:H21" si="5">G20*1.21</f>
        <v>0</v>
      </c>
    </row>
    <row r="21" spans="1:8" ht="74.25" customHeight="1">
      <c r="A21" s="6"/>
      <c r="B21" s="57">
        <v>7</v>
      </c>
      <c r="C21" s="52" t="s">
        <v>33</v>
      </c>
      <c r="D21" s="37" t="s">
        <v>76</v>
      </c>
      <c r="E21" s="34">
        <v>4</v>
      </c>
      <c r="F21" s="123"/>
      <c r="G21" s="38">
        <f t="shared" si="4"/>
        <v>0</v>
      </c>
      <c r="H21" s="25">
        <f t="shared" si="5"/>
        <v>0</v>
      </c>
    </row>
    <row r="22" spans="1:8" ht="78.75" customHeight="1">
      <c r="A22" s="6"/>
      <c r="B22" s="57">
        <v>8</v>
      </c>
      <c r="C22" s="52" t="s">
        <v>45</v>
      </c>
      <c r="D22" s="37" t="s">
        <v>46</v>
      </c>
      <c r="E22" s="34">
        <v>6</v>
      </c>
      <c r="F22" s="123"/>
      <c r="G22" s="38">
        <f t="shared" ref="G22" si="6">F22*E22</f>
        <v>0</v>
      </c>
      <c r="H22" s="25">
        <f t="shared" ref="H22" si="7">G22*1.21</f>
        <v>0</v>
      </c>
    </row>
    <row r="23" spans="1:8" ht="165.75" customHeight="1">
      <c r="A23" s="6"/>
      <c r="B23" s="57"/>
      <c r="C23" s="52" t="s">
        <v>80</v>
      </c>
      <c r="D23" s="37" t="s">
        <v>79</v>
      </c>
      <c r="E23" s="34">
        <v>1</v>
      </c>
      <c r="F23" s="123"/>
      <c r="G23" s="38">
        <f t="shared" ref="G23" si="8">F23*E23</f>
        <v>0</v>
      </c>
      <c r="H23" s="25">
        <f t="shared" ref="H23" si="9">G23*1.21</f>
        <v>0</v>
      </c>
    </row>
    <row r="24" spans="1:8" ht="14.25">
      <c r="A24" s="6"/>
      <c r="B24" s="68"/>
      <c r="C24" s="67" t="s">
        <v>24</v>
      </c>
      <c r="D24" s="37"/>
      <c r="E24" s="34"/>
      <c r="F24" s="38"/>
      <c r="G24" s="38"/>
      <c r="H24" s="25"/>
    </row>
    <row r="25" spans="1:8" ht="30" customHeight="1">
      <c r="A25" s="6"/>
      <c r="B25" s="57"/>
      <c r="C25" s="52" t="s">
        <v>57</v>
      </c>
      <c r="D25" s="37" t="s">
        <v>58</v>
      </c>
      <c r="E25" s="34">
        <v>1</v>
      </c>
      <c r="F25" s="123"/>
      <c r="G25" s="38">
        <f t="shared" ref="G25" si="10">F25*E25</f>
        <v>0</v>
      </c>
      <c r="H25" s="25">
        <f t="shared" ref="H25" si="11">G25*1.21</f>
        <v>0</v>
      </c>
    </row>
    <row r="26" spans="1:8" ht="21" customHeight="1">
      <c r="A26" s="6"/>
      <c r="B26" s="57"/>
      <c r="C26" s="52" t="s">
        <v>25</v>
      </c>
      <c r="D26" s="37" t="s">
        <v>26</v>
      </c>
      <c r="E26" s="34">
        <v>1</v>
      </c>
      <c r="F26" s="123"/>
      <c r="G26" s="38">
        <f t="shared" ref="G26:G27" si="12">F26*E26</f>
        <v>0</v>
      </c>
      <c r="H26" s="25">
        <f t="shared" ref="H26:H27" si="13">G26*1.21</f>
        <v>0</v>
      </c>
    </row>
    <row r="27" spans="1:8" ht="18" customHeight="1">
      <c r="A27" s="6"/>
      <c r="B27" s="57"/>
      <c r="C27" s="52" t="s">
        <v>27</v>
      </c>
      <c r="D27" s="37" t="s">
        <v>28</v>
      </c>
      <c r="E27" s="34">
        <v>1</v>
      </c>
      <c r="F27" s="123"/>
      <c r="G27" s="38">
        <f t="shared" si="12"/>
        <v>0</v>
      </c>
      <c r="H27" s="25">
        <f t="shared" si="13"/>
        <v>0</v>
      </c>
    </row>
    <row r="28" spans="1:8">
      <c r="A28" s="6"/>
      <c r="B28" s="57"/>
      <c r="C28" s="52"/>
      <c r="D28" s="37"/>
      <c r="E28" s="34"/>
      <c r="F28" s="38"/>
      <c r="G28" s="38"/>
      <c r="H28" s="25"/>
    </row>
    <row r="29" spans="1:8" ht="14.25">
      <c r="A29" s="6"/>
      <c r="B29" s="68"/>
      <c r="C29" s="67" t="s">
        <v>59</v>
      </c>
      <c r="D29" s="37"/>
      <c r="E29" s="34"/>
      <c r="F29" s="38"/>
      <c r="G29" s="38"/>
      <c r="H29" s="25"/>
    </row>
    <row r="30" spans="1:8" ht="78.75" customHeight="1">
      <c r="A30" s="6"/>
      <c r="B30" s="57"/>
      <c r="C30" s="52" t="s">
        <v>37</v>
      </c>
      <c r="D30" s="37" t="s">
        <v>47</v>
      </c>
      <c r="E30" s="34">
        <v>1</v>
      </c>
      <c r="F30" s="123"/>
      <c r="G30" s="38">
        <f t="shared" ref="G30" si="14">F30*E30</f>
        <v>0</v>
      </c>
      <c r="H30" s="25">
        <f t="shared" ref="H30" si="15">G30*1.21</f>
        <v>0</v>
      </c>
    </row>
    <row r="31" spans="1:8" ht="14.1" customHeight="1">
      <c r="A31" s="6"/>
      <c r="B31" s="70"/>
      <c r="C31" s="71" t="s">
        <v>5</v>
      </c>
      <c r="D31" s="72"/>
      <c r="E31" s="73"/>
      <c r="F31" s="74"/>
      <c r="G31" s="75">
        <f>SUM(G20:G30)</f>
        <v>0</v>
      </c>
      <c r="H31" s="76">
        <f>SUM(H20:H30)</f>
        <v>0</v>
      </c>
    </row>
    <row r="32" spans="1:8" ht="16.5" customHeight="1">
      <c r="A32" s="6"/>
      <c r="B32" s="55"/>
      <c r="C32" s="50"/>
      <c r="D32" s="20"/>
      <c r="E32" s="21"/>
      <c r="F32" s="21"/>
      <c r="G32" s="21"/>
      <c r="H32" s="22"/>
    </row>
    <row r="33" spans="1:8" ht="20.25" customHeight="1">
      <c r="A33" s="6"/>
      <c r="B33" s="155" t="s">
        <v>6</v>
      </c>
      <c r="C33" s="156"/>
      <c r="D33" s="156"/>
      <c r="E33" s="156"/>
      <c r="F33" s="156"/>
      <c r="G33" s="156"/>
      <c r="H33" s="157"/>
    </row>
    <row r="34" spans="1:8">
      <c r="A34" s="6"/>
      <c r="B34" s="55"/>
      <c r="C34" s="53"/>
      <c r="D34" s="18"/>
      <c r="E34" s="19"/>
      <c r="F34" s="13"/>
      <c r="G34" s="24"/>
      <c r="H34" s="25"/>
    </row>
    <row r="35" spans="1:8" ht="14.25">
      <c r="A35" s="6"/>
      <c r="B35" s="69"/>
      <c r="C35" s="67" t="s">
        <v>48</v>
      </c>
      <c r="D35" s="18"/>
      <c r="E35" s="19"/>
      <c r="F35" s="13"/>
      <c r="G35" s="24"/>
      <c r="H35" s="25"/>
    </row>
    <row r="36" spans="1:8" ht="18" customHeight="1">
      <c r="A36" s="6"/>
      <c r="B36" s="55"/>
      <c r="C36" s="50" t="s">
        <v>22</v>
      </c>
      <c r="D36" s="12" t="s">
        <v>21</v>
      </c>
      <c r="E36" s="27">
        <v>1</v>
      </c>
      <c r="F36" s="123"/>
      <c r="G36" s="24">
        <f t="shared" ref="G36" si="16">F36*E36</f>
        <v>0</v>
      </c>
      <c r="H36" s="25">
        <f t="shared" ref="H36" si="17">G36*1.21</f>
        <v>0</v>
      </c>
    </row>
    <row r="37" spans="1:8" ht="24" customHeight="1">
      <c r="A37" s="6"/>
      <c r="B37" s="55"/>
      <c r="C37" s="50" t="s">
        <v>34</v>
      </c>
      <c r="D37" s="12" t="s">
        <v>20</v>
      </c>
      <c r="E37" s="27">
        <v>1</v>
      </c>
      <c r="F37" s="123"/>
      <c r="G37" s="24">
        <f t="shared" ref="G37" si="18">F37*E37</f>
        <v>0</v>
      </c>
      <c r="H37" s="25">
        <f t="shared" ref="H37" si="19">G37*1.21</f>
        <v>0</v>
      </c>
    </row>
    <row r="38" spans="1:8">
      <c r="A38" s="6"/>
      <c r="B38" s="70"/>
      <c r="C38" s="71" t="s">
        <v>5</v>
      </c>
      <c r="D38" s="72"/>
      <c r="E38" s="77"/>
      <c r="F38" s="74"/>
      <c r="G38" s="75">
        <f>SUM(G36:G37)</f>
        <v>0</v>
      </c>
      <c r="H38" s="76">
        <f>SUM(H36:H37)</f>
        <v>0</v>
      </c>
    </row>
    <row r="39" spans="1:8">
      <c r="A39" s="6"/>
      <c r="B39" s="55"/>
      <c r="C39" s="20"/>
      <c r="D39" s="20"/>
      <c r="E39" s="28"/>
      <c r="F39" s="21"/>
      <c r="G39" s="21"/>
      <c r="H39" s="22"/>
    </row>
    <row r="40" spans="1:8" ht="15.95" customHeight="1">
      <c r="A40" s="6"/>
      <c r="B40" s="69"/>
      <c r="C40" s="67" t="s">
        <v>23</v>
      </c>
      <c r="D40" s="18"/>
      <c r="E40" s="29"/>
      <c r="F40" s="19"/>
      <c r="G40" s="19"/>
      <c r="H40" s="17"/>
    </row>
    <row r="41" spans="1:8" ht="22.5">
      <c r="A41" s="6"/>
      <c r="B41" s="55"/>
      <c r="C41" s="54" t="s">
        <v>16</v>
      </c>
      <c r="D41" s="12" t="s">
        <v>14</v>
      </c>
      <c r="E41" s="35">
        <v>1</v>
      </c>
      <c r="F41" s="123"/>
      <c r="G41" s="30">
        <f>F41*E41</f>
        <v>0</v>
      </c>
      <c r="H41" s="36">
        <f t="shared" ref="H41:H42" si="20">G41*1.21</f>
        <v>0</v>
      </c>
    </row>
    <row r="42" spans="1:8">
      <c r="A42" s="6"/>
      <c r="B42" s="55"/>
      <c r="C42" s="54" t="s">
        <v>13</v>
      </c>
      <c r="D42" s="12" t="s">
        <v>15</v>
      </c>
      <c r="E42" s="35">
        <v>1</v>
      </c>
      <c r="F42" s="123"/>
      <c r="G42" s="30">
        <f t="shared" ref="G42" si="21">F42*E42</f>
        <v>0</v>
      </c>
      <c r="H42" s="36">
        <f t="shared" si="20"/>
        <v>0</v>
      </c>
    </row>
    <row r="43" spans="1:8" ht="15" customHeight="1" thickBot="1">
      <c r="A43" s="6"/>
      <c r="B43" s="78"/>
      <c r="C43" s="79" t="s">
        <v>5</v>
      </c>
      <c r="D43" s="80"/>
      <c r="E43" s="81"/>
      <c r="F43" s="82"/>
      <c r="G43" s="83">
        <f>SUM(G41:G42)</f>
        <v>0</v>
      </c>
      <c r="H43" s="84">
        <f>SUM(H41:H42)</f>
        <v>0</v>
      </c>
    </row>
    <row r="44" spans="1:8" ht="15" thickBot="1">
      <c r="A44" s="6"/>
      <c r="B44" s="6"/>
      <c r="C44" s="10"/>
      <c r="D44" s="11"/>
      <c r="E44" s="7"/>
      <c r="F44" s="7"/>
      <c r="G44" s="7"/>
      <c r="H44" s="8"/>
    </row>
    <row r="45" spans="1:8" ht="16.5" customHeight="1" thickBot="1">
      <c r="A45" s="6"/>
      <c r="B45" s="145" t="str">
        <f>'Krycí list s rekapitulací'!B18</f>
        <v>Základ pro DPH</v>
      </c>
      <c r="C45" s="146"/>
      <c r="D45" s="85"/>
      <c r="E45" s="86"/>
      <c r="F45" s="86"/>
      <c r="G45" s="86"/>
      <c r="H45" s="131">
        <f>SUM(G11,G17,G31,G38,G43)</f>
        <v>0</v>
      </c>
    </row>
    <row r="46" spans="1:8" ht="16.5" customHeight="1" thickBot="1">
      <c r="A46" s="6"/>
      <c r="B46" s="145" t="s">
        <v>11</v>
      </c>
      <c r="C46" s="146"/>
      <c r="D46" s="85"/>
      <c r="E46" s="86"/>
      <c r="F46" s="86"/>
      <c r="G46" s="86"/>
      <c r="H46" s="131">
        <f>H47-H45</f>
        <v>0</v>
      </c>
    </row>
    <row r="47" spans="1:8" ht="18.75" thickBot="1">
      <c r="A47" s="6"/>
      <c r="B47" s="147" t="str">
        <f>'Krycí list s rekapitulací'!B20</f>
        <v>Cena celkem s DPH</v>
      </c>
      <c r="C47" s="148"/>
      <c r="D47" s="87"/>
      <c r="E47" s="88"/>
      <c r="F47" s="88"/>
      <c r="G47" s="88"/>
      <c r="H47" s="132">
        <f>SUM(H11,H17,H31,H38,H43)</f>
        <v>0</v>
      </c>
    </row>
  </sheetData>
  <sheetProtection algorithmName="SHA-512" hashValue="ZgnlKeM1y+tsrEjAUee31gK+GLoLYCatbIZ186ZT2tlIUrKEY0m0FtLj85KjuVz/IXJYeXUhyRbujqm++LKaPA==" saltValue="rS1PHmQGYirmXA7gkEeXdQ==" spinCount="100000" sheet="1" objects="1" scenarios="1"/>
  <mergeCells count="8">
    <mergeCell ref="B45:C45"/>
    <mergeCell ref="B46:C46"/>
    <mergeCell ref="B47:C47"/>
    <mergeCell ref="B2:H3"/>
    <mergeCell ref="B7:H7"/>
    <mergeCell ref="B13:H13"/>
    <mergeCell ref="B19:H19"/>
    <mergeCell ref="B33:H33"/>
  </mergeCells>
  <pageMargins left="0.70866141732283472" right="0.70866141732283472" top="0.31496062992125984" bottom="0.31496062992125984" header="0.31496062992125984" footer="0.31496062992125984"/>
  <pageSetup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24"/>
  <sheetViews>
    <sheetView topLeftCell="A13" zoomScale="130" zoomScaleNormal="130" workbookViewId="0">
      <selection activeCell="F9" sqref="F9"/>
    </sheetView>
  </sheetViews>
  <sheetFormatPr defaultRowHeight="12.75"/>
  <cols>
    <col min="1" max="1" width="3.625" customWidth="1"/>
    <col min="2" max="2" width="7.75" customWidth="1"/>
    <col min="3" max="3" width="35.625" customWidth="1"/>
    <col min="4" max="4" width="45.125" customWidth="1"/>
    <col min="5" max="5" width="4.125" customWidth="1"/>
    <col min="6" max="7" width="15.625" customWidth="1"/>
    <col min="8" max="8" width="19" customWidth="1"/>
    <col min="9" max="9" width="9.5" style="40" customWidth="1"/>
  </cols>
  <sheetData>
    <row r="1" spans="1:8" ht="13.5" thickBot="1"/>
    <row r="2" spans="1:8" ht="12.6" customHeight="1">
      <c r="A2" s="1"/>
      <c r="B2" s="149" t="s">
        <v>70</v>
      </c>
      <c r="C2" s="150"/>
      <c r="D2" s="150"/>
      <c r="E2" s="150"/>
      <c r="F2" s="150"/>
      <c r="G2" s="150"/>
      <c r="H2" s="151"/>
    </row>
    <row r="3" spans="1:8" ht="22.5" customHeight="1" thickBot="1">
      <c r="A3" s="1"/>
      <c r="B3" s="152"/>
      <c r="C3" s="153"/>
      <c r="D3" s="153"/>
      <c r="E3" s="153"/>
      <c r="F3" s="153"/>
      <c r="G3" s="153"/>
      <c r="H3" s="154"/>
    </row>
    <row r="4" spans="1:8" ht="15" thickBot="1">
      <c r="A4" s="1"/>
      <c r="B4" s="1"/>
      <c r="C4" s="3"/>
      <c r="D4" s="9"/>
      <c r="E4" s="4"/>
      <c r="F4" s="4"/>
      <c r="G4" s="4"/>
      <c r="H4" s="5"/>
    </row>
    <row r="5" spans="1:8" ht="28.5" customHeight="1" thickBot="1">
      <c r="A5" s="2"/>
      <c r="B5" s="61" t="s">
        <v>40</v>
      </c>
      <c r="C5" s="62" t="s">
        <v>0</v>
      </c>
      <c r="D5" s="63" t="s">
        <v>7</v>
      </c>
      <c r="E5" s="63" t="s">
        <v>1</v>
      </c>
      <c r="F5" s="64" t="s">
        <v>12</v>
      </c>
      <c r="G5" s="65" t="s">
        <v>8</v>
      </c>
      <c r="H5" s="66" t="s">
        <v>9</v>
      </c>
    </row>
    <row r="6" spans="1:8" ht="16.5" customHeight="1" thickTop="1">
      <c r="A6" s="2"/>
      <c r="B6" s="26"/>
      <c r="C6" s="50"/>
      <c r="D6" s="14"/>
      <c r="E6" s="15"/>
      <c r="F6" s="15"/>
      <c r="G6" s="15"/>
      <c r="H6" s="16"/>
    </row>
    <row r="7" spans="1:8" ht="30.75" customHeight="1">
      <c r="A7" s="2"/>
      <c r="B7" s="155" t="s">
        <v>53</v>
      </c>
      <c r="C7" s="156"/>
      <c r="D7" s="156"/>
      <c r="E7" s="156"/>
      <c r="F7" s="156"/>
      <c r="G7" s="156"/>
      <c r="H7" s="157"/>
    </row>
    <row r="8" spans="1:8" ht="81.75" customHeight="1">
      <c r="A8" s="2"/>
      <c r="B8" s="57">
        <v>1</v>
      </c>
      <c r="C8" s="50" t="s">
        <v>29</v>
      </c>
      <c r="D8" s="12" t="s">
        <v>77</v>
      </c>
      <c r="E8" s="27">
        <v>2</v>
      </c>
      <c r="F8" s="123"/>
      <c r="G8" s="24">
        <f>F8*E8</f>
        <v>0</v>
      </c>
      <c r="H8" s="25">
        <f>G8*1.21</f>
        <v>0</v>
      </c>
    </row>
    <row r="9" spans="1:8" ht="180" customHeight="1">
      <c r="A9" s="2"/>
      <c r="B9" s="57"/>
      <c r="C9" s="54" t="s">
        <v>52</v>
      </c>
      <c r="D9" s="12" t="s">
        <v>51</v>
      </c>
      <c r="E9" s="35">
        <v>2</v>
      </c>
      <c r="F9" s="123"/>
      <c r="G9" s="30">
        <f t="shared" ref="G9:G10" si="0">F9*E9</f>
        <v>0</v>
      </c>
      <c r="H9" s="36">
        <f>G9*1.21</f>
        <v>0</v>
      </c>
    </row>
    <row r="10" spans="1:8" ht="37.5" customHeight="1">
      <c r="A10" s="2"/>
      <c r="B10" s="57">
        <v>2</v>
      </c>
      <c r="C10" s="50" t="s">
        <v>49</v>
      </c>
      <c r="D10" s="12" t="s">
        <v>50</v>
      </c>
      <c r="E10" s="27">
        <v>2</v>
      </c>
      <c r="F10" s="123"/>
      <c r="G10" s="24">
        <f t="shared" si="0"/>
        <v>0</v>
      </c>
      <c r="H10" s="25">
        <f>G10*1.21</f>
        <v>0</v>
      </c>
    </row>
    <row r="11" spans="1:8" ht="121.5" customHeight="1">
      <c r="A11" s="2"/>
      <c r="B11" s="57">
        <v>3</v>
      </c>
      <c r="C11" s="50" t="s">
        <v>31</v>
      </c>
      <c r="D11" s="12" t="s">
        <v>75</v>
      </c>
      <c r="E11" s="27">
        <v>2</v>
      </c>
      <c r="F11" s="123"/>
      <c r="G11" s="24">
        <f t="shared" ref="G11:G12" si="1">F11*E11</f>
        <v>0</v>
      </c>
      <c r="H11" s="25">
        <f t="shared" ref="H11:H12" si="2">G11*1.21</f>
        <v>0</v>
      </c>
    </row>
    <row r="12" spans="1:8" ht="59.45" customHeight="1">
      <c r="A12" s="2"/>
      <c r="B12" s="57"/>
      <c r="C12" s="50" t="s">
        <v>54</v>
      </c>
      <c r="D12" s="124" t="s">
        <v>55</v>
      </c>
      <c r="E12" s="27">
        <v>1</v>
      </c>
      <c r="F12" s="123"/>
      <c r="G12" s="24">
        <f t="shared" si="1"/>
        <v>0</v>
      </c>
      <c r="H12" s="25">
        <f t="shared" si="2"/>
        <v>0</v>
      </c>
    </row>
    <row r="13" spans="1:8" ht="14.1" customHeight="1">
      <c r="A13" s="2"/>
      <c r="B13" s="70"/>
      <c r="C13" s="71" t="s">
        <v>5</v>
      </c>
      <c r="D13" s="72"/>
      <c r="E13" s="73"/>
      <c r="F13" s="74"/>
      <c r="G13" s="75">
        <f>SUM(G8:G12)</f>
        <v>0</v>
      </c>
      <c r="H13" s="76">
        <f>SUM(H8:H12)</f>
        <v>0</v>
      </c>
    </row>
    <row r="14" spans="1:8" ht="16.5" customHeight="1">
      <c r="A14" s="6"/>
      <c r="B14" s="55"/>
      <c r="C14" s="50"/>
      <c r="D14" s="20"/>
      <c r="E14" s="21"/>
      <c r="F14" s="21"/>
      <c r="G14" s="21"/>
      <c r="H14" s="22"/>
    </row>
    <row r="15" spans="1:8" ht="20.25" customHeight="1">
      <c r="A15" s="6"/>
      <c r="B15" s="158" t="s">
        <v>6</v>
      </c>
      <c r="C15" s="159"/>
      <c r="D15" s="159"/>
      <c r="E15" s="159"/>
      <c r="F15" s="159"/>
      <c r="G15" s="159"/>
      <c r="H15" s="160"/>
    </row>
    <row r="16" spans="1:8">
      <c r="A16" s="6"/>
      <c r="B16" s="55"/>
      <c r="C16" s="20"/>
      <c r="D16" s="20"/>
      <c r="E16" s="28"/>
      <c r="F16" s="21"/>
      <c r="G16" s="21"/>
      <c r="H16" s="22"/>
    </row>
    <row r="17" spans="1:8" ht="15.95" customHeight="1">
      <c r="A17" s="6"/>
      <c r="B17" s="69"/>
      <c r="C17" s="67" t="s">
        <v>23</v>
      </c>
      <c r="D17" s="18"/>
      <c r="E17" s="29"/>
      <c r="F17" s="19"/>
      <c r="G17" s="19"/>
      <c r="H17" s="17"/>
    </row>
    <row r="18" spans="1:8" ht="22.5">
      <c r="A18" s="6"/>
      <c r="B18" s="55"/>
      <c r="C18" s="54" t="s">
        <v>16</v>
      </c>
      <c r="D18" s="12" t="s">
        <v>14</v>
      </c>
      <c r="E18" s="35">
        <v>1</v>
      </c>
      <c r="F18" s="123"/>
      <c r="G18" s="30">
        <f>F18*E18</f>
        <v>0</v>
      </c>
      <c r="H18" s="36">
        <f t="shared" ref="H18:H19" si="3">G18*1.21</f>
        <v>0</v>
      </c>
    </row>
    <row r="19" spans="1:8">
      <c r="A19" s="6"/>
      <c r="B19" s="55"/>
      <c r="C19" s="54" t="s">
        <v>13</v>
      </c>
      <c r="D19" s="12" t="s">
        <v>15</v>
      </c>
      <c r="E19" s="35">
        <v>1</v>
      </c>
      <c r="F19" s="123"/>
      <c r="G19" s="30">
        <f t="shared" ref="G19" si="4">F19*E19</f>
        <v>0</v>
      </c>
      <c r="H19" s="36">
        <f t="shared" si="3"/>
        <v>0</v>
      </c>
    </row>
    <row r="20" spans="1:8" ht="15" customHeight="1" thickBot="1">
      <c r="A20" s="6"/>
      <c r="B20" s="78"/>
      <c r="C20" s="79" t="s">
        <v>5</v>
      </c>
      <c r="D20" s="80"/>
      <c r="E20" s="81"/>
      <c r="F20" s="82"/>
      <c r="G20" s="83">
        <f>SUM(G18:G19)</f>
        <v>0</v>
      </c>
      <c r="H20" s="84">
        <f>SUM(H18:H19)</f>
        <v>0</v>
      </c>
    </row>
    <row r="21" spans="1:8" ht="15" thickBot="1">
      <c r="A21" s="6"/>
      <c r="B21" s="6"/>
      <c r="C21" s="10"/>
      <c r="D21" s="11"/>
      <c r="E21" s="7"/>
      <c r="F21" s="7"/>
      <c r="G21" s="7"/>
      <c r="H21" s="8"/>
    </row>
    <row r="22" spans="1:8" ht="16.5" customHeight="1" thickBot="1">
      <c r="A22" s="6"/>
      <c r="B22" s="145" t="str">
        <f>'Krycí list s rekapitulací'!B18</f>
        <v>Základ pro DPH</v>
      </c>
      <c r="C22" s="146"/>
      <c r="D22" s="85"/>
      <c r="E22" s="86"/>
      <c r="F22" s="86"/>
      <c r="G22" s="86"/>
      <c r="H22" s="131">
        <f>SUM(G13,G20)</f>
        <v>0</v>
      </c>
    </row>
    <row r="23" spans="1:8" ht="16.5" customHeight="1" thickBot="1">
      <c r="A23" s="6"/>
      <c r="B23" s="145" t="str">
        <f>'Krycí list s rekapitulací'!B19</f>
        <v>DPH 21%</v>
      </c>
      <c r="C23" s="146"/>
      <c r="D23" s="85"/>
      <c r="E23" s="86"/>
      <c r="F23" s="86"/>
      <c r="G23" s="86"/>
      <c r="H23" s="131">
        <f>H24-H22</f>
        <v>0</v>
      </c>
    </row>
    <row r="24" spans="1:8" ht="18.75" thickBot="1">
      <c r="A24" s="6"/>
      <c r="B24" s="147" t="str">
        <f>'Krycí list s rekapitulací'!B20</f>
        <v>Cena celkem s DPH</v>
      </c>
      <c r="C24" s="148"/>
      <c r="D24" s="87"/>
      <c r="E24" s="88"/>
      <c r="F24" s="88"/>
      <c r="G24" s="88"/>
      <c r="H24" s="132">
        <f>SUM(H13,H20)</f>
        <v>0</v>
      </c>
    </row>
  </sheetData>
  <sheetProtection algorithmName="SHA-512" hashValue="S0RHHGs8Yhb5kTkLnLWkp2O5rV2VRr9hljs82WmlRCWv7OHUMOlhC1HsekZFzHXLZnmAJBVfkrw6rjPxPZ2YVw==" saltValue="djuPAOtAKap06Sv60wMuHg==" spinCount="100000" sheet="1" objects="1" scenarios="1"/>
  <mergeCells count="6">
    <mergeCell ref="B23:C23"/>
    <mergeCell ref="B24:C24"/>
    <mergeCell ref="B2:H3"/>
    <mergeCell ref="B7:H7"/>
    <mergeCell ref="B15:H15"/>
    <mergeCell ref="B22:C22"/>
  </mergeCells>
  <pageMargins left="0.70866141732283472" right="0.70866141732283472" top="0.31496062992125984" bottom="0.31496062992125984" header="0.31496062992125984" footer="0.31496062992125984"/>
  <pageSetup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27"/>
  <sheetViews>
    <sheetView zoomScale="115" zoomScaleNormal="115" workbookViewId="0">
      <selection activeCell="F15" sqref="F15"/>
    </sheetView>
  </sheetViews>
  <sheetFormatPr defaultRowHeight="12.75"/>
  <cols>
    <col min="1" max="1" width="3.625" customWidth="1"/>
    <col min="2" max="2" width="7.75" customWidth="1"/>
    <col min="3" max="3" width="35.625" customWidth="1"/>
    <col min="4" max="4" width="45.125" customWidth="1"/>
    <col min="5" max="5" width="4.125" customWidth="1"/>
    <col min="6" max="7" width="15.625" customWidth="1"/>
    <col min="8" max="8" width="19" customWidth="1"/>
  </cols>
  <sheetData>
    <row r="1" spans="1:8" ht="13.5" thickBot="1"/>
    <row r="2" spans="1:8" ht="12.6" customHeight="1">
      <c r="A2" s="1"/>
      <c r="B2" s="149" t="s">
        <v>71</v>
      </c>
      <c r="C2" s="150"/>
      <c r="D2" s="150"/>
      <c r="E2" s="150"/>
      <c r="F2" s="150"/>
      <c r="G2" s="150"/>
      <c r="H2" s="151"/>
    </row>
    <row r="3" spans="1:8" ht="22.5" customHeight="1" thickBot="1">
      <c r="A3" s="1"/>
      <c r="B3" s="152"/>
      <c r="C3" s="153"/>
      <c r="D3" s="153"/>
      <c r="E3" s="153"/>
      <c r="F3" s="153"/>
      <c r="G3" s="153"/>
      <c r="H3" s="154"/>
    </row>
    <row r="4" spans="1:8" ht="15" thickBot="1">
      <c r="A4" s="1"/>
      <c r="B4" s="1"/>
      <c r="C4" s="3"/>
      <c r="D4" s="9"/>
      <c r="E4" s="4"/>
      <c r="F4" s="4"/>
      <c r="G4" s="4"/>
      <c r="H4" s="5"/>
    </row>
    <row r="5" spans="1:8" ht="28.5" customHeight="1" thickBot="1">
      <c r="A5" s="2"/>
      <c r="B5" s="61" t="s">
        <v>40</v>
      </c>
      <c r="C5" s="62" t="s">
        <v>0</v>
      </c>
      <c r="D5" s="63" t="s">
        <v>7</v>
      </c>
      <c r="E5" s="63" t="s">
        <v>1</v>
      </c>
      <c r="F5" s="64" t="s">
        <v>12</v>
      </c>
      <c r="G5" s="65" t="s">
        <v>8</v>
      </c>
      <c r="H5" s="66" t="s">
        <v>9</v>
      </c>
    </row>
    <row r="6" spans="1:8" ht="16.5" customHeight="1" thickTop="1">
      <c r="A6" s="2"/>
      <c r="B6" s="26"/>
      <c r="C6" s="50"/>
      <c r="D6" s="14"/>
      <c r="E6" s="15"/>
      <c r="F6" s="15"/>
      <c r="G6" s="15"/>
      <c r="H6" s="16"/>
    </row>
    <row r="7" spans="1:8" ht="30.75" customHeight="1">
      <c r="A7" s="2"/>
      <c r="B7" s="155" t="s">
        <v>56</v>
      </c>
      <c r="C7" s="156"/>
      <c r="D7" s="156"/>
      <c r="E7" s="156"/>
      <c r="F7" s="156"/>
      <c r="G7" s="156"/>
      <c r="H7" s="157"/>
    </row>
    <row r="8" spans="1:8" ht="96" customHeight="1">
      <c r="A8" s="2"/>
      <c r="B8" s="57">
        <v>1</v>
      </c>
      <c r="C8" s="50" t="s">
        <v>30</v>
      </c>
      <c r="D8" s="12" t="s">
        <v>78</v>
      </c>
      <c r="E8" s="27">
        <v>6</v>
      </c>
      <c r="F8" s="123"/>
      <c r="G8" s="24">
        <f>F8*E8</f>
        <v>0</v>
      </c>
      <c r="H8" s="25">
        <f>G8*1.21</f>
        <v>0</v>
      </c>
    </row>
    <row r="9" spans="1:8" ht="14.1" customHeight="1">
      <c r="A9" s="2"/>
      <c r="B9" s="70"/>
      <c r="C9" s="71" t="s">
        <v>5</v>
      </c>
      <c r="D9" s="72"/>
      <c r="E9" s="73"/>
      <c r="F9" s="74"/>
      <c r="G9" s="75">
        <f>SUM(G8:G8)</f>
        <v>0</v>
      </c>
      <c r="H9" s="76">
        <f>SUM(H8:H8)</f>
        <v>0</v>
      </c>
    </row>
    <row r="10" spans="1:8" ht="16.5" customHeight="1">
      <c r="A10" s="6"/>
      <c r="B10" s="55"/>
      <c r="C10" s="50"/>
      <c r="D10" s="20"/>
      <c r="E10" s="21"/>
      <c r="F10" s="21"/>
      <c r="G10" s="21"/>
      <c r="H10" s="22"/>
    </row>
    <row r="11" spans="1:8" ht="20.25" customHeight="1">
      <c r="A11" s="6"/>
      <c r="B11" s="155" t="s">
        <v>6</v>
      </c>
      <c r="C11" s="156"/>
      <c r="D11" s="156"/>
      <c r="E11" s="156"/>
      <c r="F11" s="156"/>
      <c r="G11" s="156"/>
      <c r="H11" s="157"/>
    </row>
    <row r="12" spans="1:8">
      <c r="A12" s="6"/>
      <c r="B12" s="55"/>
      <c r="C12" s="20"/>
      <c r="D12" s="20"/>
      <c r="E12" s="28"/>
      <c r="F12" s="21"/>
      <c r="G12" s="21"/>
      <c r="H12" s="22"/>
    </row>
    <row r="13" spans="1:8" ht="15.95" customHeight="1">
      <c r="A13" s="6"/>
      <c r="B13" s="69"/>
      <c r="C13" s="67" t="s">
        <v>23</v>
      </c>
      <c r="D13" s="18"/>
      <c r="E13" s="29"/>
      <c r="F13" s="19"/>
      <c r="G13" s="19"/>
      <c r="H13" s="17"/>
    </row>
    <row r="14" spans="1:8" ht="22.5">
      <c r="A14" s="6"/>
      <c r="B14" s="55"/>
      <c r="C14" s="54" t="s">
        <v>16</v>
      </c>
      <c r="D14" s="12" t="s">
        <v>14</v>
      </c>
      <c r="E14" s="35">
        <v>1</v>
      </c>
      <c r="F14" s="123"/>
      <c r="G14" s="30">
        <f>F14*E14</f>
        <v>0</v>
      </c>
      <c r="H14" s="36">
        <f t="shared" ref="H14:H15" si="0">G14*1.21</f>
        <v>0</v>
      </c>
    </row>
    <row r="15" spans="1:8">
      <c r="A15" s="6"/>
      <c r="B15" s="55"/>
      <c r="C15" s="54" t="s">
        <v>13</v>
      </c>
      <c r="D15" s="12" t="s">
        <v>15</v>
      </c>
      <c r="E15" s="35">
        <v>1</v>
      </c>
      <c r="F15" s="123"/>
      <c r="G15" s="30">
        <f t="shared" ref="G15" si="1">F15*E15</f>
        <v>0</v>
      </c>
      <c r="H15" s="36">
        <f t="shared" si="0"/>
        <v>0</v>
      </c>
    </row>
    <row r="16" spans="1:8" ht="15" customHeight="1" thickBot="1">
      <c r="A16" s="6"/>
      <c r="B16" s="78"/>
      <c r="C16" s="79" t="s">
        <v>5</v>
      </c>
      <c r="D16" s="80"/>
      <c r="E16" s="81"/>
      <c r="F16" s="82"/>
      <c r="G16" s="83">
        <f>SUM(G14:G15)</f>
        <v>0</v>
      </c>
      <c r="H16" s="84">
        <f>SUM(H14:H15)</f>
        <v>0</v>
      </c>
    </row>
    <row r="17" spans="1:8" ht="15" thickBot="1">
      <c r="A17" s="6"/>
      <c r="B17" s="6"/>
      <c r="C17" s="10"/>
      <c r="D17" s="11"/>
      <c r="E17" s="7"/>
      <c r="F17" s="7"/>
      <c r="G17" s="7"/>
      <c r="H17" s="8"/>
    </row>
    <row r="18" spans="1:8" ht="16.5" customHeight="1" thickBot="1">
      <c r="A18" s="6"/>
      <c r="B18" s="145" t="s">
        <v>10</v>
      </c>
      <c r="C18" s="146"/>
      <c r="D18" s="85"/>
      <c r="E18" s="86"/>
      <c r="F18" s="86"/>
      <c r="G18" s="86"/>
      <c r="H18" s="131">
        <f>SUM(G9,G16)</f>
        <v>0</v>
      </c>
    </row>
    <row r="19" spans="1:8" ht="16.5" customHeight="1" thickBot="1">
      <c r="A19" s="6"/>
      <c r="B19" s="145" t="s">
        <v>11</v>
      </c>
      <c r="C19" s="146"/>
      <c r="D19" s="85"/>
      <c r="E19" s="86"/>
      <c r="F19" s="86"/>
      <c r="G19" s="86"/>
      <c r="H19" s="131">
        <f>H20-H18</f>
        <v>0</v>
      </c>
    </row>
    <row r="20" spans="1:8" ht="18.75" thickBot="1">
      <c r="A20" s="6"/>
      <c r="B20" s="147" t="s">
        <v>2</v>
      </c>
      <c r="C20" s="148"/>
      <c r="D20" s="87"/>
      <c r="E20" s="88"/>
      <c r="F20" s="88"/>
      <c r="G20" s="88"/>
      <c r="H20" s="132">
        <f>SUM(H9,H16)</f>
        <v>0</v>
      </c>
    </row>
    <row r="27" spans="1:8">
      <c r="D27" s="89"/>
    </row>
  </sheetData>
  <sheetProtection algorithmName="SHA-512" hashValue="Eg8pQUBVGxscGuOvoUm3kSc5EqlT31wkZ3WUTOhzO0RiRXoQ5Y/BYToJhlASeQ1XWDYkRLLPLTWfhSP1bx+hvA==" saltValue="GYNE4W4KlxXgVogut2SjSA==" spinCount="100000" sheet="1" objects="1" scenarios="1"/>
  <mergeCells count="6">
    <mergeCell ref="B20:C20"/>
    <mergeCell ref="B2:H3"/>
    <mergeCell ref="B7:H7"/>
    <mergeCell ref="B11:H11"/>
    <mergeCell ref="B18:C18"/>
    <mergeCell ref="B19:C19"/>
  </mergeCells>
  <pageMargins left="0.70866141732283472" right="0.70866141732283472" top="0.31496062992125984" bottom="0.31496062992125984" header="0.31496062992125984" footer="0.31496062992125984"/>
  <pageSetup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s rekapitulací</vt:lpstr>
      <vt:lpstr>Herna</vt:lpstr>
      <vt:lpstr>Kabinet</vt:lpstr>
      <vt:lpstr>Sklad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-/</dc:creator>
  <cp:lastModifiedBy>Hečová Petra, Ing</cp:lastModifiedBy>
  <cp:lastPrinted>2024-03-28T10:09:10Z</cp:lastPrinted>
  <dcterms:created xsi:type="dcterms:W3CDTF">2005-03-09T06:47:35Z</dcterms:created>
  <dcterms:modified xsi:type="dcterms:W3CDTF">2024-04-24T05:50:21Z</dcterms:modified>
</cp:coreProperties>
</file>