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8-2024-Čad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ponuka'!$A$1:$P$41</definedName>
  </definedNames>
  <calcPr calcId="162913"/>
</workbook>
</file>

<file path=xl/calcChain.xml><?xml version="1.0" encoding="utf-8"?>
<calcChain xmlns="http://schemas.openxmlformats.org/spreadsheetml/2006/main">
  <c r="P23" i="1" l="1"/>
  <c r="P24" i="1"/>
  <c r="P25" i="1"/>
  <c r="P13" i="1"/>
  <c r="P14" i="1"/>
  <c r="P15" i="1"/>
  <c r="P16" i="1"/>
  <c r="P17" i="1"/>
  <c r="P18" i="1"/>
  <c r="P19" i="1"/>
  <c r="P20" i="1"/>
  <c r="P21" i="1"/>
  <c r="G26" i="1" l="1"/>
  <c r="P22" i="1" l="1"/>
  <c r="P27" i="1" s="1"/>
  <c r="M27" i="1" l="1"/>
  <c r="Q22" i="1" l="1"/>
  <c r="Q12" i="1" l="1"/>
  <c r="P29" i="1" l="1"/>
  <c r="Q27" i="1" l="1"/>
  <c r="P28" i="1"/>
</calcChain>
</file>

<file path=xl/sharedStrings.xml><?xml version="1.0" encoding="utf-8"?>
<sst xmlns="http://schemas.openxmlformats.org/spreadsheetml/2006/main" count="161" uniqueCount="107">
  <si>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</si>
  <si>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</si>
  <si>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</si>
  <si>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</si>
  <si>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</si>
  <si>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</si>
  <si>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</si>
  <si>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</si>
  <si>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</si>
  <si>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</si>
  <si>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</si>
  <si>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</si>
  <si>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</si>
  <si>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</si>
  <si>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</si>
  <si>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</si>
  <si>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</si>
  <si>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</si>
  <si>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</si>
  <si>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</si>
  <si>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</si>
  <si>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</si>
  <si>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</si>
  <si>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</si>
  <si>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</si>
  <si>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</si>
  <si>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</si>
  <si>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</si>
  <si>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</si>
  <si>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</si>
  <si>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</si>
  <si>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</si>
  <si>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</si>
  <si>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</si>
  <si>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</si>
  <si>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</si>
  <si>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</si>
  <si>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</si>
  <si>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</si>
  <si>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</si>
  <si>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</si>
  <si>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</si>
  <si>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</si>
  <si>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</si>
  <si>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</si>
  <si>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</si>
  <si>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</si>
  <si>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</si>
  <si>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</si>
  <si>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</si>
  <si>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</si>
  <si>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</si>
  <si>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</si>
  <si>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</si>
  <si>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</si>
  <si>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</si>
  <si>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</si>
  <si>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</si>
  <si>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</si>
  <si>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</si>
  <si>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</si>
  <si>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</si>
  <si>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</si>
  <si>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</si>
  <si>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</si>
  <si>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</si>
  <si>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</si>
  <si>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</si>
  <si>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</si>
  <si>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</si>
  <si>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VU-50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</si>
  <si>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</si>
  <si>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</si>
  <si>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</si>
  <si>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</si>
  <si>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</si>
  <si>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</si>
  <si>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</si>
  <si>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>01 Backová</t>
  </si>
  <si>
    <t>766 2</t>
  </si>
  <si>
    <t>767 2</t>
  </si>
  <si>
    <t>773A2</t>
  </si>
  <si>
    <t>773B2</t>
  </si>
  <si>
    <t>774B2</t>
  </si>
  <si>
    <t>774C2</t>
  </si>
  <si>
    <t>775A0</t>
  </si>
  <si>
    <t>782A0</t>
  </si>
  <si>
    <t>782B0</t>
  </si>
  <si>
    <t>782C0</t>
  </si>
  <si>
    <t>300/100</t>
  </si>
  <si>
    <t>50/50</t>
  </si>
  <si>
    <t>150/950</t>
  </si>
  <si>
    <t>150/850</t>
  </si>
  <si>
    <t>400/50</t>
  </si>
  <si>
    <t>60/1350</t>
  </si>
  <si>
    <t>400/100</t>
  </si>
  <si>
    <t>300/50</t>
  </si>
  <si>
    <t>100/450</t>
  </si>
  <si>
    <t>100/300</t>
  </si>
  <si>
    <t>100/650</t>
  </si>
  <si>
    <t>1,2,4d,4a,6,7</t>
  </si>
  <si>
    <t>1,2,4b,4a,6,7</t>
  </si>
  <si>
    <t>1,4b,4a,7</t>
  </si>
  <si>
    <t>1,4d,4a,7</t>
  </si>
  <si>
    <t xml:space="preserve">Zmluva č. </t>
  </si>
  <si>
    <r>
      <rPr>
        <b/>
        <sz val="11"/>
        <color rgb="FFFF0000"/>
        <rFont val="Calibri"/>
        <family val="2"/>
        <charset val="238"/>
        <scheme val="minor"/>
      </rPr>
      <t>* Požiadavky</t>
    </r>
    <r>
      <rPr>
        <sz val="11"/>
        <color rgb="FFFF0000"/>
        <rFont val="Calibri"/>
        <family val="2"/>
        <charset val="238"/>
        <scheme val="minor"/>
      </rPr>
      <t xml:space="preserve">  - kôň + traktor + lanovka</t>
    </r>
  </si>
  <si>
    <t>Lesnícke služby v ťažbovom procese na zlepšenie biotopov pre hlucháňa hôrneho pre OZ Sever, LS Čadca, LO Backová - časť Korcháň - výzva č. 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</si>
</sst>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32" xfId="0" applyNumberFormat="1" applyFont="1" applyFill="1" applyBorder="1" applyAlignment="1" applyProtection="1">
      <alignment horizontal="center" vertical="center"/>
    </xf>
    <xf numFmtId="4" fontId="6" fillId="2" borderId="33" xfId="0" applyNumberFormat="1" applyFont="1" applyFill="1" applyBorder="1" applyAlignment="1" applyProtection="1">
      <alignment horizontal="center" vertical="center"/>
      <protection locked="0"/>
    </xf>
    <xf numFmtId="2" fontId="6" fillId="3" borderId="34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5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4" fillId="0" borderId="41" xfId="0" applyNumberFormat="1" applyFont="1" applyBorder="1" applyAlignment="1">
      <alignment horizontal="left" vertical="center"/>
    </xf>
    <xf numFmtId="0" fontId="14" fillId="0" borderId="31" xfId="0" applyNumberFormat="1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6" fillId="3" borderId="0" xfId="0" applyFont="1" applyFill="1" applyProtection="1"/>
    <xf numFmtId="0" fontId="19" fillId="0" borderId="0" xfId="0" applyFont="1"/>
    <xf numFmtId="14" fontId="18" fillId="0" borderId="0" xfId="0" applyNumberFormat="1" applyFont="1"/>
    <xf numFmtId="0" fontId="18" fillId="0" borderId="0" xfId="0" applyFont="1"/>
    <xf numFmtId="0" fontId="14" fillId="0" borderId="1" xfId="0" applyNumberFormat="1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left" vertical="center" wrapText="1"/>
    </xf>
    <xf numFmtId="4" fontId="14" fillId="0" borderId="33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2" fontId="14" fillId="0" borderId="37" xfId="0" applyNumberFormat="1" applyFont="1" applyBorder="1" applyAlignment="1">
      <alignment horizontal="right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right" vertical="center" wrapText="1"/>
    </xf>
    <xf numFmtId="2" fontId="14" fillId="0" borderId="37" xfId="0" applyNumberFormat="1" applyFont="1" applyBorder="1" applyAlignment="1">
      <alignment horizontal="right" vertical="center" wrapText="1"/>
    </xf>
    <xf numFmtId="0" fontId="17" fillId="0" borderId="38" xfId="0" applyNumberFormat="1" applyFont="1" applyBorder="1" applyAlignment="1">
      <alignment horizontal="center" vertical="center"/>
    </xf>
    <xf numFmtId="4" fontId="20" fillId="0" borderId="44" xfId="0" applyNumberFormat="1" applyFont="1" applyBorder="1" applyAlignment="1">
      <alignment horizontal="right" vertical="center" indent="1"/>
    </xf>
    <xf numFmtId="2" fontId="14" fillId="0" borderId="45" xfId="0" applyNumberFormat="1" applyFont="1" applyBorder="1" applyAlignment="1">
      <alignment horizontal="right" vertical="center"/>
    </xf>
    <xf numFmtId="0" fontId="14" fillId="0" borderId="45" xfId="0" applyNumberFormat="1" applyFont="1" applyBorder="1" applyAlignment="1">
      <alignment horizontal="center" vertical="center"/>
    </xf>
    <xf numFmtId="0" fontId="14" fillId="0" borderId="45" xfId="0" applyNumberFormat="1" applyFont="1" applyBorder="1" applyAlignment="1">
      <alignment horizontal="right" vertical="center" wrapText="1"/>
    </xf>
    <xf numFmtId="2" fontId="14" fillId="0" borderId="45" xfId="0" applyNumberFormat="1" applyFont="1" applyBorder="1" applyAlignment="1">
      <alignment horizontal="right" vertical="center" wrapText="1"/>
    </xf>
    <xf numFmtId="0" fontId="17" fillId="0" borderId="46" xfId="0" applyNumberFormat="1" applyFont="1" applyBorder="1" applyAlignment="1">
      <alignment horizontal="center" vertical="center"/>
    </xf>
    <xf numFmtId="4" fontId="20" fillId="0" borderId="47" xfId="0" applyNumberFormat="1" applyFont="1" applyBorder="1" applyAlignment="1">
      <alignment horizontal="right" vertical="center" indent="1"/>
    </xf>
    <xf numFmtId="0" fontId="14" fillId="0" borderId="48" xfId="0" applyNumberFormat="1" applyFont="1" applyBorder="1" applyAlignment="1">
      <alignment horizontal="left" vertical="center"/>
    </xf>
    <xf numFmtId="0" fontId="14" fillId="0" borderId="39" xfId="0" applyNumberFormat="1" applyFont="1" applyBorder="1" applyAlignment="1">
      <alignment horizontal="left" vertical="center" wrapText="1"/>
    </xf>
    <xf numFmtId="4" fontId="6" fillId="2" borderId="39" xfId="0" applyNumberFormat="1" applyFont="1" applyFill="1" applyBorder="1" applyAlignment="1" applyProtection="1">
      <alignment horizontal="center" vertical="center"/>
      <protection locked="0"/>
    </xf>
    <xf numFmtId="14" fontId="10" fillId="3" borderId="39" xfId="0" applyNumberFormat="1" applyFont="1" applyFill="1" applyBorder="1" applyAlignment="1" applyProtection="1">
      <alignment vertical="center"/>
    </xf>
    <xf numFmtId="14" fontId="10" fillId="3" borderId="49" xfId="0" applyNumberFormat="1" applyFont="1" applyFill="1" applyBorder="1" applyAlignment="1" applyProtection="1">
      <alignment vertical="center"/>
    </xf>
    <xf numFmtId="14" fontId="10" fillId="3" borderId="1" xfId="0" applyNumberFormat="1" applyFont="1" applyFill="1" applyBorder="1" applyAlignment="1" applyProtection="1">
      <alignment vertical="center"/>
    </xf>
    <xf numFmtId="2" fontId="14" fillId="0" borderId="50" xfId="0" applyNumberFormat="1" applyFont="1" applyBorder="1" applyAlignment="1">
      <alignment horizontal="right" vertical="center"/>
    </xf>
    <xf numFmtId="0" fontId="14" fillId="0" borderId="50" xfId="0" applyNumberFormat="1" applyFont="1" applyBorder="1" applyAlignment="1">
      <alignment horizontal="center" vertical="center"/>
    </xf>
    <xf numFmtId="0" fontId="14" fillId="0" borderId="50" xfId="0" applyNumberFormat="1" applyFont="1" applyBorder="1" applyAlignment="1">
      <alignment horizontal="right" vertical="center" wrapText="1"/>
    </xf>
    <xf numFmtId="2" fontId="14" fillId="0" borderId="50" xfId="0" applyNumberFormat="1" applyFont="1" applyBorder="1" applyAlignment="1">
      <alignment horizontal="right" vertical="center" wrapText="1"/>
    </xf>
    <xf numFmtId="0" fontId="17" fillId="0" borderId="51" xfId="0" applyNumberFormat="1" applyFont="1" applyBorder="1" applyAlignment="1">
      <alignment horizontal="center" vertical="center"/>
    </xf>
    <xf numFmtId="4" fontId="20" fillId="0" borderId="52" xfId="0" applyNumberFormat="1" applyFont="1" applyBorder="1" applyAlignment="1">
      <alignment horizontal="right" vertical="center" indent="1"/>
    </xf>
    <xf numFmtId="0" fontId="4" fillId="5" borderId="0" xfId="0" applyFont="1" applyFill="1" applyAlignment="1">
      <alignment horizontal="center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21" fillId="3" borderId="24" xfId="0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25" xfId="0" applyFont="1" applyFill="1" applyBorder="1" applyAlignment="1">
      <alignment horizontal="center" vertical="top" wrapText="1"/>
    </xf>
    <xf numFmtId="0" fontId="21" fillId="3" borderId="22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 wrapText="1"/>
    </xf>
    <xf numFmtId="0" fontId="21" fillId="3" borderId="26" xfId="0" applyFont="1" applyFill="1" applyBorder="1" applyAlignment="1">
      <alignment horizontal="center" vertical="top" wrapText="1"/>
    </xf>
    <xf numFmtId="0" fontId="21" fillId="3" borderId="27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top" wrapText="1"/>
    </xf>
    <xf numFmtId="0" fontId="21" fillId="3" borderId="28" xfId="0" applyFont="1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textRotation="90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view="pageBreakPreview" topLeftCell="C1" zoomScaleNormal="100" zoomScaleSheetLayoutView="100" workbookViewId="0">
      <selection activeCell="K5" sqref="K5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58" t="s">
        <v>74</v>
      </c>
      <c r="B3" s="158"/>
      <c r="C3" s="99" t="s">
        <v>106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8" ht="24.75" customHeight="1" x14ac:dyDescent="0.25">
      <c r="A4" s="159" t="s">
        <v>77</v>
      </c>
      <c r="B4" s="159"/>
      <c r="C4" s="159" t="s">
        <v>76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4"/>
    </row>
    <row r="5" spans="1:18" x14ac:dyDescent="0.25">
      <c r="A5" s="157" t="s">
        <v>73</v>
      </c>
      <c r="B5" s="157"/>
      <c r="C5" s="64" t="s">
        <v>75</v>
      </c>
      <c r="D5" s="64"/>
      <c r="E5" s="64"/>
      <c r="F5" s="64"/>
      <c r="G5" s="64"/>
      <c r="H5" s="64"/>
      <c r="I5" s="65"/>
      <c r="J5" s="65"/>
      <c r="K5" s="65"/>
      <c r="L5" s="65"/>
      <c r="M5" s="65"/>
      <c r="N5" s="65"/>
      <c r="O5" s="65"/>
      <c r="P5" s="16"/>
    </row>
    <row r="6" spans="1:18" x14ac:dyDescent="0.25">
      <c r="A6" s="18" t="s">
        <v>0</v>
      </c>
      <c r="B6" s="143" t="s">
        <v>69</v>
      </c>
      <c r="C6" s="143"/>
      <c r="D6" s="143"/>
      <c r="E6" s="143"/>
      <c r="F6" s="143"/>
      <c r="G6" s="143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44"/>
      <c r="C7" s="144"/>
      <c r="D7" s="144"/>
      <c r="E7" s="144"/>
      <c r="F7" s="144"/>
      <c r="G7" s="144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41" t="s">
        <v>104</v>
      </c>
      <c r="B8" s="142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54" t="s">
        <v>7</v>
      </c>
      <c r="B9" s="145" t="s">
        <v>1</v>
      </c>
      <c r="C9" s="63" t="s">
        <v>51</v>
      </c>
      <c r="D9" s="117" t="s">
        <v>67</v>
      </c>
      <c r="E9" s="137" t="s">
        <v>2</v>
      </c>
      <c r="F9" s="138"/>
      <c r="G9" s="138"/>
      <c r="H9" s="127" t="s">
        <v>3</v>
      </c>
      <c r="I9" s="127" t="s">
        <v>4</v>
      </c>
      <c r="J9" s="130" t="s">
        <v>5</v>
      </c>
      <c r="K9" s="131"/>
      <c r="L9" s="151" t="s">
        <v>6</v>
      </c>
      <c r="M9" s="148" t="s">
        <v>52</v>
      </c>
      <c r="N9" s="117" t="s">
        <v>58</v>
      </c>
      <c r="O9" s="134" t="s">
        <v>56</v>
      </c>
      <c r="P9" s="113" t="s">
        <v>57</v>
      </c>
    </row>
    <row r="10" spans="1:18" ht="21.75" customHeight="1" x14ac:dyDescent="0.25">
      <c r="A10" s="155"/>
      <c r="B10" s="146"/>
      <c r="C10" s="127" t="s">
        <v>64</v>
      </c>
      <c r="D10" s="118"/>
      <c r="E10" s="60" t="s">
        <v>8</v>
      </c>
      <c r="F10" s="57" t="s">
        <v>9</v>
      </c>
      <c r="G10" s="115" t="s">
        <v>10</v>
      </c>
      <c r="H10" s="128"/>
      <c r="I10" s="128"/>
      <c r="J10" s="132" t="s">
        <v>71</v>
      </c>
      <c r="K10" s="132" t="s">
        <v>72</v>
      </c>
      <c r="L10" s="152"/>
      <c r="M10" s="149"/>
      <c r="N10" s="118"/>
      <c r="O10" s="135"/>
      <c r="P10" s="114"/>
    </row>
    <row r="11" spans="1:18" ht="50.25" customHeight="1" thickBot="1" x14ac:dyDescent="0.3">
      <c r="A11" s="156"/>
      <c r="B11" s="147"/>
      <c r="C11" s="129"/>
      <c r="D11" s="119"/>
      <c r="E11" s="59"/>
      <c r="F11" s="58"/>
      <c r="G11" s="116"/>
      <c r="H11" s="129"/>
      <c r="I11" s="129"/>
      <c r="J11" s="133"/>
      <c r="K11" s="133"/>
      <c r="L11" s="153"/>
      <c r="M11" s="150"/>
      <c r="N11" s="119"/>
      <c r="O11" s="135"/>
      <c r="P11" s="114"/>
    </row>
    <row r="12" spans="1:18" ht="9.75" customHeight="1" x14ac:dyDescent="0.25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38" t="s">
        <v>59</v>
      </c>
      <c r="O12" s="34"/>
      <c r="P12" s="35"/>
      <c r="Q12" s="12" t="str">
        <f>IF( P12=0," ", IF(100-((#REF!/P12)*100)&gt;20,"viac ako 20%",0))</f>
        <v xml:space="preserve"> </v>
      </c>
      <c r="R12" s="31"/>
    </row>
    <row r="13" spans="1:18" s="68" customFormat="1" ht="14.25" x14ac:dyDescent="0.2">
      <c r="A13" s="61" t="s">
        <v>78</v>
      </c>
      <c r="B13" s="69" t="s">
        <v>79</v>
      </c>
      <c r="C13" s="73" t="s">
        <v>100</v>
      </c>
      <c r="D13" s="92">
        <v>45596</v>
      </c>
      <c r="E13" s="93">
        <v>18</v>
      </c>
      <c r="F13" s="93">
        <v>2</v>
      </c>
      <c r="G13" s="93">
        <v>20</v>
      </c>
      <c r="H13" s="94" t="s">
        <v>70</v>
      </c>
      <c r="I13" s="95">
        <v>35</v>
      </c>
      <c r="J13" s="96">
        <v>0.08</v>
      </c>
      <c r="K13" s="96">
        <v>0.08</v>
      </c>
      <c r="L13" s="97" t="s">
        <v>90</v>
      </c>
      <c r="M13" s="98">
        <v>893.6</v>
      </c>
      <c r="N13" s="70" t="s">
        <v>59</v>
      </c>
      <c r="O13" s="39"/>
      <c r="P13" s="40">
        <f t="shared" ref="P13:P21" si="0">G13*O13</f>
        <v>0</v>
      </c>
      <c r="Q13" s="66"/>
      <c r="R13" s="67"/>
    </row>
    <row r="14" spans="1:18" s="68" customFormat="1" ht="14.25" x14ac:dyDescent="0.2">
      <c r="A14" s="87" t="s">
        <v>78</v>
      </c>
      <c r="B14" s="88" t="s">
        <v>80</v>
      </c>
      <c r="C14" s="73" t="s">
        <v>100</v>
      </c>
      <c r="D14" s="90">
        <v>45596</v>
      </c>
      <c r="E14" s="75">
        <v>35</v>
      </c>
      <c r="F14" s="75"/>
      <c r="G14" s="75">
        <v>35</v>
      </c>
      <c r="H14" s="76" t="s">
        <v>70</v>
      </c>
      <c r="I14" s="77">
        <v>30</v>
      </c>
      <c r="J14" s="78">
        <v>0.08</v>
      </c>
      <c r="K14" s="78"/>
      <c r="L14" s="79" t="s">
        <v>90</v>
      </c>
      <c r="M14" s="80">
        <v>1615.95</v>
      </c>
      <c r="N14" s="70" t="s">
        <v>59</v>
      </c>
      <c r="O14" s="89"/>
      <c r="P14" s="40">
        <f t="shared" si="0"/>
        <v>0</v>
      </c>
      <c r="Q14" s="66"/>
      <c r="R14" s="67"/>
    </row>
    <row r="15" spans="1:18" s="68" customFormat="1" ht="14.25" x14ac:dyDescent="0.2">
      <c r="A15" s="87" t="s">
        <v>78</v>
      </c>
      <c r="B15" s="88" t="s">
        <v>81</v>
      </c>
      <c r="C15" s="73" t="s">
        <v>103</v>
      </c>
      <c r="D15" s="90">
        <v>45596</v>
      </c>
      <c r="E15" s="75">
        <v>60</v>
      </c>
      <c r="F15" s="75"/>
      <c r="G15" s="75">
        <v>60</v>
      </c>
      <c r="H15" s="76" t="s">
        <v>70</v>
      </c>
      <c r="I15" s="77">
        <v>30</v>
      </c>
      <c r="J15" s="78">
        <v>0.05</v>
      </c>
      <c r="K15" s="78"/>
      <c r="L15" s="79" t="s">
        <v>91</v>
      </c>
      <c r="M15" s="80">
        <v>2845.8</v>
      </c>
      <c r="N15" s="70" t="s">
        <v>59</v>
      </c>
      <c r="O15" s="89"/>
      <c r="P15" s="40">
        <f t="shared" si="0"/>
        <v>0</v>
      </c>
      <c r="Q15" s="66"/>
      <c r="R15" s="67"/>
    </row>
    <row r="16" spans="1:18" s="68" customFormat="1" ht="14.25" x14ac:dyDescent="0.2">
      <c r="A16" s="87" t="s">
        <v>78</v>
      </c>
      <c r="B16" s="88" t="s">
        <v>82</v>
      </c>
      <c r="C16" s="73" t="s">
        <v>100</v>
      </c>
      <c r="D16" s="90">
        <v>45596</v>
      </c>
      <c r="E16" s="75">
        <v>420</v>
      </c>
      <c r="F16" s="75"/>
      <c r="G16" s="75">
        <v>420</v>
      </c>
      <c r="H16" s="76" t="s">
        <v>70</v>
      </c>
      <c r="I16" s="77">
        <v>30</v>
      </c>
      <c r="J16" s="78">
        <v>0.12</v>
      </c>
      <c r="K16" s="78"/>
      <c r="L16" s="79" t="s">
        <v>92</v>
      </c>
      <c r="M16" s="80">
        <v>18488.400000000001</v>
      </c>
      <c r="N16" s="70" t="s">
        <v>59</v>
      </c>
      <c r="O16" s="89"/>
      <c r="P16" s="40">
        <f t="shared" si="0"/>
        <v>0</v>
      </c>
      <c r="Q16" s="66"/>
      <c r="R16" s="67"/>
    </row>
    <row r="17" spans="1:18" s="68" customFormat="1" ht="14.25" x14ac:dyDescent="0.2">
      <c r="A17" s="87" t="s">
        <v>78</v>
      </c>
      <c r="B17" s="88" t="s">
        <v>83</v>
      </c>
      <c r="C17" s="73" t="s">
        <v>101</v>
      </c>
      <c r="D17" s="90">
        <v>45596</v>
      </c>
      <c r="E17" s="75">
        <v>350</v>
      </c>
      <c r="F17" s="75"/>
      <c r="G17" s="75">
        <v>350</v>
      </c>
      <c r="H17" s="76" t="s">
        <v>70</v>
      </c>
      <c r="I17" s="77">
        <v>40</v>
      </c>
      <c r="J17" s="78">
        <v>0.15</v>
      </c>
      <c r="K17" s="78"/>
      <c r="L17" s="79" t="s">
        <v>93</v>
      </c>
      <c r="M17" s="80">
        <v>24825.5</v>
      </c>
      <c r="N17" s="70" t="s">
        <v>59</v>
      </c>
      <c r="O17" s="89"/>
      <c r="P17" s="40">
        <f t="shared" si="0"/>
        <v>0</v>
      </c>
      <c r="Q17" s="66"/>
      <c r="R17" s="67"/>
    </row>
    <row r="18" spans="1:18" s="68" customFormat="1" ht="14.25" x14ac:dyDescent="0.2">
      <c r="A18" s="87" t="s">
        <v>78</v>
      </c>
      <c r="B18" s="88" t="s">
        <v>84</v>
      </c>
      <c r="C18" s="73" t="s">
        <v>100</v>
      </c>
      <c r="D18" s="90">
        <v>45596</v>
      </c>
      <c r="E18" s="75">
        <v>60</v>
      </c>
      <c r="F18" s="75"/>
      <c r="G18" s="75">
        <v>60</v>
      </c>
      <c r="H18" s="76" t="s">
        <v>70</v>
      </c>
      <c r="I18" s="77">
        <v>25</v>
      </c>
      <c r="J18" s="78">
        <v>0.15</v>
      </c>
      <c r="K18" s="78"/>
      <c r="L18" s="79" t="s">
        <v>94</v>
      </c>
      <c r="M18" s="80">
        <v>2437.8000000000002</v>
      </c>
      <c r="N18" s="70" t="s">
        <v>59</v>
      </c>
      <c r="O18" s="89"/>
      <c r="P18" s="40">
        <f t="shared" si="0"/>
        <v>0</v>
      </c>
      <c r="Q18" s="66"/>
      <c r="R18" s="67"/>
    </row>
    <row r="19" spans="1:18" s="68" customFormat="1" ht="14.25" x14ac:dyDescent="0.2">
      <c r="A19" s="87" t="s">
        <v>78</v>
      </c>
      <c r="B19" s="88" t="s">
        <v>85</v>
      </c>
      <c r="C19" s="73" t="s">
        <v>101</v>
      </c>
      <c r="D19" s="90">
        <v>45596</v>
      </c>
      <c r="E19" s="75">
        <v>500</v>
      </c>
      <c r="F19" s="75"/>
      <c r="G19" s="75">
        <v>500</v>
      </c>
      <c r="H19" s="76" t="s">
        <v>70</v>
      </c>
      <c r="I19" s="77">
        <v>40</v>
      </c>
      <c r="J19" s="78">
        <v>0.39</v>
      </c>
      <c r="K19" s="78"/>
      <c r="L19" s="79" t="s">
        <v>95</v>
      </c>
      <c r="M19" s="80">
        <v>29605</v>
      </c>
      <c r="N19" s="70" t="s">
        <v>59</v>
      </c>
      <c r="O19" s="89"/>
      <c r="P19" s="40">
        <f t="shared" si="0"/>
        <v>0</v>
      </c>
      <c r="Q19" s="66"/>
      <c r="R19" s="67"/>
    </row>
    <row r="20" spans="1:18" s="68" customFormat="1" ht="14.25" x14ac:dyDescent="0.2">
      <c r="A20" s="87" t="s">
        <v>78</v>
      </c>
      <c r="B20" s="88" t="s">
        <v>86</v>
      </c>
      <c r="C20" s="73" t="s">
        <v>101</v>
      </c>
      <c r="D20" s="90">
        <v>45596</v>
      </c>
      <c r="E20" s="75">
        <v>200</v>
      </c>
      <c r="F20" s="75"/>
      <c r="G20" s="75">
        <v>200</v>
      </c>
      <c r="H20" s="76" t="s">
        <v>70</v>
      </c>
      <c r="I20" s="77">
        <v>45</v>
      </c>
      <c r="J20" s="78">
        <v>0.15</v>
      </c>
      <c r="K20" s="78"/>
      <c r="L20" s="79" t="s">
        <v>96</v>
      </c>
      <c r="M20" s="80">
        <v>13484</v>
      </c>
      <c r="N20" s="70" t="s">
        <v>59</v>
      </c>
      <c r="O20" s="89"/>
      <c r="P20" s="40">
        <f t="shared" si="0"/>
        <v>0</v>
      </c>
      <c r="Q20" s="66"/>
      <c r="R20" s="67"/>
    </row>
    <row r="21" spans="1:18" s="68" customFormat="1" ht="14.25" x14ac:dyDescent="0.2">
      <c r="A21" s="87" t="s">
        <v>78</v>
      </c>
      <c r="B21" s="88" t="s">
        <v>86</v>
      </c>
      <c r="C21" s="73" t="s">
        <v>100</v>
      </c>
      <c r="D21" s="90">
        <v>45596</v>
      </c>
      <c r="E21" s="75">
        <v>150</v>
      </c>
      <c r="F21" s="75"/>
      <c r="G21" s="75">
        <v>150</v>
      </c>
      <c r="H21" s="76" t="s">
        <v>70</v>
      </c>
      <c r="I21" s="77">
        <v>40</v>
      </c>
      <c r="J21" s="78">
        <v>0.15</v>
      </c>
      <c r="K21" s="78"/>
      <c r="L21" s="79" t="s">
        <v>97</v>
      </c>
      <c r="M21" s="80">
        <v>5949</v>
      </c>
      <c r="N21" s="70" t="s">
        <v>59</v>
      </c>
      <c r="O21" s="89"/>
      <c r="P21" s="40">
        <f t="shared" si="0"/>
        <v>0</v>
      </c>
      <c r="Q21" s="66"/>
      <c r="R21" s="67"/>
    </row>
    <row r="22" spans="1:18" s="68" customFormat="1" ht="14.25" x14ac:dyDescent="0.2">
      <c r="A22" s="61" t="s">
        <v>78</v>
      </c>
      <c r="B22" s="69" t="s">
        <v>87</v>
      </c>
      <c r="C22" s="73" t="s">
        <v>101</v>
      </c>
      <c r="D22" s="90">
        <v>45596</v>
      </c>
      <c r="E22" s="75">
        <v>150</v>
      </c>
      <c r="F22" s="75"/>
      <c r="G22" s="75">
        <v>150</v>
      </c>
      <c r="H22" s="76" t="s">
        <v>70</v>
      </c>
      <c r="I22" s="77">
        <v>45</v>
      </c>
      <c r="J22" s="78">
        <v>0.39</v>
      </c>
      <c r="K22" s="78"/>
      <c r="L22" s="79" t="s">
        <v>93</v>
      </c>
      <c r="M22" s="80">
        <v>8749.5</v>
      </c>
      <c r="N22" s="70" t="s">
        <v>59</v>
      </c>
      <c r="O22" s="39"/>
      <c r="P22" s="40">
        <f>G22*O22</f>
        <v>0</v>
      </c>
      <c r="Q22" s="66" t="str">
        <f>IF( P22=0," ", IF(100-((L22/P22)*100)&gt;20,"viac ako 20%",0))</f>
        <v xml:space="preserve"> </v>
      </c>
      <c r="R22" s="67"/>
    </row>
    <row r="23" spans="1:18" s="68" customFormat="1" ht="14.25" x14ac:dyDescent="0.2">
      <c r="A23" s="61" t="s">
        <v>78</v>
      </c>
      <c r="B23" s="69" t="s">
        <v>87</v>
      </c>
      <c r="C23" s="73" t="s">
        <v>100</v>
      </c>
      <c r="D23" s="90">
        <v>45596</v>
      </c>
      <c r="E23" s="75">
        <v>150</v>
      </c>
      <c r="F23" s="75"/>
      <c r="G23" s="75">
        <v>150</v>
      </c>
      <c r="H23" s="76" t="s">
        <v>70</v>
      </c>
      <c r="I23" s="77">
        <v>40</v>
      </c>
      <c r="J23" s="78">
        <v>0.39</v>
      </c>
      <c r="K23" s="78"/>
      <c r="L23" s="79" t="s">
        <v>98</v>
      </c>
      <c r="M23" s="80">
        <v>4807.5</v>
      </c>
      <c r="N23" s="70" t="s">
        <v>59</v>
      </c>
      <c r="O23" s="39"/>
      <c r="P23" s="40">
        <f t="shared" ref="P23:P25" si="1">G23*O23</f>
        <v>0</v>
      </c>
      <c r="Q23" s="66"/>
      <c r="R23" s="67"/>
    </row>
    <row r="24" spans="1:18" s="68" customFormat="1" ht="14.25" x14ac:dyDescent="0.2">
      <c r="A24" s="61" t="s">
        <v>78</v>
      </c>
      <c r="B24" s="69" t="s">
        <v>88</v>
      </c>
      <c r="C24" s="73" t="s">
        <v>103</v>
      </c>
      <c r="D24" s="90">
        <v>45596</v>
      </c>
      <c r="E24" s="75">
        <v>70</v>
      </c>
      <c r="F24" s="75"/>
      <c r="G24" s="75">
        <v>70</v>
      </c>
      <c r="H24" s="76" t="s">
        <v>70</v>
      </c>
      <c r="I24" s="77">
        <v>30</v>
      </c>
      <c r="J24" s="78">
        <v>0.05</v>
      </c>
      <c r="K24" s="78"/>
      <c r="L24" s="79" t="s">
        <v>99</v>
      </c>
      <c r="M24" s="80">
        <v>3126.2</v>
      </c>
      <c r="N24" s="70" t="s">
        <v>59</v>
      </c>
      <c r="O24" s="39"/>
      <c r="P24" s="40">
        <f t="shared" si="1"/>
        <v>0</v>
      </c>
      <c r="Q24" s="66"/>
      <c r="R24" s="67"/>
    </row>
    <row r="25" spans="1:18" s="68" customFormat="1" thickBot="1" x14ac:dyDescent="0.25">
      <c r="A25" s="62" t="s">
        <v>78</v>
      </c>
      <c r="B25" s="71" t="s">
        <v>88</v>
      </c>
      <c r="C25" s="74" t="s">
        <v>102</v>
      </c>
      <c r="D25" s="91">
        <v>45596</v>
      </c>
      <c r="E25" s="81">
        <v>150</v>
      </c>
      <c r="F25" s="81"/>
      <c r="G25" s="81">
        <v>150</v>
      </c>
      <c r="H25" s="82" t="s">
        <v>70</v>
      </c>
      <c r="I25" s="83">
        <v>30</v>
      </c>
      <c r="J25" s="84">
        <v>0.05</v>
      </c>
      <c r="K25" s="84"/>
      <c r="L25" s="85" t="s">
        <v>89</v>
      </c>
      <c r="M25" s="86">
        <v>9288</v>
      </c>
      <c r="N25" s="72" t="s">
        <v>59</v>
      </c>
      <c r="O25" s="41"/>
      <c r="P25" s="42">
        <f t="shared" si="1"/>
        <v>0</v>
      </c>
      <c r="Q25" s="66"/>
      <c r="R25" s="67"/>
    </row>
    <row r="26" spans="1:18" ht="15.75" thickBot="1" x14ac:dyDescent="0.3">
      <c r="A26" s="45"/>
      <c r="B26" s="46"/>
      <c r="C26" s="47"/>
      <c r="D26" s="48"/>
      <c r="E26" s="48"/>
      <c r="F26" s="49"/>
      <c r="G26" s="50">
        <f>SUM(G13:G25)</f>
        <v>2315</v>
      </c>
      <c r="I26" s="51"/>
      <c r="J26" s="46"/>
      <c r="K26" s="46"/>
      <c r="L26" s="47"/>
      <c r="M26" s="52"/>
      <c r="N26" s="52"/>
      <c r="O26" s="53"/>
      <c r="P26" s="54"/>
      <c r="Q26" s="12"/>
    </row>
    <row r="27" spans="1:18" ht="60.75" thickBot="1" x14ac:dyDescent="0.3">
      <c r="A27" s="55"/>
      <c r="B27" s="24"/>
      <c r="C27" s="24"/>
      <c r="D27" s="24"/>
      <c r="E27" s="24"/>
      <c r="F27" s="24"/>
      <c r="G27" s="24"/>
      <c r="H27" s="24"/>
      <c r="I27" s="24"/>
      <c r="J27" s="24"/>
      <c r="K27" s="123" t="s">
        <v>12</v>
      </c>
      <c r="L27" s="123"/>
      <c r="M27" s="23">
        <f>SUM(M13:M25)</f>
        <v>126116.25</v>
      </c>
      <c r="N27" s="56"/>
      <c r="O27" s="36" t="s">
        <v>68</v>
      </c>
      <c r="P27" s="37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124" t="s">
        <v>13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6"/>
      <c r="P28" s="23">
        <f>P29-P27</f>
        <v>0</v>
      </c>
    </row>
    <row r="29" spans="1:18" ht="15.75" thickBot="1" x14ac:dyDescent="0.3">
      <c r="A29" s="124" t="s">
        <v>14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6"/>
      <c r="P29" s="23">
        <f>IF("nie"=MID(I37,1,3),P27,(P27*1.2))</f>
        <v>0</v>
      </c>
    </row>
    <row r="30" spans="1:18" x14ac:dyDescent="0.25">
      <c r="A30" s="136" t="s">
        <v>15</v>
      </c>
      <c r="B30" s="136"/>
      <c r="C30" s="13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8" x14ac:dyDescent="0.25">
      <c r="A31" s="112" t="s">
        <v>63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18" ht="25.5" customHeight="1" x14ac:dyDescent="0.25">
      <c r="A32" s="26" t="s">
        <v>55</v>
      </c>
      <c r="B32" s="26"/>
      <c r="C32" s="26"/>
      <c r="D32" s="26"/>
      <c r="E32" s="32"/>
      <c r="F32" s="26"/>
      <c r="G32" s="26"/>
      <c r="H32" s="27" t="s">
        <v>53</v>
      </c>
      <c r="I32" s="26"/>
      <c r="J32" s="26"/>
      <c r="K32" s="28"/>
      <c r="L32" s="28"/>
      <c r="M32" s="28"/>
      <c r="N32" s="28"/>
      <c r="O32" s="28"/>
      <c r="P32" s="28"/>
    </row>
    <row r="33" spans="1:16" ht="15" customHeight="1" x14ac:dyDescent="0.25">
      <c r="A33" s="103" t="s">
        <v>105</v>
      </c>
      <c r="B33" s="104"/>
      <c r="C33" s="104"/>
      <c r="D33" s="104"/>
      <c r="E33" s="104"/>
      <c r="F33" s="105"/>
      <c r="G33" s="139" t="s">
        <v>54</v>
      </c>
      <c r="H33" s="29" t="s">
        <v>16</v>
      </c>
      <c r="I33" s="100"/>
      <c r="J33" s="101"/>
      <c r="K33" s="101"/>
      <c r="L33" s="101"/>
      <c r="M33" s="101"/>
      <c r="N33" s="101"/>
      <c r="O33" s="101"/>
      <c r="P33" s="102"/>
    </row>
    <row r="34" spans="1:16" x14ac:dyDescent="0.25">
      <c r="A34" s="106"/>
      <c r="B34" s="107"/>
      <c r="C34" s="107"/>
      <c r="D34" s="107"/>
      <c r="E34" s="107"/>
      <c r="F34" s="108"/>
      <c r="G34" s="139"/>
      <c r="H34" s="29" t="s">
        <v>17</v>
      </c>
      <c r="I34" s="100"/>
      <c r="J34" s="101"/>
      <c r="K34" s="101"/>
      <c r="L34" s="101"/>
      <c r="M34" s="101"/>
      <c r="N34" s="101"/>
      <c r="O34" s="101"/>
      <c r="P34" s="102"/>
    </row>
    <row r="35" spans="1:16" ht="18" customHeight="1" x14ac:dyDescent="0.25">
      <c r="A35" s="106"/>
      <c r="B35" s="107"/>
      <c r="C35" s="107"/>
      <c r="D35" s="107"/>
      <c r="E35" s="107"/>
      <c r="F35" s="108"/>
      <c r="G35" s="139"/>
      <c r="H35" s="29" t="s">
        <v>18</v>
      </c>
      <c r="I35" s="100"/>
      <c r="J35" s="101"/>
      <c r="K35" s="101"/>
      <c r="L35" s="101"/>
      <c r="M35" s="101"/>
      <c r="N35" s="101"/>
      <c r="O35" s="101"/>
      <c r="P35" s="102"/>
    </row>
    <row r="36" spans="1:16" x14ac:dyDescent="0.25">
      <c r="A36" s="106"/>
      <c r="B36" s="107"/>
      <c r="C36" s="107"/>
      <c r="D36" s="107"/>
      <c r="E36" s="107"/>
      <c r="F36" s="108"/>
      <c r="G36" s="139"/>
      <c r="H36" s="29" t="s">
        <v>19</v>
      </c>
      <c r="I36" s="100"/>
      <c r="J36" s="101"/>
      <c r="K36" s="101"/>
      <c r="L36" s="101"/>
      <c r="M36" s="101"/>
      <c r="N36" s="101"/>
      <c r="O36" s="101"/>
      <c r="P36" s="102"/>
    </row>
    <row r="37" spans="1:16" x14ac:dyDescent="0.25">
      <c r="A37" s="106"/>
      <c r="B37" s="107"/>
      <c r="C37" s="107"/>
      <c r="D37" s="107"/>
      <c r="E37" s="107"/>
      <c r="F37" s="108"/>
      <c r="G37" s="139"/>
      <c r="H37" s="29" t="s">
        <v>20</v>
      </c>
      <c r="I37" s="100"/>
      <c r="J37" s="101"/>
      <c r="K37" s="101"/>
      <c r="L37" s="101"/>
      <c r="M37" s="101"/>
      <c r="N37" s="101"/>
      <c r="O37" s="101"/>
      <c r="P37" s="102"/>
    </row>
    <row r="38" spans="1:16" x14ac:dyDescent="0.25">
      <c r="A38" s="106"/>
      <c r="B38" s="107"/>
      <c r="C38" s="107"/>
      <c r="D38" s="107"/>
      <c r="E38" s="107"/>
      <c r="F38" s="108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106"/>
      <c r="B39" s="107"/>
      <c r="C39" s="107"/>
      <c r="D39" s="107"/>
      <c r="E39" s="107"/>
      <c r="F39" s="108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109"/>
      <c r="B40" s="110"/>
      <c r="C40" s="110"/>
      <c r="D40" s="110"/>
      <c r="E40" s="110"/>
      <c r="F40" s="111"/>
      <c r="G40" s="28"/>
      <c r="H40" s="22"/>
      <c r="I40" s="16"/>
      <c r="J40" s="22"/>
      <c r="K40" s="22" t="s">
        <v>21</v>
      </c>
      <c r="L40" s="22"/>
      <c r="M40" s="120"/>
      <c r="N40" s="121"/>
      <c r="O40" s="122"/>
      <c r="P40" s="22"/>
    </row>
    <row r="41" spans="1:16" x14ac:dyDescent="0.25">
      <c r="A41" s="28"/>
      <c r="B41" s="28"/>
      <c r="C41" s="28"/>
      <c r="D41" s="28"/>
      <c r="E41" s="28"/>
      <c r="F41" s="28"/>
      <c r="G41" s="28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19"/>
      <c r="B42" s="19"/>
      <c r="C42" s="19"/>
      <c r="D42" s="19"/>
      <c r="E42" s="19"/>
      <c r="F42" s="19"/>
      <c r="G42" s="19"/>
      <c r="H42" s="22"/>
      <c r="I42" s="22"/>
      <c r="J42" s="22"/>
      <c r="K42" s="22"/>
      <c r="L42" s="22"/>
      <c r="M42" s="22"/>
      <c r="N42" s="22"/>
      <c r="O42" s="22"/>
      <c r="P42" s="22"/>
    </row>
  </sheetData>
  <sheetProtection selectLockedCells="1"/>
  <mergeCells count="38">
    <mergeCell ref="G33:G37"/>
    <mergeCell ref="I33:P33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10:C11"/>
    <mergeCell ref="J9:K9"/>
    <mergeCell ref="J10:J11"/>
    <mergeCell ref="K10:K11"/>
    <mergeCell ref="O9:O11"/>
    <mergeCell ref="A30:C30"/>
    <mergeCell ref="E9:G9"/>
    <mergeCell ref="C3:P3"/>
    <mergeCell ref="I34:P34"/>
    <mergeCell ref="I35:P35"/>
    <mergeCell ref="I36:P36"/>
    <mergeCell ref="A33:F40"/>
    <mergeCell ref="A31:P31"/>
    <mergeCell ref="I37:P37"/>
    <mergeCell ref="P9:P11"/>
    <mergeCell ref="G10:G11"/>
    <mergeCell ref="N9:N11"/>
    <mergeCell ref="D9:D11"/>
    <mergeCell ref="M40:O40"/>
    <mergeCell ref="K27:L27"/>
    <mergeCell ref="A28:O28"/>
    <mergeCell ref="A29:O29"/>
    <mergeCell ref="H9:H11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2" t="s">
        <v>49</v>
      </c>
      <c r="M2" s="162"/>
    </row>
    <row r="3" spans="1:14" x14ac:dyDescent="0.25">
      <c r="A3" s="5" t="s">
        <v>23</v>
      </c>
      <c r="B3" s="163" t="s">
        <v>24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x14ac:dyDescent="0.25">
      <c r="A4" s="5" t="s">
        <v>25</v>
      </c>
      <c r="B4" s="163" t="s">
        <v>26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x14ac:dyDescent="0.25">
      <c r="A5" s="5" t="s">
        <v>7</v>
      </c>
      <c r="B5" s="163" t="s">
        <v>27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x14ac:dyDescent="0.25">
      <c r="A6" s="5" t="s">
        <v>1</v>
      </c>
      <c r="B6" s="163" t="s">
        <v>28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x14ac:dyDescent="0.25">
      <c r="A7" s="6" t="s">
        <v>29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</row>
    <row r="8" spans="1:14" x14ac:dyDescent="0.25">
      <c r="A8" s="5" t="s">
        <v>11</v>
      </c>
      <c r="B8" s="163" t="s">
        <v>30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x14ac:dyDescent="0.25">
      <c r="A9" s="7" t="s">
        <v>31</v>
      </c>
      <c r="B9" s="163" t="s">
        <v>32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</row>
    <row r="10" spans="1:14" x14ac:dyDescent="0.25">
      <c r="A10" s="7" t="s">
        <v>33</v>
      </c>
      <c r="B10" s="163" t="s">
        <v>34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</row>
    <row r="11" spans="1:14" x14ac:dyDescent="0.25">
      <c r="A11" s="8" t="s">
        <v>35</v>
      </c>
      <c r="B11" s="163" t="s">
        <v>36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</row>
    <row r="12" spans="1:14" x14ac:dyDescent="0.25">
      <c r="A12" s="9" t="s">
        <v>37</v>
      </c>
      <c r="B12" s="163" t="s">
        <v>38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</row>
    <row r="13" spans="1:14" ht="24" customHeight="1" x14ac:dyDescent="0.25">
      <c r="A13" s="8" t="s">
        <v>39</v>
      </c>
      <c r="B13" s="163" t="s">
        <v>40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</row>
    <row r="14" spans="1:14" ht="16.5" customHeight="1" x14ac:dyDescent="0.25">
      <c r="A14" s="8" t="s">
        <v>4</v>
      </c>
      <c r="B14" s="163" t="s">
        <v>50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</row>
    <row r="15" spans="1:14" x14ac:dyDescent="0.25">
      <c r="A15" s="8" t="s">
        <v>41</v>
      </c>
      <c r="B15" s="163" t="s">
        <v>42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</row>
    <row r="16" spans="1:14" ht="38.25" x14ac:dyDescent="0.25">
      <c r="A16" s="10" t="s">
        <v>43</v>
      </c>
      <c r="B16" s="163" t="s">
        <v>44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</row>
    <row r="17" spans="1:14" ht="28.5" customHeight="1" x14ac:dyDescent="0.25">
      <c r="A17" s="10" t="s">
        <v>45</v>
      </c>
      <c r="B17" s="163" t="s">
        <v>46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</row>
    <row r="18" spans="1:14" ht="27" customHeight="1" x14ac:dyDescent="0.25">
      <c r="A18" s="11" t="s">
        <v>47</v>
      </c>
      <c r="B18" s="163" t="s">
        <v>48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1:14" ht="75" customHeight="1" x14ac:dyDescent="0.25">
      <c r="A19" s="30" t="s">
        <v>60</v>
      </c>
      <c r="B19" s="164" t="s">
        <v>61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2024-04-11T10:18:08Z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