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Nebytové prostory\18_Severovýchod 25-MŠ Severáček\střecha 2024\"/>
    </mc:Choice>
  </mc:AlternateContent>
  <bookViews>
    <workbookView xWindow="0" yWindow="0" windowWidth="23040" windowHeight="10632" tabRatio="500" activeTab="2"/>
  </bookViews>
  <sheets>
    <sheet name="Rekapitulace stavby" sheetId="1" r:id="rId1"/>
    <sheet name="SO 01 - Oprava střechy ob..." sheetId="2" r:id="rId2"/>
    <sheet name="SO 02 - Oprava střechy ob..." sheetId="3" r:id="rId3"/>
    <sheet name="Pokyny pro vyplnění" sheetId="4" r:id="rId4"/>
  </sheets>
  <definedNames>
    <definedName name="_xlnm._FilterDatabase" localSheetId="1" hidden="1">'SO 01 - Oprava střechy ob...'!$C$93:$K$360</definedName>
    <definedName name="_xlnm._FilterDatabase" localSheetId="2" hidden="1">'SO 02 - Oprava střechy ob...'!$C$94:$K$367</definedName>
    <definedName name="_xlnm.Print_Titles" localSheetId="0">'Rekapitulace stavby'!$52:$52</definedName>
    <definedName name="_xlnm.Print_Titles" localSheetId="1">'SO 01 - Oprava střechy ob...'!$93:$93</definedName>
    <definedName name="_xlnm.Print_Titles" localSheetId="2">'SO 02 - Oprava střechy ob...'!$94:$94</definedName>
    <definedName name="_xlnm.Print_Area" localSheetId="3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stavby'!$C$42:$AQ$57</definedName>
    <definedName name="_xlnm.Print_Area" localSheetId="1">'SO 01 - Oprava střechy ob...'!$C$4:$J$39,'SO 01 - Oprava střechy ob...'!$C$45:$J$75,'SO 01 - Oprava střechy ob...'!$C$81:$K$360</definedName>
    <definedName name="_xlnm.Print_Area" localSheetId="2">'SO 02 - Oprava střechy ob...'!$C$4:$J$39,'SO 02 - Oprava střechy ob...'!$C$45:$J$76,'SO 02 - Oprava střechy ob...'!$C$82:$K$367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K363" i="3" l="1"/>
  <c r="BI363" i="3"/>
  <c r="BH363" i="3"/>
  <c r="BG363" i="3"/>
  <c r="BF363" i="3"/>
  <c r="BE363" i="3"/>
  <c r="T363" i="3"/>
  <c r="R363" i="3"/>
  <c r="P363" i="3"/>
  <c r="BK358" i="3"/>
  <c r="BI358" i="3"/>
  <c r="BH358" i="3"/>
  <c r="BG358" i="3"/>
  <c r="BF358" i="3"/>
  <c r="BE358" i="3"/>
  <c r="T358" i="3"/>
  <c r="R358" i="3"/>
  <c r="P358" i="3"/>
  <c r="BK352" i="3"/>
  <c r="BK351" i="3" s="1"/>
  <c r="BI352" i="3"/>
  <c r="BH352" i="3"/>
  <c r="BG352" i="3"/>
  <c r="BF352" i="3"/>
  <c r="BE352" i="3"/>
  <c r="T352" i="3"/>
  <c r="T351" i="3" s="1"/>
  <c r="R352" i="3"/>
  <c r="P352" i="3"/>
  <c r="P351" i="3" s="1"/>
  <c r="R351" i="3"/>
  <c r="BK346" i="3"/>
  <c r="BK345" i="3" s="1"/>
  <c r="BI346" i="3"/>
  <c r="BH346" i="3"/>
  <c r="BG346" i="3"/>
  <c r="BF346" i="3"/>
  <c r="BE346" i="3"/>
  <c r="T346" i="3"/>
  <c r="T345" i="3" s="1"/>
  <c r="R346" i="3"/>
  <c r="P346" i="3"/>
  <c r="P345" i="3" s="1"/>
  <c r="R345" i="3"/>
  <c r="BK339" i="3"/>
  <c r="BK338" i="3" s="1"/>
  <c r="BI339" i="3"/>
  <c r="BH339" i="3"/>
  <c r="BG339" i="3"/>
  <c r="BF339" i="3"/>
  <c r="BE339" i="3"/>
  <c r="T339" i="3"/>
  <c r="T338" i="3" s="1"/>
  <c r="R339" i="3"/>
  <c r="R338" i="3" s="1"/>
  <c r="P339" i="3"/>
  <c r="P338" i="3"/>
  <c r="BK332" i="3"/>
  <c r="BK331" i="3" s="1"/>
  <c r="BI332" i="3"/>
  <c r="BH332" i="3"/>
  <c r="BG332" i="3"/>
  <c r="BF332" i="3"/>
  <c r="BE332" i="3"/>
  <c r="T332" i="3"/>
  <c r="R332" i="3"/>
  <c r="R331" i="3" s="1"/>
  <c r="P332" i="3"/>
  <c r="T331" i="3"/>
  <c r="P331" i="3"/>
  <c r="BK330" i="3"/>
  <c r="BI330" i="3"/>
  <c r="BH330" i="3"/>
  <c r="BG330" i="3"/>
  <c r="BF330" i="3"/>
  <c r="BE330" i="3"/>
  <c r="T330" i="3"/>
  <c r="R330" i="3"/>
  <c r="P330" i="3"/>
  <c r="BK325" i="3"/>
  <c r="BI325" i="3"/>
  <c r="BH325" i="3"/>
  <c r="BG325" i="3"/>
  <c r="BF325" i="3"/>
  <c r="BE325" i="3"/>
  <c r="T325" i="3"/>
  <c r="R325" i="3"/>
  <c r="P325" i="3"/>
  <c r="BK320" i="3"/>
  <c r="BI320" i="3"/>
  <c r="BH320" i="3"/>
  <c r="BG320" i="3"/>
  <c r="BF320" i="3"/>
  <c r="BE320" i="3"/>
  <c r="T320" i="3"/>
  <c r="R320" i="3"/>
  <c r="P320" i="3"/>
  <c r="BK315" i="3"/>
  <c r="BI315" i="3"/>
  <c r="BH315" i="3"/>
  <c r="BG315" i="3"/>
  <c r="BF315" i="3"/>
  <c r="BE315" i="3"/>
  <c r="T315" i="3"/>
  <c r="R315" i="3"/>
  <c r="P315" i="3"/>
  <c r="BK308" i="3"/>
  <c r="BI308" i="3"/>
  <c r="BH308" i="3"/>
  <c r="BG308" i="3"/>
  <c r="BF308" i="3"/>
  <c r="BE308" i="3"/>
  <c r="T308" i="3"/>
  <c r="R308" i="3"/>
  <c r="P308" i="3"/>
  <c r="BK303" i="3"/>
  <c r="BI303" i="3"/>
  <c r="BH303" i="3"/>
  <c r="BG303" i="3"/>
  <c r="BF303" i="3"/>
  <c r="BE303" i="3"/>
  <c r="T303" i="3"/>
  <c r="R303" i="3"/>
  <c r="P303" i="3"/>
  <c r="BK298" i="3"/>
  <c r="BI298" i="3"/>
  <c r="BH298" i="3"/>
  <c r="BG298" i="3"/>
  <c r="BF298" i="3"/>
  <c r="BE298" i="3"/>
  <c r="T298" i="3"/>
  <c r="R298" i="3"/>
  <c r="P298" i="3"/>
  <c r="BK293" i="3"/>
  <c r="BI293" i="3"/>
  <c r="BH293" i="3"/>
  <c r="BG293" i="3"/>
  <c r="BF293" i="3"/>
  <c r="BE293" i="3"/>
  <c r="T293" i="3"/>
  <c r="R293" i="3"/>
  <c r="P293" i="3"/>
  <c r="BK288" i="3"/>
  <c r="BI288" i="3"/>
  <c r="BH288" i="3"/>
  <c r="BG288" i="3"/>
  <c r="BF288" i="3"/>
  <c r="BE288" i="3"/>
  <c r="T288" i="3"/>
  <c r="R288" i="3"/>
  <c r="P288" i="3"/>
  <c r="BK283" i="3"/>
  <c r="BI283" i="3"/>
  <c r="BH283" i="3"/>
  <c r="BG283" i="3"/>
  <c r="BF283" i="3"/>
  <c r="BE283" i="3"/>
  <c r="T283" i="3"/>
  <c r="R283" i="3"/>
  <c r="P283" i="3"/>
  <c r="BK278" i="3"/>
  <c r="BI278" i="3"/>
  <c r="BH278" i="3"/>
  <c r="BG278" i="3"/>
  <c r="BF278" i="3"/>
  <c r="BE278" i="3"/>
  <c r="T278" i="3"/>
  <c r="R278" i="3"/>
  <c r="P278" i="3"/>
  <c r="BK273" i="3"/>
  <c r="BI273" i="3"/>
  <c r="BH273" i="3"/>
  <c r="BG273" i="3"/>
  <c r="BF273" i="3"/>
  <c r="BE273" i="3"/>
  <c r="T273" i="3"/>
  <c r="R273" i="3"/>
  <c r="P273" i="3"/>
  <c r="BK268" i="3"/>
  <c r="BI268" i="3"/>
  <c r="BH268" i="3"/>
  <c r="BG268" i="3"/>
  <c r="BF268" i="3"/>
  <c r="BE268" i="3"/>
  <c r="T268" i="3"/>
  <c r="R268" i="3"/>
  <c r="P268" i="3"/>
  <c r="BK267" i="3"/>
  <c r="BI267" i="3"/>
  <c r="BH267" i="3"/>
  <c r="BG267" i="3"/>
  <c r="BF267" i="3"/>
  <c r="BE267" i="3"/>
  <c r="T267" i="3"/>
  <c r="R267" i="3"/>
  <c r="P267" i="3"/>
  <c r="BK262" i="3"/>
  <c r="BI262" i="3"/>
  <c r="BH262" i="3"/>
  <c r="BG262" i="3"/>
  <c r="BF262" i="3"/>
  <c r="BE262" i="3"/>
  <c r="T262" i="3"/>
  <c r="R262" i="3"/>
  <c r="P262" i="3"/>
  <c r="BK257" i="3"/>
  <c r="BI257" i="3"/>
  <c r="BH257" i="3"/>
  <c r="BG257" i="3"/>
  <c r="BF257" i="3"/>
  <c r="BE257" i="3"/>
  <c r="T257" i="3"/>
  <c r="R257" i="3"/>
  <c r="P257" i="3"/>
  <c r="P256" i="3"/>
  <c r="BK255" i="3"/>
  <c r="BI255" i="3"/>
  <c r="BH255" i="3"/>
  <c r="BG255" i="3"/>
  <c r="BF255" i="3"/>
  <c r="BE255" i="3"/>
  <c r="T255" i="3"/>
  <c r="R255" i="3"/>
  <c r="P255" i="3"/>
  <c r="BK246" i="3"/>
  <c r="BI246" i="3"/>
  <c r="BH246" i="3"/>
  <c r="BG246" i="3"/>
  <c r="BF246" i="3"/>
  <c r="BE246" i="3"/>
  <c r="T246" i="3"/>
  <c r="R246" i="3"/>
  <c r="P246" i="3"/>
  <c r="BK238" i="3"/>
  <c r="BI238" i="3"/>
  <c r="BH238" i="3"/>
  <c r="BG238" i="3"/>
  <c r="BF238" i="3"/>
  <c r="BE238" i="3"/>
  <c r="T238" i="3"/>
  <c r="R238" i="3"/>
  <c r="P238" i="3"/>
  <c r="BK232" i="3"/>
  <c r="BI232" i="3"/>
  <c r="BH232" i="3"/>
  <c r="BG232" i="3"/>
  <c r="BF232" i="3"/>
  <c r="BE232" i="3"/>
  <c r="T232" i="3"/>
  <c r="R232" i="3"/>
  <c r="P232" i="3"/>
  <c r="BK226" i="3"/>
  <c r="BI226" i="3"/>
  <c r="BH226" i="3"/>
  <c r="BG226" i="3"/>
  <c r="BF226" i="3"/>
  <c r="BE226" i="3"/>
  <c r="T226" i="3"/>
  <c r="R226" i="3"/>
  <c r="R218" i="3" s="1"/>
  <c r="P226" i="3"/>
  <c r="BK219" i="3"/>
  <c r="BK218" i="3" s="1"/>
  <c r="BI219" i="3"/>
  <c r="BH219" i="3"/>
  <c r="BG219" i="3"/>
  <c r="BF219" i="3"/>
  <c r="BE219" i="3"/>
  <c r="T219" i="3"/>
  <c r="T218" i="3" s="1"/>
  <c r="R219" i="3"/>
  <c r="P219" i="3"/>
  <c r="P218" i="3" s="1"/>
  <c r="BK217" i="3"/>
  <c r="BI217" i="3"/>
  <c r="BH217" i="3"/>
  <c r="BG217" i="3"/>
  <c r="BF217" i="3"/>
  <c r="BE217" i="3"/>
  <c r="T217" i="3"/>
  <c r="R217" i="3"/>
  <c r="P217" i="3"/>
  <c r="BK212" i="3"/>
  <c r="BI212" i="3"/>
  <c r="BH212" i="3"/>
  <c r="BG212" i="3"/>
  <c r="BF212" i="3"/>
  <c r="BE212" i="3"/>
  <c r="T212" i="3"/>
  <c r="R212" i="3"/>
  <c r="P212" i="3"/>
  <c r="BK205" i="3"/>
  <c r="BI205" i="3"/>
  <c r="BH205" i="3"/>
  <c r="BG205" i="3"/>
  <c r="BF205" i="3"/>
  <c r="BE205" i="3"/>
  <c r="T205" i="3"/>
  <c r="R205" i="3"/>
  <c r="P205" i="3"/>
  <c r="BK202" i="3"/>
  <c r="BI202" i="3"/>
  <c r="BH202" i="3"/>
  <c r="BG202" i="3"/>
  <c r="BF202" i="3"/>
  <c r="BE202" i="3"/>
  <c r="T202" i="3"/>
  <c r="R202" i="3"/>
  <c r="P202" i="3"/>
  <c r="BK197" i="3"/>
  <c r="BI197" i="3"/>
  <c r="BH197" i="3"/>
  <c r="BG197" i="3"/>
  <c r="BF197" i="3"/>
  <c r="BE197" i="3"/>
  <c r="T197" i="3"/>
  <c r="R197" i="3"/>
  <c r="P197" i="3"/>
  <c r="BK189" i="3"/>
  <c r="BI189" i="3"/>
  <c r="BH189" i="3"/>
  <c r="BG189" i="3"/>
  <c r="BF189" i="3"/>
  <c r="BE189" i="3"/>
  <c r="T189" i="3"/>
  <c r="R189" i="3"/>
  <c r="P189" i="3"/>
  <c r="BK180" i="3"/>
  <c r="BI180" i="3"/>
  <c r="BH180" i="3"/>
  <c r="BG180" i="3"/>
  <c r="BF180" i="3"/>
  <c r="BE180" i="3"/>
  <c r="T180" i="3"/>
  <c r="R180" i="3"/>
  <c r="P180" i="3"/>
  <c r="BK173" i="3"/>
  <c r="BI173" i="3"/>
  <c r="BH173" i="3"/>
  <c r="BG173" i="3"/>
  <c r="BF173" i="3"/>
  <c r="BE173" i="3"/>
  <c r="T173" i="3"/>
  <c r="R173" i="3"/>
  <c r="P173" i="3"/>
  <c r="BK171" i="3"/>
  <c r="BI171" i="3"/>
  <c r="BH171" i="3"/>
  <c r="BG171" i="3"/>
  <c r="BF171" i="3"/>
  <c r="BE171" i="3"/>
  <c r="T171" i="3"/>
  <c r="R171" i="3"/>
  <c r="P171" i="3"/>
  <c r="BK164" i="3"/>
  <c r="BI164" i="3"/>
  <c r="BH164" i="3"/>
  <c r="BG164" i="3"/>
  <c r="BF164" i="3"/>
  <c r="BE164" i="3"/>
  <c r="T164" i="3"/>
  <c r="R164" i="3"/>
  <c r="P164" i="3"/>
  <c r="BK162" i="3"/>
  <c r="BI162" i="3"/>
  <c r="BH162" i="3"/>
  <c r="BG162" i="3"/>
  <c r="BF162" i="3"/>
  <c r="BE162" i="3"/>
  <c r="T162" i="3"/>
  <c r="R162" i="3"/>
  <c r="P162" i="3"/>
  <c r="BK153" i="3"/>
  <c r="BI153" i="3"/>
  <c r="BH153" i="3"/>
  <c r="BG153" i="3"/>
  <c r="BF153" i="3"/>
  <c r="BE153" i="3"/>
  <c r="T153" i="3"/>
  <c r="R153" i="3"/>
  <c r="P153" i="3"/>
  <c r="BK150" i="3"/>
  <c r="BI150" i="3"/>
  <c r="BH150" i="3"/>
  <c r="BG150" i="3"/>
  <c r="BF150" i="3"/>
  <c r="BE150" i="3"/>
  <c r="T150" i="3"/>
  <c r="R150" i="3"/>
  <c r="P150" i="3"/>
  <c r="BK141" i="3"/>
  <c r="BI141" i="3"/>
  <c r="BH141" i="3"/>
  <c r="BG141" i="3"/>
  <c r="BF141" i="3"/>
  <c r="BE141" i="3"/>
  <c r="T141" i="3"/>
  <c r="R141" i="3"/>
  <c r="P141" i="3"/>
  <c r="BK135" i="3"/>
  <c r="BI135" i="3"/>
  <c r="BH135" i="3"/>
  <c r="BG135" i="3"/>
  <c r="BF135" i="3"/>
  <c r="BE135" i="3"/>
  <c r="T135" i="3"/>
  <c r="R135" i="3"/>
  <c r="P135" i="3"/>
  <c r="BK130" i="3"/>
  <c r="BI130" i="3"/>
  <c r="BH130" i="3"/>
  <c r="BG130" i="3"/>
  <c r="BF130" i="3"/>
  <c r="BE130" i="3"/>
  <c r="T130" i="3"/>
  <c r="R130" i="3"/>
  <c r="P130" i="3"/>
  <c r="BK124" i="3"/>
  <c r="BI124" i="3"/>
  <c r="BH124" i="3"/>
  <c r="BG124" i="3"/>
  <c r="BF124" i="3"/>
  <c r="BE124" i="3"/>
  <c r="T124" i="3"/>
  <c r="R124" i="3"/>
  <c r="P124" i="3"/>
  <c r="BK121" i="3"/>
  <c r="BK120" i="3" s="1"/>
  <c r="BI121" i="3"/>
  <c r="BH121" i="3"/>
  <c r="BG121" i="3"/>
  <c r="BF121" i="3"/>
  <c r="BE121" i="3"/>
  <c r="T121" i="3"/>
  <c r="T120" i="3" s="1"/>
  <c r="R121" i="3"/>
  <c r="R120" i="3" s="1"/>
  <c r="P121" i="3"/>
  <c r="P120" i="3" s="1"/>
  <c r="BK119" i="3"/>
  <c r="BI119" i="3"/>
  <c r="BH119" i="3"/>
  <c r="BG119" i="3"/>
  <c r="BF119" i="3"/>
  <c r="BE119" i="3"/>
  <c r="T119" i="3"/>
  <c r="R119" i="3"/>
  <c r="P119" i="3"/>
  <c r="BK117" i="3"/>
  <c r="BI117" i="3"/>
  <c r="BH117" i="3"/>
  <c r="BG117" i="3"/>
  <c r="BF117" i="3"/>
  <c r="BE117" i="3"/>
  <c r="T117" i="3"/>
  <c r="R117" i="3"/>
  <c r="P117" i="3"/>
  <c r="BK116" i="3"/>
  <c r="BI116" i="3"/>
  <c r="BH116" i="3"/>
  <c r="BG116" i="3"/>
  <c r="BF116" i="3"/>
  <c r="BE116" i="3"/>
  <c r="T116" i="3"/>
  <c r="R116" i="3"/>
  <c r="P116" i="3"/>
  <c r="BK115" i="3"/>
  <c r="BI115" i="3"/>
  <c r="BH115" i="3"/>
  <c r="BG115" i="3"/>
  <c r="BF115" i="3"/>
  <c r="BE115" i="3"/>
  <c r="T115" i="3"/>
  <c r="R115" i="3"/>
  <c r="P115" i="3"/>
  <c r="BK109" i="3"/>
  <c r="BK108" i="3" s="1"/>
  <c r="BI109" i="3"/>
  <c r="BH109" i="3"/>
  <c r="BG109" i="3"/>
  <c r="BF109" i="3"/>
  <c r="BE109" i="3"/>
  <c r="T109" i="3"/>
  <c r="T108" i="3" s="1"/>
  <c r="R109" i="3"/>
  <c r="P109" i="3"/>
  <c r="P108" i="3" s="1"/>
  <c r="R108" i="3"/>
  <c r="BK103" i="3"/>
  <c r="BI103" i="3"/>
  <c r="BH103" i="3"/>
  <c r="BG103" i="3"/>
  <c r="BF103" i="3"/>
  <c r="BE103" i="3"/>
  <c r="T103" i="3"/>
  <c r="R103" i="3"/>
  <c r="P103" i="3"/>
  <c r="BK98" i="3"/>
  <c r="BI98" i="3"/>
  <c r="BH98" i="3"/>
  <c r="BG98" i="3"/>
  <c r="BF98" i="3"/>
  <c r="BE98" i="3"/>
  <c r="T98" i="3"/>
  <c r="R98" i="3"/>
  <c r="P98" i="3"/>
  <c r="F91" i="3"/>
  <c r="F89" i="3"/>
  <c r="E87" i="3"/>
  <c r="F54" i="3"/>
  <c r="F52" i="3"/>
  <c r="E50" i="3"/>
  <c r="E18" i="3"/>
  <c r="F55" i="3" s="1"/>
  <c r="E7" i="3"/>
  <c r="E48" i="3" s="1"/>
  <c r="BK356" i="2"/>
  <c r="BI356" i="2"/>
  <c r="BH356" i="2"/>
  <c r="BG356" i="2"/>
  <c r="BF356" i="2"/>
  <c r="BE356" i="2"/>
  <c r="T356" i="2"/>
  <c r="R356" i="2"/>
  <c r="R350" i="2" s="1"/>
  <c r="P356" i="2"/>
  <c r="BK351" i="2"/>
  <c r="BK350" i="2" s="1"/>
  <c r="BI351" i="2"/>
  <c r="BH351" i="2"/>
  <c r="BG351" i="2"/>
  <c r="BF351" i="2"/>
  <c r="BE351" i="2"/>
  <c r="T351" i="2"/>
  <c r="R351" i="2"/>
  <c r="P351" i="2"/>
  <c r="T350" i="2"/>
  <c r="P350" i="2"/>
  <c r="BK345" i="2"/>
  <c r="BI345" i="2"/>
  <c r="BH345" i="2"/>
  <c r="BG345" i="2"/>
  <c r="BF345" i="2"/>
  <c r="BE345" i="2"/>
  <c r="T345" i="2"/>
  <c r="R345" i="2"/>
  <c r="P345" i="2"/>
  <c r="BK344" i="2"/>
  <c r="T344" i="2"/>
  <c r="R344" i="2"/>
  <c r="R337" i="2" s="1"/>
  <c r="P344" i="2"/>
  <c r="BK339" i="2"/>
  <c r="BK338" i="2" s="1"/>
  <c r="BK337" i="2" s="1"/>
  <c r="BI339" i="2"/>
  <c r="BH339" i="2"/>
  <c r="BG339" i="2"/>
  <c r="BF339" i="2"/>
  <c r="BE339" i="2"/>
  <c r="T339" i="2"/>
  <c r="R339" i="2"/>
  <c r="P339" i="2"/>
  <c r="T338" i="2"/>
  <c r="R338" i="2"/>
  <c r="P338" i="2"/>
  <c r="T337" i="2"/>
  <c r="P337" i="2"/>
  <c r="BK332" i="2"/>
  <c r="BI332" i="2"/>
  <c r="BH332" i="2"/>
  <c r="BG332" i="2"/>
  <c r="BF332" i="2"/>
  <c r="BE332" i="2"/>
  <c r="T332" i="2"/>
  <c r="R332" i="2"/>
  <c r="P332" i="2"/>
  <c r="BK331" i="2"/>
  <c r="T331" i="2"/>
  <c r="R331" i="2"/>
  <c r="P331" i="2"/>
  <c r="BK325" i="2"/>
  <c r="BK324" i="2" s="1"/>
  <c r="BI325" i="2"/>
  <c r="BH325" i="2"/>
  <c r="BG325" i="2"/>
  <c r="BF325" i="2"/>
  <c r="BE325" i="2"/>
  <c r="T325" i="2"/>
  <c r="R325" i="2"/>
  <c r="P325" i="2"/>
  <c r="T324" i="2"/>
  <c r="R324" i="2"/>
  <c r="P324" i="2"/>
  <c r="BK323" i="2"/>
  <c r="BI323" i="2"/>
  <c r="BH323" i="2"/>
  <c r="BG323" i="2"/>
  <c r="BF323" i="2"/>
  <c r="BE323" i="2"/>
  <c r="T323" i="2"/>
  <c r="R323" i="2"/>
  <c r="P323" i="2"/>
  <c r="BK318" i="2"/>
  <c r="BI318" i="2"/>
  <c r="BH318" i="2"/>
  <c r="BG318" i="2"/>
  <c r="BF318" i="2"/>
  <c r="BE318" i="2"/>
  <c r="T318" i="2"/>
  <c r="R318" i="2"/>
  <c r="P318" i="2"/>
  <c r="BK313" i="2"/>
  <c r="BI313" i="2"/>
  <c r="BH313" i="2"/>
  <c r="BG313" i="2"/>
  <c r="BF313" i="2"/>
  <c r="BE313" i="2"/>
  <c r="T313" i="2"/>
  <c r="R313" i="2"/>
  <c r="P313" i="2"/>
  <c r="BK308" i="2"/>
  <c r="BI308" i="2"/>
  <c r="BH308" i="2"/>
  <c r="BG308" i="2"/>
  <c r="BF308" i="2"/>
  <c r="BE308" i="2"/>
  <c r="T308" i="2"/>
  <c r="R308" i="2"/>
  <c r="P308" i="2"/>
  <c r="BK303" i="2"/>
  <c r="BI303" i="2"/>
  <c r="BH303" i="2"/>
  <c r="BG303" i="2"/>
  <c r="BF303" i="2"/>
  <c r="BE303" i="2"/>
  <c r="T303" i="2"/>
  <c r="R303" i="2"/>
  <c r="P303" i="2"/>
  <c r="BK298" i="2"/>
  <c r="BI298" i="2"/>
  <c r="BH298" i="2"/>
  <c r="BG298" i="2"/>
  <c r="BF298" i="2"/>
  <c r="BE298" i="2"/>
  <c r="T298" i="2"/>
  <c r="R298" i="2"/>
  <c r="P298" i="2"/>
  <c r="BK293" i="2"/>
  <c r="BI293" i="2"/>
  <c r="BH293" i="2"/>
  <c r="BG293" i="2"/>
  <c r="BF293" i="2"/>
  <c r="BE293" i="2"/>
  <c r="T293" i="2"/>
  <c r="R293" i="2"/>
  <c r="P293" i="2"/>
  <c r="BK288" i="2"/>
  <c r="BI288" i="2"/>
  <c r="BH288" i="2"/>
  <c r="BG288" i="2"/>
  <c r="BF288" i="2"/>
  <c r="BE288" i="2"/>
  <c r="T288" i="2"/>
  <c r="T282" i="2" s="1"/>
  <c r="R288" i="2"/>
  <c r="P288" i="2"/>
  <c r="P282" i="2" s="1"/>
  <c r="BK283" i="2"/>
  <c r="BI283" i="2"/>
  <c r="BH283" i="2"/>
  <c r="BG283" i="2"/>
  <c r="BF283" i="2"/>
  <c r="BE283" i="2"/>
  <c r="T283" i="2"/>
  <c r="R283" i="2"/>
  <c r="P283" i="2"/>
  <c r="BK282" i="2"/>
  <c r="R282" i="2"/>
  <c r="BK281" i="2"/>
  <c r="BI281" i="2"/>
  <c r="BH281" i="2"/>
  <c r="BG281" i="2"/>
  <c r="BF281" i="2"/>
  <c r="BE281" i="2"/>
  <c r="T281" i="2"/>
  <c r="R281" i="2"/>
  <c r="P281" i="2"/>
  <c r="BK276" i="2"/>
  <c r="BI276" i="2"/>
  <c r="BH276" i="2"/>
  <c r="BG276" i="2"/>
  <c r="BF276" i="2"/>
  <c r="BE276" i="2"/>
  <c r="T276" i="2"/>
  <c r="R276" i="2"/>
  <c r="P276" i="2"/>
  <c r="BK271" i="2"/>
  <c r="BI271" i="2"/>
  <c r="BH271" i="2"/>
  <c r="BG271" i="2"/>
  <c r="BF271" i="2"/>
  <c r="BE271" i="2"/>
  <c r="T271" i="2"/>
  <c r="R271" i="2"/>
  <c r="P271" i="2"/>
  <c r="BK266" i="2"/>
  <c r="BI266" i="2"/>
  <c r="BH266" i="2"/>
  <c r="BG266" i="2"/>
  <c r="BF266" i="2"/>
  <c r="BE266" i="2"/>
  <c r="T266" i="2"/>
  <c r="R266" i="2"/>
  <c r="P266" i="2"/>
  <c r="BK261" i="2"/>
  <c r="BI261" i="2"/>
  <c r="BH261" i="2"/>
  <c r="BG261" i="2"/>
  <c r="BF261" i="2"/>
  <c r="BE261" i="2"/>
  <c r="T261" i="2"/>
  <c r="R261" i="2"/>
  <c r="P261" i="2"/>
  <c r="BK256" i="2"/>
  <c r="BI256" i="2"/>
  <c r="BH256" i="2"/>
  <c r="BG256" i="2"/>
  <c r="BF256" i="2"/>
  <c r="BE256" i="2"/>
  <c r="T256" i="2"/>
  <c r="R256" i="2"/>
  <c r="R250" i="2" s="1"/>
  <c r="P256" i="2"/>
  <c r="BK251" i="2"/>
  <c r="BK250" i="2" s="1"/>
  <c r="BI251" i="2"/>
  <c r="BH251" i="2"/>
  <c r="BG251" i="2"/>
  <c r="BF251" i="2"/>
  <c r="BE251" i="2"/>
  <c r="T251" i="2"/>
  <c r="R251" i="2"/>
  <c r="P251" i="2"/>
  <c r="T250" i="2"/>
  <c r="P250" i="2"/>
  <c r="BK249" i="2"/>
  <c r="BI249" i="2"/>
  <c r="BH249" i="2"/>
  <c r="BG249" i="2"/>
  <c r="BF249" i="2"/>
  <c r="BE249" i="2"/>
  <c r="T249" i="2"/>
  <c r="R249" i="2"/>
  <c r="P249" i="2"/>
  <c r="BK247" i="2"/>
  <c r="BI247" i="2"/>
  <c r="BH247" i="2"/>
  <c r="BG247" i="2"/>
  <c r="BF247" i="2"/>
  <c r="BE247" i="2"/>
  <c r="T247" i="2"/>
  <c r="T239" i="2" s="1"/>
  <c r="T112" i="2" s="1"/>
  <c r="R247" i="2"/>
  <c r="P247" i="2"/>
  <c r="P239" i="2" s="1"/>
  <c r="P112" i="2" s="1"/>
  <c r="BK240" i="2"/>
  <c r="BI240" i="2"/>
  <c r="BH240" i="2"/>
  <c r="BG240" i="2"/>
  <c r="BF240" i="2"/>
  <c r="BE240" i="2"/>
  <c r="T240" i="2"/>
  <c r="R240" i="2"/>
  <c r="P240" i="2"/>
  <c r="BK239" i="2"/>
  <c r="R239" i="2"/>
  <c r="BK238" i="2"/>
  <c r="BI238" i="2"/>
  <c r="BH238" i="2"/>
  <c r="BG238" i="2"/>
  <c r="BF238" i="2"/>
  <c r="BE238" i="2"/>
  <c r="T238" i="2"/>
  <c r="R238" i="2"/>
  <c r="P238" i="2"/>
  <c r="BK232" i="2"/>
  <c r="BI232" i="2"/>
  <c r="BH232" i="2"/>
  <c r="BG232" i="2"/>
  <c r="BF232" i="2"/>
  <c r="BE232" i="2"/>
  <c r="T232" i="2"/>
  <c r="R232" i="2"/>
  <c r="P232" i="2"/>
  <c r="BK226" i="2"/>
  <c r="BI226" i="2"/>
  <c r="BH226" i="2"/>
  <c r="BG226" i="2"/>
  <c r="BF226" i="2"/>
  <c r="BE226" i="2"/>
  <c r="T226" i="2"/>
  <c r="R226" i="2"/>
  <c r="P226" i="2"/>
  <c r="BK220" i="2"/>
  <c r="BI220" i="2"/>
  <c r="BH220" i="2"/>
  <c r="BG220" i="2"/>
  <c r="BF220" i="2"/>
  <c r="BE220" i="2"/>
  <c r="T220" i="2"/>
  <c r="R220" i="2"/>
  <c r="P220" i="2"/>
  <c r="BK214" i="2"/>
  <c r="BI214" i="2"/>
  <c r="BH214" i="2"/>
  <c r="BG214" i="2"/>
  <c r="BF214" i="2"/>
  <c r="BE214" i="2"/>
  <c r="T214" i="2"/>
  <c r="R214" i="2"/>
  <c r="P214" i="2"/>
  <c r="BK208" i="2"/>
  <c r="BI208" i="2"/>
  <c r="BH208" i="2"/>
  <c r="BG208" i="2"/>
  <c r="BF208" i="2"/>
  <c r="BE208" i="2"/>
  <c r="T208" i="2"/>
  <c r="R208" i="2"/>
  <c r="P208" i="2"/>
  <c r="BK202" i="2"/>
  <c r="BI202" i="2"/>
  <c r="BH202" i="2"/>
  <c r="BG202" i="2"/>
  <c r="BF202" i="2"/>
  <c r="BE202" i="2"/>
  <c r="T202" i="2"/>
  <c r="R202" i="2"/>
  <c r="P202" i="2"/>
  <c r="BK196" i="2"/>
  <c r="BI196" i="2"/>
  <c r="BH196" i="2"/>
  <c r="BG196" i="2"/>
  <c r="BF196" i="2"/>
  <c r="BE196" i="2"/>
  <c r="T196" i="2"/>
  <c r="R196" i="2"/>
  <c r="P196" i="2"/>
  <c r="BK190" i="2"/>
  <c r="BI190" i="2"/>
  <c r="BH190" i="2"/>
  <c r="BG190" i="2"/>
  <c r="BF190" i="2"/>
  <c r="BE190" i="2"/>
  <c r="T190" i="2"/>
  <c r="R190" i="2"/>
  <c r="P190" i="2"/>
  <c r="BK183" i="2"/>
  <c r="BI183" i="2"/>
  <c r="BH183" i="2"/>
  <c r="BG183" i="2"/>
  <c r="BF183" i="2"/>
  <c r="BE183" i="2"/>
  <c r="T183" i="2"/>
  <c r="R183" i="2"/>
  <c r="P183" i="2"/>
  <c r="BK180" i="2"/>
  <c r="BI180" i="2"/>
  <c r="BH180" i="2"/>
  <c r="BG180" i="2"/>
  <c r="BF180" i="2"/>
  <c r="BE180" i="2"/>
  <c r="T180" i="2"/>
  <c r="R180" i="2"/>
  <c r="P180" i="2"/>
  <c r="BK173" i="2"/>
  <c r="BI173" i="2"/>
  <c r="BH173" i="2"/>
  <c r="BG173" i="2"/>
  <c r="BF173" i="2"/>
  <c r="BE173" i="2"/>
  <c r="T173" i="2"/>
  <c r="R173" i="2"/>
  <c r="P173" i="2"/>
  <c r="BK162" i="2"/>
  <c r="BI162" i="2"/>
  <c r="BH162" i="2"/>
  <c r="BG162" i="2"/>
  <c r="BF162" i="2"/>
  <c r="BE162" i="2"/>
  <c r="T162" i="2"/>
  <c r="R162" i="2"/>
  <c r="P162" i="2"/>
  <c r="BK153" i="2"/>
  <c r="BI153" i="2"/>
  <c r="BH153" i="2"/>
  <c r="BG153" i="2"/>
  <c r="BF153" i="2"/>
  <c r="BE153" i="2"/>
  <c r="T153" i="2"/>
  <c r="R153" i="2"/>
  <c r="P153" i="2"/>
  <c r="BK146" i="2"/>
  <c r="BI146" i="2"/>
  <c r="BH146" i="2"/>
  <c r="BG146" i="2"/>
  <c r="BF146" i="2"/>
  <c r="BE146" i="2"/>
  <c r="T146" i="2"/>
  <c r="R146" i="2"/>
  <c r="P146" i="2"/>
  <c r="BK141" i="2"/>
  <c r="BI141" i="2"/>
  <c r="BH141" i="2"/>
  <c r="BG141" i="2"/>
  <c r="BF141" i="2"/>
  <c r="BE141" i="2"/>
  <c r="T141" i="2"/>
  <c r="R141" i="2"/>
  <c r="P141" i="2"/>
  <c r="BK138" i="2"/>
  <c r="BI138" i="2"/>
  <c r="BH138" i="2"/>
  <c r="BG138" i="2"/>
  <c r="BF138" i="2"/>
  <c r="BE138" i="2"/>
  <c r="T138" i="2"/>
  <c r="R138" i="2"/>
  <c r="P138" i="2"/>
  <c r="BK133" i="2"/>
  <c r="BI133" i="2"/>
  <c r="BH133" i="2"/>
  <c r="BG133" i="2"/>
  <c r="BF133" i="2"/>
  <c r="BE133" i="2"/>
  <c r="T133" i="2"/>
  <c r="R133" i="2"/>
  <c r="P133" i="2"/>
  <c r="BK127" i="2"/>
  <c r="BI127" i="2"/>
  <c r="BH127" i="2"/>
  <c r="BG127" i="2"/>
  <c r="BF127" i="2"/>
  <c r="BE127" i="2"/>
  <c r="T127" i="2"/>
  <c r="R127" i="2"/>
  <c r="P127" i="2"/>
  <c r="BK120" i="2"/>
  <c r="BI120" i="2"/>
  <c r="BH120" i="2"/>
  <c r="BG120" i="2"/>
  <c r="BF120" i="2"/>
  <c r="BE120" i="2"/>
  <c r="T120" i="2"/>
  <c r="R120" i="2"/>
  <c r="R113" i="2" s="1"/>
  <c r="R112" i="2" s="1"/>
  <c r="P120" i="2"/>
  <c r="BK114" i="2"/>
  <c r="BK113" i="2" s="1"/>
  <c r="BK112" i="2" s="1"/>
  <c r="BI114" i="2"/>
  <c r="BH114" i="2"/>
  <c r="BG114" i="2"/>
  <c r="BF114" i="2"/>
  <c r="BE114" i="2"/>
  <c r="T114" i="2"/>
  <c r="R114" i="2"/>
  <c r="P114" i="2"/>
  <c r="T113" i="2"/>
  <c r="P113" i="2"/>
  <c r="BK111" i="2"/>
  <c r="BI111" i="2"/>
  <c r="BH111" i="2"/>
  <c r="BG111" i="2"/>
  <c r="BF111" i="2"/>
  <c r="BE111" i="2"/>
  <c r="T111" i="2"/>
  <c r="R111" i="2"/>
  <c r="P111" i="2"/>
  <c r="BK110" i="2"/>
  <c r="T110" i="2"/>
  <c r="R110" i="2"/>
  <c r="P110" i="2"/>
  <c r="BK109" i="2"/>
  <c r="BI109" i="2"/>
  <c r="BH109" i="2"/>
  <c r="BG109" i="2"/>
  <c r="BF109" i="2"/>
  <c r="BE109" i="2"/>
  <c r="T109" i="2"/>
  <c r="R109" i="2"/>
  <c r="P109" i="2"/>
  <c r="BK108" i="2"/>
  <c r="BI108" i="2"/>
  <c r="BH108" i="2"/>
  <c r="BG108" i="2"/>
  <c r="BF108" i="2"/>
  <c r="BE108" i="2"/>
  <c r="T108" i="2"/>
  <c r="R108" i="2"/>
  <c r="P108" i="2"/>
  <c r="BK106" i="2"/>
  <c r="BI106" i="2"/>
  <c r="BH106" i="2"/>
  <c r="BG106" i="2"/>
  <c r="BF106" i="2"/>
  <c r="BE106" i="2"/>
  <c r="T106" i="2"/>
  <c r="R106" i="2"/>
  <c r="P106" i="2"/>
  <c r="BK105" i="2"/>
  <c r="BI105" i="2"/>
  <c r="BH105" i="2"/>
  <c r="BG105" i="2"/>
  <c r="BF105" i="2"/>
  <c r="BE105" i="2"/>
  <c r="T105" i="2"/>
  <c r="R105" i="2"/>
  <c r="R103" i="2" s="1"/>
  <c r="P105" i="2"/>
  <c r="BK104" i="2"/>
  <c r="BK103" i="2" s="1"/>
  <c r="BK95" i="2" s="1"/>
  <c r="BK94" i="2" s="1"/>
  <c r="BI104" i="2"/>
  <c r="BH104" i="2"/>
  <c r="F36" i="2" s="1"/>
  <c r="BC55" i="1" s="1"/>
  <c r="BG104" i="2"/>
  <c r="BF104" i="2"/>
  <c r="F34" i="2" s="1"/>
  <c r="BA55" i="1" s="1"/>
  <c r="BE104" i="2"/>
  <c r="T104" i="2"/>
  <c r="R104" i="2"/>
  <c r="P104" i="2"/>
  <c r="T103" i="2"/>
  <c r="T95" i="2" s="1"/>
  <c r="P103" i="2"/>
  <c r="P95" i="2" s="1"/>
  <c r="P94" i="2" s="1"/>
  <c r="AU55" i="1" s="1"/>
  <c r="BK97" i="2"/>
  <c r="BI97" i="2"/>
  <c r="BH97" i="2"/>
  <c r="BG97" i="2"/>
  <c r="BF97" i="2"/>
  <c r="BE97" i="2"/>
  <c r="T97" i="2"/>
  <c r="R97" i="2"/>
  <c r="P97" i="2"/>
  <c r="BK96" i="2"/>
  <c r="T96" i="2"/>
  <c r="R96" i="2"/>
  <c r="P96" i="2"/>
  <c r="R95" i="2"/>
  <c r="R94" i="2"/>
  <c r="F91" i="2"/>
  <c r="F90" i="2"/>
  <c r="F88" i="2"/>
  <c r="E86" i="2"/>
  <c r="F54" i="2"/>
  <c r="F52" i="2"/>
  <c r="E50" i="2"/>
  <c r="F37" i="2"/>
  <c r="F35" i="2"/>
  <c r="F33" i="2"/>
  <c r="E18" i="2"/>
  <c r="F55" i="2" s="1"/>
  <c r="E7" i="2"/>
  <c r="E48" i="2" s="1"/>
  <c r="AY56" i="1"/>
  <c r="AX56" i="1"/>
  <c r="AW56" i="1"/>
  <c r="AV56" i="1"/>
  <c r="AG56" i="1"/>
  <c r="AG54" i="1" s="1"/>
  <c r="BD55" i="1"/>
  <c r="BB55" i="1"/>
  <c r="AZ55" i="1"/>
  <c r="AY55" i="1"/>
  <c r="AX55" i="1"/>
  <c r="AW55" i="1"/>
  <c r="AV55" i="1"/>
  <c r="AT55" i="1"/>
  <c r="AG55" i="1"/>
  <c r="AS54" i="1"/>
  <c r="AM50" i="1"/>
  <c r="L50" i="1"/>
  <c r="AM49" i="1"/>
  <c r="L49" i="1"/>
  <c r="AM47" i="1"/>
  <c r="L47" i="1"/>
  <c r="L45" i="1"/>
  <c r="L44" i="1"/>
  <c r="BK97" i="3" l="1"/>
  <c r="BK96" i="3" s="1"/>
  <c r="P114" i="3"/>
  <c r="T114" i="3"/>
  <c r="T96" i="3" s="1"/>
  <c r="BK114" i="3"/>
  <c r="R114" i="3"/>
  <c r="BK123" i="3"/>
  <c r="R123" i="3"/>
  <c r="R122" i="3" s="1"/>
  <c r="R95" i="3" s="1"/>
  <c r="P357" i="3"/>
  <c r="T357" i="3"/>
  <c r="BK357" i="3"/>
  <c r="R357" i="3"/>
  <c r="F33" i="3"/>
  <c r="AZ56" i="1" s="1"/>
  <c r="AZ54" i="1" s="1"/>
  <c r="F92" i="3"/>
  <c r="AT56" i="1"/>
  <c r="AN56" i="1" s="1"/>
  <c r="R97" i="3"/>
  <c r="F37" i="3"/>
  <c r="BD56" i="1" s="1"/>
  <c r="P97" i="3"/>
  <c r="P96" i="3" s="1"/>
  <c r="T97" i="3"/>
  <c r="T256" i="3"/>
  <c r="BK256" i="3"/>
  <c r="BK122" i="3" s="1"/>
  <c r="R256" i="3"/>
  <c r="P344" i="3"/>
  <c r="T344" i="3"/>
  <c r="BK344" i="3"/>
  <c r="R344" i="3"/>
  <c r="R96" i="3"/>
  <c r="P123" i="3"/>
  <c r="P122" i="3" s="1"/>
  <c r="T123" i="3"/>
  <c r="F35" i="3"/>
  <c r="BB56" i="1" s="1"/>
  <c r="BB54" i="1" s="1"/>
  <c r="F34" i="3"/>
  <c r="BA56" i="1" s="1"/>
  <c r="BA54" i="1" s="1"/>
  <c r="F36" i="3"/>
  <c r="BC56" i="1" s="1"/>
  <c r="BC54" i="1" s="1"/>
  <c r="T122" i="3"/>
  <c r="AK26" i="1"/>
  <c r="AN55" i="1"/>
  <c r="BD54" i="1"/>
  <c r="W33" i="1" s="1"/>
  <c r="E84" i="2"/>
  <c r="T94" i="2"/>
  <c r="E85" i="3"/>
  <c r="T95" i="3" l="1"/>
  <c r="P95" i="3"/>
  <c r="AU56" i="1" s="1"/>
  <c r="AU54" i="1" s="1"/>
  <c r="W30" i="1"/>
  <c r="AW54" i="1"/>
  <c r="AK30" i="1" s="1"/>
  <c r="AX54" i="1"/>
  <c r="W31" i="1"/>
  <c r="BK95" i="3"/>
  <c r="W32" i="1"/>
  <c r="AY54" i="1"/>
  <c r="AV54" i="1"/>
  <c r="W29" i="1"/>
  <c r="AT54" i="1" l="1"/>
  <c r="AN54" i="1" s="1"/>
  <c r="AK29" i="1"/>
  <c r="AK35" i="1" s="1"/>
</calcChain>
</file>

<file path=xl/sharedStrings.xml><?xml version="1.0" encoding="utf-8"?>
<sst xmlns="http://schemas.openxmlformats.org/spreadsheetml/2006/main" count="5528" uniqueCount="786">
  <si>
    <t>Export Komplet</t>
  </si>
  <si>
    <t>VZ</t>
  </si>
  <si>
    <t>2.0</t>
  </si>
  <si>
    <t>False</t>
  </si>
  <si>
    <t>{ab8d1b5e-48aa-4583-929b-3759a4e3ea84}</t>
  </si>
  <si>
    <t>&gt;&gt;  skryté sloupce  &lt;&lt;</t>
  </si>
  <si>
    <t>0</t>
  </si>
  <si>
    <t>21</t>
  </si>
  <si>
    <t>15</t>
  </si>
  <si>
    <t>REKAPITULACE STAVBY</t>
  </si>
  <si>
    <t>v ---  níže se nacházejí doplnkové a pomocné údaje k sestavám  --- v</t>
  </si>
  <si>
    <t>Kód:</t>
  </si>
  <si>
    <t>2311-04</t>
  </si>
  <si>
    <t>Stavba:</t>
  </si>
  <si>
    <t>Mateřská školka, Severovýchod 483/25, Zábřeh</t>
  </si>
  <si>
    <t>KSO:</t>
  </si>
  <si>
    <t>801 31</t>
  </si>
  <si>
    <t>CC-CZ:</t>
  </si>
  <si>
    <t>1263</t>
  </si>
  <si>
    <t>Místo:</t>
  </si>
  <si>
    <t>Zábřeh</t>
  </si>
  <si>
    <t>Datum:</t>
  </si>
  <si>
    <t>28. 6. 2019</t>
  </si>
  <si>
    <t>CZ-CPV:</t>
  </si>
  <si>
    <t>45000000-7</t>
  </si>
  <si>
    <t>CZ-CPA:</t>
  </si>
  <si>
    <t>41.00.28</t>
  </si>
  <si>
    <t>Zadavatel:</t>
  </si>
  <si>
    <t>IČ:</t>
  </si>
  <si>
    <t>00303640</t>
  </si>
  <si>
    <t>Město Zábřeh</t>
  </si>
  <si>
    <t>DIČ:</t>
  </si>
  <si>
    <t>Zhotovitel:</t>
  </si>
  <si>
    <t xml:space="preserve"> </t>
  </si>
  <si>
    <t>Projektant:</t>
  </si>
  <si>
    <t>DEKPROJEKT s.r.o.</t>
  </si>
  <si>
    <t>True</t>
  </si>
  <si>
    <t>Zpracovatel:</t>
  </si>
  <si>
    <t>Bc. Jan Konečný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</si>
  <si>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</si>
  <si>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</si>
  <si>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</si>
  <si>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</si>
  <si>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</si>
  <si>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</si>
  <si>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</si>
  <si>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</si>
  <si>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</si>
  <si>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</si>
  <si>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</si>
  <si>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</si>
  <si>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</si>
  <si>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</si>
  <si>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</si>
  <si>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</si>
  <si>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</si>
  <si>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</si>
  <si>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</si>
  <si>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</si>
  <si>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</si>
  <si>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</si>
  <si>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</si>
  <si>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</si>
  <si>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</si>
  <si>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</si>
  <si>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</si>
  <si>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</si>
  <si>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</si>
  <si>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</si>
  <si>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</si>
  <si>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</si>
  <si>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</si>
  <si>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</si>
  <si>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Náklady stavby celkem</t>
  </si>
  <si>
    <t>D</t>
  </si>
  <si>
    <t>###NOIMPORT###</t>
  </si>
  <si>
    <t>IMPORT</t>
  </si>
  <si>
    <t>{00000000-0000-0000-0000-000000000000}</t>
  </si>
  <si>
    <t>/</t>
  </si>
  <si>
    <t>SO 01</t>
  </si>
  <si>
    <t>Oprava střechy objektu A</t>
  </si>
  <si>
    <t>STA</t>
  </si>
  <si>
    <t>1</t>
  </si>
  <si>
    <t>{fc883dc2-bbde-441c-aa00-6b1bc574a7a8}</t>
  </si>
  <si>
    <t>2</t>
  </si>
  <si>
    <t>SO 02</t>
  </si>
  <si>
    <t>Oprava střechy objektu B</t>
  </si>
  <si>
    <t>{589f9fce-3f15-4c4c-aba1-c84339ab9f36}</t>
  </si>
  <si>
    <t>KRYCÍ LIST SOUPISU PRACÍ</t>
  </si>
  <si>
    <t>Objekt:</t>
  </si>
  <si>
    <t>SO 01 - Oprava střechy objektu A</t>
  </si>
  <si>
    <t>REKAPITULACE ČLENĚNÍ SOUPISU PRACÍ</t>
  </si>
  <si>
    <t>Kód dílu - Popis</t>
  </si>
  <si>
    <t>-1</t>
  </si>
  <si>
    <t>HSV - Práce a dodávky HSV</t>
  </si>
  <si>
    <t xml:space="preserve">    6 - Úpravy povrchů, podlahy a osazování výplní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</si>
  <si>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</si>
  <si>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</si>
  <si>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</si>
  <si>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</si>
  <si>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</si>
  <si>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</si>
  <si>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764 - Konstrukce klempířské</t>
  </si>
  <si>
    <t xml:space="preserve">    767 - Konstrukce zámečnické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</si>
  <si>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</si>
  <si>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</si>
  <si>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</si>
  <si>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</si>
  <si>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</si>
  <si>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</si>
  <si>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</si>
  <si>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</si>
  <si>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</si>
  <si>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</si>
  <si>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</si>
  <si>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</si>
  <si>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</si>
  <si>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</si>
  <si>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</si>
  <si>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</si>
  <si>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</si>
  <si>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</si>
  <si>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</si>
  <si>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</si>
  <si>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</si>
  <si>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</si>
  <si>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R6513684</t>
  </si>
  <si>
    <t>Demontáž a zpětné osazení betonových desek</t>
  </si>
  <si>
    <t>kus</t>
  </si>
  <si>
    <t>4</t>
  </si>
  <si>
    <t>434204332</t>
  </si>
  <si>
    <t>P</t>
  </si>
  <si>
    <t>Poznámka k položce:
vč. veškerých úprav a materiálu</t>
  </si>
  <si>
    <t>VV</t>
  </si>
  <si>
    <t>"Det B"</t>
  </si>
  <si>
    <t>3</t>
  </si>
  <si>
    <t>Součet</t>
  </si>
  <si>
    <t>Viz. výkresy D.1.1.06-13 a technická zpráva</t>
  </si>
  <si>
    <t>997</t>
  </si>
  <si>
    <t>Přesun sutě</t>
  </si>
  <si>
    <t>997013112</t>
  </si>
  <si>
    <t>Vnitrostaveništní doprava suti a vybouraných hmot vodorovně do 50 m svisle s použitím mechanizace pro budovy a haly výšky přes 6 do 9 m</t>
  </si>
  <si>
    <t>t</t>
  </si>
  <si>
    <t>-1698744673</t>
  </si>
  <si>
    <t>997013501</t>
  </si>
  <si>
    <t>Odvoz suti a vybouraných hmot na skládku nebo meziskládku se složením, na vzdálenost do 1 km</t>
  </si>
  <si>
    <t>703613987</t>
  </si>
  <si>
    <t>997013509</t>
  </si>
  <si>
    <t>Odvoz suti a vybouraných hmot na skládku nebo meziskládku se složením, na vzdálenost Příplatek k ceně za každý další i započatý 1 km přes 1 km</t>
  </si>
  <si>
    <t>-2065328153</t>
  </si>
  <si>
    <t>0,507658*19 'Přepočtené koeficientem množství</t>
  </si>
  <si>
    <t>5</t>
  </si>
  <si>
    <t>997013813</t>
  </si>
  <si>
    <t>Poplatek za uložení stavebního odpadu na skládce (skládkovné) z plastických hmot zatříděného do Katalogu odpadů pod kódem 170 203</t>
  </si>
  <si>
    <t>-1173788988</t>
  </si>
  <si>
    <t>R99722385</t>
  </si>
  <si>
    <t>Poplatek za uložení na skládce (skládkovné) - železný šrot (výkup)</t>
  </si>
  <si>
    <t>1121888816</t>
  </si>
  <si>
    <t>998</t>
  </si>
  <si>
    <t>Přesun hmot</t>
  </si>
  <si>
    <t>7</t>
  </si>
  <si>
    <t>998011002</t>
  </si>
  <si>
    <t>Přesun hmot pro budovy občanské výstavby, bydlení, výrobu a služby s nosnou svislou konstrukcí zděnou z cihel, tvárnic nebo kamene vodorovná dopravní vzdálenost do 100 m pro budovy výšky přes 6 do 12 m</t>
  </si>
  <si>
    <t>856463367</t>
  </si>
  <si>
    <t>PSV</t>
  </si>
  <si>
    <t>Práce a dodávky PSV</t>
  </si>
  <si>
    <t>712</t>
  </si>
  <si>
    <t>Povlakové krytiny</t>
  </si>
  <si>
    <t>8</t>
  </si>
  <si>
    <t>R712111</t>
  </si>
  <si>
    <t>Ochrana vnitřních prostor před zatečením</t>
  </si>
  <si>
    <t>soubor</t>
  </si>
  <si>
    <t>704931677</t>
  </si>
  <si>
    <t>Poznámka k položce:
Položka zahrnuje:
- zakrytí opravovaných míst mobilním přístřeškem, který se bude v rámci prací
na etapy přemisťovat, včetně nákladů na montáž, pronájem, demontáž a dopravu přístřešku.
- při odstraňování stávající skladby střešní konstrukce je nutné po spádu střechy před každým vzniklým otvorem vytvořit zábranu bránící zatečení do odebrané skladby
- provizorní hydroizolační napojení mezi realizovanou plochou pod provizorním
zastřešením a plochou ponechanou k pozdější realizaci. Tzn. udělat vodotěsné napojení mezi novým povlakem z asfaltových pásů, který bude v nové skladbě sloužit jako parotěsnící vrstva (respektive jako provizorní hydroizolační vrstva) a mezi stávající krytinou.
- dodávku všech potřebnýh materiálů
- likvidaci veškerých vzniklých odpadů včetně dopravy na skládku
CENU NUTNO UPŘESNIT ZHOTOVITELEM PO ODSOUHLASENÉM POSTUPU STAVEBNÍCH PRACÍ.</t>
  </si>
  <si>
    <t>"ochrana vnitřních prostor před zatečením"</t>
  </si>
  <si>
    <t>Viz. technická zpráva</t>
  </si>
  <si>
    <t>9</t>
  </si>
  <si>
    <t>712300851</t>
  </si>
  <si>
    <t>Odstranění ze střech plochých do 10° ukončení izolace střechy kovovými profily přímými</t>
  </si>
  <si>
    <t>m</t>
  </si>
  <si>
    <t>16</t>
  </si>
  <si>
    <t>2063937055</t>
  </si>
  <si>
    <t>"Det A"</t>
  </si>
  <si>
    <t>(38*2+13,9*2)</t>
  </si>
  <si>
    <t>(2*(1,1*2+0,8*2)+(1,3*2+1*2)+(1,15*2+0,85*2))</t>
  </si>
  <si>
    <t>Viz. výkresy D.1.1.06-12 a technická zpráva</t>
  </si>
  <si>
    <t>10</t>
  </si>
  <si>
    <t>712300921</t>
  </si>
  <si>
    <t>Opravy povlakové krytiny střech plochých do 10° Příplatek k ceně za správkový kus NAIP přitavením</t>
  </si>
  <si>
    <t>1186813872</t>
  </si>
  <si>
    <t>"S01-předpoklad"</t>
  </si>
  <si>
    <t>Viz. výkres D.1.1.03-04 a technická zpráva</t>
  </si>
  <si>
    <t>vč. prořezání a zapravení boulí vč. atik"</t>
  </si>
  <si>
    <t>11</t>
  </si>
  <si>
    <t>712311101</t>
  </si>
  <si>
    <t>Provedení povlakové krytiny střech plochých do 10° natěradly a tmely za studena nátěrem lakem penetračním nebo asfaltovým</t>
  </si>
  <si>
    <t>m2</t>
  </si>
  <si>
    <t>-1533978319</t>
  </si>
  <si>
    <t>"S01N"</t>
  </si>
  <si>
    <t>38*13,9-(1,15*0,85)</t>
  </si>
  <si>
    <t>12</t>
  </si>
  <si>
    <t>M</t>
  </si>
  <si>
    <t>11163150</t>
  </si>
  <si>
    <t>lak penetrační asfaltový</t>
  </si>
  <si>
    <t>1143917466</t>
  </si>
  <si>
    <t>Poznámka k položce:
Spotřeba 0,3-0,4kg/m2</t>
  </si>
  <si>
    <t>527,2225*0,0004 'Přepočtené koeficientem množství</t>
  </si>
  <si>
    <t>13</t>
  </si>
  <si>
    <t>712399097</t>
  </si>
  <si>
    <t>Provedení povlakové krytiny střech plochých do 10° -ostatní práce Příplatek k cenám za plochu do 10 m2 NAIP, foliemi nebo termoplasty</t>
  </si>
  <si>
    <t>503074318</t>
  </si>
  <si>
    <t>"Det C"</t>
  </si>
  <si>
    <t>1,2*1,2*3</t>
  </si>
  <si>
    <t>14</t>
  </si>
  <si>
    <t>712341559</t>
  </si>
  <si>
    <t>Provedení povlakové krytiny střech plochých do 10° pásy přitavením NAIP v plné ploše</t>
  </si>
  <si>
    <t>1824934643</t>
  </si>
  <si>
    <t>62853004</t>
  </si>
  <si>
    <t>pás asfaltový natavitelný modifikovaný SBS tl 4,0mm s vložkou ze skleněné tkaniny a spalitelnou PE fólií nebo jemnozrnný minerálním posypem na horním povrchu</t>
  </si>
  <si>
    <t>32</t>
  </si>
  <si>
    <t>833418724</t>
  </si>
  <si>
    <t>vč. prořezání a zapraveníboulí"</t>
  </si>
  <si>
    <t>14,32*1,15 'Přepočtené koeficientem množství</t>
  </si>
  <si>
    <t>R54211417B</t>
  </si>
  <si>
    <t>vrchní modifikovaný mikroventilační natavovovací asfaltový pás s posypem břidlicí</t>
  </si>
  <si>
    <t>-1461064140</t>
  </si>
  <si>
    <t>Poznámka k položce:
tl. 5 mm, vložka kombinovaná</t>
  </si>
  <si>
    <t>(0,422+0,28)*(38*2+13,9*2)</t>
  </si>
  <si>
    <t>(0,15+0,15)*(2*(1,1*2+0,8*2)+(1,3*2+1*2)+(1,15*2+0,85*2))</t>
  </si>
  <si>
    <t>Viz. výkres D.1.1.03-12 a technická zpráva</t>
  </si>
  <si>
    <t>604,9501*1,15 'Přepočtené koeficientem množství</t>
  </si>
  <si>
    <t>17</t>
  </si>
  <si>
    <t>712811101</t>
  </si>
  <si>
    <t>Provedení povlakové krytiny střech samostatným vytažením izolačního povlaku za studena na konstrukce převyšující úroveň střechy, nátěrem penetračním</t>
  </si>
  <si>
    <t>-1265231815</t>
  </si>
  <si>
    <t>18</t>
  </si>
  <si>
    <t>211916127</t>
  </si>
  <si>
    <t>77,7276*0,0004 'Přepočtené koeficientem množství</t>
  </si>
  <si>
    <t>19</t>
  </si>
  <si>
    <t>712841559</t>
  </si>
  <si>
    <t>Provedení povlakové krytiny střech samostatným vytažením izolačního povlaku pásy přitavením na konstrukce převyšující úroveň střechy, NAIP</t>
  </si>
  <si>
    <t>953077676</t>
  </si>
  <si>
    <t>20</t>
  </si>
  <si>
    <t>R7123635411</t>
  </si>
  <si>
    <t>Příplatek - provedení mechnického kotvení povlakové krytiny střech plochých do 10° včetně vrtací soupravy pro montáž kotevních prvků přes sypké vrstvy, kotvené do betonu nebo pórobetonu vnitřní plocha</t>
  </si>
  <si>
    <t>1198164679</t>
  </si>
  <si>
    <t>"3,5ks/m2"</t>
  </si>
  <si>
    <t>3,1*4,55+7,65*2</t>
  </si>
  <si>
    <t>Viz. výkres D.1.1.05 a technická zpráva</t>
  </si>
  <si>
    <t>R7123635422</t>
  </si>
  <si>
    <t>Příplatek - provedení mechnického kotvení povlakové krytiny střech plochých do 10° včetně vrtací soupravy pro montáž kotevních prvků přes sypké vrstvy, kotvené do betonu nebo pórobetonu okraj</t>
  </si>
  <si>
    <t>-813172712</t>
  </si>
  <si>
    <t>"5,5ks/m2"</t>
  </si>
  <si>
    <t>6,15*1+1*4,95+26,67*2,2+1*3+1,6*1+3,05*1+2,05*2,48+1*4,8+1,14*0,74</t>
  </si>
  <si>
    <t>22</t>
  </si>
  <si>
    <t>R7123635433</t>
  </si>
  <si>
    <t>Příplatek - provedení mechnického kotvení povlakové krytiny střech plochých do 10° včetně vrtací soupravy pro montáž kotevních prvků přes sypké vrstvy, kotvené do betonu nebo pórobetonu roh</t>
  </si>
  <si>
    <t>-1534775955</t>
  </si>
  <si>
    <t>"6,5ks/m2"</t>
  </si>
  <si>
    <t>2*(1,75*1+0,75*1)+2,76*1+1*0,75+1,75*1,34+1,2*1,75+1*0,75+1,75*1+0,75*1+4*1+2*0,75*1</t>
  </si>
  <si>
    <t>23</t>
  </si>
  <si>
    <t>R71255996</t>
  </si>
  <si>
    <t>Odtěžení skladby střechy na nosnou konstrukci, rozměr 400 x 400 mm</t>
  </si>
  <si>
    <t>-621315567</t>
  </si>
  <si>
    <t>Poznámka k položce:
Položka zahrnuje:
- demontáž vrstev skladby ploché střechy až po nosnou konstrukci
- navrácení původních vrstev
- zapravení povrchu</t>
  </si>
  <si>
    <t>"záchytný systém"</t>
  </si>
  <si>
    <t>Viz. výkres D.1.1.03 a výkresy detailů a technická zpráva</t>
  </si>
  <si>
    <t>24</t>
  </si>
  <si>
    <t>R71255999</t>
  </si>
  <si>
    <t>Odtěžení skladby střechy na nosnou konstrukci, rozměr 1200 x 1200 mm</t>
  </si>
  <si>
    <t>-869574606</t>
  </si>
  <si>
    <t>Poznámka k položce:
Položka zahrnuje:
- demontáž vrstev skladby ploché střechy až po nosnou konstrukci
- odvoz a likvidace suti
- poplatek za skládku</t>
  </si>
  <si>
    <t>Viz. výkres D.1.1.01 a výkresy detailů a technická zpráva</t>
  </si>
  <si>
    <t>25</t>
  </si>
  <si>
    <t>R7129521</t>
  </si>
  <si>
    <t>Nerezová objímka stahovací</t>
  </si>
  <si>
    <t>64560552</t>
  </si>
  <si>
    <t>Poznámka k položce:
Dodávka a montáž nerezové objímky na střešní prostupy</t>
  </si>
  <si>
    <t>"Det G"</t>
  </si>
  <si>
    <t>6*2+10</t>
  </si>
  <si>
    <t>26</t>
  </si>
  <si>
    <t>R71299887</t>
  </si>
  <si>
    <t>Osazení manžety na odvětrávací komínek</t>
  </si>
  <si>
    <t>-159734428</t>
  </si>
  <si>
    <t>vč. tmelení a asfaltového tmelu</t>
  </si>
  <si>
    <t>27</t>
  </si>
  <si>
    <t>R645862610</t>
  </si>
  <si>
    <t>bitumenová manžeta do DN 150</t>
  </si>
  <si>
    <t>1997817636</t>
  </si>
  <si>
    <t>28</t>
  </si>
  <si>
    <t>998712102</t>
  </si>
  <si>
    <t>Přesun hmot pro povlakové krytiny stanovený z hmotnosti přesunovaného materiálu vodorovná dopravní vzdálenost do 50 m v objektech výšky přes 6 do 12 m</t>
  </si>
  <si>
    <t>1218539533</t>
  </si>
  <si>
    <t>713</t>
  </si>
  <si>
    <t>Izolace tepelné</t>
  </si>
  <si>
    <t>29</t>
  </si>
  <si>
    <t>713141211</t>
  </si>
  <si>
    <t>Montáž tepelné izolace střech plochých atikovými klíny kladenými volně</t>
  </si>
  <si>
    <t>-1680522328</t>
  </si>
  <si>
    <t>38*2+13,9*2</t>
  </si>
  <si>
    <t>2*(1,1*2+0,8*2)</t>
  </si>
  <si>
    <t>30</t>
  </si>
  <si>
    <t>63152005</t>
  </si>
  <si>
    <t>klín atikový přechodný minerální plochých střech tl.50 x 50 mm</t>
  </si>
  <si>
    <t>-822982649</t>
  </si>
  <si>
    <t>111,4*1,08 'Přepočtené koeficientem množství</t>
  </si>
  <si>
    <t>31</t>
  </si>
  <si>
    <t>998713102</t>
  </si>
  <si>
    <t>Přesun hmot pro izolace tepelné stanovený z hmotnosti přesunovaného materiálu vodorovná dopravní vzdálenost do 50 m v objektech výšky přes 6 m do 12 m</t>
  </si>
  <si>
    <t>1433087193</t>
  </si>
  <si>
    <t>721</t>
  </si>
  <si>
    <t>Zdravotechnika - vnitřní kanalizace</t>
  </si>
  <si>
    <t>721210822</t>
  </si>
  <si>
    <t>Demontáž kanalizačního příslušenství střešních vtoků DN 100</t>
  </si>
  <si>
    <t>-39583284</t>
  </si>
  <si>
    <t>33</t>
  </si>
  <si>
    <t>721233112</t>
  </si>
  <si>
    <t>Střešní vtoky (vpusti) polypropylenové (PP) pro ploché střechy s odtokem svislým DN 110</t>
  </si>
  <si>
    <t>-428057588</t>
  </si>
  <si>
    <t>34</t>
  </si>
  <si>
    <t>R7228135665</t>
  </si>
  <si>
    <t>nástavec pro svislou střešní vpusť s bitumenovou manžetou a ochranným košem</t>
  </si>
  <si>
    <t>-33460239</t>
  </si>
  <si>
    <t>35</t>
  </si>
  <si>
    <t>721300912</t>
  </si>
  <si>
    <t>Pročištění svislých odpadů v jednom podlaží do DN 200</t>
  </si>
  <si>
    <t>1142651682</t>
  </si>
  <si>
    <t>36</t>
  </si>
  <si>
    <t>721300942</t>
  </si>
  <si>
    <t>Pročištění lapačů střešních splavenin</t>
  </si>
  <si>
    <t>1926587262</t>
  </si>
  <si>
    <t>střešní svody"</t>
  </si>
  <si>
    <t>Viz. výkresy D.1.1.01-02 a technická zpráva</t>
  </si>
  <si>
    <t>37</t>
  </si>
  <si>
    <t>721171915</t>
  </si>
  <si>
    <t>Opravy odpadního potrubí plastového propojení dosavadního potrubí DN 110</t>
  </si>
  <si>
    <t>-1712200672</t>
  </si>
  <si>
    <t>38</t>
  </si>
  <si>
    <t>998721102</t>
  </si>
  <si>
    <t>Přesun hmot pro vnitřní kanalizace stanovený z hmotnosti přesunovaného materiálu vodorovná dopravní vzdálenost do 50 m v objektech výšky přes 6 do 12 m</t>
  </si>
  <si>
    <t>1307202642</t>
  </si>
  <si>
    <t>764</t>
  </si>
  <si>
    <t>Konstrukce klempířské</t>
  </si>
  <si>
    <t>39</t>
  </si>
  <si>
    <t>764002841</t>
  </si>
  <si>
    <t>Demontáž klempířských konstrukcí oplechování horních ploch zdí a nadezdívek do suti</t>
  </si>
  <si>
    <t>1904121720</t>
  </si>
  <si>
    <t>40</t>
  </si>
  <si>
    <t>765192811</t>
  </si>
  <si>
    <t>Demontáž střešního výlezu jakékoliv plochy</t>
  </si>
  <si>
    <t>769523161</t>
  </si>
  <si>
    <t>"výlez-demontáž manžety"</t>
  </si>
  <si>
    <t>Viz. výkres D.1.1.01 a technická zpráva</t>
  </si>
  <si>
    <t>41</t>
  </si>
  <si>
    <t>764002871</t>
  </si>
  <si>
    <t>Demontáž klempířských konstrukcí lemování zdí do suti</t>
  </si>
  <si>
    <t>-398949665</t>
  </si>
  <si>
    <t>42</t>
  </si>
  <si>
    <t>764003801</t>
  </si>
  <si>
    <t>Demontáž klempířských konstrukcí lemování trub, konzol, držáků, ventilačních nástavců a ostatních kusových prvků do suti</t>
  </si>
  <si>
    <t>1036855693</t>
  </si>
  <si>
    <t>"demont. komínků"</t>
  </si>
  <si>
    <t>Viz. výkres D.1.1.01, 02 a technická zpráva</t>
  </si>
  <si>
    <t>43</t>
  </si>
  <si>
    <t>764203152</t>
  </si>
  <si>
    <t>Montáž oplechování střešních prvků střešního výlezu střechy s krytinou skládanou nebo plechovou</t>
  </si>
  <si>
    <t>-100476013</t>
  </si>
  <si>
    <t>"výlez - oplechování zpětná montáž"</t>
  </si>
  <si>
    <t>Viz. výkres D.1.1.03 a technická zpráva</t>
  </si>
  <si>
    <t>44</t>
  </si>
  <si>
    <t>764212662</t>
  </si>
  <si>
    <t>Oplechování střešních prvků z pozinkovaného plechu s povrchovou úpravou okapu okapovým plechem střechy rovné rš 200 mm</t>
  </si>
  <si>
    <t>-527408335</t>
  </si>
  <si>
    <t>"K3"</t>
  </si>
  <si>
    <t>12,8</t>
  </si>
  <si>
    <t>45</t>
  </si>
  <si>
    <t>764011401</t>
  </si>
  <si>
    <t>Podkladní plech z pozinkovaného plechu tloušťky 0,55 mm rš 150 mm</t>
  </si>
  <si>
    <t>-1029521585</t>
  </si>
  <si>
    <t>"K2"</t>
  </si>
  <si>
    <t>225,3</t>
  </si>
  <si>
    <t>46</t>
  </si>
  <si>
    <t>764214606</t>
  </si>
  <si>
    <t>Oplechování horních ploch zdí a nadezdívek (atik) z pozinkovaného plechu s povrchovou úpravou mechanicky kotvené rš 500 mm</t>
  </si>
  <si>
    <t>-1478839411</t>
  </si>
  <si>
    <t>"K1"</t>
  </si>
  <si>
    <t>103,8</t>
  </si>
  <si>
    <t>47</t>
  </si>
  <si>
    <t>998764102</t>
  </si>
  <si>
    <t>Přesun hmot pro konstrukce klempířské stanovený z hmotnosti přesunovaného materiálu vodorovná dopravní vzdálenost do 50 m v objektech výšky přes 6 do 12 m</t>
  </si>
  <si>
    <t>-998598616</t>
  </si>
  <si>
    <t>767</t>
  </si>
  <si>
    <t>Konstrukce zámečnické</t>
  </si>
  <si>
    <t>48</t>
  </si>
  <si>
    <t>R7678811</t>
  </si>
  <si>
    <t>Záchytný systém proti pádu osob</t>
  </si>
  <si>
    <t>-1138023275</t>
  </si>
  <si>
    <t xml:space="preserve">Poznámka k položce:
Položka obsahuje:
- dodávku materiálu v potřebném rozsahu:					
- kotvicí bod nerezový  9 ks
- nerezové lano
- montážní lano dl. 50 m		               	  					
- montáž
- revize a předání do užívání
</t>
  </si>
  <si>
    <t>Viz. výkres D.1.1.03,04 a technická zpráva</t>
  </si>
  <si>
    <t>HZS</t>
  </si>
  <si>
    <t>Hodinové zúčtovací sazby</t>
  </si>
  <si>
    <t>49</t>
  </si>
  <si>
    <t>HZS2222</t>
  </si>
  <si>
    <t>Hodinové zúčtovací sazby profesí PSV provádění stavebních instalací elektrikář odborný</t>
  </si>
  <si>
    <t>hod</t>
  </si>
  <si>
    <t>512</t>
  </si>
  <si>
    <t>-1755730124</t>
  </si>
  <si>
    <t>"demontáž a zpětná montáž hromosvodu-předpoklad"</t>
  </si>
  <si>
    <t>VRN</t>
  </si>
  <si>
    <t>Vedlejší rozpočtové náklady</t>
  </si>
  <si>
    <t>VRN1</t>
  </si>
  <si>
    <t>Průzkumné, geodetické a projektové práce</t>
  </si>
  <si>
    <t>50</t>
  </si>
  <si>
    <t>011002000</t>
  </si>
  <si>
    <t>Průzkumné práce</t>
  </si>
  <si>
    <t>…</t>
  </si>
  <si>
    <t>1024</t>
  </si>
  <si>
    <t>-1476548404</t>
  </si>
  <si>
    <t>"zaměření vedení ve střeše"</t>
  </si>
  <si>
    <t>VRN3</t>
  </si>
  <si>
    <t>Zařízení staveniště</t>
  </si>
  <si>
    <t>51</t>
  </si>
  <si>
    <t>030001000</t>
  </si>
  <si>
    <t>-1802681049</t>
  </si>
  <si>
    <t>"Zařízení staveniště"</t>
  </si>
  <si>
    <t>VRN4</t>
  </si>
  <si>
    <t>Inženýrská činnost</t>
  </si>
  <si>
    <t>52</t>
  </si>
  <si>
    <t>043002000</t>
  </si>
  <si>
    <t>Zkoušky a ostatní měření</t>
  </si>
  <si>
    <t>339302248</t>
  </si>
  <si>
    <t>"Výtažné zkoušky"</t>
  </si>
  <si>
    <t>53</t>
  </si>
  <si>
    <t>044002000</t>
  </si>
  <si>
    <t>Revize</t>
  </si>
  <si>
    <t>-1276829611</t>
  </si>
  <si>
    <t>"Revize hromosvod"</t>
  </si>
  <si>
    <t>SO 02 - Oprava střechy objektu B</t>
  </si>
  <si>
    <t xml:space="preserve">    9 - Ostatní konstrukce a práce, bourání</t>
  </si>
  <si>
    <t xml:space="preserve">    762 - Konstrukce tesařské</t>
  </si>
  <si>
    <t>623331121</t>
  </si>
  <si>
    <t>Omítka cementová vnějších ploch nanášená ručně jednovrstvá, tloušťky do 15 mm hladká pilířů nebo sloupů</t>
  </si>
  <si>
    <t>1514849787</t>
  </si>
  <si>
    <t>"Det F-případné vyrovnání"</t>
  </si>
  <si>
    <t>(0,23+0,23+0,4)*4</t>
  </si>
  <si>
    <t>629995101</t>
  </si>
  <si>
    <t>Očištění vnějších ploch tlakovou vodou omytím</t>
  </si>
  <si>
    <t>1551732714</t>
  </si>
  <si>
    <t>"Det F"</t>
  </si>
  <si>
    <t>Ostatní konstrukce a práce, bourání</t>
  </si>
  <si>
    <t>966081125</t>
  </si>
  <si>
    <t>Bourání kontaktního zateplení včetně povrchové úpravy omítkou nebo nátěrem malých ploch, jakékoli tloušťky, včetně vyřezání, plochy jednotlivě přes 2 do 4,0 m2</t>
  </si>
  <si>
    <t>1210501563</t>
  </si>
  <si>
    <t>"Det F-případnéodstranění tepelné izolace"</t>
  </si>
  <si>
    <t>0,3574628*19 'Přepočtené koeficientem množství</t>
  </si>
  <si>
    <t>"S02-předpoklad"</t>
  </si>
  <si>
    <t>"S02N"</t>
  </si>
  <si>
    <t>5,25*6,55+2,48*2,8+27,42*2,2+9,85*4-15,72</t>
  </si>
  <si>
    <t>"S03N"</t>
  </si>
  <si>
    <t>6,55*2,4</t>
  </si>
  <si>
    <t>"Det E"</t>
  </si>
  <si>
    <t>(0,25)*(2,91+2,8+27,42+7,65)</t>
  </si>
  <si>
    <t>151,2505*0,0004 'Přepočtené koeficientem množství</t>
  </si>
  <si>
    <t>712331111</t>
  </si>
  <si>
    <t>Provedení povlakové krytiny střech plochých do 10° pásy na sucho podkladní samolepící asfaltový pás</t>
  </si>
  <si>
    <t>2019365831</t>
  </si>
  <si>
    <t>(0,25+0,6)*(2,91+2,8+27,42+7,65)</t>
  </si>
  <si>
    <t>62866281</t>
  </si>
  <si>
    <t>pás asfaltový samolepicí modifikovaný SBS tl 3mm s vložkou ze skleněné tkaniny se spalitelnou fólií nebo jemnozrnným minerálním posypem nebo textilií na horním povrchu</t>
  </si>
  <si>
    <t>1156939041</t>
  </si>
  <si>
    <t>201,5525*1,15 'Přepočtené koeficientem množství</t>
  </si>
  <si>
    <t>712331101</t>
  </si>
  <si>
    <t>Provedení povlakové krytiny střech plochých do 10° pásy na sucho AIP nebo NAIP</t>
  </si>
  <si>
    <t>1679658983</t>
  </si>
  <si>
    <t>"Det D"</t>
  </si>
  <si>
    <t>0,15*(5,25+40,77+9,85)</t>
  </si>
  <si>
    <t>(0,2)*(2,91+2,8+27,42+7,65)</t>
  </si>
  <si>
    <t>62822001</t>
  </si>
  <si>
    <t>asfaltový pás separační s krycí vrstvou tl. do 1 mm, typu R</t>
  </si>
  <si>
    <t>-1280107129</t>
  </si>
  <si>
    <t>16,5365*1,15 'Přepočtené koeficientem množství</t>
  </si>
  <si>
    <t>(0,23+0,23+0,4)*(4+6,55)</t>
  </si>
  <si>
    <t>19,073*1,15 'Přepočtené koeficientem množství</t>
  </si>
  <si>
    <t>62852256</t>
  </si>
  <si>
    <t>pás asfaltový natavitelný modifikovaný SBS tl 4,2mm s vložkou z polyesterové rohože a hrubozrnným břidličným posypem na horním povrchu</t>
  </si>
  <si>
    <t>1068351106</t>
  </si>
  <si>
    <t>141,0555*1,15 'Přepočtené koeficientem množství</t>
  </si>
  <si>
    <t>9,073*0,0004 'Přepočtené koeficientem množství</t>
  </si>
  <si>
    <t>712831101</t>
  </si>
  <si>
    <t>Provedení povlakové krytiny střech samostatným vytažením izolačního povlaku pásy na sucho na konstrukce převyšující úroveň střechy, AIP, NAIP nebo tkaninou</t>
  </si>
  <si>
    <t>-376750967</t>
  </si>
  <si>
    <t>Det D"</t>
  </si>
  <si>
    <t>(5,25+40,77+9,85)*0,3</t>
  </si>
  <si>
    <t>128</t>
  </si>
  <si>
    <t>m3</t>
  </si>
  <si>
    <t>762</t>
  </si>
  <si>
    <t>Konstrukce tesařské</t>
  </si>
  <si>
    <t>762341270</t>
  </si>
  <si>
    <t>Bednění a laťování montáž bednění střech rovných a šikmých sklonu do 60° s vyřezáním otvorů z desek dřevotřískových nebo dřevoštěpkových na sraz</t>
  </si>
  <si>
    <t>-954356353</t>
  </si>
  <si>
    <t>0,43*(5,25+40,77+9,85)</t>
  </si>
  <si>
    <t>(0,46*2+0,05)*(2,91+2,8+27,42+7,65)</t>
  </si>
  <si>
    <t>60623490</t>
  </si>
  <si>
    <t>překližka vodovzdorná smrk 1250x2500mm tl 15mm jakost II.</t>
  </si>
  <si>
    <t>582429537</t>
  </si>
  <si>
    <t>(0,05)*(2,91+2,8+27,42+7,65)</t>
  </si>
  <si>
    <t>2,039*1,08 'Přepočtené koeficientem množství</t>
  </si>
  <si>
    <t>60623492</t>
  </si>
  <si>
    <t>překližka vodovzdorná smrk 1250x2500mm tl 18mm jakost II.</t>
  </si>
  <si>
    <t>-1504497454</t>
  </si>
  <si>
    <t>(0,46)*(2,91+2,8+27,42+7,65)</t>
  </si>
  <si>
    <t>18,7588*1,08 'Přepočtené koeficientem množství</t>
  </si>
  <si>
    <t>60623495</t>
  </si>
  <si>
    <t>překližka vodovzdorná smrk 1250x2500mm tl 21mm jakost II.</t>
  </si>
  <si>
    <t>413259973</t>
  </si>
  <si>
    <t>42,7829*1,08 'Přepočtené koeficientem množství</t>
  </si>
  <si>
    <t>762395000</t>
  </si>
  <si>
    <t>Spojovací prostředky krovů, bednění a laťování, nadstřešních konstrukcí svory, prkna, hřebíky, pásová ocel, vruty</t>
  </si>
  <si>
    <t>1303422651</t>
  </si>
  <si>
    <t>0,43*(5,25+40,77+9,85)*0,021</t>
  </si>
  <si>
    <t>(0,46*0,018)*(2,91+2,8+27,42+7,65)</t>
  </si>
  <si>
    <t>(0,46*0,021)*(2,91+2,8+27,42+7,65)</t>
  </si>
  <si>
    <t>(0,015*0,05)*(2,91+2,8+27,42+7,65)</t>
  </si>
  <si>
    <t>998762102</t>
  </si>
  <si>
    <t>Přesun hmot pro konstrukce tesařské stanovený z hmotnosti přesunovaného materiálu vodorovná dopravní vzdálenost do 50 m v objektech výšky přes 6 do 12 m</t>
  </si>
  <si>
    <t>924054511</t>
  </si>
  <si>
    <t>5,25+40,77+9,85</t>
  </si>
  <si>
    <t>764002811</t>
  </si>
  <si>
    <t>Demontáž klempířských konstrukcí okapového plechu do suti, v krytině povlakové</t>
  </si>
  <si>
    <t>-1372140389</t>
  </si>
  <si>
    <t>(2,91+2,8+27,42+7,65)</t>
  </si>
  <si>
    <t>764004801</t>
  </si>
  <si>
    <t>-357775377</t>
  </si>
  <si>
    <t>764004861</t>
  </si>
  <si>
    <t>Demontáž klempířských konstrukcí svodu do suti</t>
  </si>
  <si>
    <t>-1791821040</t>
  </si>
  <si>
    <t>4*3</t>
  </si>
  <si>
    <t>54</t>
  </si>
  <si>
    <t>4+6,55</t>
  </si>
  <si>
    <t>55</t>
  </si>
  <si>
    <t>"K6"</t>
  </si>
  <si>
    <t>90</t>
  </si>
  <si>
    <t>56</t>
  </si>
  <si>
    <t>764214604</t>
  </si>
  <si>
    <t>Oplechování horních ploch zdí a nadezdívek (atik) z pozinkovaného plechu s povrchovou úpravou mechanicky kotvené rš 330 mm</t>
  </si>
  <si>
    <t>-1862047664</t>
  </si>
  <si>
    <t>"K11"</t>
  </si>
  <si>
    <t>61,5</t>
  </si>
  <si>
    <t>57</t>
  </si>
  <si>
    <t>764511601</t>
  </si>
  <si>
    <t>1057851368</t>
  </si>
  <si>
    <t>"K7"</t>
  </si>
  <si>
    <t>38,2</t>
  </si>
  <si>
    <t>58</t>
  </si>
  <si>
    <t>764511602</t>
  </si>
  <si>
    <t>472436846</t>
  </si>
  <si>
    <t>5,9</t>
  </si>
  <si>
    <t>59</t>
  </si>
  <si>
    <t>764511642</t>
  </si>
  <si>
    <t>1032952188</t>
  </si>
  <si>
    <t>60</t>
  </si>
  <si>
    <t>764518622</t>
  </si>
  <si>
    <t>Svod z pozinkovaného plechu s upraveným povrchem včetně objímek, kolen a odskoků kruhový, průměru 100 mm</t>
  </si>
  <si>
    <t>-386573927</t>
  </si>
  <si>
    <t>3*4</t>
  </si>
  <si>
    <t>61</t>
  </si>
  <si>
    <t>764011402</t>
  </si>
  <si>
    <t>Podkladní plech z pozinkovaného plechu tloušťky 0,55 mm rš 200 mm</t>
  </si>
  <si>
    <t>-1676891770</t>
  </si>
  <si>
    <t>"K9"</t>
  </si>
  <si>
    <t>"K10"</t>
  </si>
  <si>
    <t>62</t>
  </si>
  <si>
    <t>R764011420</t>
  </si>
  <si>
    <t>Pásek z Pz plechu včetně tmelení rš 50 mm</t>
  </si>
  <si>
    <t>508099014</t>
  </si>
  <si>
    <t>"K4"</t>
  </si>
  <si>
    <t>11,6</t>
  </si>
  <si>
    <t>63</t>
  </si>
  <si>
    <t>R764011620</t>
  </si>
  <si>
    <t>Rohová lišta FeZn plech tl. 0,6 mm rš 100 mm</t>
  </si>
  <si>
    <t>-1907199996</t>
  </si>
  <si>
    <t>"K5"</t>
  </si>
  <si>
    <t>64</t>
  </si>
  <si>
    <t>R764311603</t>
  </si>
  <si>
    <t>Krycí plech z Pz s povrchovou úpravou rš 150 mm</t>
  </si>
  <si>
    <t>-1580219076</t>
  </si>
  <si>
    <t>"K8"</t>
  </si>
  <si>
    <t>65</t>
  </si>
  <si>
    <t>66</t>
  </si>
  <si>
    <t xml:space="preserve">Poznámka k položce:
Položka obsahuje:
- dodávku materiálu v potřebném rozsahu:					
- kotvicí bod nerezový  8 ks
- nerezové lano
- montážní lano dl. 50 m		               	  					
- montáž
- revize a předání do užívání
</t>
  </si>
  <si>
    <t>67</t>
  </si>
  <si>
    <t>68</t>
  </si>
  <si>
    <t>69</t>
  </si>
  <si>
    <t>70</t>
  </si>
  <si>
    <t>71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</si>
  <si>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</si>
  <si>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</si>
  <si>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</si>
  <si>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</si>
  <si>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</si>
  <si>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rPr>
        <sz val="8"/>
        <rFont val="Arial CE"/>
        <charset val="238"/>
      </rP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</si>
  <si>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</si>
  <si>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</si>
  <si>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rPr>
        <sz val="8"/>
        <rFont val="Arial CE"/>
        <charset val="238"/>
      </rP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</si>
  <si>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</si>
  <si>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</si>
  <si>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</si>
  <si>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</si>
  <si>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</si>
  <si>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</si>
  <si>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</si>
  <si>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</si>
  <si>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</si>
  <si>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</si>
  <si>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</si>
  <si>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</si>
  <si>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</si>
  <si>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</si>
  <si>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</si>
  <si>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</si>
  <si>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</si>
  <si>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</si>
  <si>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</si>
  <si>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</si>
  <si>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</si>
  <si>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</si>
  <si>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</si>
  <si>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</si>
  <si>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</si>
  <si>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</si>
  <si>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</si>
  <si>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</si>
  <si>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</si>
  <si>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</si>
  <si>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</si>
  <si>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</si>
  <si>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</si>
  <si>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</si>
  <si>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Cenová soustava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</si>
  <si>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</si>
  <si>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</si>
  <si>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</si>
  <si>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</si>
  <si>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</si>
  <si>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</si>
  <si>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</si>
  <si>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</si>
  <si>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</si>
  <si>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</si>
  <si>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</si>
  <si>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</si>
  <si>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</si>
  <si>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</si>
  <si>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</si>
  <si>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</si>
  <si>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</si>
  <si>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</si>
  <si>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</si>
  <si>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</si>
  <si>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</si>
  <si>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</si>
  <si>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</si>
  <si>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</si>
  <si>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</si>
  <si>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</si>
  <si>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</si>
  <si>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</si>
  <si>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</si>
  <si>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</si>
  <si>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</si>
  <si>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</si>
  <si>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</si>
  <si>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</si>
  <si>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</si>
  <si>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</si>
  <si>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</si>
  <si>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</si>
  <si>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</si>
  <si>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</si>
  <si>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</si>
  <si>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</si>
  <si>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</si>
  <si>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</si>
  <si>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</si>
  <si>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</si>
  <si>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</si>
  <si>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</si>
  <si>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</si>
  <si>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</si>
  <si>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</si>
  <si>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</si>
  <si>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</si>
  <si>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</si>
  <si>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</si>
  <si>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</si>
  <si>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</si>
  <si>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</si>
  <si>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</si>
  <si>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</si>
  <si>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</si>
  <si>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</si>
  <si>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</si>
  <si>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</si>
  <si>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</si>
  <si>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</si>
  <si>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</si>
  <si>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</si>
  <si>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</si>
  <si>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</si>
  <si>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</si>
  <si>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</si>
  <si>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</si>
  <si>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</si>
  <si>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</si>
  <si>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</si>
  <si>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</si>
  <si>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</si>
  <si>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</si>
  <si>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</si>
  <si>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</si>
  <si>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</si>
  <si>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</si>
  <si>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</si>
  <si>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</si>
  <si>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</si>
  <si>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</si>
  <si>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</si>
  <si>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</si>
  <si>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</si>
  <si>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</si>
  <si>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</si>
  <si>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</si>
  <si>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</si>
  <si>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</si>
  <si>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</si>
  <si>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</si>
  <si>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</si>
  <si>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</si>
  <si>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</si>
  <si>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</si>
  <si>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</si>
  <si>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</si>
  <si>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</si>
  <si>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</si>
  <si>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</si>
  <si>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</si>
  <si>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</si>
  <si>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</si>
  <si>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</si>
  <si>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</si>
  <si>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</si>
  <si>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</si>
  <si>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</si>
  <si>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</si>
  <si>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</si>
  <si>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</si>
  <si>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</si>
  <si>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</si>
  <si>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</si>
  <si>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</si>
  <si>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</si>
  <si>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</si>
  <si>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</si>
  <si>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</si>
  <si>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</si>
  <si>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</si>
  <si>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</si>
  <si>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</si>
  <si>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</si>
  <si>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</si>
  <si>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</si>
  <si>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</si>
  <si>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</si>
  <si>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</si>
  <si>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</si>
  <si>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</si>
  <si>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</si>
  <si>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</si>
  <si>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</si>
  <si>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</si>
  <si>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</si>
  <si>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</si>
  <si>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Nátěr klempířských konstrukcí žlabu podokapního</t>
  </si>
  <si>
    <t>Žlab podokapní z pozinkovaného plechu s povrchovou úpravou a čel půlkruhový rš 330 mm</t>
  </si>
  <si>
    <t>Žlab podokapní z pozinkovaného plechu s povrchovou úpravou a čel kotlík oválný (trychtýřový), rš žlabu/průměr svodu 330/100 mm</t>
  </si>
  <si>
    <t>Žlab podokapní z pozinkovaného plechu s povrchovou úpravou a čel půlkruhový do rš 280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</si>
</sst>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%"/>
    <numFmt numFmtId="165" formatCode="dd\.mm\.yyyy"/>
    <numFmt numFmtId="166" formatCode="#,##0.00000"/>
  </numFmts>
  <fonts count="46">
    <font>
      <sz val="8"/>
      <name val="Arial CE"/>
      <family val="2"/>
      <charset val="1"/>
    </font>
    <font>
      <sz val="8"/>
      <color rgb="FFFFFFFF"/>
      <name val="Arial CE"/>
      <charset val="1"/>
    </font>
    <font>
      <sz val="8"/>
      <color rgb="FF3366FF"/>
      <name val="Arial CE"/>
      <charset val="1"/>
    </font>
    <font>
      <b/>
      <sz val="14"/>
      <name val="Arial CE"/>
      <charset val="1"/>
    </font>
    <font>
      <sz val="10"/>
      <color rgb="FF969696"/>
      <name val="Arial CE"/>
      <charset val="1"/>
    </font>
    <font>
      <sz val="10"/>
      <name val="Arial CE"/>
      <charset val="1"/>
    </font>
    <font>
      <b/>
      <sz val="11"/>
      <name val="Arial CE"/>
      <charset val="1"/>
    </font>
    <font>
      <b/>
      <sz val="10"/>
      <name val="Arial CE"/>
      <charset val="1"/>
    </font>
    <font>
      <b/>
      <sz val="10"/>
      <color rgb="FF969696"/>
      <name val="Arial CE"/>
      <charset val="1"/>
    </font>
    <font>
      <b/>
      <sz val="12"/>
      <name val="Arial CE"/>
      <charset val="1"/>
    </font>
    <font>
      <sz val="12"/>
      <color rgb="FF969696"/>
      <name val="Arial CE"/>
      <charset val="1"/>
    </font>
    <font>
      <sz val="9"/>
      <name val="Arial CE"/>
      <charset val="1"/>
    </font>
    <font>
      <sz val="9"/>
      <color rgb="FF969696"/>
      <name val="Arial CE"/>
      <charset val="1"/>
    </font>
    <font>
      <b/>
      <sz val="12"/>
      <color rgb="FF960000"/>
      <name val="Arial CE"/>
      <charset val="1"/>
    </font>
    <font>
      <sz val="12"/>
      <name val="Arial CE"/>
      <charset val="1"/>
    </font>
    <font>
      <sz val="18"/>
      <color rgb="FF0000FF"/>
      <name val="Wingdings 2"/>
      <charset val="1"/>
    </font>
    <font>
      <u/>
      <sz val="11"/>
      <color rgb="FF0000FF"/>
      <name val="Calibri"/>
      <charset val="1"/>
    </font>
    <font>
      <sz val="11"/>
      <name val="Arial CE"/>
      <charset val="1"/>
    </font>
    <font>
      <b/>
      <sz val="11"/>
      <color rgb="FF003366"/>
      <name val="Arial CE"/>
      <charset val="1"/>
    </font>
    <font>
      <sz val="11"/>
      <color rgb="FF003366"/>
      <name val="Arial CE"/>
      <charset val="1"/>
    </font>
    <font>
      <sz val="11"/>
      <color rgb="FF969696"/>
      <name val="Arial CE"/>
      <charset val="1"/>
    </font>
    <font>
      <sz val="10"/>
      <color rgb="FF3366FF"/>
      <name val="Arial CE"/>
      <charset val="1"/>
    </font>
    <font>
      <sz val="8"/>
      <color rgb="FF969696"/>
      <name val="Arial CE"/>
      <charset val="1"/>
    </font>
    <font>
      <b/>
      <sz val="12"/>
      <color rgb="FF800000"/>
      <name val="Arial CE"/>
      <charset val="1"/>
    </font>
    <font>
      <sz val="12"/>
      <color rgb="FF003366"/>
      <name val="Arial CE"/>
      <charset val="1"/>
    </font>
    <font>
      <sz val="10"/>
      <color rgb="FF003366"/>
      <name val="Arial CE"/>
      <charset val="1"/>
    </font>
    <font>
      <sz val="8"/>
      <color rgb="FF960000"/>
      <name val="Arial CE"/>
      <charset val="1"/>
    </font>
    <font>
      <b/>
      <sz val="8"/>
      <name val="Arial CE"/>
      <charset val="1"/>
    </font>
    <font>
      <sz val="8"/>
      <color rgb="FF003366"/>
      <name val="Arial CE"/>
      <charset val="1"/>
    </font>
    <font>
      <sz val="7"/>
      <color rgb="FF969696"/>
      <name val="Arial CE"/>
      <charset val="1"/>
    </font>
    <font>
      <i/>
      <sz val="7"/>
      <color rgb="FF969696"/>
      <name val="Arial CE"/>
      <charset val="1"/>
    </font>
    <font>
      <sz val="8"/>
      <color rgb="FF800080"/>
      <name val="Arial CE"/>
      <charset val="1"/>
    </font>
    <font>
      <sz val="8"/>
      <color rgb="FF505050"/>
      <name val="Arial CE"/>
      <charset val="1"/>
    </font>
    <font>
      <sz val="8"/>
      <color rgb="FFFF0000"/>
      <name val="Arial CE"/>
      <charset val="1"/>
    </font>
    <font>
      <i/>
      <sz val="9"/>
      <color rgb="FF0000FF"/>
      <name val="Arial CE"/>
      <charset val="1"/>
    </font>
    <font>
      <i/>
      <sz val="8"/>
      <color rgb="FF0000FF"/>
      <name val="Arial CE"/>
      <charset val="1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i/>
      <sz val="8"/>
      <name val="Arial CE"/>
      <charset val="238"/>
    </font>
    <font>
      <b/>
      <sz val="8"/>
      <name val="Arial CE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6" fillId="0" borderId="0" applyBorder="0" applyProtection="0"/>
  </cellStyleXfs>
  <cellXfs count="29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1" fillId="4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10" fillId="0" borderId="18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166" fontId="10" fillId="0" borderId="0" xfId="0" applyNumberFormat="1" applyFont="1" applyBorder="1" applyAlignment="1">
      <alignment vertical="center"/>
    </xf>
    <xf numFmtId="4" fontId="10" fillId="0" borderId="14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1" applyFont="1" applyBorder="1" applyAlignment="1" applyProtection="1">
      <alignment horizontal="center" vertical="center"/>
    </xf>
    <xf numFmtId="0" fontId="17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20" fillId="0" borderId="18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4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4" fontId="20" fillId="0" borderId="19" xfId="0" applyNumberFormat="1" applyFont="1" applyBorder="1" applyAlignment="1">
      <alignment vertical="center"/>
    </xf>
    <xf numFmtId="4" fontId="20" fillId="0" borderId="20" xfId="0" applyNumberFormat="1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4" fontId="20" fillId="0" borderId="21" xfId="0" applyNumberFormat="1" applyFont="1" applyBorder="1" applyAlignment="1">
      <alignment vertical="center"/>
    </xf>
    <xf numFmtId="0" fontId="0" fillId="0" borderId="0" xfId="0" applyProtection="1"/>
    <xf numFmtId="0" fontId="2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9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center" vertical="center"/>
    </xf>
    <xf numFmtId="4" fontId="9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20" xfId="0" applyFont="1" applyBorder="1" applyAlignment="1">
      <alignment horizontal="left" vertical="center"/>
    </xf>
    <xf numFmtId="0" fontId="24" fillId="0" borderId="20" xfId="0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20" xfId="0" applyFont="1" applyBorder="1" applyAlignment="1">
      <alignment horizontal="left" vertical="center"/>
    </xf>
    <xf numFmtId="0" fontId="25" fillId="0" borderId="20" xfId="0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13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166" fontId="27" fillId="0" borderId="0" xfId="0" applyNumberFormat="1" applyFont="1" applyAlignment="1">
      <alignment vertical="center"/>
    </xf>
    <xf numFmtId="0" fontId="28" fillId="0" borderId="0" xfId="0" applyFont="1" applyAlignment="1"/>
    <xf numFmtId="0" fontId="28" fillId="0" borderId="3" xfId="0" applyFont="1" applyBorder="1" applyAlignment="1"/>
    <xf numFmtId="0" fontId="28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6" fontId="24" fillId="0" borderId="0" xfId="0" applyNumberFormat="1" applyFont="1" applyAlignment="1"/>
    <xf numFmtId="0" fontId="28" fillId="0" borderId="18" xfId="0" applyFont="1" applyBorder="1" applyAlignment="1"/>
    <xf numFmtId="0" fontId="28" fillId="0" borderId="0" xfId="0" applyFont="1" applyBorder="1" applyAlignment="1"/>
    <xf numFmtId="166" fontId="28" fillId="0" borderId="0" xfId="0" applyNumberFormat="1" applyFont="1" applyBorder="1" applyAlignment="1"/>
    <xf numFmtId="166" fontId="28" fillId="0" borderId="14" xfId="0" applyNumberFormat="1" applyFont="1" applyBorder="1" applyAlignment="1"/>
    <xf numFmtId="0" fontId="28" fillId="0" borderId="0" xfId="0" applyFont="1" applyAlignment="1">
      <alignment horizontal="center"/>
    </xf>
    <xf numFmtId="166" fontId="28" fillId="0" borderId="0" xfId="0" applyNumberFormat="1" applyFont="1" applyAlignment="1">
      <alignment vertical="center"/>
    </xf>
    <xf numFmtId="0" fontId="25" fillId="0" borderId="0" xfId="0" applyFont="1" applyAlignment="1">
      <alignment horizontal="left"/>
    </xf>
    <xf numFmtId="166" fontId="25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49" fontId="11" fillId="0" borderId="22" xfId="0" applyNumberFormat="1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166" fontId="11" fillId="0" borderId="22" xfId="0" applyNumberFormat="1" applyFont="1" applyBorder="1" applyAlignment="1" applyProtection="1">
      <alignment vertical="center"/>
      <protection locked="0"/>
    </xf>
    <xf numFmtId="0" fontId="12" fillId="0" borderId="18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66" fontId="12" fillId="0" borderId="0" xfId="0" applyNumberFormat="1" applyFont="1" applyBorder="1" applyAlignment="1">
      <alignment vertical="center"/>
    </xf>
    <xf numFmtId="166" fontId="12" fillId="0" borderId="14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 wrapText="1"/>
    </xf>
    <xf numFmtId="0" fontId="0" fillId="0" borderId="1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18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vertical="center"/>
    </xf>
    <xf numFmtId="0" fontId="32" fillId="0" borderId="1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14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166" fontId="33" fillId="0" borderId="0" xfId="0" applyNumberFormat="1" applyFont="1" applyAlignment="1">
      <alignment vertical="center"/>
    </xf>
    <xf numFmtId="0" fontId="33" fillId="0" borderId="18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6" fontId="34" fillId="0" borderId="22" xfId="0" applyNumberFormat="1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8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1" fillId="0" borderId="19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0" fillId="0" borderId="0" xfId="0" applyAlignment="1">
      <alignment vertical="top"/>
    </xf>
    <xf numFmtId="0" fontId="36" fillId="0" borderId="1" xfId="0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36" fillId="0" borderId="2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3" xfId="0" applyFont="1" applyBorder="1" applyAlignment="1">
      <alignment vertical="center" wrapText="1"/>
    </xf>
    <xf numFmtId="0" fontId="36" fillId="0" borderId="24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40" fillId="0" borderId="3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vertical="center"/>
    </xf>
    <xf numFmtId="49" fontId="39" fillId="0" borderId="0" xfId="0" applyNumberFormat="1" applyFont="1" applyBorder="1" applyAlignment="1">
      <alignment vertical="center" wrapText="1"/>
    </xf>
    <xf numFmtId="0" fontId="36" fillId="0" borderId="9" xfId="0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0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1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24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38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36" fillId="0" borderId="9" xfId="0" applyFont="1" applyBorder="1" applyAlignment="1">
      <alignment horizontal="left" vertical="center"/>
    </xf>
    <xf numFmtId="0" fontId="43" fillId="0" borderId="10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24" xfId="0" applyFont="1" applyBorder="1" applyAlignment="1">
      <alignment horizontal="left" vertical="center" wrapText="1"/>
    </xf>
    <xf numFmtId="0" fontId="44" fillId="0" borderId="3" xfId="0" applyFont="1" applyBorder="1" applyAlignment="1">
      <alignment horizontal="left" vertical="center" wrapText="1"/>
    </xf>
    <xf numFmtId="0" fontId="44" fillId="0" borderId="24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/>
    </xf>
    <xf numFmtId="0" fontId="40" fillId="0" borderId="24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top"/>
    </xf>
    <xf numFmtId="0" fontId="39" fillId="0" borderId="0" xfId="0" applyFont="1" applyBorder="1" applyAlignment="1">
      <alignment horizontal="center" vertical="top"/>
    </xf>
    <xf numFmtId="0" fontId="40" fillId="0" borderId="9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0" fontId="44" fillId="0" borderId="10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39" fillId="0" borderId="0" xfId="0" applyFont="1" applyBorder="1" applyAlignment="1">
      <alignment vertical="top"/>
    </xf>
    <xf numFmtId="49" fontId="39" fillId="0" borderId="0" xfId="0" applyNumberFormat="1" applyFont="1" applyBorder="1" applyAlignment="1">
      <alignment horizontal="left" vertical="center"/>
    </xf>
    <xf numFmtId="0" fontId="0" fillId="0" borderId="10" xfId="0" applyBorder="1" applyAlignment="1">
      <alignment vertical="top"/>
    </xf>
    <xf numFmtId="0" fontId="38" fillId="0" borderId="10" xfId="0" applyFont="1" applyBorder="1" applyAlignment="1">
      <alignment horizontal="left"/>
    </xf>
    <xf numFmtId="0" fontId="44" fillId="0" borderId="10" xfId="0" applyFont="1" applyBorder="1" applyAlignment="1"/>
    <xf numFmtId="0" fontId="36" fillId="0" borderId="3" xfId="0" applyFont="1" applyBorder="1" applyAlignment="1">
      <alignment vertical="top"/>
    </xf>
    <xf numFmtId="0" fontId="36" fillId="0" borderId="24" xfId="0" applyFont="1" applyBorder="1" applyAlignment="1">
      <alignment vertical="top"/>
    </xf>
    <xf numFmtId="0" fontId="36" fillId="0" borderId="9" xfId="0" applyFont="1" applyBorder="1" applyAlignment="1">
      <alignment vertical="top"/>
    </xf>
    <xf numFmtId="0" fontId="36" fillId="0" borderId="10" xfId="0" applyFont="1" applyBorder="1" applyAlignment="1">
      <alignment vertical="top"/>
    </xf>
    <xf numFmtId="0" fontId="36" fillId="0" borderId="25" xfId="0" applyFont="1" applyBorder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0" fontId="9" fillId="3" borderId="7" xfId="0" applyFont="1" applyFill="1" applyBorder="1" applyAlignment="1">
      <alignment horizontal="left" vertical="center"/>
    </xf>
    <xf numFmtId="4" fontId="9" fillId="3" borderId="8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165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4" fontId="19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horizontal="right" vertical="center"/>
    </xf>
    <xf numFmtId="4" fontId="1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left" wrapText="1"/>
    </xf>
    <xf numFmtId="0" fontId="39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49" fontId="39" fillId="0" borderId="0" xfId="0" applyNumberFormat="1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38" fillId="0" borderId="10" xfId="0" applyFont="1" applyBorder="1" applyAlignment="1">
      <alignment horizontal="left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2" name="Picture 1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85480" cy="285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2" name="Picture 1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85480" cy="285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285480</xdr:colOff>
      <xdr:row>1</xdr:row>
      <xdr:rowOff>122760</xdr:rowOff>
    </xdr:to>
    <xdr:pic>
      <xdr:nvPicPr>
        <xdr:cNvPr id="2" name="Picture 1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85480" cy="285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topLeftCell="A18" zoomScaleNormal="100" workbookViewId="0">
      <selection activeCell="AG55" sqref="AG55"/>
    </sheetView>
  </sheetViews>
  <sheetFormatPr defaultColWidth="8.5703125"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 customWidth="1"/>
  </cols>
  <sheetData>
    <row r="1" spans="1:74">
      <c r="A1" s="1" t="s">
        <v>0</v>
      </c>
      <c r="AZ1" s="1" t="s">
        <v>1</v>
      </c>
      <c r="BA1" s="1" t="s">
        <v>2</v>
      </c>
      <c r="BB1" s="1"/>
      <c r="BT1" s="1" t="s">
        <v>3</v>
      </c>
      <c r="BU1" s="1" t="s">
        <v>3</v>
      </c>
      <c r="BV1" s="1" t="s">
        <v>4</v>
      </c>
    </row>
    <row r="2" spans="1:74" ht="36.9" customHeight="1">
      <c r="AR2" s="264" t="s">
        <v>5</v>
      </c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S2" s="2" t="s">
        <v>6</v>
      </c>
      <c r="BT2" s="2" t="s">
        <v>7</v>
      </c>
    </row>
    <row r="3" spans="1:74" ht="6.9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 t="s">
        <v>6</v>
      </c>
      <c r="BT3" s="2" t="s">
        <v>8</v>
      </c>
    </row>
    <row r="4" spans="1:74" ht="24.9" customHeight="1">
      <c r="B4" s="5"/>
      <c r="D4" s="6" t="s">
        <v>9</v>
      </c>
      <c r="AR4" s="5"/>
      <c r="AS4" s="7" t="s">
        <v>10</v>
      </c>
      <c r="BS4" s="2" t="s">
        <v>6</v>
      </c>
    </row>
    <row r="5" spans="1:74" ht="12" customHeight="1">
      <c r="B5" s="5"/>
      <c r="D5" s="8" t="s">
        <v>11</v>
      </c>
      <c r="K5" s="265" t="s">
        <v>12</v>
      </c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R5" s="5"/>
      <c r="BS5" s="2" t="s">
        <v>6</v>
      </c>
    </row>
    <row r="6" spans="1:74" ht="36.9" customHeight="1">
      <c r="B6" s="5"/>
      <c r="D6" s="9" t="s">
        <v>13</v>
      </c>
      <c r="K6" s="266" t="s">
        <v>14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R6" s="5"/>
      <c r="BS6" s="2" t="s">
        <v>6</v>
      </c>
    </row>
    <row r="7" spans="1:74" ht="12" customHeight="1">
      <c r="B7" s="5"/>
      <c r="D7" s="10" t="s">
        <v>15</v>
      </c>
      <c r="K7" s="11" t="s">
        <v>16</v>
      </c>
      <c r="AK7" s="10" t="s">
        <v>17</v>
      </c>
      <c r="AN7" s="11" t="s">
        <v>18</v>
      </c>
      <c r="AR7" s="5"/>
      <c r="BS7" s="2" t="s">
        <v>6</v>
      </c>
    </row>
    <row r="8" spans="1:74" ht="12" customHeight="1">
      <c r="B8" s="5"/>
      <c r="D8" s="10" t="s">
        <v>19</v>
      </c>
      <c r="K8" s="11" t="s">
        <v>20</v>
      </c>
      <c r="AK8" s="10" t="s">
        <v>21</v>
      </c>
      <c r="AN8" s="11" t="s">
        <v>22</v>
      </c>
      <c r="AR8" s="5"/>
      <c r="BS8" s="2" t="s">
        <v>6</v>
      </c>
    </row>
    <row r="9" spans="1:74" ht="29.25" customHeight="1">
      <c r="B9" s="5"/>
      <c r="D9" s="8" t="s">
        <v>23</v>
      </c>
      <c r="K9" s="12" t="s">
        <v>24</v>
      </c>
      <c r="AK9" s="8" t="s">
        <v>25</v>
      </c>
      <c r="AN9" s="12" t="s">
        <v>26</v>
      </c>
      <c r="AR9" s="5"/>
      <c r="BS9" s="2" t="s">
        <v>6</v>
      </c>
    </row>
    <row r="10" spans="1:74" ht="12" customHeight="1">
      <c r="B10" s="5"/>
      <c r="D10" s="10" t="s">
        <v>27</v>
      </c>
      <c r="AK10" s="10" t="s">
        <v>28</v>
      </c>
      <c r="AN10" s="11" t="s">
        <v>29</v>
      </c>
      <c r="AR10" s="5"/>
      <c r="BS10" s="2" t="s">
        <v>6</v>
      </c>
    </row>
    <row r="11" spans="1:74" ht="18.45" customHeight="1">
      <c r="B11" s="5"/>
      <c r="E11" s="11" t="s">
        <v>30</v>
      </c>
      <c r="AK11" s="10" t="s">
        <v>31</v>
      </c>
      <c r="AN11" s="11"/>
      <c r="AR11" s="5"/>
      <c r="BS11" s="2" t="s">
        <v>6</v>
      </c>
    </row>
    <row r="12" spans="1:74" ht="6.9" customHeight="1">
      <c r="B12" s="5"/>
      <c r="AR12" s="5"/>
      <c r="BS12" s="2" t="s">
        <v>6</v>
      </c>
    </row>
    <row r="13" spans="1:74" ht="12" customHeight="1">
      <c r="B13" s="5"/>
      <c r="D13" s="10" t="s">
        <v>32</v>
      </c>
      <c r="AK13" s="10" t="s">
        <v>28</v>
      </c>
      <c r="AN13" s="11"/>
      <c r="AR13" s="5"/>
      <c r="BS13" s="2" t="s">
        <v>6</v>
      </c>
    </row>
    <row r="14" spans="1:74" ht="13.2">
      <c r="B14" s="5"/>
      <c r="E14" s="11" t="s">
        <v>33</v>
      </c>
      <c r="AK14" s="10" t="s">
        <v>31</v>
      </c>
      <c r="AN14" s="11"/>
      <c r="AR14" s="5"/>
      <c r="BS14" s="2" t="s">
        <v>6</v>
      </c>
    </row>
    <row r="15" spans="1:74" ht="6.9" customHeight="1">
      <c r="B15" s="5"/>
      <c r="AR15" s="5"/>
      <c r="BS15" s="2" t="s">
        <v>3</v>
      </c>
    </row>
    <row r="16" spans="1:74" ht="12" customHeight="1">
      <c r="B16" s="5"/>
      <c r="D16" s="10" t="s">
        <v>34</v>
      </c>
      <c r="AK16" s="10" t="s">
        <v>28</v>
      </c>
      <c r="AN16" s="11"/>
      <c r="AR16" s="5"/>
      <c r="BS16" s="2" t="s">
        <v>3</v>
      </c>
    </row>
    <row r="17" spans="1:71" ht="18.45" customHeight="1">
      <c r="B17" s="5"/>
      <c r="E17" s="11" t="s">
        <v>35</v>
      </c>
      <c r="AK17" s="10" t="s">
        <v>31</v>
      </c>
      <c r="AN17" s="11"/>
      <c r="AR17" s="5"/>
      <c r="BS17" s="2" t="s">
        <v>36</v>
      </c>
    </row>
    <row r="18" spans="1:71" ht="6.9" customHeight="1">
      <c r="B18" s="5"/>
      <c r="AR18" s="5"/>
      <c r="BS18" s="2" t="s">
        <v>6</v>
      </c>
    </row>
    <row r="19" spans="1:71" ht="12" customHeight="1">
      <c r="B19" s="5"/>
      <c r="D19" s="10" t="s">
        <v>37</v>
      </c>
      <c r="AK19" s="10" t="s">
        <v>28</v>
      </c>
      <c r="AN19" s="11"/>
      <c r="AR19" s="5"/>
      <c r="BS19" s="2" t="s">
        <v>6</v>
      </c>
    </row>
    <row r="20" spans="1:71" ht="18.45" customHeight="1">
      <c r="B20" s="5"/>
      <c r="E20" s="11" t="s">
        <v>38</v>
      </c>
      <c r="AK20" s="10" t="s">
        <v>31</v>
      </c>
      <c r="AN20" s="11"/>
      <c r="AR20" s="5"/>
      <c r="BS20" s="2" t="s">
        <v>3</v>
      </c>
    </row>
    <row r="21" spans="1:71" ht="6.9" customHeight="1">
      <c r="B21" s="5"/>
      <c r="AR21" s="5"/>
    </row>
    <row r="22" spans="1:71" ht="12" customHeight="1">
      <c r="B22" s="5"/>
      <c r="D22" s="10" t="s">
        <v>39</v>
      </c>
      <c r="AR22" s="5"/>
    </row>
    <row r="23" spans="1:71" ht="47.25" customHeight="1">
      <c r="B23" s="5"/>
      <c r="E23" s="267" t="s">
        <v>40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R23" s="5"/>
    </row>
    <row r="24" spans="1:71" ht="6.9" customHeight="1">
      <c r="B24" s="5"/>
      <c r="AR24" s="5"/>
    </row>
    <row r="25" spans="1:71" ht="6.9" customHeight="1">
      <c r="B25" s="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R25" s="5"/>
    </row>
    <row r="26" spans="1:71" s="18" customFormat="1" ht="25.95" customHeight="1">
      <c r="A26" s="14"/>
      <c r="B26" s="15"/>
      <c r="C26" s="14"/>
      <c r="D26" s="16" t="s">
        <v>41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268">
        <f>ROUND(AG54,15)</f>
        <v>0</v>
      </c>
      <c r="AL26" s="268"/>
      <c r="AM26" s="268"/>
      <c r="AN26" s="268"/>
      <c r="AO26" s="268"/>
      <c r="AP26" s="14"/>
      <c r="AQ26" s="14"/>
      <c r="AR26" s="15"/>
      <c r="BE26" s="14"/>
    </row>
    <row r="27" spans="1:71" s="18" customFormat="1" ht="6.9" customHeight="1">
      <c r="A27" s="14"/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5"/>
      <c r="BE27" s="14"/>
    </row>
    <row r="28" spans="1:71" s="18" customFormat="1" ht="13.2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269" t="s">
        <v>42</v>
      </c>
      <c r="M28" s="269"/>
      <c r="N28" s="269"/>
      <c r="O28" s="269"/>
      <c r="P28" s="269"/>
      <c r="Q28" s="14"/>
      <c r="R28" s="14"/>
      <c r="S28" s="14"/>
      <c r="T28" s="14"/>
      <c r="U28" s="14"/>
      <c r="V28" s="14"/>
      <c r="W28" s="269" t="s">
        <v>43</v>
      </c>
      <c r="X28" s="269"/>
      <c r="Y28" s="269"/>
      <c r="Z28" s="269"/>
      <c r="AA28" s="269"/>
      <c r="AB28" s="269"/>
      <c r="AC28" s="269"/>
      <c r="AD28" s="269"/>
      <c r="AE28" s="269"/>
      <c r="AF28" s="14"/>
      <c r="AG28" s="14"/>
      <c r="AH28" s="14"/>
      <c r="AI28" s="14"/>
      <c r="AJ28" s="14"/>
      <c r="AK28" s="269" t="s">
        <v>44</v>
      </c>
      <c r="AL28" s="269"/>
      <c r="AM28" s="269"/>
      <c r="AN28" s="269"/>
      <c r="AO28" s="269"/>
      <c r="AP28" s="14"/>
      <c r="AQ28" s="14"/>
      <c r="AR28" s="15"/>
      <c r="BE28" s="14"/>
    </row>
    <row r="29" spans="1:71" s="19" customFormat="1" ht="14.4" customHeight="1">
      <c r="B29" s="20"/>
      <c r="D29" s="10" t="s">
        <v>45</v>
      </c>
      <c r="F29" s="10" t="s">
        <v>46</v>
      </c>
      <c r="L29" s="270">
        <v>0.21</v>
      </c>
      <c r="M29" s="270"/>
      <c r="N29" s="270"/>
      <c r="O29" s="270"/>
      <c r="P29" s="270"/>
      <c r="W29" s="271">
        <f>ROUND(AZ54, 15)</f>
        <v>0</v>
      </c>
      <c r="X29" s="271"/>
      <c r="Y29" s="271"/>
      <c r="Z29" s="271"/>
      <c r="AA29" s="271"/>
      <c r="AB29" s="271"/>
      <c r="AC29" s="271"/>
      <c r="AD29" s="271"/>
      <c r="AE29" s="271"/>
      <c r="AK29" s="271">
        <f>ROUND(AV54, 15)</f>
        <v>0</v>
      </c>
      <c r="AL29" s="271"/>
      <c r="AM29" s="271"/>
      <c r="AN29" s="271"/>
      <c r="AO29" s="271"/>
      <c r="AR29" s="20"/>
    </row>
    <row r="30" spans="1:71" s="19" customFormat="1" ht="14.4" customHeight="1">
      <c r="B30" s="20"/>
      <c r="F30" s="10" t="s">
        <v>47</v>
      </c>
      <c r="L30" s="270">
        <v>0.15</v>
      </c>
      <c r="M30" s="270"/>
      <c r="N30" s="270"/>
      <c r="O30" s="270"/>
      <c r="P30" s="270"/>
      <c r="W30" s="271">
        <f>ROUND(BA54, 15)</f>
        <v>0</v>
      </c>
      <c r="X30" s="271"/>
      <c r="Y30" s="271"/>
      <c r="Z30" s="271"/>
      <c r="AA30" s="271"/>
      <c r="AB30" s="271"/>
      <c r="AC30" s="271"/>
      <c r="AD30" s="271"/>
      <c r="AE30" s="271"/>
      <c r="AK30" s="271">
        <f>ROUND(AW54, 15)</f>
        <v>0</v>
      </c>
      <c r="AL30" s="271"/>
      <c r="AM30" s="271"/>
      <c r="AN30" s="271"/>
      <c r="AO30" s="271"/>
      <c r="AR30" s="20"/>
    </row>
    <row r="31" spans="1:71" s="19" customFormat="1" ht="14.4" hidden="1" customHeight="1">
      <c r="B31" s="20"/>
      <c r="F31" s="10" t="s">
        <v>48</v>
      </c>
      <c r="L31" s="270">
        <v>0.21</v>
      </c>
      <c r="M31" s="270"/>
      <c r="N31" s="270"/>
      <c r="O31" s="270"/>
      <c r="P31" s="270"/>
      <c r="W31" s="271">
        <f>ROUND(BB54, 15)</f>
        <v>0</v>
      </c>
      <c r="X31" s="271"/>
      <c r="Y31" s="271"/>
      <c r="Z31" s="271"/>
      <c r="AA31" s="271"/>
      <c r="AB31" s="271"/>
      <c r="AC31" s="271"/>
      <c r="AD31" s="271"/>
      <c r="AE31" s="271"/>
      <c r="AK31" s="271">
        <v>0</v>
      </c>
      <c r="AL31" s="271"/>
      <c r="AM31" s="271"/>
      <c r="AN31" s="271"/>
      <c r="AO31" s="271"/>
      <c r="AR31" s="20"/>
    </row>
    <row r="32" spans="1:71" s="19" customFormat="1" ht="14.4" hidden="1" customHeight="1">
      <c r="B32" s="20"/>
      <c r="F32" s="10" t="s">
        <v>49</v>
      </c>
      <c r="L32" s="270">
        <v>0.15</v>
      </c>
      <c r="M32" s="270"/>
      <c r="N32" s="270"/>
      <c r="O32" s="270"/>
      <c r="P32" s="270"/>
      <c r="W32" s="271">
        <f>ROUND(BC54, 15)</f>
        <v>0</v>
      </c>
      <c r="X32" s="271"/>
      <c r="Y32" s="271"/>
      <c r="Z32" s="271"/>
      <c r="AA32" s="271"/>
      <c r="AB32" s="271"/>
      <c r="AC32" s="271"/>
      <c r="AD32" s="271"/>
      <c r="AE32" s="271"/>
      <c r="AK32" s="271">
        <v>0</v>
      </c>
      <c r="AL32" s="271"/>
      <c r="AM32" s="271"/>
      <c r="AN32" s="271"/>
      <c r="AO32" s="271"/>
      <c r="AR32" s="20"/>
    </row>
    <row r="33" spans="1:57" s="19" customFormat="1" ht="14.4" hidden="1" customHeight="1">
      <c r="B33" s="20"/>
      <c r="F33" s="10" t="s">
        <v>50</v>
      </c>
      <c r="L33" s="270">
        <v>0</v>
      </c>
      <c r="M33" s="270"/>
      <c r="N33" s="270"/>
      <c r="O33" s="270"/>
      <c r="P33" s="270"/>
      <c r="W33" s="271">
        <f>ROUND(BD54, 15)</f>
        <v>0</v>
      </c>
      <c r="X33" s="271"/>
      <c r="Y33" s="271"/>
      <c r="Z33" s="271"/>
      <c r="AA33" s="271"/>
      <c r="AB33" s="271"/>
      <c r="AC33" s="271"/>
      <c r="AD33" s="271"/>
      <c r="AE33" s="271"/>
      <c r="AK33" s="271">
        <v>0</v>
      </c>
      <c r="AL33" s="271"/>
      <c r="AM33" s="271"/>
      <c r="AN33" s="271"/>
      <c r="AO33" s="271"/>
      <c r="AR33" s="20"/>
    </row>
    <row r="34" spans="1:57" s="18" customFormat="1" ht="6.9" customHeight="1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5"/>
      <c r="BE34" s="14"/>
    </row>
    <row r="35" spans="1:57" s="18" customFormat="1" ht="25.95" customHeight="1">
      <c r="A35" s="14"/>
      <c r="B35" s="15"/>
      <c r="C35" s="21"/>
      <c r="D35" s="22" t="s">
        <v>51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 t="s">
        <v>52</v>
      </c>
      <c r="U35" s="23"/>
      <c r="V35" s="23"/>
      <c r="W35" s="23"/>
      <c r="X35" s="272" t="s">
        <v>53</v>
      </c>
      <c r="Y35" s="272"/>
      <c r="Z35" s="272"/>
      <c r="AA35" s="272"/>
      <c r="AB35" s="272"/>
      <c r="AC35" s="23"/>
      <c r="AD35" s="23"/>
      <c r="AE35" s="23"/>
      <c r="AF35" s="23"/>
      <c r="AG35" s="23"/>
      <c r="AH35" s="23"/>
      <c r="AI35" s="23"/>
      <c r="AJ35" s="23"/>
      <c r="AK35" s="273">
        <f>SUM(AK26:AK33)</f>
        <v>0</v>
      </c>
      <c r="AL35" s="273"/>
      <c r="AM35" s="273"/>
      <c r="AN35" s="273"/>
      <c r="AO35" s="273"/>
      <c r="AP35" s="21"/>
      <c r="AQ35" s="21"/>
      <c r="AR35" s="15"/>
      <c r="BE35" s="14"/>
    </row>
    <row r="36" spans="1:57" s="18" customFormat="1" ht="6.9" customHeight="1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5"/>
      <c r="BE36" s="14"/>
    </row>
    <row r="37" spans="1:57" s="18" customFormat="1" ht="6.9" customHeight="1">
      <c r="A37" s="14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15"/>
      <c r="BE37" s="14"/>
    </row>
    <row r="41" spans="1:57" s="18" customFormat="1" ht="6.9" customHeight="1">
      <c r="A41" s="14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15"/>
      <c r="BE41" s="14"/>
    </row>
    <row r="42" spans="1:57" s="18" customFormat="1" ht="24.9" customHeight="1">
      <c r="A42" s="14"/>
      <c r="B42" s="15"/>
      <c r="C42" s="6" t="s">
        <v>54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5"/>
      <c r="BE42" s="14"/>
    </row>
    <row r="43" spans="1:57" s="18" customFormat="1" ht="6.9" customHeight="1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5"/>
      <c r="BE43" s="14"/>
    </row>
    <row r="44" spans="1:57" s="29" customFormat="1" ht="12" customHeight="1">
      <c r="B44" s="30"/>
      <c r="C44" s="10" t="s">
        <v>11</v>
      </c>
      <c r="L44" s="29" t="str">
        <f>K5</f>
        <v>2311-04</v>
      </c>
      <c r="AR44" s="30"/>
    </row>
    <row r="45" spans="1:57" s="31" customFormat="1" ht="36.9" customHeight="1">
      <c r="B45" s="32"/>
      <c r="C45" s="33" t="s">
        <v>13</v>
      </c>
      <c r="L45" s="274" t="str">
        <f>K6</f>
        <v>Mateřská školka, Severovýchod 483/25, Zábřeh</v>
      </c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  <c r="AN45" s="274"/>
      <c r="AO45" s="274"/>
      <c r="AR45" s="32"/>
    </row>
    <row r="46" spans="1:57" s="18" customFormat="1" ht="6.9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5"/>
      <c r="BE46" s="14"/>
    </row>
    <row r="47" spans="1:57" s="18" customFormat="1" ht="12" customHeight="1">
      <c r="A47" s="14"/>
      <c r="B47" s="15"/>
      <c r="C47" s="10" t="s">
        <v>19</v>
      </c>
      <c r="D47" s="14"/>
      <c r="E47" s="14"/>
      <c r="F47" s="14"/>
      <c r="G47" s="14"/>
      <c r="H47" s="14"/>
      <c r="I47" s="14"/>
      <c r="J47" s="14"/>
      <c r="K47" s="14"/>
      <c r="L47" s="34" t="str">
        <f>IF(K8="","",K8)</f>
        <v>Zábřeh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0" t="s">
        <v>21</v>
      </c>
      <c r="AJ47" s="14"/>
      <c r="AK47" s="14"/>
      <c r="AL47" s="14"/>
      <c r="AM47" s="275" t="str">
        <f>IF(AN8= "","",AN8)</f>
        <v>28. 6. 2019</v>
      </c>
      <c r="AN47" s="275"/>
      <c r="AO47" s="14"/>
      <c r="AP47" s="14"/>
      <c r="AQ47" s="14"/>
      <c r="AR47" s="15"/>
      <c r="BE47" s="14"/>
    </row>
    <row r="48" spans="1:57" s="18" customFormat="1" ht="6.9" customHeight="1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5"/>
      <c r="BE48" s="14"/>
    </row>
    <row r="49" spans="1:91" s="18" customFormat="1" ht="15.15" customHeight="1">
      <c r="A49" s="14"/>
      <c r="B49" s="15"/>
      <c r="C49" s="10" t="s">
        <v>27</v>
      </c>
      <c r="D49" s="14"/>
      <c r="E49" s="14"/>
      <c r="F49" s="14"/>
      <c r="G49" s="14"/>
      <c r="H49" s="14"/>
      <c r="I49" s="14"/>
      <c r="J49" s="14"/>
      <c r="K49" s="14"/>
      <c r="L49" s="29" t="str">
        <f>IF(E11= "","",E11)</f>
        <v>Město Zábřeh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0" t="s">
        <v>34</v>
      </c>
      <c r="AJ49" s="14"/>
      <c r="AK49" s="14"/>
      <c r="AL49" s="14"/>
      <c r="AM49" s="276" t="str">
        <f>IF(E17="","",E17)</f>
        <v>DEKPROJEKT s.r.o.</v>
      </c>
      <c r="AN49" s="276"/>
      <c r="AO49" s="276"/>
      <c r="AP49" s="276"/>
      <c r="AQ49" s="14"/>
      <c r="AR49" s="15"/>
      <c r="AS49" s="277" t="s">
        <v>55</v>
      </c>
      <c r="AT49" s="277"/>
      <c r="AU49" s="35"/>
      <c r="AV49" s="35"/>
      <c r="AW49" s="35"/>
      <c r="AX49" s="35"/>
      <c r="AY49" s="35"/>
      <c r="AZ49" s="35"/>
      <c r="BA49" s="35"/>
      <c r="BB49" s="35"/>
      <c r="BC49" s="35"/>
      <c r="BD49" s="36"/>
      <c r="BE49" s="14"/>
    </row>
    <row r="50" spans="1:91" s="18" customFormat="1" ht="15.15" customHeight="1">
      <c r="A50" s="14"/>
      <c r="B50" s="15"/>
      <c r="C50" s="10" t="s">
        <v>32</v>
      </c>
      <c r="D50" s="14"/>
      <c r="E50" s="14"/>
      <c r="F50" s="14"/>
      <c r="G50" s="14"/>
      <c r="H50" s="14"/>
      <c r="I50" s="14"/>
      <c r="J50" s="14"/>
      <c r="K50" s="14"/>
      <c r="L50" s="29" t="str">
        <f>IF(E14="","",E14)</f>
        <v xml:space="preserve"> 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0" t="s">
        <v>37</v>
      </c>
      <c r="AJ50" s="14"/>
      <c r="AK50" s="14"/>
      <c r="AL50" s="14"/>
      <c r="AM50" s="276" t="str">
        <f>IF(E20="","",E20)</f>
        <v>Bc. Jan Konečný</v>
      </c>
      <c r="AN50" s="276"/>
      <c r="AO50" s="276"/>
      <c r="AP50" s="276"/>
      <c r="AQ50" s="14"/>
      <c r="AR50" s="15"/>
      <c r="AS50" s="277"/>
      <c r="AT50" s="277"/>
      <c r="AU50" s="37"/>
      <c r="AV50" s="37"/>
      <c r="AW50" s="37"/>
      <c r="AX50" s="37"/>
      <c r="AY50" s="37"/>
      <c r="AZ50" s="37"/>
      <c r="BA50" s="37"/>
      <c r="BB50" s="37"/>
      <c r="BC50" s="37"/>
      <c r="BD50" s="38"/>
      <c r="BE50" s="14"/>
    </row>
    <row r="51" spans="1:91" s="18" customFormat="1" ht="10.8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5"/>
      <c r="AS51" s="277"/>
      <c r="AT51" s="277"/>
      <c r="AU51" s="37"/>
      <c r="AV51" s="37"/>
      <c r="AW51" s="37"/>
      <c r="AX51" s="37"/>
      <c r="AY51" s="37"/>
      <c r="AZ51" s="37"/>
      <c r="BA51" s="37"/>
      <c r="BB51" s="37"/>
      <c r="BC51" s="37"/>
      <c r="BD51" s="38"/>
      <c r="BE51" s="14"/>
    </row>
    <row r="52" spans="1:91" s="18" customFormat="1" ht="29.25" customHeight="1">
      <c r="A52" s="14"/>
      <c r="B52" s="15"/>
      <c r="C52" s="278" t="s">
        <v>56</v>
      </c>
      <c r="D52" s="278"/>
      <c r="E52" s="278"/>
      <c r="F52" s="278"/>
      <c r="G52" s="278"/>
      <c r="H52" s="39"/>
      <c r="I52" s="279" t="s">
        <v>57</v>
      </c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279"/>
      <c r="AG52" s="280" t="s">
        <v>58</v>
      </c>
      <c r="AH52" s="280"/>
      <c r="AI52" s="280"/>
      <c r="AJ52" s="280"/>
      <c r="AK52" s="280"/>
      <c r="AL52" s="280"/>
      <c r="AM52" s="280"/>
      <c r="AN52" s="279" t="s">
        <v>59</v>
      </c>
      <c r="AO52" s="279"/>
      <c r="AP52" s="279"/>
      <c r="AQ52" s="40" t="s">
        <v>60</v>
      </c>
      <c r="AR52" s="15"/>
      <c r="AS52" s="41" t="s">
        <v>61</v>
      </c>
      <c r="AT52" s="42" t="s">
        <v>62</v>
      </c>
      <c r="AU52" s="42" t="s">
        <v>63</v>
      </c>
      <c r="AV52" s="42" t="s">
        <v>64</v>
      </c>
      <c r="AW52" s="42" t="s">
        <v>65</v>
      </c>
      <c r="AX52" s="42" t="s">
        <v>66</v>
      </c>
      <c r="AY52" s="42" t="s">
        <v>67</v>
      </c>
      <c r="AZ52" s="42" t="s">
        <v>68</v>
      </c>
      <c r="BA52" s="42" t="s">
        <v>69</v>
      </c>
      <c r="BB52" s="42" t="s">
        <v>70</v>
      </c>
      <c r="BC52" s="42" t="s">
        <v>71</v>
      </c>
      <c r="BD52" s="43" t="s">
        <v>72</v>
      </c>
      <c r="BE52" s="14"/>
    </row>
    <row r="53" spans="1:91" s="18" customFormat="1" ht="10.8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5"/>
      <c r="AS53" s="44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6"/>
      <c r="BE53" s="14"/>
    </row>
    <row r="54" spans="1:91" s="47" customFormat="1" ht="32.4" customHeight="1">
      <c r="B54" s="48"/>
      <c r="C54" s="49" t="s">
        <v>73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283">
        <f>ROUND(SUM(AG55:AG56),15)</f>
        <v>0</v>
      </c>
      <c r="AH54" s="283"/>
      <c r="AI54" s="283"/>
      <c r="AJ54" s="283"/>
      <c r="AK54" s="283"/>
      <c r="AL54" s="283"/>
      <c r="AM54" s="283"/>
      <c r="AN54" s="284">
        <f>SUM(AG54,AT54)</f>
        <v>0</v>
      </c>
      <c r="AO54" s="284"/>
      <c r="AP54" s="284"/>
      <c r="AQ54" s="51"/>
      <c r="AR54" s="48"/>
      <c r="AS54" s="52">
        <f>ROUND(SUM(AS55:AS56),15)</f>
        <v>0</v>
      </c>
      <c r="AT54" s="53">
        <f>ROUND(SUM(AV54:AW54),15)</f>
        <v>0</v>
      </c>
      <c r="AU54" s="54" t="e">
        <f>ROUND(SUM(AU55:AU56),5)</f>
        <v>#REF!</v>
      </c>
      <c r="AV54" s="53">
        <f>ROUND(AZ54*L29,15)</f>
        <v>0</v>
      </c>
      <c r="AW54" s="53">
        <f>ROUND(BA54*L30,15)</f>
        <v>0</v>
      </c>
      <c r="AX54" s="53">
        <f>ROUND(BB54*L29,15)</f>
        <v>0</v>
      </c>
      <c r="AY54" s="53">
        <f>ROUND(BC54*L30,15)</f>
        <v>0</v>
      </c>
      <c r="AZ54" s="53">
        <f>ROUND(SUM(AZ55:AZ56),15)</f>
        <v>0</v>
      </c>
      <c r="BA54" s="53">
        <f>ROUND(SUM(BA55:BA56),15)</f>
        <v>0</v>
      </c>
      <c r="BB54" s="53">
        <f>ROUND(SUM(BB55:BB56),15)</f>
        <v>0</v>
      </c>
      <c r="BC54" s="53">
        <f>ROUND(SUM(BC55:BC56),15)</f>
        <v>0</v>
      </c>
      <c r="BD54" s="55">
        <f>ROUND(SUM(BD55:BD56),15)</f>
        <v>0</v>
      </c>
      <c r="BS54" s="56" t="s">
        <v>74</v>
      </c>
      <c r="BT54" s="56" t="s">
        <v>6</v>
      </c>
      <c r="BU54" s="57" t="s">
        <v>75</v>
      </c>
      <c r="BV54" s="56" t="s">
        <v>76</v>
      </c>
      <c r="BW54" s="56" t="s">
        <v>4</v>
      </c>
      <c r="BX54" s="56" t="s">
        <v>77</v>
      </c>
      <c r="CL54" s="56" t="s">
        <v>16</v>
      </c>
    </row>
    <row r="55" spans="1:91" s="67" customFormat="1" ht="16.5" customHeight="1">
      <c r="A55" s="58" t="s">
        <v>78</v>
      </c>
      <c r="B55" s="59"/>
      <c r="C55" s="60"/>
      <c r="D55" s="281" t="s">
        <v>79</v>
      </c>
      <c r="E55" s="281"/>
      <c r="F55" s="281"/>
      <c r="G55" s="281"/>
      <c r="H55" s="281"/>
      <c r="I55" s="61"/>
      <c r="J55" s="281" t="s">
        <v>80</v>
      </c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1"/>
      <c r="AD55" s="281"/>
      <c r="AE55" s="281"/>
      <c r="AF55" s="281"/>
      <c r="AG55" s="282">
        <f>'SO 01 - Oprava střechy ob...'!J30</f>
        <v>0</v>
      </c>
      <c r="AH55" s="282"/>
      <c r="AI55" s="282"/>
      <c r="AJ55" s="282"/>
      <c r="AK55" s="282"/>
      <c r="AL55" s="282"/>
      <c r="AM55" s="282"/>
      <c r="AN55" s="282">
        <f>SUM(AG55,AT55)</f>
        <v>0</v>
      </c>
      <c r="AO55" s="282"/>
      <c r="AP55" s="282"/>
      <c r="AQ55" s="62" t="s">
        <v>81</v>
      </c>
      <c r="AR55" s="59"/>
      <c r="AS55" s="63">
        <v>0</v>
      </c>
      <c r="AT55" s="64">
        <f>ROUND(SUM(AV55:AW55),15)</f>
        <v>0</v>
      </c>
      <c r="AU55" s="65">
        <f>'SO 01 - Oprava střechy ob...'!P94</f>
        <v>389.48182143791996</v>
      </c>
      <c r="AV55" s="64">
        <f>'SO 01 - Oprava střechy ob...'!J33</f>
        <v>0</v>
      </c>
      <c r="AW55" s="64">
        <f>'SO 01 - Oprava střechy ob...'!J34</f>
        <v>0</v>
      </c>
      <c r="AX55" s="64">
        <f>'SO 01 - Oprava střechy ob...'!J35</f>
        <v>0</v>
      </c>
      <c r="AY55" s="64">
        <f>'SO 01 - Oprava střechy ob...'!J36</f>
        <v>0</v>
      </c>
      <c r="AZ55" s="64">
        <f>'SO 01 - Oprava střechy ob...'!F33</f>
        <v>0</v>
      </c>
      <c r="BA55" s="64">
        <f>'SO 01 - Oprava střechy ob...'!F34</f>
        <v>0</v>
      </c>
      <c r="BB55" s="64">
        <f>'SO 01 - Oprava střechy ob...'!F35</f>
        <v>0</v>
      </c>
      <c r="BC55" s="64">
        <f>'SO 01 - Oprava střechy ob...'!F36</f>
        <v>0</v>
      </c>
      <c r="BD55" s="66">
        <f>'SO 01 - Oprava střechy ob...'!F37</f>
        <v>0</v>
      </c>
      <c r="BT55" s="68" t="s">
        <v>82</v>
      </c>
      <c r="BV55" s="68" t="s">
        <v>76</v>
      </c>
      <c r="BW55" s="68" t="s">
        <v>83</v>
      </c>
      <c r="BX55" s="68" t="s">
        <v>4</v>
      </c>
      <c r="CL55" s="68"/>
      <c r="CM55" s="68" t="s">
        <v>84</v>
      </c>
    </row>
    <row r="56" spans="1:91" s="67" customFormat="1" ht="16.5" customHeight="1">
      <c r="A56" s="58" t="s">
        <v>78</v>
      </c>
      <c r="B56" s="59"/>
      <c r="C56" s="60"/>
      <c r="D56" s="281" t="s">
        <v>85</v>
      </c>
      <c r="E56" s="281"/>
      <c r="F56" s="281"/>
      <c r="G56" s="281"/>
      <c r="H56" s="281"/>
      <c r="I56" s="61"/>
      <c r="J56" s="281" t="s">
        <v>86</v>
      </c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282">
        <f>'SO 02 - Oprava střechy ob...'!J30</f>
        <v>0</v>
      </c>
      <c r="AH56" s="282"/>
      <c r="AI56" s="282"/>
      <c r="AJ56" s="282"/>
      <c r="AK56" s="282"/>
      <c r="AL56" s="282"/>
      <c r="AM56" s="282"/>
      <c r="AN56" s="282">
        <f>SUM(AG56,AT56)</f>
        <v>0</v>
      </c>
      <c r="AO56" s="282"/>
      <c r="AP56" s="282"/>
      <c r="AQ56" s="62" t="s">
        <v>81</v>
      </c>
      <c r="AR56" s="59"/>
      <c r="AS56" s="69">
        <v>0</v>
      </c>
      <c r="AT56" s="70">
        <f>ROUND(SUM(AV56:AW56),15)</f>
        <v>0</v>
      </c>
      <c r="AU56" s="71" t="e">
        <f>'SO 02 - Oprava střechy ob...'!P95</f>
        <v>#REF!</v>
      </c>
      <c r="AV56" s="70">
        <f>'SO 02 - Oprava střechy ob...'!J33</f>
        <v>0</v>
      </c>
      <c r="AW56" s="70">
        <f>'SO 02 - Oprava střechy ob...'!J34</f>
        <v>0</v>
      </c>
      <c r="AX56" s="70">
        <f>'SO 02 - Oprava střechy ob...'!J35</f>
        <v>0</v>
      </c>
      <c r="AY56" s="70">
        <f>'SO 02 - Oprava střechy ob...'!J36</f>
        <v>0</v>
      </c>
      <c r="AZ56" s="70">
        <f>'SO 02 - Oprava střechy ob...'!F33</f>
        <v>0</v>
      </c>
      <c r="BA56" s="70">
        <f>'SO 02 - Oprava střechy ob...'!F34</f>
        <v>0</v>
      </c>
      <c r="BB56" s="70">
        <f>'SO 02 - Oprava střechy ob...'!F35</f>
        <v>0</v>
      </c>
      <c r="BC56" s="70">
        <f>'SO 02 - Oprava střechy ob...'!F36</f>
        <v>0</v>
      </c>
      <c r="BD56" s="72">
        <f>'SO 02 - Oprava střechy ob...'!F37</f>
        <v>0</v>
      </c>
      <c r="BT56" s="68" t="s">
        <v>82</v>
      </c>
      <c r="BV56" s="68" t="s">
        <v>76</v>
      </c>
      <c r="BW56" s="68" t="s">
        <v>87</v>
      </c>
      <c r="BX56" s="68" t="s">
        <v>4</v>
      </c>
      <c r="CL56" s="68"/>
      <c r="CM56" s="68" t="s">
        <v>84</v>
      </c>
    </row>
    <row r="57" spans="1:91" s="18" customFormat="1" ht="30" customHeight="1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5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</row>
    <row r="58" spans="1:91" s="18" customFormat="1" ht="6.9" customHeight="1">
      <c r="A58" s="14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15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</row>
  </sheetData>
  <mergeCells count="44">
    <mergeCell ref="D56:H56"/>
    <mergeCell ref="J56:AF56"/>
    <mergeCell ref="AG56:AM56"/>
    <mergeCell ref="AN56:AP56"/>
    <mergeCell ref="AG54:AM54"/>
    <mergeCell ref="AN54:AP54"/>
    <mergeCell ref="D55:H55"/>
    <mergeCell ref="J55:AF55"/>
    <mergeCell ref="AG55:AM55"/>
    <mergeCell ref="AN55:AP55"/>
    <mergeCell ref="AS49:AT51"/>
    <mergeCell ref="AM50:AP50"/>
    <mergeCell ref="C52:G52"/>
    <mergeCell ref="I52:AF52"/>
    <mergeCell ref="AG52:AM52"/>
    <mergeCell ref="AN52:AP52"/>
    <mergeCell ref="X35:AB35"/>
    <mergeCell ref="AK35:AO35"/>
    <mergeCell ref="L45:AO45"/>
    <mergeCell ref="AM47:AN47"/>
    <mergeCell ref="AM49:AP49"/>
    <mergeCell ref="L32:P32"/>
    <mergeCell ref="W32:AE32"/>
    <mergeCell ref="AK32:AO32"/>
    <mergeCell ref="L33:P33"/>
    <mergeCell ref="W33:AE33"/>
    <mergeCell ref="AK33:AO33"/>
    <mergeCell ref="L30:P30"/>
    <mergeCell ref="W30:AE30"/>
    <mergeCell ref="AK30:AO30"/>
    <mergeCell ref="L31:P31"/>
    <mergeCell ref="W31:AE31"/>
    <mergeCell ref="AK31:AO31"/>
    <mergeCell ref="L28:P28"/>
    <mergeCell ref="W28:AE28"/>
    <mergeCell ref="AK28:AO28"/>
    <mergeCell ref="L29:P29"/>
    <mergeCell ref="W29:AE29"/>
    <mergeCell ref="AK29:AO29"/>
    <mergeCell ref="AR2:BE2"/>
    <mergeCell ref="K5:AO5"/>
    <mergeCell ref="K6:AO6"/>
    <mergeCell ref="E23:AN23"/>
    <mergeCell ref="AK26:AO26"/>
  </mergeCells>
  <hyperlinks>
    <hyperlink ref="A55" location="'SO 01 - Oprava střechy ob...'!C2" display="/"/>
    <hyperlink ref="A56" location="'SO 02 - Oprava střechy ob...'!C2" display="/"/>
  </hyperlinks>
  <pageMargins left="0.39374999999999999" right="0.39374999999999999" top="0.39374999999999999" bottom="0.39374999999999999" header="0.511811023622047" footer="0"/>
  <pageSetup paperSize="9" fitToHeight="100" orientation="portrait" horizontalDpi="300" verticalDpi="300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61"/>
  <sheetViews>
    <sheetView showGridLines="0" topLeftCell="A4" zoomScaleNormal="100" workbookViewId="0">
      <selection activeCell="I49" sqref="I49"/>
    </sheetView>
  </sheetViews>
  <sheetFormatPr defaultColWidth="8.5703125"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 customWidth="1"/>
  </cols>
  <sheetData>
    <row r="1" spans="1:46">
      <c r="A1" s="73"/>
    </row>
    <row r="2" spans="1:46" ht="36.9" customHeight="1">
      <c r="L2" s="264" t="s">
        <v>5</v>
      </c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2" t="s">
        <v>83</v>
      </c>
    </row>
    <row r="3" spans="1:46" ht="6.9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84</v>
      </c>
    </row>
    <row r="4" spans="1:46" ht="24.9" customHeight="1">
      <c r="B4" s="5"/>
      <c r="D4" s="6" t="s">
        <v>88</v>
      </c>
      <c r="L4" s="5"/>
      <c r="M4" s="74" t="s">
        <v>10</v>
      </c>
      <c r="AT4" s="2" t="s">
        <v>3</v>
      </c>
    </row>
    <row r="5" spans="1:46" ht="6.9" customHeight="1">
      <c r="B5" s="5"/>
      <c r="L5" s="5"/>
    </row>
    <row r="6" spans="1:46" ht="12" customHeight="1">
      <c r="B6" s="5"/>
      <c r="D6" s="10" t="s">
        <v>13</v>
      </c>
      <c r="L6" s="5"/>
    </row>
    <row r="7" spans="1:46" ht="16.5" customHeight="1">
      <c r="B7" s="5"/>
      <c r="E7" s="285" t="str">
        <f>'Rekapitulace stavby'!K6</f>
        <v>Mateřská školka, Severovýchod 483/25, Zábřeh</v>
      </c>
      <c r="F7" s="285"/>
      <c r="G7" s="285"/>
      <c r="H7" s="285"/>
      <c r="L7" s="5"/>
    </row>
    <row r="8" spans="1:46" s="18" customFormat="1" ht="12" customHeight="1">
      <c r="A8" s="14"/>
      <c r="B8" s="15"/>
      <c r="C8" s="14"/>
      <c r="D8" s="10" t="s">
        <v>89</v>
      </c>
      <c r="E8" s="14"/>
      <c r="F8" s="14"/>
      <c r="G8" s="14"/>
      <c r="H8" s="14"/>
      <c r="I8" s="14"/>
      <c r="J8" s="14"/>
      <c r="K8" s="14"/>
      <c r="L8" s="75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46" s="18" customFormat="1" ht="16.5" customHeight="1">
      <c r="A9" s="14"/>
      <c r="B9" s="15"/>
      <c r="C9" s="14"/>
      <c r="D9" s="14"/>
      <c r="E9" s="274" t="s">
        <v>90</v>
      </c>
      <c r="F9" s="274"/>
      <c r="G9" s="274"/>
      <c r="H9" s="274"/>
      <c r="I9" s="14"/>
      <c r="J9" s="14"/>
      <c r="K9" s="14"/>
      <c r="L9" s="75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46" s="18" customFormat="1">
      <c r="A10" s="14"/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75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46" s="18" customFormat="1" ht="12" customHeight="1">
      <c r="A11" s="14"/>
      <c r="B11" s="15"/>
      <c r="C11" s="14"/>
      <c r="D11" s="10" t="s">
        <v>15</v>
      </c>
      <c r="E11" s="14"/>
      <c r="F11" s="11"/>
      <c r="G11" s="14"/>
      <c r="H11" s="14"/>
      <c r="I11" s="10"/>
      <c r="J11" s="11"/>
      <c r="K11" s="14"/>
      <c r="L11" s="75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46" s="18" customFormat="1" ht="12" customHeight="1">
      <c r="A12" s="14"/>
      <c r="B12" s="15"/>
      <c r="C12" s="14"/>
      <c r="D12" s="10" t="s">
        <v>19</v>
      </c>
      <c r="E12" s="14"/>
      <c r="F12" s="11" t="s">
        <v>20</v>
      </c>
      <c r="G12" s="14"/>
      <c r="H12" s="14"/>
      <c r="I12" s="10"/>
      <c r="J12" s="76"/>
      <c r="K12" s="14"/>
      <c r="L12" s="75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46" s="18" customFormat="1" ht="10.8" customHeight="1">
      <c r="A13" s="14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75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46" s="18" customFormat="1" ht="12" customHeight="1">
      <c r="A14" s="14"/>
      <c r="B14" s="15"/>
      <c r="C14" s="14"/>
      <c r="D14" s="10" t="s">
        <v>27</v>
      </c>
      <c r="E14" s="14"/>
      <c r="F14" s="14"/>
      <c r="G14" s="14"/>
      <c r="H14" s="14"/>
      <c r="I14" s="10"/>
      <c r="J14" s="11"/>
      <c r="K14" s="14"/>
      <c r="L14" s="7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46" s="18" customFormat="1" ht="18" customHeight="1">
      <c r="A15" s="14"/>
      <c r="B15" s="15"/>
      <c r="C15" s="14"/>
      <c r="D15" s="14"/>
      <c r="E15" s="11" t="s">
        <v>30</v>
      </c>
      <c r="F15" s="14"/>
      <c r="G15" s="14"/>
      <c r="H15" s="14"/>
      <c r="I15" s="10"/>
      <c r="J15" s="11"/>
      <c r="K15" s="14"/>
      <c r="L15" s="75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46" s="18" customFormat="1" ht="6.9" customHeight="1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75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</row>
    <row r="17" spans="1:31" s="18" customFormat="1" ht="12" customHeight="1">
      <c r="A17" s="14"/>
      <c r="B17" s="15"/>
      <c r="C17" s="14"/>
      <c r="D17" s="10" t="s">
        <v>32</v>
      </c>
      <c r="E17" s="14"/>
      <c r="F17" s="14"/>
      <c r="G17" s="14"/>
      <c r="H17" s="14"/>
      <c r="I17" s="10"/>
      <c r="J17" s="11"/>
      <c r="K17" s="14"/>
      <c r="L17" s="75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s="18" customFormat="1" ht="18" customHeight="1">
      <c r="A18" s="14"/>
      <c r="B18" s="15"/>
      <c r="C18" s="14"/>
      <c r="D18" s="14"/>
      <c r="E18" s="265" t="str">
        <f>'Rekapitulace stavby'!E14</f>
        <v xml:space="preserve"> </v>
      </c>
      <c r="F18" s="265"/>
      <c r="G18" s="265"/>
      <c r="H18" s="265"/>
      <c r="I18" s="10"/>
      <c r="J18" s="11"/>
      <c r="K18" s="14"/>
      <c r="L18" s="75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spans="1:31" s="18" customFormat="1" ht="6.9" customHeight="1">
      <c r="A19" s="14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75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 s="18" customFormat="1" ht="12" customHeight="1">
      <c r="A20" s="14"/>
      <c r="B20" s="15"/>
      <c r="C20" s="14"/>
      <c r="D20" s="10" t="s">
        <v>34</v>
      </c>
      <c r="E20" s="14"/>
      <c r="F20" s="14"/>
      <c r="G20" s="14"/>
      <c r="H20" s="14"/>
      <c r="I20" s="10"/>
      <c r="J20" s="11"/>
      <c r="K20" s="14"/>
      <c r="L20" s="75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1" s="18" customFormat="1" ht="18" customHeight="1">
      <c r="A21" s="14"/>
      <c r="B21" s="15"/>
      <c r="C21" s="14"/>
      <c r="D21" s="14"/>
      <c r="E21" s="11" t="s">
        <v>35</v>
      </c>
      <c r="F21" s="14"/>
      <c r="G21" s="14"/>
      <c r="H21" s="14"/>
      <c r="I21" s="10"/>
      <c r="J21" s="11"/>
      <c r="K21" s="14"/>
      <c r="L21" s="75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 s="18" customFormat="1" ht="6.9" customHeight="1">
      <c r="A22" s="14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75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1:31" s="18" customFormat="1" ht="12" customHeight="1">
      <c r="A23" s="14"/>
      <c r="B23" s="15"/>
      <c r="C23" s="14"/>
      <c r="D23" s="10" t="s">
        <v>37</v>
      </c>
      <c r="E23" s="14"/>
      <c r="F23" s="14"/>
      <c r="G23" s="14"/>
      <c r="H23" s="14"/>
      <c r="I23" s="10"/>
      <c r="J23" s="11"/>
      <c r="K23" s="14"/>
      <c r="L23" s="75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s="18" customFormat="1" ht="18" customHeight="1">
      <c r="A24" s="14"/>
      <c r="B24" s="15"/>
      <c r="C24" s="14"/>
      <c r="D24" s="14"/>
      <c r="E24" s="11" t="s">
        <v>38</v>
      </c>
      <c r="F24" s="14"/>
      <c r="G24" s="14"/>
      <c r="H24" s="14"/>
      <c r="I24" s="10"/>
      <c r="J24" s="11"/>
      <c r="K24" s="14"/>
      <c r="L24" s="75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 s="18" customFormat="1" ht="6.9" customHeight="1">
      <c r="A25" s="14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75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 s="18" customFormat="1" ht="12" customHeight="1">
      <c r="A26" s="14"/>
      <c r="B26" s="15"/>
      <c r="C26" s="14"/>
      <c r="D26" s="10" t="s">
        <v>39</v>
      </c>
      <c r="E26" s="14"/>
      <c r="F26" s="14"/>
      <c r="G26" s="14"/>
      <c r="H26" s="14"/>
      <c r="I26" s="14"/>
      <c r="J26" s="14"/>
      <c r="K26" s="14"/>
      <c r="L26" s="75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1:31" s="80" customFormat="1" ht="71.25" customHeight="1">
      <c r="A27" s="77"/>
      <c r="B27" s="78"/>
      <c r="C27" s="77"/>
      <c r="D27" s="77"/>
      <c r="E27" s="267" t="s">
        <v>40</v>
      </c>
      <c r="F27" s="267"/>
      <c r="G27" s="267"/>
      <c r="H27" s="267"/>
      <c r="I27" s="77"/>
      <c r="J27" s="77"/>
      <c r="K27" s="77"/>
      <c r="L27" s="79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</row>
    <row r="28" spans="1:31" s="18" customFormat="1" ht="6.9" customHeight="1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75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1:31" s="18" customFormat="1" ht="6.9" customHeight="1">
      <c r="A29" s="14"/>
      <c r="B29" s="15"/>
      <c r="C29" s="14"/>
      <c r="D29" s="45"/>
      <c r="E29" s="45"/>
      <c r="F29" s="45"/>
      <c r="G29" s="45"/>
      <c r="H29" s="45"/>
      <c r="I29" s="45"/>
      <c r="J29" s="45"/>
      <c r="K29" s="45"/>
      <c r="L29" s="75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1" s="18" customFormat="1" ht="25.5" customHeight="1">
      <c r="A30" s="14"/>
      <c r="B30" s="15"/>
      <c r="C30" s="14"/>
      <c r="D30" s="81" t="s">
        <v>41</v>
      </c>
      <c r="E30" s="14"/>
      <c r="F30" s="14"/>
      <c r="G30" s="14"/>
      <c r="H30" s="14"/>
      <c r="I30" s="14"/>
      <c r="J30" s="82"/>
      <c r="K30" s="14"/>
      <c r="L30" s="75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 s="18" customFormat="1" ht="6.9" customHeight="1">
      <c r="A31" s="14"/>
      <c r="B31" s="15"/>
      <c r="C31" s="14"/>
      <c r="D31" s="45"/>
      <c r="E31" s="45"/>
      <c r="F31" s="45"/>
      <c r="G31" s="45"/>
      <c r="H31" s="45"/>
      <c r="I31" s="45"/>
      <c r="J31" s="45"/>
      <c r="K31" s="45"/>
      <c r="L31" s="75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1:31" s="18" customFormat="1" ht="14.4" customHeight="1">
      <c r="A32" s="14"/>
      <c r="B32" s="15"/>
      <c r="C32" s="14"/>
      <c r="D32" s="14"/>
      <c r="E32" s="14"/>
      <c r="F32" s="83" t="s">
        <v>43</v>
      </c>
      <c r="G32" s="14"/>
      <c r="H32" s="14"/>
      <c r="I32" s="83"/>
      <c r="J32" s="83"/>
      <c r="K32" s="14"/>
      <c r="L32" s="75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1:31" s="18" customFormat="1" ht="14.4" customHeight="1">
      <c r="A33" s="14"/>
      <c r="B33" s="15"/>
      <c r="C33" s="14"/>
      <c r="D33" s="84" t="s">
        <v>45</v>
      </c>
      <c r="E33" s="10" t="s">
        <v>46</v>
      </c>
      <c r="F33" s="85">
        <f>ROUND((SUM(BE94:BE360)),  15)</f>
        <v>0</v>
      </c>
      <c r="G33" s="14"/>
      <c r="H33" s="14"/>
      <c r="I33" s="86"/>
      <c r="J33" s="85"/>
      <c r="K33" s="14"/>
      <c r="L33" s="75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 s="18" customFormat="1" ht="14.4" customHeight="1">
      <c r="A34" s="14"/>
      <c r="B34" s="15"/>
      <c r="C34" s="14"/>
      <c r="D34" s="14"/>
      <c r="E34" s="10" t="s">
        <v>47</v>
      </c>
      <c r="F34" s="85">
        <f>ROUND((SUM(BF94:BF360)),  15)</f>
        <v>0</v>
      </c>
      <c r="G34" s="14"/>
      <c r="H34" s="14"/>
      <c r="I34" s="86"/>
      <c r="J34" s="85"/>
      <c r="K34" s="14"/>
      <c r="L34" s="75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 s="18" customFormat="1" ht="14.4" hidden="1" customHeight="1">
      <c r="A35" s="14"/>
      <c r="B35" s="15"/>
      <c r="C35" s="14"/>
      <c r="D35" s="14"/>
      <c r="E35" s="10" t="s">
        <v>48</v>
      </c>
      <c r="F35" s="85">
        <f>ROUND((SUM(BG94:BG360)),  15)</f>
        <v>0</v>
      </c>
      <c r="G35" s="14"/>
      <c r="H35" s="14"/>
      <c r="I35" s="86"/>
      <c r="J35" s="85"/>
      <c r="K35" s="14"/>
      <c r="L35" s="75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s="18" customFormat="1" ht="14.4" hidden="1" customHeight="1">
      <c r="A36" s="14"/>
      <c r="B36" s="15"/>
      <c r="C36" s="14"/>
      <c r="D36" s="14"/>
      <c r="E36" s="10" t="s">
        <v>49</v>
      </c>
      <c r="F36" s="85">
        <f>ROUND((SUM(BH94:BH360)),  15)</f>
        <v>0</v>
      </c>
      <c r="G36" s="14"/>
      <c r="H36" s="14"/>
      <c r="I36" s="86"/>
      <c r="J36" s="85"/>
      <c r="K36" s="14"/>
      <c r="L36" s="75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 s="18" customFormat="1" ht="14.4" hidden="1" customHeight="1">
      <c r="A37" s="14"/>
      <c r="B37" s="15"/>
      <c r="C37" s="14"/>
      <c r="D37" s="14"/>
      <c r="E37" s="10" t="s">
        <v>50</v>
      </c>
      <c r="F37" s="85">
        <f>ROUND((SUM(BI94:BI360)),  15)</f>
        <v>0</v>
      </c>
      <c r="G37" s="14"/>
      <c r="H37" s="14"/>
      <c r="I37" s="86"/>
      <c r="J37" s="85"/>
      <c r="K37" s="14"/>
      <c r="L37" s="75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 s="18" customFormat="1" ht="6.9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75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 s="18" customFormat="1" ht="25.5" customHeight="1">
      <c r="A39" s="14"/>
      <c r="B39" s="15"/>
      <c r="C39" s="87"/>
      <c r="D39" s="88" t="s">
        <v>51</v>
      </c>
      <c r="E39" s="39"/>
      <c r="F39" s="39"/>
      <c r="G39" s="89" t="s">
        <v>52</v>
      </c>
      <c r="H39" s="90" t="s">
        <v>53</v>
      </c>
      <c r="I39" s="39"/>
      <c r="J39" s="91"/>
      <c r="K39" s="92"/>
      <c r="L39" s="75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 s="18" customFormat="1" ht="14.4" customHeight="1">
      <c r="A40" s="1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75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4" spans="1:31" s="18" customFormat="1" ht="6.9" customHeight="1">
      <c r="A44" s="14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75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1" s="18" customFormat="1" ht="24.9" customHeight="1">
      <c r="A45" s="14"/>
      <c r="B45" s="15"/>
      <c r="C45" s="6" t="s">
        <v>91</v>
      </c>
      <c r="D45" s="14"/>
      <c r="E45" s="14"/>
      <c r="F45" s="14"/>
      <c r="G45" s="14"/>
      <c r="H45" s="14"/>
      <c r="I45" s="14"/>
      <c r="J45" s="14"/>
      <c r="K45" s="14"/>
      <c r="L45" s="75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1" s="18" customFormat="1" ht="6.9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75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1:31" s="18" customFormat="1" ht="12" customHeight="1">
      <c r="A47" s="14"/>
      <c r="B47" s="15"/>
      <c r="C47" s="10" t="s">
        <v>13</v>
      </c>
      <c r="D47" s="14"/>
      <c r="E47" s="14"/>
      <c r="F47" s="14"/>
      <c r="G47" s="14"/>
      <c r="H47" s="14"/>
      <c r="I47" s="14"/>
      <c r="J47" s="14"/>
      <c r="K47" s="14"/>
      <c r="L47" s="75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1" s="18" customFormat="1" ht="16.5" customHeight="1">
      <c r="A48" s="14"/>
      <c r="B48" s="15"/>
      <c r="C48" s="14"/>
      <c r="D48" s="14"/>
      <c r="E48" s="285" t="str">
        <f>E7</f>
        <v>Mateřská školka, Severovýchod 483/25, Zábřeh</v>
      </c>
      <c r="F48" s="285"/>
      <c r="G48" s="285"/>
      <c r="H48" s="285"/>
      <c r="I48" s="14"/>
      <c r="J48" s="14"/>
      <c r="K48" s="14"/>
      <c r="L48" s="75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1:47" s="18" customFormat="1" ht="12" customHeight="1">
      <c r="A49" s="14"/>
      <c r="B49" s="15"/>
      <c r="C49" s="10" t="s">
        <v>89</v>
      </c>
      <c r="D49" s="14"/>
      <c r="E49" s="14"/>
      <c r="F49" s="14"/>
      <c r="G49" s="14"/>
      <c r="H49" s="14"/>
      <c r="I49" s="14"/>
      <c r="J49" s="14"/>
      <c r="K49" s="14"/>
      <c r="L49" s="75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:47" s="18" customFormat="1" ht="16.5" customHeight="1">
      <c r="A50" s="14"/>
      <c r="B50" s="15"/>
      <c r="C50" s="14"/>
      <c r="D50" s="14"/>
      <c r="E50" s="274" t="str">
        <f>E9</f>
        <v>SO 01 - Oprava střechy objektu A</v>
      </c>
      <c r="F50" s="274"/>
      <c r="G50" s="274"/>
      <c r="H50" s="274"/>
      <c r="I50" s="14"/>
      <c r="J50" s="14"/>
      <c r="K50" s="14"/>
      <c r="L50" s="75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:47" s="18" customFormat="1" ht="6.9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75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:47" s="18" customFormat="1" ht="12" customHeight="1">
      <c r="A52" s="14"/>
      <c r="B52" s="15"/>
      <c r="C52" s="10" t="s">
        <v>19</v>
      </c>
      <c r="D52" s="14"/>
      <c r="E52" s="14"/>
      <c r="F52" s="11" t="str">
        <f>F12</f>
        <v>Zábřeh</v>
      </c>
      <c r="G52" s="14"/>
      <c r="H52" s="14"/>
      <c r="I52" s="10"/>
      <c r="J52" s="76"/>
      <c r="K52" s="14"/>
      <c r="L52" s="75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:47" s="18" customFormat="1" ht="6.9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75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:47" s="18" customFormat="1" ht="15.15" customHeight="1">
      <c r="A54" s="14"/>
      <c r="B54" s="15"/>
      <c r="C54" s="10" t="s">
        <v>27</v>
      </c>
      <c r="D54" s="14"/>
      <c r="E54" s="14"/>
      <c r="F54" s="11" t="str">
        <f>E15</f>
        <v>Město Zábřeh</v>
      </c>
      <c r="G54" s="14"/>
      <c r="H54" s="14"/>
      <c r="I54" s="10"/>
      <c r="J54" s="93"/>
      <c r="K54" s="14"/>
      <c r="L54" s="75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</row>
    <row r="55" spans="1:47" s="18" customFormat="1" ht="15.15" customHeight="1">
      <c r="A55" s="14"/>
      <c r="B55" s="15"/>
      <c r="C55" s="10" t="s">
        <v>32</v>
      </c>
      <c r="D55" s="14"/>
      <c r="E55" s="14"/>
      <c r="F55" s="11" t="str">
        <f>IF(E18="","",E18)</f>
        <v xml:space="preserve"> </v>
      </c>
      <c r="G55" s="14"/>
      <c r="H55" s="14"/>
      <c r="I55" s="10"/>
      <c r="J55" s="93"/>
      <c r="K55" s="14"/>
      <c r="L55" s="75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:47" s="18" customFormat="1" ht="10.3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75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:47" s="18" customFormat="1" ht="29.25" customHeight="1">
      <c r="A57" s="14"/>
      <c r="B57" s="15"/>
      <c r="C57" s="94" t="s">
        <v>92</v>
      </c>
      <c r="D57" s="87"/>
      <c r="E57" s="87"/>
      <c r="F57" s="87"/>
      <c r="G57" s="87"/>
      <c r="H57" s="87"/>
      <c r="I57" s="87"/>
      <c r="J57" s="95"/>
      <c r="K57" s="87"/>
      <c r="L57" s="75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:47" s="18" customFormat="1" ht="10.3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75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:47" s="18" customFormat="1" ht="22.8" customHeight="1">
      <c r="A59" s="14"/>
      <c r="B59" s="15"/>
      <c r="C59" s="96" t="s">
        <v>73</v>
      </c>
      <c r="D59" s="14"/>
      <c r="E59" s="14"/>
      <c r="F59" s="14"/>
      <c r="G59" s="14"/>
      <c r="H59" s="14"/>
      <c r="I59" s="14"/>
      <c r="J59" s="82"/>
      <c r="K59" s="14"/>
      <c r="L59" s="75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U59" s="2" t="s">
        <v>93</v>
      </c>
    </row>
    <row r="60" spans="1:47" s="97" customFormat="1" ht="24.9" customHeight="1">
      <c r="B60" s="98"/>
      <c r="D60" s="99" t="s">
        <v>94</v>
      </c>
      <c r="E60" s="100"/>
      <c r="F60" s="100"/>
      <c r="G60" s="100"/>
      <c r="H60" s="100"/>
      <c r="I60" s="100"/>
      <c r="J60" s="101"/>
      <c r="L60" s="98"/>
    </row>
    <row r="61" spans="1:47" s="102" customFormat="1" ht="19.95" customHeight="1">
      <c r="B61" s="103"/>
      <c r="D61" s="104" t="s">
        <v>95</v>
      </c>
      <c r="E61" s="105"/>
      <c r="F61" s="105"/>
      <c r="G61" s="105"/>
      <c r="H61" s="105"/>
      <c r="I61" s="105"/>
      <c r="J61" s="106"/>
      <c r="L61" s="103"/>
    </row>
    <row r="62" spans="1:47" s="102" customFormat="1" ht="19.95" customHeight="1">
      <c r="B62" s="103"/>
      <c r="D62" s="104" t="s">
        <v>96</v>
      </c>
      <c r="E62" s="105"/>
      <c r="F62" s="105"/>
      <c r="G62" s="105"/>
      <c r="H62" s="105"/>
      <c r="I62" s="105"/>
      <c r="J62" s="106"/>
      <c r="L62" s="103"/>
    </row>
    <row r="63" spans="1:47" s="102" customFormat="1" ht="19.95" customHeight="1">
      <c r="B63" s="103"/>
      <c r="D63" s="104" t="s">
        <v>97</v>
      </c>
      <c r="E63" s="105"/>
      <c r="F63" s="105"/>
      <c r="G63" s="105"/>
      <c r="H63" s="105"/>
      <c r="I63" s="105"/>
      <c r="J63" s="106"/>
      <c r="L63" s="103"/>
    </row>
    <row r="64" spans="1:47" s="97" customFormat="1" ht="24.9" customHeight="1">
      <c r="B64" s="98"/>
      <c r="D64" s="99" t="s">
        <v>98</v>
      </c>
      <c r="E64" s="100"/>
      <c r="F64" s="100"/>
      <c r="G64" s="100"/>
      <c r="H64" s="100"/>
      <c r="I64" s="100"/>
      <c r="J64" s="101"/>
      <c r="L64" s="98"/>
    </row>
    <row r="65" spans="1:31" s="102" customFormat="1" ht="19.95" customHeight="1">
      <c r="B65" s="103"/>
      <c r="D65" s="104" t="s">
        <v>99</v>
      </c>
      <c r="E65" s="105"/>
      <c r="F65" s="105"/>
      <c r="G65" s="105"/>
      <c r="H65" s="105"/>
      <c r="I65" s="105"/>
      <c r="J65" s="106"/>
      <c r="L65" s="103"/>
    </row>
    <row r="66" spans="1:31" s="102" customFormat="1" ht="19.95" customHeight="1">
      <c r="B66" s="103"/>
      <c r="D66" s="104" t="s">
        <v>100</v>
      </c>
      <c r="E66" s="105"/>
      <c r="F66" s="105"/>
      <c r="G66" s="105"/>
      <c r="H66" s="105"/>
      <c r="I66" s="105"/>
      <c r="J66" s="106"/>
      <c r="L66" s="103"/>
    </row>
    <row r="67" spans="1:31" s="102" customFormat="1" ht="19.95" customHeight="1">
      <c r="B67" s="103"/>
      <c r="D67" s="104" t="s">
        <v>101</v>
      </c>
      <c r="E67" s="105"/>
      <c r="F67" s="105"/>
      <c r="G67" s="105"/>
      <c r="H67" s="105"/>
      <c r="I67" s="105"/>
      <c r="J67" s="106"/>
      <c r="L67" s="103"/>
    </row>
    <row r="68" spans="1:31" s="102" customFormat="1" ht="19.95" customHeight="1">
      <c r="B68" s="103"/>
      <c r="D68" s="104" t="s">
        <v>102</v>
      </c>
      <c r="E68" s="105"/>
      <c r="F68" s="105"/>
      <c r="G68" s="105"/>
      <c r="H68" s="105"/>
      <c r="I68" s="105"/>
      <c r="J68" s="106"/>
      <c r="L68" s="103"/>
    </row>
    <row r="69" spans="1:31" s="102" customFormat="1" ht="19.95" customHeight="1">
      <c r="B69" s="103"/>
      <c r="D69" s="104" t="s">
        <v>103</v>
      </c>
      <c r="E69" s="105"/>
      <c r="F69" s="105"/>
      <c r="G69" s="105"/>
      <c r="H69" s="105"/>
      <c r="I69" s="105"/>
      <c r="J69" s="106"/>
      <c r="L69" s="103"/>
    </row>
    <row r="70" spans="1:31" s="97" customFormat="1" ht="24.9" customHeight="1">
      <c r="B70" s="98"/>
      <c r="D70" s="99" t="s">
        <v>104</v>
      </c>
      <c r="E70" s="100"/>
      <c r="F70" s="100"/>
      <c r="G70" s="100"/>
      <c r="H70" s="100"/>
      <c r="I70" s="100"/>
      <c r="J70" s="101"/>
      <c r="L70" s="98"/>
    </row>
    <row r="71" spans="1:31" s="97" customFormat="1" ht="24.9" customHeight="1">
      <c r="B71" s="98"/>
      <c r="D71" s="99" t="s">
        <v>105</v>
      </c>
      <c r="E71" s="100"/>
      <c r="F71" s="100"/>
      <c r="G71" s="100"/>
      <c r="H71" s="100"/>
      <c r="I71" s="100"/>
      <c r="J71" s="101"/>
      <c r="L71" s="98"/>
    </row>
    <row r="72" spans="1:31" s="102" customFormat="1" ht="19.95" customHeight="1">
      <c r="B72" s="103"/>
      <c r="D72" s="104" t="s">
        <v>106</v>
      </c>
      <c r="E72" s="105"/>
      <c r="F72" s="105"/>
      <c r="G72" s="105"/>
      <c r="H72" s="105"/>
      <c r="I72" s="105"/>
      <c r="J72" s="106"/>
      <c r="L72" s="103"/>
    </row>
    <row r="73" spans="1:31" s="102" customFormat="1" ht="19.95" customHeight="1">
      <c r="B73" s="103"/>
      <c r="D73" s="104" t="s">
        <v>107</v>
      </c>
      <c r="E73" s="105"/>
      <c r="F73" s="105"/>
      <c r="G73" s="105"/>
      <c r="H73" s="105"/>
      <c r="I73" s="105"/>
      <c r="J73" s="106"/>
      <c r="L73" s="103"/>
    </row>
    <row r="74" spans="1:31" s="102" customFormat="1" ht="19.95" customHeight="1">
      <c r="B74" s="103"/>
      <c r="D74" s="104" t="s">
        <v>108</v>
      </c>
      <c r="E74" s="105"/>
      <c r="F74" s="105"/>
      <c r="G74" s="105"/>
      <c r="H74" s="105"/>
      <c r="I74" s="105"/>
      <c r="J74" s="106"/>
      <c r="L74" s="103"/>
    </row>
    <row r="75" spans="1:31" s="18" customFormat="1" ht="21.9" customHeight="1">
      <c r="A75" s="14"/>
      <c r="B75" s="15"/>
      <c r="C75" s="14"/>
      <c r="D75" s="14"/>
      <c r="E75" s="14"/>
      <c r="F75" s="14"/>
      <c r="G75" s="14"/>
      <c r="H75" s="14"/>
      <c r="I75" s="14"/>
      <c r="J75" s="14"/>
      <c r="K75" s="14"/>
      <c r="L75" s="75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</row>
    <row r="76" spans="1:31" s="18" customFormat="1" ht="6.9" customHeight="1">
      <c r="A76" s="14"/>
      <c r="B76" s="25"/>
      <c r="C76" s="26"/>
      <c r="D76" s="26"/>
      <c r="E76" s="26"/>
      <c r="F76" s="26"/>
      <c r="G76" s="26"/>
      <c r="H76" s="26"/>
      <c r="I76" s="26"/>
      <c r="J76" s="26"/>
      <c r="K76" s="26"/>
      <c r="L76" s="75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80" spans="1:31" s="18" customFormat="1" ht="6.9" customHeight="1">
      <c r="A80" s="14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75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</row>
    <row r="81" spans="1:63" s="18" customFormat="1" ht="24.9" customHeight="1">
      <c r="A81" s="14"/>
      <c r="B81" s="15"/>
      <c r="C81" s="6" t="s">
        <v>109</v>
      </c>
      <c r="D81" s="14"/>
      <c r="E81" s="14"/>
      <c r="F81" s="14"/>
      <c r="G81" s="14"/>
      <c r="H81" s="14"/>
      <c r="I81" s="14"/>
      <c r="J81" s="14"/>
      <c r="K81" s="14"/>
      <c r="L81" s="75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:63" s="18" customFormat="1" ht="6.9" customHeight="1">
      <c r="A82" s="14"/>
      <c r="B82" s="15"/>
      <c r="C82" s="14"/>
      <c r="D82" s="14"/>
      <c r="E82" s="14"/>
      <c r="F82" s="14"/>
      <c r="G82" s="14"/>
      <c r="H82" s="14"/>
      <c r="I82" s="14"/>
      <c r="J82" s="14"/>
      <c r="K82" s="14"/>
      <c r="L82" s="75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:63" s="18" customFormat="1" ht="12" customHeight="1">
      <c r="A83" s="14"/>
      <c r="B83" s="15"/>
      <c r="C83" s="10" t="s">
        <v>13</v>
      </c>
      <c r="D83" s="14"/>
      <c r="E83" s="14"/>
      <c r="F83" s="14"/>
      <c r="G83" s="14"/>
      <c r="H83" s="14"/>
      <c r="I83" s="14"/>
      <c r="J83" s="14"/>
      <c r="K83" s="14"/>
      <c r="L83" s="75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:63" s="18" customFormat="1" ht="16.5" customHeight="1">
      <c r="A84" s="14"/>
      <c r="B84" s="15"/>
      <c r="C84" s="14"/>
      <c r="D84" s="14"/>
      <c r="E84" s="285" t="str">
        <f>E7</f>
        <v>Mateřská školka, Severovýchod 483/25, Zábřeh</v>
      </c>
      <c r="F84" s="285"/>
      <c r="G84" s="285"/>
      <c r="H84" s="285"/>
      <c r="I84" s="14"/>
      <c r="J84" s="14"/>
      <c r="K84" s="14"/>
      <c r="L84" s="75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:63" s="18" customFormat="1" ht="12" customHeight="1">
      <c r="A85" s="14"/>
      <c r="B85" s="15"/>
      <c r="C85" s="10" t="s">
        <v>89</v>
      </c>
      <c r="D85" s="14"/>
      <c r="E85" s="14"/>
      <c r="F85" s="14"/>
      <c r="G85" s="14"/>
      <c r="H85" s="14"/>
      <c r="I85" s="14"/>
      <c r="J85" s="14"/>
      <c r="K85" s="14"/>
      <c r="L85" s="75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:63" s="18" customFormat="1" ht="16.5" customHeight="1">
      <c r="A86" s="14"/>
      <c r="B86" s="15"/>
      <c r="C86" s="14"/>
      <c r="D86" s="14"/>
      <c r="E86" s="274" t="str">
        <f>E9</f>
        <v>SO 01 - Oprava střechy objektu A</v>
      </c>
      <c r="F86" s="274"/>
      <c r="G86" s="274"/>
      <c r="H86" s="274"/>
      <c r="I86" s="14"/>
      <c r="J86" s="14"/>
      <c r="K86" s="14"/>
      <c r="L86" s="75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:63" s="18" customFormat="1" ht="6.9" customHeight="1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75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:63" s="18" customFormat="1" ht="12" customHeight="1">
      <c r="A88" s="14"/>
      <c r="B88" s="15"/>
      <c r="C88" s="10" t="s">
        <v>19</v>
      </c>
      <c r="D88" s="14"/>
      <c r="E88" s="14"/>
      <c r="F88" s="11" t="str">
        <f>F12</f>
        <v>Zábřeh</v>
      </c>
      <c r="G88" s="14"/>
      <c r="H88" s="14"/>
      <c r="I88" s="10"/>
      <c r="J88" s="76"/>
      <c r="K88" s="14"/>
      <c r="L88" s="75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:63" s="18" customFormat="1" ht="6.9" customHeight="1">
      <c r="A89" s="14"/>
      <c r="B89" s="15"/>
      <c r="C89" s="14"/>
      <c r="D89" s="14"/>
      <c r="E89" s="14"/>
      <c r="F89" s="14"/>
      <c r="G89" s="14"/>
      <c r="H89" s="14"/>
      <c r="I89" s="14"/>
      <c r="J89" s="14"/>
      <c r="K89" s="14"/>
      <c r="L89" s="75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:63" s="18" customFormat="1" ht="15.15" customHeight="1">
      <c r="A90" s="14"/>
      <c r="B90" s="15"/>
      <c r="C90" s="10" t="s">
        <v>27</v>
      </c>
      <c r="D90" s="14"/>
      <c r="E90" s="14"/>
      <c r="F90" s="11" t="str">
        <f>E15</f>
        <v>Město Zábřeh</v>
      </c>
      <c r="G90" s="14"/>
      <c r="H90" s="14"/>
      <c r="I90" s="10"/>
      <c r="J90" s="93"/>
      <c r="K90" s="14"/>
      <c r="L90" s="75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:63" s="18" customFormat="1" ht="15.15" customHeight="1">
      <c r="A91" s="14"/>
      <c r="B91" s="15"/>
      <c r="C91" s="10" t="s">
        <v>32</v>
      </c>
      <c r="D91" s="14"/>
      <c r="E91" s="14"/>
      <c r="F91" s="11" t="str">
        <f>IF(E18="","",E18)</f>
        <v xml:space="preserve"> </v>
      </c>
      <c r="G91" s="14"/>
      <c r="H91" s="14"/>
      <c r="I91" s="10"/>
      <c r="J91" s="93"/>
      <c r="K91" s="14"/>
      <c r="L91" s="75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:63" s="18" customFormat="1" ht="10.35" customHeight="1">
      <c r="A92" s="14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75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:63" s="113" customFormat="1" ht="29.25" customHeight="1">
      <c r="A93" s="107"/>
      <c r="B93" s="108"/>
      <c r="C93" s="109" t="s">
        <v>110</v>
      </c>
      <c r="D93" s="110" t="s">
        <v>60</v>
      </c>
      <c r="E93" s="110" t="s">
        <v>56</v>
      </c>
      <c r="F93" s="110" t="s">
        <v>57</v>
      </c>
      <c r="G93" s="110" t="s">
        <v>111</v>
      </c>
      <c r="H93" s="110" t="s">
        <v>112</v>
      </c>
      <c r="I93" s="110"/>
      <c r="J93" s="110"/>
      <c r="K93" s="111"/>
      <c r="L93" s="112"/>
      <c r="M93" s="41"/>
      <c r="N93" s="42" t="s">
        <v>45</v>
      </c>
      <c r="O93" s="42" t="s">
        <v>113</v>
      </c>
      <c r="P93" s="42" t="s">
        <v>114</v>
      </c>
      <c r="Q93" s="42" t="s">
        <v>115</v>
      </c>
      <c r="R93" s="42" t="s">
        <v>116</v>
      </c>
      <c r="S93" s="42" t="s">
        <v>117</v>
      </c>
      <c r="T93" s="43" t="s">
        <v>118</v>
      </c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</row>
    <row r="94" spans="1:63" s="18" customFormat="1" ht="22.8" customHeight="1">
      <c r="A94" s="14"/>
      <c r="B94" s="15"/>
      <c r="C94" s="49" t="s">
        <v>119</v>
      </c>
      <c r="D94" s="14"/>
      <c r="E94" s="14"/>
      <c r="F94" s="14"/>
      <c r="G94" s="14"/>
      <c r="H94" s="14"/>
      <c r="I94" s="14"/>
      <c r="J94" s="114"/>
      <c r="K94" s="14"/>
      <c r="L94" s="15"/>
      <c r="M94" s="44"/>
      <c r="N94" s="35"/>
      <c r="O94" s="45"/>
      <c r="P94" s="115">
        <f>P95+P112+P331+P337</f>
        <v>389.48182143791996</v>
      </c>
      <c r="Q94" s="45"/>
      <c r="R94" s="115">
        <f>R95+R112+R331+R337</f>
        <v>6.0438414049999993</v>
      </c>
      <c r="S94" s="45"/>
      <c r="T94" s="116">
        <f>T95+T112+T331+T337</f>
        <v>0.50765799999999994</v>
      </c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" t="s">
        <v>74</v>
      </c>
      <c r="AU94" s="2" t="s">
        <v>93</v>
      </c>
      <c r="BK94" s="117">
        <f>BK95+BK112+BK331+BK337</f>
        <v>0</v>
      </c>
    </row>
    <row r="95" spans="1:63" s="118" customFormat="1" ht="25.95" customHeight="1">
      <c r="B95" s="119"/>
      <c r="D95" s="120" t="s">
        <v>74</v>
      </c>
      <c r="E95" s="121" t="s">
        <v>120</v>
      </c>
      <c r="F95" s="121" t="s">
        <v>121</v>
      </c>
      <c r="J95" s="122"/>
      <c r="L95" s="119"/>
      <c r="M95" s="123"/>
      <c r="N95" s="124"/>
      <c r="O95" s="124"/>
      <c r="P95" s="125">
        <f>P96+P103+P110</f>
        <v>0.95699032200000012</v>
      </c>
      <c r="Q95" s="124"/>
      <c r="R95" s="125">
        <f>R96+R103+R110</f>
        <v>0.12</v>
      </c>
      <c r="S95" s="124"/>
      <c r="T95" s="126">
        <f>T96+T103+T110</f>
        <v>0</v>
      </c>
      <c r="AR95" s="120" t="s">
        <v>82</v>
      </c>
      <c r="AT95" s="127" t="s">
        <v>74</v>
      </c>
      <c r="AU95" s="127" t="s">
        <v>6</v>
      </c>
      <c r="AY95" s="120" t="s">
        <v>122</v>
      </c>
      <c r="BK95" s="128">
        <f>BK96+BK103+BK110</f>
        <v>0</v>
      </c>
    </row>
    <row r="96" spans="1:63" s="118" customFormat="1" ht="22.8" customHeight="1">
      <c r="B96" s="119"/>
      <c r="D96" s="120" t="s">
        <v>74</v>
      </c>
      <c r="E96" s="129" t="s">
        <v>123</v>
      </c>
      <c r="F96" s="129" t="s">
        <v>124</v>
      </c>
      <c r="J96" s="130"/>
      <c r="L96" s="119"/>
      <c r="M96" s="123"/>
      <c r="N96" s="124"/>
      <c r="O96" s="124"/>
      <c r="P96" s="125">
        <f>SUM(P97:P102)</f>
        <v>0</v>
      </c>
      <c r="Q96" s="124"/>
      <c r="R96" s="125">
        <f>SUM(R97:R102)</f>
        <v>0.12</v>
      </c>
      <c r="S96" s="124"/>
      <c r="T96" s="126">
        <f>SUM(T97:T102)</f>
        <v>0</v>
      </c>
      <c r="AR96" s="120" t="s">
        <v>82</v>
      </c>
      <c r="AT96" s="127" t="s">
        <v>74</v>
      </c>
      <c r="AU96" s="127" t="s">
        <v>82</v>
      </c>
      <c r="AY96" s="120" t="s">
        <v>122</v>
      </c>
      <c r="BK96" s="128">
        <f>SUM(BK97:BK102)</f>
        <v>0</v>
      </c>
    </row>
    <row r="97" spans="1:65" s="18" customFormat="1" ht="16.5" customHeight="1">
      <c r="A97" s="14"/>
      <c r="B97" s="131"/>
      <c r="C97" s="132" t="s">
        <v>82</v>
      </c>
      <c r="D97" s="132" t="s">
        <v>125</v>
      </c>
      <c r="E97" s="133" t="s">
        <v>126</v>
      </c>
      <c r="F97" s="134" t="s">
        <v>127</v>
      </c>
      <c r="G97" s="135" t="s">
        <v>128</v>
      </c>
      <c r="H97" s="136">
        <v>3</v>
      </c>
      <c r="I97" s="136"/>
      <c r="J97" s="136"/>
      <c r="K97" s="134"/>
      <c r="L97" s="15"/>
      <c r="M97" s="137"/>
      <c r="N97" s="138" t="s">
        <v>46</v>
      </c>
      <c r="O97" s="139">
        <v>0</v>
      </c>
      <c r="P97" s="139">
        <f>O97*H97</f>
        <v>0</v>
      </c>
      <c r="Q97" s="139">
        <v>0.04</v>
      </c>
      <c r="R97" s="139">
        <f>Q97*H97</f>
        <v>0.12</v>
      </c>
      <c r="S97" s="139">
        <v>0</v>
      </c>
      <c r="T97" s="140">
        <f>S97*H97</f>
        <v>0</v>
      </c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R97" s="141" t="s">
        <v>129</v>
      </c>
      <c r="AT97" s="141" t="s">
        <v>125</v>
      </c>
      <c r="AU97" s="141" t="s">
        <v>84</v>
      </c>
      <c r="AY97" s="2" t="s">
        <v>122</v>
      </c>
      <c r="BE97" s="142">
        <f>IF(N97="základní",J97,0)</f>
        <v>0</v>
      </c>
      <c r="BF97" s="142">
        <f>IF(N97="snížená",J97,0)</f>
        <v>0</v>
      </c>
      <c r="BG97" s="142">
        <f>IF(N97="zákl. přenesená",J97,0)</f>
        <v>0</v>
      </c>
      <c r="BH97" s="142">
        <f>IF(N97="sníž. přenesená",J97,0)</f>
        <v>0</v>
      </c>
      <c r="BI97" s="142">
        <f>IF(N97="nulová",J97,0)</f>
        <v>0</v>
      </c>
      <c r="BJ97" s="2" t="s">
        <v>82</v>
      </c>
      <c r="BK97" s="143">
        <f>ROUND(I97*H97,15)</f>
        <v>0</v>
      </c>
      <c r="BL97" s="2" t="s">
        <v>129</v>
      </c>
      <c r="BM97" s="141" t="s">
        <v>130</v>
      </c>
    </row>
    <row r="98" spans="1:65" s="18" customFormat="1" ht="19.2">
      <c r="A98" s="14"/>
      <c r="B98" s="15"/>
      <c r="C98" s="14"/>
      <c r="D98" s="144" t="s">
        <v>131</v>
      </c>
      <c r="E98" s="14"/>
      <c r="F98" s="145" t="s">
        <v>132</v>
      </c>
      <c r="G98" s="14"/>
      <c r="H98" s="14"/>
      <c r="I98" s="14"/>
      <c r="J98" s="14"/>
      <c r="K98" s="14"/>
      <c r="L98" s="15"/>
      <c r="M98" s="146"/>
      <c r="N98" s="147"/>
      <c r="O98" s="37"/>
      <c r="P98" s="37"/>
      <c r="Q98" s="37"/>
      <c r="R98" s="37"/>
      <c r="S98" s="37"/>
      <c r="T98" s="38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" t="s">
        <v>131</v>
      </c>
      <c r="AU98" s="2" t="s">
        <v>84</v>
      </c>
    </row>
    <row r="99" spans="1:65" s="148" customFormat="1">
      <c r="B99" s="149"/>
      <c r="D99" s="144" t="s">
        <v>133</v>
      </c>
      <c r="E99" s="150"/>
      <c r="F99" s="151" t="s">
        <v>134</v>
      </c>
      <c r="H99" s="150"/>
      <c r="L99" s="149"/>
      <c r="M99" s="152"/>
      <c r="N99" s="153"/>
      <c r="O99" s="153"/>
      <c r="P99" s="153"/>
      <c r="Q99" s="153"/>
      <c r="R99" s="153"/>
      <c r="S99" s="153"/>
      <c r="T99" s="154"/>
      <c r="AT99" s="150" t="s">
        <v>133</v>
      </c>
      <c r="AU99" s="150" t="s">
        <v>84</v>
      </c>
      <c r="AV99" s="148" t="s">
        <v>82</v>
      </c>
      <c r="AW99" s="148" t="s">
        <v>36</v>
      </c>
      <c r="AX99" s="148" t="s">
        <v>6</v>
      </c>
      <c r="AY99" s="150" t="s">
        <v>122</v>
      </c>
    </row>
    <row r="100" spans="1:65" s="155" customFormat="1">
      <c r="B100" s="156"/>
      <c r="D100" s="144" t="s">
        <v>133</v>
      </c>
      <c r="E100" s="157"/>
      <c r="F100" s="158" t="s">
        <v>135</v>
      </c>
      <c r="H100" s="159">
        <v>3</v>
      </c>
      <c r="L100" s="156"/>
      <c r="M100" s="160"/>
      <c r="N100" s="161"/>
      <c r="O100" s="161"/>
      <c r="P100" s="161"/>
      <c r="Q100" s="161"/>
      <c r="R100" s="161"/>
      <c r="S100" s="161"/>
      <c r="T100" s="162"/>
      <c r="AT100" s="157" t="s">
        <v>133</v>
      </c>
      <c r="AU100" s="157" t="s">
        <v>84</v>
      </c>
      <c r="AV100" s="155" t="s">
        <v>84</v>
      </c>
      <c r="AW100" s="155" t="s">
        <v>36</v>
      </c>
      <c r="AX100" s="155" t="s">
        <v>6</v>
      </c>
      <c r="AY100" s="157" t="s">
        <v>122</v>
      </c>
    </row>
    <row r="101" spans="1:65" s="163" customFormat="1">
      <c r="B101" s="164"/>
      <c r="D101" s="144" t="s">
        <v>133</v>
      </c>
      <c r="E101" s="165"/>
      <c r="F101" s="166" t="s">
        <v>136</v>
      </c>
      <c r="H101" s="167">
        <v>3</v>
      </c>
      <c r="L101" s="164"/>
      <c r="M101" s="168"/>
      <c r="N101" s="169"/>
      <c r="O101" s="169"/>
      <c r="P101" s="169"/>
      <c r="Q101" s="169"/>
      <c r="R101" s="169"/>
      <c r="S101" s="169"/>
      <c r="T101" s="170"/>
      <c r="AT101" s="165" t="s">
        <v>133</v>
      </c>
      <c r="AU101" s="165" t="s">
        <v>84</v>
      </c>
      <c r="AV101" s="163" t="s">
        <v>129</v>
      </c>
      <c r="AW101" s="163" t="s">
        <v>36</v>
      </c>
      <c r="AX101" s="163" t="s">
        <v>82</v>
      </c>
      <c r="AY101" s="165" t="s">
        <v>122</v>
      </c>
    </row>
    <row r="102" spans="1:65" s="148" customFormat="1">
      <c r="B102" s="149"/>
      <c r="D102" s="144" t="s">
        <v>133</v>
      </c>
      <c r="E102" s="150"/>
      <c r="F102" s="151" t="s">
        <v>137</v>
      </c>
      <c r="H102" s="150"/>
      <c r="L102" s="149"/>
      <c r="M102" s="152"/>
      <c r="N102" s="153"/>
      <c r="O102" s="153"/>
      <c r="P102" s="153"/>
      <c r="Q102" s="153"/>
      <c r="R102" s="153"/>
      <c r="S102" s="153"/>
      <c r="T102" s="154"/>
      <c r="AT102" s="150" t="s">
        <v>133</v>
      </c>
      <c r="AU102" s="150" t="s">
        <v>84</v>
      </c>
      <c r="AV102" s="148" t="s">
        <v>82</v>
      </c>
      <c r="AW102" s="148" t="s">
        <v>36</v>
      </c>
      <c r="AX102" s="148" t="s">
        <v>6</v>
      </c>
      <c r="AY102" s="150" t="s">
        <v>122</v>
      </c>
    </row>
    <row r="103" spans="1:65" s="118" customFormat="1" ht="22.8" customHeight="1">
      <c r="B103" s="119"/>
      <c r="D103" s="120" t="s">
        <v>74</v>
      </c>
      <c r="E103" s="129" t="s">
        <v>138</v>
      </c>
      <c r="F103" s="129" t="s">
        <v>139</v>
      </c>
      <c r="J103" s="130"/>
      <c r="L103" s="119"/>
      <c r="M103" s="123"/>
      <c r="N103" s="124"/>
      <c r="O103" s="124"/>
      <c r="P103" s="125">
        <f>SUM(P104:P109)</f>
        <v>0.83763570000000009</v>
      </c>
      <c r="Q103" s="124"/>
      <c r="R103" s="125">
        <f>SUM(R104:R109)</f>
        <v>0</v>
      </c>
      <c r="S103" s="124"/>
      <c r="T103" s="126">
        <f>SUM(T104:T109)</f>
        <v>0</v>
      </c>
      <c r="AR103" s="120" t="s">
        <v>82</v>
      </c>
      <c r="AT103" s="127" t="s">
        <v>74</v>
      </c>
      <c r="AU103" s="127" t="s">
        <v>82</v>
      </c>
      <c r="AY103" s="120" t="s">
        <v>122</v>
      </c>
      <c r="BK103" s="128">
        <f>SUM(BK104:BK109)</f>
        <v>0</v>
      </c>
    </row>
    <row r="104" spans="1:65" s="18" customFormat="1" ht="44.25" customHeight="1">
      <c r="A104" s="14"/>
      <c r="B104" s="131"/>
      <c r="C104" s="132" t="s">
        <v>84</v>
      </c>
      <c r="D104" s="132" t="s">
        <v>125</v>
      </c>
      <c r="E104" s="133" t="s">
        <v>140</v>
      </c>
      <c r="F104" s="134" t="s">
        <v>141</v>
      </c>
      <c r="G104" s="135" t="s">
        <v>142</v>
      </c>
      <c r="H104" s="136">
        <v>0.50765800000000005</v>
      </c>
      <c r="I104" s="136"/>
      <c r="J104" s="136"/>
      <c r="K104" s="134"/>
      <c r="L104" s="15"/>
      <c r="M104" s="137"/>
      <c r="N104" s="138" t="s">
        <v>46</v>
      </c>
      <c r="O104" s="139">
        <v>1.411</v>
      </c>
      <c r="P104" s="139">
        <f>O104*H104</f>
        <v>0.71630543800000013</v>
      </c>
      <c r="Q104" s="139">
        <v>0</v>
      </c>
      <c r="R104" s="139">
        <f>Q104*H104</f>
        <v>0</v>
      </c>
      <c r="S104" s="139">
        <v>0</v>
      </c>
      <c r="T104" s="140">
        <f>S104*H104</f>
        <v>0</v>
      </c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R104" s="141" t="s">
        <v>129</v>
      </c>
      <c r="AT104" s="141" t="s">
        <v>125</v>
      </c>
      <c r="AU104" s="141" t="s">
        <v>84</v>
      </c>
      <c r="AY104" s="2" t="s">
        <v>122</v>
      </c>
      <c r="BE104" s="142">
        <f>IF(N104="základní",J104,0)</f>
        <v>0</v>
      </c>
      <c r="BF104" s="142">
        <f>IF(N104="snížená",J104,0)</f>
        <v>0</v>
      </c>
      <c r="BG104" s="142">
        <f>IF(N104="zákl. přenesená",J104,0)</f>
        <v>0</v>
      </c>
      <c r="BH104" s="142">
        <f>IF(N104="sníž. přenesená",J104,0)</f>
        <v>0</v>
      </c>
      <c r="BI104" s="142">
        <f>IF(N104="nulová",J104,0)</f>
        <v>0</v>
      </c>
      <c r="BJ104" s="2" t="s">
        <v>82</v>
      </c>
      <c r="BK104" s="143">
        <f>ROUND(I104*H104,15)</f>
        <v>0</v>
      </c>
      <c r="BL104" s="2" t="s">
        <v>129</v>
      </c>
      <c r="BM104" s="141" t="s">
        <v>143</v>
      </c>
    </row>
    <row r="105" spans="1:65" s="18" customFormat="1" ht="33" customHeight="1">
      <c r="A105" s="14"/>
      <c r="B105" s="131"/>
      <c r="C105" s="132" t="s">
        <v>135</v>
      </c>
      <c r="D105" s="132" t="s">
        <v>125</v>
      </c>
      <c r="E105" s="133" t="s">
        <v>144</v>
      </c>
      <c r="F105" s="134" t="s">
        <v>145</v>
      </c>
      <c r="G105" s="135" t="s">
        <v>142</v>
      </c>
      <c r="H105" s="136">
        <v>0.50765800000000005</v>
      </c>
      <c r="I105" s="136"/>
      <c r="J105" s="136"/>
      <c r="K105" s="134"/>
      <c r="L105" s="15"/>
      <c r="M105" s="137"/>
      <c r="N105" s="138" t="s">
        <v>46</v>
      </c>
      <c r="O105" s="139">
        <v>0.125</v>
      </c>
      <c r="P105" s="139">
        <f>O105*H105</f>
        <v>6.3457250000000007E-2</v>
      </c>
      <c r="Q105" s="139">
        <v>0</v>
      </c>
      <c r="R105" s="139">
        <f>Q105*H105</f>
        <v>0</v>
      </c>
      <c r="S105" s="139">
        <v>0</v>
      </c>
      <c r="T105" s="140">
        <f>S105*H105</f>
        <v>0</v>
      </c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R105" s="141" t="s">
        <v>129</v>
      </c>
      <c r="AT105" s="141" t="s">
        <v>125</v>
      </c>
      <c r="AU105" s="141" t="s">
        <v>84</v>
      </c>
      <c r="AY105" s="2" t="s">
        <v>122</v>
      </c>
      <c r="BE105" s="142">
        <f>IF(N105="základní",J105,0)</f>
        <v>0</v>
      </c>
      <c r="BF105" s="142">
        <f>IF(N105="snížená",J105,0)</f>
        <v>0</v>
      </c>
      <c r="BG105" s="142">
        <f>IF(N105="zákl. přenesená",J105,0)</f>
        <v>0</v>
      </c>
      <c r="BH105" s="142">
        <f>IF(N105="sníž. přenesená",J105,0)</f>
        <v>0</v>
      </c>
      <c r="BI105" s="142">
        <f>IF(N105="nulová",J105,0)</f>
        <v>0</v>
      </c>
      <c r="BJ105" s="2" t="s">
        <v>82</v>
      </c>
      <c r="BK105" s="143">
        <f>ROUND(I105*H105,15)</f>
        <v>0</v>
      </c>
      <c r="BL105" s="2" t="s">
        <v>129</v>
      </c>
      <c r="BM105" s="141" t="s">
        <v>146</v>
      </c>
    </row>
    <row r="106" spans="1:65" s="18" customFormat="1" ht="44.25" customHeight="1">
      <c r="A106" s="14"/>
      <c r="B106" s="131"/>
      <c r="C106" s="132" t="s">
        <v>129</v>
      </c>
      <c r="D106" s="132" t="s">
        <v>125</v>
      </c>
      <c r="E106" s="133" t="s">
        <v>147</v>
      </c>
      <c r="F106" s="134" t="s">
        <v>148</v>
      </c>
      <c r="G106" s="135" t="s">
        <v>142</v>
      </c>
      <c r="H106" s="136">
        <v>9.6455020000000005</v>
      </c>
      <c r="I106" s="136"/>
      <c r="J106" s="136"/>
      <c r="K106" s="134"/>
      <c r="L106" s="15"/>
      <c r="M106" s="137"/>
      <c r="N106" s="138" t="s">
        <v>46</v>
      </c>
      <c r="O106" s="139">
        <v>6.0000000000000001E-3</v>
      </c>
      <c r="P106" s="139">
        <f>O106*H106</f>
        <v>5.7873012000000001E-2</v>
      </c>
      <c r="Q106" s="139">
        <v>0</v>
      </c>
      <c r="R106" s="139">
        <f>Q106*H106</f>
        <v>0</v>
      </c>
      <c r="S106" s="139">
        <v>0</v>
      </c>
      <c r="T106" s="140">
        <f>S106*H106</f>
        <v>0</v>
      </c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R106" s="141" t="s">
        <v>129</v>
      </c>
      <c r="AT106" s="141" t="s">
        <v>125</v>
      </c>
      <c r="AU106" s="141" t="s">
        <v>84</v>
      </c>
      <c r="AY106" s="2" t="s">
        <v>122</v>
      </c>
      <c r="BE106" s="142">
        <f>IF(N106="základní",J106,0)</f>
        <v>0</v>
      </c>
      <c r="BF106" s="142">
        <f>IF(N106="snížená",J106,0)</f>
        <v>0</v>
      </c>
      <c r="BG106" s="142">
        <f>IF(N106="zákl. přenesená",J106,0)</f>
        <v>0</v>
      </c>
      <c r="BH106" s="142">
        <f>IF(N106="sníž. přenesená",J106,0)</f>
        <v>0</v>
      </c>
      <c r="BI106" s="142">
        <f>IF(N106="nulová",J106,0)</f>
        <v>0</v>
      </c>
      <c r="BJ106" s="2" t="s">
        <v>82</v>
      </c>
      <c r="BK106" s="143">
        <f>ROUND(I106*H106,15)</f>
        <v>0</v>
      </c>
      <c r="BL106" s="2" t="s">
        <v>129</v>
      </c>
      <c r="BM106" s="141" t="s">
        <v>149</v>
      </c>
    </row>
    <row r="107" spans="1:65" s="155" customFormat="1">
      <c r="B107" s="156"/>
      <c r="D107" s="144" t="s">
        <v>133</v>
      </c>
      <c r="F107" s="158" t="s">
        <v>150</v>
      </c>
      <c r="H107" s="159">
        <v>9.6455020000000005</v>
      </c>
      <c r="L107" s="156"/>
      <c r="M107" s="160"/>
      <c r="N107" s="161"/>
      <c r="O107" s="161"/>
      <c r="P107" s="161"/>
      <c r="Q107" s="161"/>
      <c r="R107" s="161"/>
      <c r="S107" s="161"/>
      <c r="T107" s="162"/>
      <c r="AT107" s="157" t="s">
        <v>133</v>
      </c>
      <c r="AU107" s="157" t="s">
        <v>84</v>
      </c>
      <c r="AV107" s="155" t="s">
        <v>84</v>
      </c>
      <c r="AW107" s="155" t="s">
        <v>3</v>
      </c>
      <c r="AX107" s="155" t="s">
        <v>82</v>
      </c>
      <c r="AY107" s="157" t="s">
        <v>122</v>
      </c>
    </row>
    <row r="108" spans="1:65" s="18" customFormat="1" ht="44.25" customHeight="1">
      <c r="A108" s="14"/>
      <c r="B108" s="131"/>
      <c r="C108" s="132" t="s">
        <v>151</v>
      </c>
      <c r="D108" s="132" t="s">
        <v>125</v>
      </c>
      <c r="E108" s="133" t="s">
        <v>152</v>
      </c>
      <c r="F108" s="134" t="s">
        <v>153</v>
      </c>
      <c r="G108" s="135" t="s">
        <v>142</v>
      </c>
      <c r="H108" s="136">
        <v>5.0999999999999997E-2</v>
      </c>
      <c r="I108" s="136"/>
      <c r="J108" s="136"/>
      <c r="K108" s="134"/>
      <c r="L108" s="15"/>
      <c r="M108" s="137"/>
      <c r="N108" s="138" t="s">
        <v>46</v>
      </c>
      <c r="O108" s="139">
        <v>0</v>
      </c>
      <c r="P108" s="139">
        <f>O108*H108</f>
        <v>0</v>
      </c>
      <c r="Q108" s="139">
        <v>0</v>
      </c>
      <c r="R108" s="139">
        <f>Q108*H108</f>
        <v>0</v>
      </c>
      <c r="S108" s="139">
        <v>0</v>
      </c>
      <c r="T108" s="140">
        <f>S108*H108</f>
        <v>0</v>
      </c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R108" s="141" t="s">
        <v>129</v>
      </c>
      <c r="AT108" s="141" t="s">
        <v>125</v>
      </c>
      <c r="AU108" s="141" t="s">
        <v>84</v>
      </c>
      <c r="AY108" s="2" t="s">
        <v>122</v>
      </c>
      <c r="BE108" s="142">
        <f>IF(N108="základní",J108,0)</f>
        <v>0</v>
      </c>
      <c r="BF108" s="142">
        <f>IF(N108="snížená",J108,0)</f>
        <v>0</v>
      </c>
      <c r="BG108" s="142">
        <f>IF(N108="zákl. přenesená",J108,0)</f>
        <v>0</v>
      </c>
      <c r="BH108" s="142">
        <f>IF(N108="sníž. přenesená",J108,0)</f>
        <v>0</v>
      </c>
      <c r="BI108" s="142">
        <f>IF(N108="nulová",J108,0)</f>
        <v>0</v>
      </c>
      <c r="BJ108" s="2" t="s">
        <v>82</v>
      </c>
      <c r="BK108" s="143">
        <f>ROUND(I108*H108,15)</f>
        <v>0</v>
      </c>
      <c r="BL108" s="2" t="s">
        <v>129</v>
      </c>
      <c r="BM108" s="141" t="s">
        <v>154</v>
      </c>
    </row>
    <row r="109" spans="1:65" s="18" customFormat="1" ht="24.15" customHeight="1">
      <c r="A109" s="14"/>
      <c r="B109" s="131"/>
      <c r="C109" s="132" t="s">
        <v>123</v>
      </c>
      <c r="D109" s="132" t="s">
        <v>125</v>
      </c>
      <c r="E109" s="133" t="s">
        <v>155</v>
      </c>
      <c r="F109" s="134" t="s">
        <v>156</v>
      </c>
      <c r="G109" s="135" t="s">
        <v>142</v>
      </c>
      <c r="H109" s="136">
        <v>0.45666000000000001</v>
      </c>
      <c r="I109" s="136"/>
      <c r="J109" s="136"/>
      <c r="K109" s="134"/>
      <c r="L109" s="15"/>
      <c r="M109" s="137"/>
      <c r="N109" s="138" t="s">
        <v>46</v>
      </c>
      <c r="O109" s="139">
        <v>0</v>
      </c>
      <c r="P109" s="139">
        <f>O109*H109</f>
        <v>0</v>
      </c>
      <c r="Q109" s="139">
        <v>0</v>
      </c>
      <c r="R109" s="139">
        <f>Q109*H109</f>
        <v>0</v>
      </c>
      <c r="S109" s="139">
        <v>0</v>
      </c>
      <c r="T109" s="140">
        <f>S109*H109</f>
        <v>0</v>
      </c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R109" s="141" t="s">
        <v>129</v>
      </c>
      <c r="AT109" s="141" t="s">
        <v>125</v>
      </c>
      <c r="AU109" s="141" t="s">
        <v>84</v>
      </c>
      <c r="AY109" s="2" t="s">
        <v>122</v>
      </c>
      <c r="BE109" s="142">
        <f>IF(N109="základní",J109,0)</f>
        <v>0</v>
      </c>
      <c r="BF109" s="142">
        <f>IF(N109="snížená",J109,0)</f>
        <v>0</v>
      </c>
      <c r="BG109" s="142">
        <f>IF(N109="zákl. přenesená",J109,0)</f>
        <v>0</v>
      </c>
      <c r="BH109" s="142">
        <f>IF(N109="sníž. přenesená",J109,0)</f>
        <v>0</v>
      </c>
      <c r="BI109" s="142">
        <f>IF(N109="nulová",J109,0)</f>
        <v>0</v>
      </c>
      <c r="BJ109" s="2" t="s">
        <v>82</v>
      </c>
      <c r="BK109" s="143">
        <f>ROUND(I109*H109,15)</f>
        <v>0</v>
      </c>
      <c r="BL109" s="2" t="s">
        <v>129</v>
      </c>
      <c r="BM109" s="141" t="s">
        <v>157</v>
      </c>
    </row>
    <row r="110" spans="1:65" s="118" customFormat="1" ht="22.8" customHeight="1">
      <c r="B110" s="119"/>
      <c r="D110" s="120" t="s">
        <v>74</v>
      </c>
      <c r="E110" s="129" t="s">
        <v>158</v>
      </c>
      <c r="F110" s="129" t="s">
        <v>159</v>
      </c>
      <c r="J110" s="130"/>
      <c r="L110" s="119"/>
      <c r="M110" s="123"/>
      <c r="N110" s="124"/>
      <c r="O110" s="124"/>
      <c r="P110" s="125">
        <f>P111</f>
        <v>0.11935462200000001</v>
      </c>
      <c r="Q110" s="124"/>
      <c r="R110" s="125">
        <f>R111</f>
        <v>0</v>
      </c>
      <c r="S110" s="124"/>
      <c r="T110" s="126">
        <f>T111</f>
        <v>0</v>
      </c>
      <c r="AR110" s="120" t="s">
        <v>82</v>
      </c>
      <c r="AT110" s="127" t="s">
        <v>74</v>
      </c>
      <c r="AU110" s="127" t="s">
        <v>82</v>
      </c>
      <c r="AY110" s="120" t="s">
        <v>122</v>
      </c>
      <c r="BK110" s="128">
        <f>BK111</f>
        <v>0</v>
      </c>
    </row>
    <row r="111" spans="1:65" s="18" customFormat="1" ht="55.5" customHeight="1">
      <c r="A111" s="14"/>
      <c r="B111" s="131"/>
      <c r="C111" s="132" t="s">
        <v>160</v>
      </c>
      <c r="D111" s="132" t="s">
        <v>125</v>
      </c>
      <c r="E111" s="133" t="s">
        <v>161</v>
      </c>
      <c r="F111" s="134" t="s">
        <v>162</v>
      </c>
      <c r="G111" s="135" t="s">
        <v>142</v>
      </c>
      <c r="H111" s="136">
        <v>0.37532900000000002</v>
      </c>
      <c r="I111" s="136"/>
      <c r="J111" s="136"/>
      <c r="K111" s="134"/>
      <c r="L111" s="15"/>
      <c r="M111" s="137"/>
      <c r="N111" s="138" t="s">
        <v>46</v>
      </c>
      <c r="O111" s="139">
        <v>0.318</v>
      </c>
      <c r="P111" s="139">
        <f>O111*H111</f>
        <v>0.11935462200000001</v>
      </c>
      <c r="Q111" s="139">
        <v>0</v>
      </c>
      <c r="R111" s="139">
        <f>Q111*H111</f>
        <v>0</v>
      </c>
      <c r="S111" s="139">
        <v>0</v>
      </c>
      <c r="T111" s="140">
        <f>S111*H111</f>
        <v>0</v>
      </c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R111" s="141" t="s">
        <v>129</v>
      </c>
      <c r="AT111" s="141" t="s">
        <v>125</v>
      </c>
      <c r="AU111" s="141" t="s">
        <v>84</v>
      </c>
      <c r="AY111" s="2" t="s">
        <v>122</v>
      </c>
      <c r="BE111" s="142">
        <f>IF(N111="základní",J111,0)</f>
        <v>0</v>
      </c>
      <c r="BF111" s="142">
        <f>IF(N111="snížená",J111,0)</f>
        <v>0</v>
      </c>
      <c r="BG111" s="142">
        <f>IF(N111="zákl. přenesená",J111,0)</f>
        <v>0</v>
      </c>
      <c r="BH111" s="142">
        <f>IF(N111="sníž. přenesená",J111,0)</f>
        <v>0</v>
      </c>
      <c r="BI111" s="142">
        <f>IF(N111="nulová",J111,0)</f>
        <v>0</v>
      </c>
      <c r="BJ111" s="2" t="s">
        <v>82</v>
      </c>
      <c r="BK111" s="143">
        <f>ROUND(I111*H111,15)</f>
        <v>0</v>
      </c>
      <c r="BL111" s="2" t="s">
        <v>129</v>
      </c>
      <c r="BM111" s="141" t="s">
        <v>163</v>
      </c>
    </row>
    <row r="112" spans="1:65" s="118" customFormat="1" ht="25.95" customHeight="1">
      <c r="B112" s="119"/>
      <c r="D112" s="120" t="s">
        <v>74</v>
      </c>
      <c r="E112" s="121" t="s">
        <v>164</v>
      </c>
      <c r="F112" s="121" t="s">
        <v>165</v>
      </c>
      <c r="J112" s="122"/>
      <c r="L112" s="119"/>
      <c r="M112" s="123"/>
      <c r="N112" s="124"/>
      <c r="O112" s="124"/>
      <c r="P112" s="125">
        <f>P113+P239+P250+P282+P324</f>
        <v>348.52483111591994</v>
      </c>
      <c r="Q112" s="124"/>
      <c r="R112" s="125">
        <f>R113+R239+R250+R282+R324</f>
        <v>5.9238414049999992</v>
      </c>
      <c r="S112" s="124"/>
      <c r="T112" s="126">
        <f>T113+T239+T250+T282+T324</f>
        <v>0.50765799999999994</v>
      </c>
      <c r="AR112" s="120" t="s">
        <v>84</v>
      </c>
      <c r="AT112" s="127" t="s">
        <v>74</v>
      </c>
      <c r="AU112" s="127" t="s">
        <v>6</v>
      </c>
      <c r="AY112" s="120" t="s">
        <v>122</v>
      </c>
      <c r="BK112" s="128">
        <f>BK113+BK239+BK250+BK282+BK324</f>
        <v>0</v>
      </c>
    </row>
    <row r="113" spans="1:65" s="118" customFormat="1" ht="22.8" customHeight="1">
      <c r="B113" s="119"/>
      <c r="D113" s="120" t="s">
        <v>74</v>
      </c>
      <c r="E113" s="129" t="s">
        <v>166</v>
      </c>
      <c r="F113" s="129" t="s">
        <v>167</v>
      </c>
      <c r="J113" s="130"/>
      <c r="L113" s="119"/>
      <c r="M113" s="123"/>
      <c r="N113" s="124"/>
      <c r="O113" s="124"/>
      <c r="P113" s="125">
        <f>SUM(P114:P238)</f>
        <v>180.44465675255998</v>
      </c>
      <c r="Q113" s="124"/>
      <c r="R113" s="125">
        <f>SUM(R114:R238)</f>
        <v>5.1994188449999994</v>
      </c>
      <c r="S113" s="124"/>
      <c r="T113" s="126">
        <f>SUM(T114:T238)</f>
        <v>0.20399999999999999</v>
      </c>
      <c r="AR113" s="120" t="s">
        <v>84</v>
      </c>
      <c r="AT113" s="127" t="s">
        <v>74</v>
      </c>
      <c r="AU113" s="127" t="s">
        <v>82</v>
      </c>
      <c r="AY113" s="120" t="s">
        <v>122</v>
      </c>
      <c r="BK113" s="128">
        <f>SUM(BK114:BK238)</f>
        <v>0</v>
      </c>
    </row>
    <row r="114" spans="1:65" s="18" customFormat="1" ht="16.5" customHeight="1">
      <c r="A114" s="14"/>
      <c r="B114" s="131"/>
      <c r="C114" s="132" t="s">
        <v>168</v>
      </c>
      <c r="D114" s="132" t="s">
        <v>125</v>
      </c>
      <c r="E114" s="133" t="s">
        <v>169</v>
      </c>
      <c r="F114" s="134" t="s">
        <v>170</v>
      </c>
      <c r="G114" s="135" t="s">
        <v>171</v>
      </c>
      <c r="H114" s="136">
        <v>1</v>
      </c>
      <c r="I114" s="136"/>
      <c r="J114" s="136"/>
      <c r="K114" s="134"/>
      <c r="L114" s="15"/>
      <c r="M114" s="137"/>
      <c r="N114" s="138" t="s">
        <v>46</v>
      </c>
      <c r="O114" s="139">
        <v>0</v>
      </c>
      <c r="P114" s="139">
        <f>O114*H114</f>
        <v>0</v>
      </c>
      <c r="Q114" s="139">
        <v>0</v>
      </c>
      <c r="R114" s="139">
        <f>Q114*H114</f>
        <v>0</v>
      </c>
      <c r="S114" s="139">
        <v>0</v>
      </c>
      <c r="T114" s="140">
        <f>S114*H114</f>
        <v>0</v>
      </c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R114" s="141" t="s">
        <v>129</v>
      </c>
      <c r="AT114" s="141" t="s">
        <v>125</v>
      </c>
      <c r="AU114" s="141" t="s">
        <v>84</v>
      </c>
      <c r="AY114" s="2" t="s">
        <v>122</v>
      </c>
      <c r="BE114" s="142">
        <f>IF(N114="základní",J114,0)</f>
        <v>0</v>
      </c>
      <c r="BF114" s="142">
        <f>IF(N114="snížená",J114,0)</f>
        <v>0</v>
      </c>
      <c r="BG114" s="142">
        <f>IF(N114="zákl. přenesená",J114,0)</f>
        <v>0</v>
      </c>
      <c r="BH114" s="142">
        <f>IF(N114="sníž. přenesená",J114,0)</f>
        <v>0</v>
      </c>
      <c r="BI114" s="142">
        <f>IF(N114="nulová",J114,0)</f>
        <v>0</v>
      </c>
      <c r="BJ114" s="2" t="s">
        <v>82</v>
      </c>
      <c r="BK114" s="143">
        <f>ROUND(I114*H114,15)</f>
        <v>0</v>
      </c>
      <c r="BL114" s="2" t="s">
        <v>129</v>
      </c>
      <c r="BM114" s="141" t="s">
        <v>172</v>
      </c>
    </row>
    <row r="115" spans="1:65" s="18" customFormat="1" ht="211.2">
      <c r="A115" s="14"/>
      <c r="B115" s="15"/>
      <c r="C115" s="14"/>
      <c r="D115" s="144" t="s">
        <v>131</v>
      </c>
      <c r="E115" s="14"/>
      <c r="F115" s="145" t="s">
        <v>173</v>
      </c>
      <c r="G115" s="14"/>
      <c r="H115" s="14"/>
      <c r="I115" s="14"/>
      <c r="J115" s="14"/>
      <c r="K115" s="14"/>
      <c r="L115" s="15"/>
      <c r="M115" s="146"/>
      <c r="N115" s="147"/>
      <c r="O115" s="37"/>
      <c r="P115" s="37"/>
      <c r="Q115" s="37"/>
      <c r="R115" s="37"/>
      <c r="S115" s="37"/>
      <c r="T115" s="38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" t="s">
        <v>131</v>
      </c>
      <c r="AU115" s="2" t="s">
        <v>84</v>
      </c>
    </row>
    <row r="116" spans="1:65" s="148" customFormat="1">
      <c r="B116" s="149"/>
      <c r="D116" s="144" t="s">
        <v>133</v>
      </c>
      <c r="E116" s="150"/>
      <c r="F116" s="151" t="s">
        <v>174</v>
      </c>
      <c r="H116" s="150"/>
      <c r="L116" s="149"/>
      <c r="M116" s="152"/>
      <c r="N116" s="153"/>
      <c r="O116" s="153"/>
      <c r="P116" s="153"/>
      <c r="Q116" s="153"/>
      <c r="R116" s="153"/>
      <c r="S116" s="153"/>
      <c r="T116" s="154"/>
      <c r="AT116" s="150" t="s">
        <v>133</v>
      </c>
      <c r="AU116" s="150" t="s">
        <v>84</v>
      </c>
      <c r="AV116" s="148" t="s">
        <v>82</v>
      </c>
      <c r="AW116" s="148" t="s">
        <v>36</v>
      </c>
      <c r="AX116" s="148" t="s">
        <v>6</v>
      </c>
      <c r="AY116" s="150" t="s">
        <v>122</v>
      </c>
    </row>
    <row r="117" spans="1:65" s="155" customFormat="1">
      <c r="B117" s="156"/>
      <c r="D117" s="144" t="s">
        <v>133</v>
      </c>
      <c r="E117" s="157"/>
      <c r="F117" s="158" t="s">
        <v>82</v>
      </c>
      <c r="H117" s="159">
        <v>1</v>
      </c>
      <c r="L117" s="156"/>
      <c r="M117" s="160"/>
      <c r="N117" s="161"/>
      <c r="O117" s="161"/>
      <c r="P117" s="161"/>
      <c r="Q117" s="161"/>
      <c r="R117" s="161"/>
      <c r="S117" s="161"/>
      <c r="T117" s="162"/>
      <c r="AT117" s="157" t="s">
        <v>133</v>
      </c>
      <c r="AU117" s="157" t="s">
        <v>84</v>
      </c>
      <c r="AV117" s="155" t="s">
        <v>84</v>
      </c>
      <c r="AW117" s="155" t="s">
        <v>36</v>
      </c>
      <c r="AX117" s="155" t="s">
        <v>6</v>
      </c>
      <c r="AY117" s="157" t="s">
        <v>122</v>
      </c>
    </row>
    <row r="118" spans="1:65" s="163" customFormat="1">
      <c r="B118" s="164"/>
      <c r="D118" s="144" t="s">
        <v>133</v>
      </c>
      <c r="E118" s="165"/>
      <c r="F118" s="166" t="s">
        <v>136</v>
      </c>
      <c r="H118" s="167">
        <v>1</v>
      </c>
      <c r="L118" s="164"/>
      <c r="M118" s="168"/>
      <c r="N118" s="169"/>
      <c r="O118" s="169"/>
      <c r="P118" s="169"/>
      <c r="Q118" s="169"/>
      <c r="R118" s="169"/>
      <c r="S118" s="169"/>
      <c r="T118" s="170"/>
      <c r="AT118" s="165" t="s">
        <v>133</v>
      </c>
      <c r="AU118" s="165" t="s">
        <v>84</v>
      </c>
      <c r="AV118" s="163" t="s">
        <v>129</v>
      </c>
      <c r="AW118" s="163" t="s">
        <v>36</v>
      </c>
      <c r="AX118" s="163" t="s">
        <v>82</v>
      </c>
      <c r="AY118" s="165" t="s">
        <v>122</v>
      </c>
    </row>
    <row r="119" spans="1:65" s="148" customFormat="1">
      <c r="B119" s="149"/>
      <c r="D119" s="144" t="s">
        <v>133</v>
      </c>
      <c r="E119" s="150"/>
      <c r="F119" s="151" t="s">
        <v>175</v>
      </c>
      <c r="H119" s="150"/>
      <c r="L119" s="149"/>
      <c r="M119" s="152"/>
      <c r="N119" s="153"/>
      <c r="O119" s="153"/>
      <c r="P119" s="153"/>
      <c r="Q119" s="153"/>
      <c r="R119" s="153"/>
      <c r="S119" s="153"/>
      <c r="T119" s="154"/>
      <c r="AT119" s="150" t="s">
        <v>133</v>
      </c>
      <c r="AU119" s="150" t="s">
        <v>84</v>
      </c>
      <c r="AV119" s="148" t="s">
        <v>82</v>
      </c>
      <c r="AW119" s="148" t="s">
        <v>36</v>
      </c>
      <c r="AX119" s="148" t="s">
        <v>6</v>
      </c>
      <c r="AY119" s="150" t="s">
        <v>122</v>
      </c>
    </row>
    <row r="120" spans="1:65" s="18" customFormat="1" ht="24.15" customHeight="1">
      <c r="A120" s="14"/>
      <c r="B120" s="131"/>
      <c r="C120" s="132" t="s">
        <v>176</v>
      </c>
      <c r="D120" s="132" t="s">
        <v>125</v>
      </c>
      <c r="E120" s="133" t="s">
        <v>177</v>
      </c>
      <c r="F120" s="134" t="s">
        <v>178</v>
      </c>
      <c r="G120" s="135" t="s">
        <v>179</v>
      </c>
      <c r="H120" s="136">
        <v>120</v>
      </c>
      <c r="I120" s="136"/>
      <c r="J120" s="136"/>
      <c r="K120" s="134"/>
      <c r="L120" s="15"/>
      <c r="M120" s="137"/>
      <c r="N120" s="138" t="s">
        <v>46</v>
      </c>
      <c r="O120" s="139">
        <v>0.06</v>
      </c>
      <c r="P120" s="139">
        <f>O120*H120</f>
        <v>7.1999999999999993</v>
      </c>
      <c r="Q120" s="139">
        <v>0</v>
      </c>
      <c r="R120" s="139">
        <f>Q120*H120</f>
        <v>0</v>
      </c>
      <c r="S120" s="139">
        <v>1.6999999999999999E-3</v>
      </c>
      <c r="T120" s="140">
        <f>S120*H120</f>
        <v>0.20399999999999999</v>
      </c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R120" s="141" t="s">
        <v>180</v>
      </c>
      <c r="AT120" s="141" t="s">
        <v>125</v>
      </c>
      <c r="AU120" s="141" t="s">
        <v>84</v>
      </c>
      <c r="AY120" s="2" t="s">
        <v>122</v>
      </c>
      <c r="BE120" s="142">
        <f>IF(N120="základní",J120,0)</f>
        <v>0</v>
      </c>
      <c r="BF120" s="142">
        <f>IF(N120="snížená",J120,0)</f>
        <v>0</v>
      </c>
      <c r="BG120" s="142">
        <f>IF(N120="zákl. přenesená",J120,0)</f>
        <v>0</v>
      </c>
      <c r="BH120" s="142">
        <f>IF(N120="sníž. přenesená",J120,0)</f>
        <v>0</v>
      </c>
      <c r="BI120" s="142">
        <f>IF(N120="nulová",J120,0)</f>
        <v>0</v>
      </c>
      <c r="BJ120" s="2" t="s">
        <v>82</v>
      </c>
      <c r="BK120" s="143">
        <f>ROUND(I120*H120,15)</f>
        <v>0</v>
      </c>
      <c r="BL120" s="2" t="s">
        <v>180</v>
      </c>
      <c r="BM120" s="141" t="s">
        <v>181</v>
      </c>
    </row>
    <row r="121" spans="1:65" s="148" customFormat="1">
      <c r="B121" s="149"/>
      <c r="D121" s="144" t="s">
        <v>133</v>
      </c>
      <c r="E121" s="150"/>
      <c r="F121" s="151" t="s">
        <v>182</v>
      </c>
      <c r="H121" s="150"/>
      <c r="L121" s="149"/>
      <c r="M121" s="152"/>
      <c r="N121" s="153"/>
      <c r="O121" s="153"/>
      <c r="P121" s="153"/>
      <c r="Q121" s="153"/>
      <c r="R121" s="153"/>
      <c r="S121" s="153"/>
      <c r="T121" s="154"/>
      <c r="AT121" s="150" t="s">
        <v>133</v>
      </c>
      <c r="AU121" s="150" t="s">
        <v>84</v>
      </c>
      <c r="AV121" s="148" t="s">
        <v>82</v>
      </c>
      <c r="AW121" s="148" t="s">
        <v>36</v>
      </c>
      <c r="AX121" s="148" t="s">
        <v>6</v>
      </c>
      <c r="AY121" s="150" t="s">
        <v>122</v>
      </c>
    </row>
    <row r="122" spans="1:65" s="155" customFormat="1">
      <c r="B122" s="156"/>
      <c r="D122" s="144" t="s">
        <v>133</v>
      </c>
      <c r="E122" s="157"/>
      <c r="F122" s="158" t="s">
        <v>183</v>
      </c>
      <c r="H122" s="159">
        <v>103.8</v>
      </c>
      <c r="L122" s="156"/>
      <c r="M122" s="160"/>
      <c r="N122" s="161"/>
      <c r="O122" s="161"/>
      <c r="P122" s="161"/>
      <c r="Q122" s="161"/>
      <c r="R122" s="161"/>
      <c r="S122" s="161"/>
      <c r="T122" s="162"/>
      <c r="AT122" s="157" t="s">
        <v>133</v>
      </c>
      <c r="AU122" s="157" t="s">
        <v>84</v>
      </c>
      <c r="AV122" s="155" t="s">
        <v>84</v>
      </c>
      <c r="AW122" s="155" t="s">
        <v>36</v>
      </c>
      <c r="AX122" s="155" t="s">
        <v>6</v>
      </c>
      <c r="AY122" s="157" t="s">
        <v>122</v>
      </c>
    </row>
    <row r="123" spans="1:65" s="148" customFormat="1">
      <c r="B123" s="149"/>
      <c r="D123" s="144" t="s">
        <v>133</v>
      </c>
      <c r="E123" s="150"/>
      <c r="F123" s="151" t="s">
        <v>134</v>
      </c>
      <c r="H123" s="150"/>
      <c r="L123" s="149"/>
      <c r="M123" s="152"/>
      <c r="N123" s="153"/>
      <c r="O123" s="153"/>
      <c r="P123" s="153"/>
      <c r="Q123" s="153"/>
      <c r="R123" s="153"/>
      <c r="S123" s="153"/>
      <c r="T123" s="154"/>
      <c r="AT123" s="150" t="s">
        <v>133</v>
      </c>
      <c r="AU123" s="150" t="s">
        <v>84</v>
      </c>
      <c r="AV123" s="148" t="s">
        <v>82</v>
      </c>
      <c r="AW123" s="148" t="s">
        <v>36</v>
      </c>
      <c r="AX123" s="148" t="s">
        <v>6</v>
      </c>
      <c r="AY123" s="150" t="s">
        <v>122</v>
      </c>
    </row>
    <row r="124" spans="1:65" s="155" customFormat="1">
      <c r="B124" s="156"/>
      <c r="D124" s="144" t="s">
        <v>133</v>
      </c>
      <c r="E124" s="157"/>
      <c r="F124" s="158" t="s">
        <v>184</v>
      </c>
      <c r="H124" s="159">
        <v>16.2</v>
      </c>
      <c r="L124" s="156"/>
      <c r="M124" s="160"/>
      <c r="N124" s="161"/>
      <c r="O124" s="161"/>
      <c r="P124" s="161"/>
      <c r="Q124" s="161"/>
      <c r="R124" s="161"/>
      <c r="S124" s="161"/>
      <c r="T124" s="162"/>
      <c r="AT124" s="157" t="s">
        <v>133</v>
      </c>
      <c r="AU124" s="157" t="s">
        <v>84</v>
      </c>
      <c r="AV124" s="155" t="s">
        <v>84</v>
      </c>
      <c r="AW124" s="155" t="s">
        <v>36</v>
      </c>
      <c r="AX124" s="155" t="s">
        <v>6</v>
      </c>
      <c r="AY124" s="157" t="s">
        <v>122</v>
      </c>
    </row>
    <row r="125" spans="1:65" s="163" customFormat="1">
      <c r="B125" s="164"/>
      <c r="D125" s="144" t="s">
        <v>133</v>
      </c>
      <c r="E125" s="165"/>
      <c r="F125" s="166" t="s">
        <v>136</v>
      </c>
      <c r="H125" s="167">
        <v>120</v>
      </c>
      <c r="L125" s="164"/>
      <c r="M125" s="168"/>
      <c r="N125" s="169"/>
      <c r="O125" s="169"/>
      <c r="P125" s="169"/>
      <c r="Q125" s="169"/>
      <c r="R125" s="169"/>
      <c r="S125" s="169"/>
      <c r="T125" s="170"/>
      <c r="AT125" s="165" t="s">
        <v>133</v>
      </c>
      <c r="AU125" s="165" t="s">
        <v>84</v>
      </c>
      <c r="AV125" s="163" t="s">
        <v>129</v>
      </c>
      <c r="AW125" s="163" t="s">
        <v>36</v>
      </c>
      <c r="AX125" s="163" t="s">
        <v>82</v>
      </c>
      <c r="AY125" s="165" t="s">
        <v>122</v>
      </c>
    </row>
    <row r="126" spans="1:65" s="148" customFormat="1">
      <c r="B126" s="149"/>
      <c r="D126" s="144" t="s">
        <v>133</v>
      </c>
      <c r="E126" s="150"/>
      <c r="F126" s="151" t="s">
        <v>185</v>
      </c>
      <c r="H126" s="150"/>
      <c r="L126" s="149"/>
      <c r="M126" s="152"/>
      <c r="N126" s="153"/>
      <c r="O126" s="153"/>
      <c r="P126" s="153"/>
      <c r="Q126" s="153"/>
      <c r="R126" s="153"/>
      <c r="S126" s="153"/>
      <c r="T126" s="154"/>
      <c r="AT126" s="150" t="s">
        <v>133</v>
      </c>
      <c r="AU126" s="150" t="s">
        <v>84</v>
      </c>
      <c r="AV126" s="148" t="s">
        <v>82</v>
      </c>
      <c r="AW126" s="148" t="s">
        <v>36</v>
      </c>
      <c r="AX126" s="148" t="s">
        <v>6</v>
      </c>
      <c r="AY126" s="150" t="s">
        <v>122</v>
      </c>
    </row>
    <row r="127" spans="1:65" s="18" customFormat="1" ht="33" customHeight="1">
      <c r="A127" s="14"/>
      <c r="B127" s="131"/>
      <c r="C127" s="132" t="s">
        <v>186</v>
      </c>
      <c r="D127" s="132" t="s">
        <v>125</v>
      </c>
      <c r="E127" s="133" t="s">
        <v>187</v>
      </c>
      <c r="F127" s="134" t="s">
        <v>188</v>
      </c>
      <c r="G127" s="135" t="s">
        <v>128</v>
      </c>
      <c r="H127" s="136">
        <v>10</v>
      </c>
      <c r="I127" s="136"/>
      <c r="J127" s="136"/>
      <c r="K127" s="134"/>
      <c r="L127" s="15"/>
      <c r="M127" s="137"/>
      <c r="N127" s="138" t="s">
        <v>46</v>
      </c>
      <c r="O127" s="139">
        <v>5.0999999999999997E-2</v>
      </c>
      <c r="P127" s="139">
        <f>O127*H127</f>
        <v>0.51</v>
      </c>
      <c r="Q127" s="139">
        <v>4.4999999999999999E-4</v>
      </c>
      <c r="R127" s="139">
        <f>Q127*H127</f>
        <v>4.4999999999999997E-3</v>
      </c>
      <c r="S127" s="139">
        <v>0</v>
      </c>
      <c r="T127" s="140">
        <f>S127*H127</f>
        <v>0</v>
      </c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R127" s="141" t="s">
        <v>180</v>
      </c>
      <c r="AT127" s="141" t="s">
        <v>125</v>
      </c>
      <c r="AU127" s="141" t="s">
        <v>84</v>
      </c>
      <c r="AY127" s="2" t="s">
        <v>122</v>
      </c>
      <c r="BE127" s="142">
        <f>IF(N127="základní",J127,0)</f>
        <v>0</v>
      </c>
      <c r="BF127" s="142">
        <f>IF(N127="snížená",J127,0)</f>
        <v>0</v>
      </c>
      <c r="BG127" s="142">
        <f>IF(N127="zákl. přenesená",J127,0)</f>
        <v>0</v>
      </c>
      <c r="BH127" s="142">
        <f>IF(N127="sníž. přenesená",J127,0)</f>
        <v>0</v>
      </c>
      <c r="BI127" s="142">
        <f>IF(N127="nulová",J127,0)</f>
        <v>0</v>
      </c>
      <c r="BJ127" s="2" t="s">
        <v>82</v>
      </c>
      <c r="BK127" s="143">
        <f>ROUND(I127*H127,15)</f>
        <v>0</v>
      </c>
      <c r="BL127" s="2" t="s">
        <v>180</v>
      </c>
      <c r="BM127" s="141" t="s">
        <v>189</v>
      </c>
    </row>
    <row r="128" spans="1:65" s="148" customFormat="1">
      <c r="B128" s="149"/>
      <c r="D128" s="144" t="s">
        <v>133</v>
      </c>
      <c r="E128" s="150"/>
      <c r="F128" s="151" t="s">
        <v>190</v>
      </c>
      <c r="H128" s="150"/>
      <c r="L128" s="149"/>
      <c r="M128" s="152"/>
      <c r="N128" s="153"/>
      <c r="O128" s="153"/>
      <c r="P128" s="153"/>
      <c r="Q128" s="153"/>
      <c r="R128" s="153"/>
      <c r="S128" s="153"/>
      <c r="T128" s="154"/>
      <c r="AT128" s="150" t="s">
        <v>133</v>
      </c>
      <c r="AU128" s="150" t="s">
        <v>84</v>
      </c>
      <c r="AV128" s="148" t="s">
        <v>82</v>
      </c>
      <c r="AW128" s="148" t="s">
        <v>36</v>
      </c>
      <c r="AX128" s="148" t="s">
        <v>6</v>
      </c>
      <c r="AY128" s="150" t="s">
        <v>122</v>
      </c>
    </row>
    <row r="129" spans="1:65" s="155" customFormat="1">
      <c r="B129" s="156"/>
      <c r="D129" s="144" t="s">
        <v>133</v>
      </c>
      <c r="E129" s="157"/>
      <c r="F129" s="158" t="s">
        <v>186</v>
      </c>
      <c r="H129" s="159">
        <v>10</v>
      </c>
      <c r="L129" s="156"/>
      <c r="M129" s="160"/>
      <c r="N129" s="161"/>
      <c r="O129" s="161"/>
      <c r="P129" s="161"/>
      <c r="Q129" s="161"/>
      <c r="R129" s="161"/>
      <c r="S129" s="161"/>
      <c r="T129" s="162"/>
      <c r="AT129" s="157" t="s">
        <v>133</v>
      </c>
      <c r="AU129" s="157" t="s">
        <v>84</v>
      </c>
      <c r="AV129" s="155" t="s">
        <v>84</v>
      </c>
      <c r="AW129" s="155" t="s">
        <v>36</v>
      </c>
      <c r="AX129" s="155" t="s">
        <v>6</v>
      </c>
      <c r="AY129" s="157" t="s">
        <v>122</v>
      </c>
    </row>
    <row r="130" spans="1:65" s="163" customFormat="1">
      <c r="B130" s="164"/>
      <c r="D130" s="144" t="s">
        <v>133</v>
      </c>
      <c r="E130" s="165"/>
      <c r="F130" s="166" t="s">
        <v>136</v>
      </c>
      <c r="H130" s="167">
        <v>10</v>
      </c>
      <c r="L130" s="164"/>
      <c r="M130" s="168"/>
      <c r="N130" s="169"/>
      <c r="O130" s="169"/>
      <c r="P130" s="169"/>
      <c r="Q130" s="169"/>
      <c r="R130" s="169"/>
      <c r="S130" s="169"/>
      <c r="T130" s="170"/>
      <c r="AT130" s="165" t="s">
        <v>133</v>
      </c>
      <c r="AU130" s="165" t="s">
        <v>84</v>
      </c>
      <c r="AV130" s="163" t="s">
        <v>129</v>
      </c>
      <c r="AW130" s="163" t="s">
        <v>36</v>
      </c>
      <c r="AX130" s="163" t="s">
        <v>82</v>
      </c>
      <c r="AY130" s="165" t="s">
        <v>122</v>
      </c>
    </row>
    <row r="131" spans="1:65" s="148" customFormat="1">
      <c r="B131" s="149"/>
      <c r="D131" s="144" t="s">
        <v>133</v>
      </c>
      <c r="E131" s="150"/>
      <c r="F131" s="151" t="s">
        <v>191</v>
      </c>
      <c r="H131" s="150"/>
      <c r="L131" s="149"/>
      <c r="M131" s="152"/>
      <c r="N131" s="153"/>
      <c r="O131" s="153"/>
      <c r="P131" s="153"/>
      <c r="Q131" s="153"/>
      <c r="R131" s="153"/>
      <c r="S131" s="153"/>
      <c r="T131" s="154"/>
      <c r="AT131" s="150" t="s">
        <v>133</v>
      </c>
      <c r="AU131" s="150" t="s">
        <v>84</v>
      </c>
      <c r="AV131" s="148" t="s">
        <v>82</v>
      </c>
      <c r="AW131" s="148" t="s">
        <v>36</v>
      </c>
      <c r="AX131" s="148" t="s">
        <v>6</v>
      </c>
      <c r="AY131" s="150" t="s">
        <v>122</v>
      </c>
    </row>
    <row r="132" spans="1:65" s="148" customFormat="1">
      <c r="B132" s="149"/>
      <c r="D132" s="144" t="s">
        <v>133</v>
      </c>
      <c r="E132" s="150"/>
      <c r="F132" s="151" t="s">
        <v>192</v>
      </c>
      <c r="H132" s="150"/>
      <c r="L132" s="149"/>
      <c r="M132" s="152"/>
      <c r="N132" s="153"/>
      <c r="O132" s="153"/>
      <c r="P132" s="153"/>
      <c r="Q132" s="153"/>
      <c r="R132" s="153"/>
      <c r="S132" s="153"/>
      <c r="T132" s="154"/>
      <c r="AT132" s="150" t="s">
        <v>133</v>
      </c>
      <c r="AU132" s="150" t="s">
        <v>84</v>
      </c>
      <c r="AV132" s="148" t="s">
        <v>82</v>
      </c>
      <c r="AW132" s="148" t="s">
        <v>36</v>
      </c>
      <c r="AX132" s="148" t="s">
        <v>6</v>
      </c>
      <c r="AY132" s="150" t="s">
        <v>122</v>
      </c>
    </row>
    <row r="133" spans="1:65" s="18" customFormat="1" ht="37.799999999999997" customHeight="1">
      <c r="A133" s="14"/>
      <c r="B133" s="131"/>
      <c r="C133" s="132" t="s">
        <v>193</v>
      </c>
      <c r="D133" s="132" t="s">
        <v>125</v>
      </c>
      <c r="E133" s="133" t="s">
        <v>194</v>
      </c>
      <c r="F133" s="134" t="s">
        <v>195</v>
      </c>
      <c r="G133" s="135" t="s">
        <v>196</v>
      </c>
      <c r="H133" s="136">
        <v>527.22249999999997</v>
      </c>
      <c r="I133" s="136"/>
      <c r="J133" s="136"/>
      <c r="K133" s="134"/>
      <c r="L133" s="15"/>
      <c r="M133" s="137"/>
      <c r="N133" s="138" t="s">
        <v>46</v>
      </c>
      <c r="O133" s="139">
        <v>2.9000000000000001E-2</v>
      </c>
      <c r="P133" s="139">
        <f>O133*H133</f>
        <v>15.289452499999999</v>
      </c>
      <c r="Q133" s="139">
        <v>0</v>
      </c>
      <c r="R133" s="139">
        <f>Q133*H133</f>
        <v>0</v>
      </c>
      <c r="S133" s="139">
        <v>0</v>
      </c>
      <c r="T133" s="140">
        <f>S133*H133</f>
        <v>0</v>
      </c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R133" s="141" t="s">
        <v>129</v>
      </c>
      <c r="AT133" s="141" t="s">
        <v>125</v>
      </c>
      <c r="AU133" s="141" t="s">
        <v>84</v>
      </c>
      <c r="AY133" s="2" t="s">
        <v>122</v>
      </c>
      <c r="BE133" s="142">
        <f>IF(N133="základní",J133,0)</f>
        <v>0</v>
      </c>
      <c r="BF133" s="142">
        <f>IF(N133="snížená",J133,0)</f>
        <v>0</v>
      </c>
      <c r="BG133" s="142">
        <f>IF(N133="zákl. přenesená",J133,0)</f>
        <v>0</v>
      </c>
      <c r="BH133" s="142">
        <f>IF(N133="sníž. přenesená",J133,0)</f>
        <v>0</v>
      </c>
      <c r="BI133" s="142">
        <f>IF(N133="nulová",J133,0)</f>
        <v>0</v>
      </c>
      <c r="BJ133" s="2" t="s">
        <v>82</v>
      </c>
      <c r="BK133" s="143">
        <f>ROUND(I133*H133,15)</f>
        <v>0</v>
      </c>
      <c r="BL133" s="2" t="s">
        <v>129</v>
      </c>
      <c r="BM133" s="141" t="s">
        <v>197</v>
      </c>
    </row>
    <row r="134" spans="1:65" s="148" customFormat="1">
      <c r="B134" s="149"/>
      <c r="D134" s="144" t="s">
        <v>133</v>
      </c>
      <c r="E134" s="150"/>
      <c r="F134" s="151" t="s">
        <v>198</v>
      </c>
      <c r="H134" s="150"/>
      <c r="L134" s="149"/>
      <c r="M134" s="152"/>
      <c r="N134" s="153"/>
      <c r="O134" s="153"/>
      <c r="P134" s="153"/>
      <c r="Q134" s="153"/>
      <c r="R134" s="153"/>
      <c r="S134" s="153"/>
      <c r="T134" s="154"/>
      <c r="AT134" s="150" t="s">
        <v>133</v>
      </c>
      <c r="AU134" s="150" t="s">
        <v>84</v>
      </c>
      <c r="AV134" s="148" t="s">
        <v>82</v>
      </c>
      <c r="AW134" s="148" t="s">
        <v>36</v>
      </c>
      <c r="AX134" s="148" t="s">
        <v>6</v>
      </c>
      <c r="AY134" s="150" t="s">
        <v>122</v>
      </c>
    </row>
    <row r="135" spans="1:65" s="155" customFormat="1">
      <c r="B135" s="156"/>
      <c r="D135" s="144" t="s">
        <v>133</v>
      </c>
      <c r="E135" s="157"/>
      <c r="F135" s="158" t="s">
        <v>199</v>
      </c>
      <c r="H135" s="159">
        <v>527.22249999999997</v>
      </c>
      <c r="L135" s="156"/>
      <c r="M135" s="160"/>
      <c r="N135" s="161"/>
      <c r="O135" s="161"/>
      <c r="P135" s="161"/>
      <c r="Q135" s="161"/>
      <c r="R135" s="161"/>
      <c r="S135" s="161"/>
      <c r="T135" s="162"/>
      <c r="AT135" s="157" t="s">
        <v>133</v>
      </c>
      <c r="AU135" s="157" t="s">
        <v>84</v>
      </c>
      <c r="AV135" s="155" t="s">
        <v>84</v>
      </c>
      <c r="AW135" s="155" t="s">
        <v>36</v>
      </c>
      <c r="AX135" s="155" t="s">
        <v>6</v>
      </c>
      <c r="AY135" s="157" t="s">
        <v>122</v>
      </c>
    </row>
    <row r="136" spans="1:65" s="163" customFormat="1">
      <c r="B136" s="164"/>
      <c r="D136" s="144" t="s">
        <v>133</v>
      </c>
      <c r="E136" s="165"/>
      <c r="F136" s="166" t="s">
        <v>136</v>
      </c>
      <c r="H136" s="167">
        <v>527.22249999999997</v>
      </c>
      <c r="L136" s="164"/>
      <c r="M136" s="168"/>
      <c r="N136" s="169"/>
      <c r="O136" s="169"/>
      <c r="P136" s="169"/>
      <c r="Q136" s="169"/>
      <c r="R136" s="169"/>
      <c r="S136" s="169"/>
      <c r="T136" s="170"/>
      <c r="AT136" s="165" t="s">
        <v>133</v>
      </c>
      <c r="AU136" s="165" t="s">
        <v>84</v>
      </c>
      <c r="AV136" s="163" t="s">
        <v>129</v>
      </c>
      <c r="AW136" s="163" t="s">
        <v>36</v>
      </c>
      <c r="AX136" s="163" t="s">
        <v>82</v>
      </c>
      <c r="AY136" s="165" t="s">
        <v>122</v>
      </c>
    </row>
    <row r="137" spans="1:65" s="148" customFormat="1">
      <c r="B137" s="149"/>
      <c r="D137" s="144" t="s">
        <v>133</v>
      </c>
      <c r="E137" s="150"/>
      <c r="F137" s="151" t="s">
        <v>191</v>
      </c>
      <c r="H137" s="150"/>
      <c r="L137" s="149"/>
      <c r="M137" s="152"/>
      <c r="N137" s="153"/>
      <c r="O137" s="153"/>
      <c r="P137" s="153"/>
      <c r="Q137" s="153"/>
      <c r="R137" s="153"/>
      <c r="S137" s="153"/>
      <c r="T137" s="154"/>
      <c r="AT137" s="150" t="s">
        <v>133</v>
      </c>
      <c r="AU137" s="150" t="s">
        <v>84</v>
      </c>
      <c r="AV137" s="148" t="s">
        <v>82</v>
      </c>
      <c r="AW137" s="148" t="s">
        <v>36</v>
      </c>
      <c r="AX137" s="148" t="s">
        <v>6</v>
      </c>
      <c r="AY137" s="150" t="s">
        <v>122</v>
      </c>
    </row>
    <row r="138" spans="1:65" s="18" customFormat="1" ht="16.5" customHeight="1">
      <c r="A138" s="14"/>
      <c r="B138" s="131"/>
      <c r="C138" s="171" t="s">
        <v>200</v>
      </c>
      <c r="D138" s="171" t="s">
        <v>201</v>
      </c>
      <c r="E138" s="172" t="s">
        <v>202</v>
      </c>
      <c r="F138" s="173" t="s">
        <v>203</v>
      </c>
      <c r="G138" s="174" t="s">
        <v>142</v>
      </c>
      <c r="H138" s="175">
        <v>0.21088899999999999</v>
      </c>
      <c r="I138" s="175"/>
      <c r="J138" s="175"/>
      <c r="K138" s="173"/>
      <c r="L138" s="176"/>
      <c r="M138" s="177"/>
      <c r="N138" s="178" t="s">
        <v>46</v>
      </c>
      <c r="O138" s="139">
        <v>0</v>
      </c>
      <c r="P138" s="139">
        <f>O138*H138</f>
        <v>0</v>
      </c>
      <c r="Q138" s="139">
        <v>1</v>
      </c>
      <c r="R138" s="139">
        <f>Q138*H138</f>
        <v>0.21088899999999999</v>
      </c>
      <c r="S138" s="139">
        <v>0</v>
      </c>
      <c r="T138" s="140">
        <f>S138*H138</f>
        <v>0</v>
      </c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R138" s="141" t="s">
        <v>168</v>
      </c>
      <c r="AT138" s="141" t="s">
        <v>201</v>
      </c>
      <c r="AU138" s="141" t="s">
        <v>84</v>
      </c>
      <c r="AY138" s="2" t="s">
        <v>122</v>
      </c>
      <c r="BE138" s="142">
        <f>IF(N138="základní",J138,0)</f>
        <v>0</v>
      </c>
      <c r="BF138" s="142">
        <f>IF(N138="snížená",J138,0)</f>
        <v>0</v>
      </c>
      <c r="BG138" s="142">
        <f>IF(N138="zákl. přenesená",J138,0)</f>
        <v>0</v>
      </c>
      <c r="BH138" s="142">
        <f>IF(N138="sníž. přenesená",J138,0)</f>
        <v>0</v>
      </c>
      <c r="BI138" s="142">
        <f>IF(N138="nulová",J138,0)</f>
        <v>0</v>
      </c>
      <c r="BJ138" s="2" t="s">
        <v>82</v>
      </c>
      <c r="BK138" s="143">
        <f>ROUND(I138*H138,15)</f>
        <v>0</v>
      </c>
      <c r="BL138" s="2" t="s">
        <v>129</v>
      </c>
      <c r="BM138" s="141" t="s">
        <v>204</v>
      </c>
    </row>
    <row r="139" spans="1:65" s="18" customFormat="1" ht="19.2">
      <c r="A139" s="14"/>
      <c r="B139" s="15"/>
      <c r="C139" s="14"/>
      <c r="D139" s="144" t="s">
        <v>131</v>
      </c>
      <c r="E139" s="14"/>
      <c r="F139" s="145" t="s">
        <v>205</v>
      </c>
      <c r="G139" s="14"/>
      <c r="H139" s="14"/>
      <c r="I139" s="14"/>
      <c r="J139" s="14"/>
      <c r="K139" s="14"/>
      <c r="L139" s="15"/>
      <c r="M139" s="146"/>
      <c r="N139" s="147"/>
      <c r="O139" s="37"/>
      <c r="P139" s="37"/>
      <c r="Q139" s="37"/>
      <c r="R139" s="37"/>
      <c r="S139" s="37"/>
      <c r="T139" s="3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" t="s">
        <v>131</v>
      </c>
      <c r="AU139" s="2" t="s">
        <v>84</v>
      </c>
    </row>
    <row r="140" spans="1:65" s="155" customFormat="1">
      <c r="B140" s="156"/>
      <c r="D140" s="144" t="s">
        <v>133</v>
      </c>
      <c r="F140" s="158" t="s">
        <v>206</v>
      </c>
      <c r="H140" s="159">
        <v>0.21088899999999999</v>
      </c>
      <c r="L140" s="156"/>
      <c r="M140" s="160"/>
      <c r="N140" s="161"/>
      <c r="O140" s="161"/>
      <c r="P140" s="161"/>
      <c r="Q140" s="161"/>
      <c r="R140" s="161"/>
      <c r="S140" s="161"/>
      <c r="T140" s="162"/>
      <c r="AT140" s="157" t="s">
        <v>133</v>
      </c>
      <c r="AU140" s="157" t="s">
        <v>84</v>
      </c>
      <c r="AV140" s="155" t="s">
        <v>84</v>
      </c>
      <c r="AW140" s="155" t="s">
        <v>3</v>
      </c>
      <c r="AX140" s="155" t="s">
        <v>82</v>
      </c>
      <c r="AY140" s="157" t="s">
        <v>122</v>
      </c>
    </row>
    <row r="141" spans="1:65" s="18" customFormat="1" ht="37.799999999999997" customHeight="1">
      <c r="A141" s="14"/>
      <c r="B141" s="131"/>
      <c r="C141" s="132" t="s">
        <v>207</v>
      </c>
      <c r="D141" s="132" t="s">
        <v>125</v>
      </c>
      <c r="E141" s="133" t="s">
        <v>208</v>
      </c>
      <c r="F141" s="134" t="s">
        <v>209</v>
      </c>
      <c r="G141" s="135" t="s">
        <v>196</v>
      </c>
      <c r="H141" s="136">
        <v>4.32</v>
      </c>
      <c r="I141" s="136"/>
      <c r="J141" s="136"/>
      <c r="K141" s="134"/>
      <c r="L141" s="15"/>
      <c r="M141" s="137"/>
      <c r="N141" s="138" t="s">
        <v>46</v>
      </c>
      <c r="O141" s="139">
        <v>6.7000000000000004E-2</v>
      </c>
      <c r="P141" s="139">
        <f>O141*H141</f>
        <v>0.28944000000000003</v>
      </c>
      <c r="Q141" s="139">
        <v>0</v>
      </c>
      <c r="R141" s="139">
        <f>Q141*H141</f>
        <v>0</v>
      </c>
      <c r="S141" s="139">
        <v>0</v>
      </c>
      <c r="T141" s="140">
        <f>S141*H141</f>
        <v>0</v>
      </c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R141" s="141" t="s">
        <v>180</v>
      </c>
      <c r="AT141" s="141" t="s">
        <v>125</v>
      </c>
      <c r="AU141" s="141" t="s">
        <v>84</v>
      </c>
      <c r="AY141" s="2" t="s">
        <v>122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2" t="s">
        <v>82</v>
      </c>
      <c r="BK141" s="143">
        <f>ROUND(I141*H141,15)</f>
        <v>0</v>
      </c>
      <c r="BL141" s="2" t="s">
        <v>180</v>
      </c>
      <c r="BM141" s="141" t="s">
        <v>210</v>
      </c>
    </row>
    <row r="142" spans="1:65" s="148" customFormat="1">
      <c r="B142" s="149"/>
      <c r="D142" s="144" t="s">
        <v>133</v>
      </c>
      <c r="E142" s="150"/>
      <c r="F142" s="151" t="s">
        <v>211</v>
      </c>
      <c r="H142" s="150"/>
      <c r="L142" s="149"/>
      <c r="M142" s="152"/>
      <c r="N142" s="153"/>
      <c r="O142" s="153"/>
      <c r="P142" s="153"/>
      <c r="Q142" s="153"/>
      <c r="R142" s="153"/>
      <c r="S142" s="153"/>
      <c r="T142" s="154"/>
      <c r="AT142" s="150" t="s">
        <v>133</v>
      </c>
      <c r="AU142" s="150" t="s">
        <v>84</v>
      </c>
      <c r="AV142" s="148" t="s">
        <v>82</v>
      </c>
      <c r="AW142" s="148" t="s">
        <v>36</v>
      </c>
      <c r="AX142" s="148" t="s">
        <v>6</v>
      </c>
      <c r="AY142" s="150" t="s">
        <v>122</v>
      </c>
    </row>
    <row r="143" spans="1:65" s="155" customFormat="1">
      <c r="B143" s="156"/>
      <c r="D143" s="144" t="s">
        <v>133</v>
      </c>
      <c r="E143" s="157"/>
      <c r="F143" s="158" t="s">
        <v>212</v>
      </c>
      <c r="H143" s="159">
        <v>4.32</v>
      </c>
      <c r="L143" s="156"/>
      <c r="M143" s="160"/>
      <c r="N143" s="161"/>
      <c r="O143" s="161"/>
      <c r="P143" s="161"/>
      <c r="Q143" s="161"/>
      <c r="R143" s="161"/>
      <c r="S143" s="161"/>
      <c r="T143" s="162"/>
      <c r="AT143" s="157" t="s">
        <v>133</v>
      </c>
      <c r="AU143" s="157" t="s">
        <v>84</v>
      </c>
      <c r="AV143" s="155" t="s">
        <v>84</v>
      </c>
      <c r="AW143" s="155" t="s">
        <v>36</v>
      </c>
      <c r="AX143" s="155" t="s">
        <v>6</v>
      </c>
      <c r="AY143" s="157" t="s">
        <v>122</v>
      </c>
    </row>
    <row r="144" spans="1:65" s="163" customFormat="1">
      <c r="B144" s="164"/>
      <c r="D144" s="144" t="s">
        <v>133</v>
      </c>
      <c r="E144" s="165"/>
      <c r="F144" s="166" t="s">
        <v>136</v>
      </c>
      <c r="H144" s="167">
        <v>4.32</v>
      </c>
      <c r="L144" s="164"/>
      <c r="M144" s="168"/>
      <c r="N144" s="169"/>
      <c r="O144" s="169"/>
      <c r="P144" s="169"/>
      <c r="Q144" s="169"/>
      <c r="R144" s="169"/>
      <c r="S144" s="169"/>
      <c r="T144" s="170"/>
      <c r="AT144" s="165" t="s">
        <v>133</v>
      </c>
      <c r="AU144" s="165" t="s">
        <v>84</v>
      </c>
      <c r="AV144" s="163" t="s">
        <v>129</v>
      </c>
      <c r="AW144" s="163" t="s">
        <v>36</v>
      </c>
      <c r="AX144" s="163" t="s">
        <v>82</v>
      </c>
      <c r="AY144" s="165" t="s">
        <v>122</v>
      </c>
    </row>
    <row r="145" spans="1:65" s="148" customFormat="1">
      <c r="B145" s="149"/>
      <c r="D145" s="144" t="s">
        <v>133</v>
      </c>
      <c r="E145" s="150"/>
      <c r="F145" s="151" t="s">
        <v>191</v>
      </c>
      <c r="H145" s="150"/>
      <c r="L145" s="149"/>
      <c r="M145" s="152"/>
      <c r="N145" s="153"/>
      <c r="O145" s="153"/>
      <c r="P145" s="153"/>
      <c r="Q145" s="153"/>
      <c r="R145" s="153"/>
      <c r="S145" s="153"/>
      <c r="T145" s="154"/>
      <c r="AT145" s="150" t="s">
        <v>133</v>
      </c>
      <c r="AU145" s="150" t="s">
        <v>84</v>
      </c>
      <c r="AV145" s="148" t="s">
        <v>82</v>
      </c>
      <c r="AW145" s="148" t="s">
        <v>36</v>
      </c>
      <c r="AX145" s="148" t="s">
        <v>6</v>
      </c>
      <c r="AY145" s="150" t="s">
        <v>122</v>
      </c>
    </row>
    <row r="146" spans="1:65" s="18" customFormat="1" ht="24.15" customHeight="1">
      <c r="A146" s="14"/>
      <c r="B146" s="131"/>
      <c r="C146" s="132" t="s">
        <v>213</v>
      </c>
      <c r="D146" s="132" t="s">
        <v>125</v>
      </c>
      <c r="E146" s="133" t="s">
        <v>214</v>
      </c>
      <c r="F146" s="134" t="s">
        <v>215</v>
      </c>
      <c r="G146" s="135" t="s">
        <v>196</v>
      </c>
      <c r="H146" s="136">
        <v>531.54250000000002</v>
      </c>
      <c r="I146" s="136"/>
      <c r="J146" s="136"/>
      <c r="K146" s="134"/>
      <c r="L146" s="15"/>
      <c r="M146" s="137"/>
      <c r="N146" s="138" t="s">
        <v>46</v>
      </c>
      <c r="O146" s="139">
        <v>0.17899999999999999</v>
      </c>
      <c r="P146" s="139">
        <f>O146*H146</f>
        <v>95.146107499999999</v>
      </c>
      <c r="Q146" s="139">
        <v>8.8000000000000003E-4</v>
      </c>
      <c r="R146" s="139">
        <f>Q146*H146</f>
        <v>0.46775740000000005</v>
      </c>
      <c r="S146" s="139">
        <v>0</v>
      </c>
      <c r="T146" s="140">
        <f>S146*H146</f>
        <v>0</v>
      </c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R146" s="141" t="s">
        <v>180</v>
      </c>
      <c r="AT146" s="141" t="s">
        <v>125</v>
      </c>
      <c r="AU146" s="141" t="s">
        <v>84</v>
      </c>
      <c r="AY146" s="2" t="s">
        <v>122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2" t="s">
        <v>82</v>
      </c>
      <c r="BK146" s="143">
        <f>ROUND(I146*H146,15)</f>
        <v>0</v>
      </c>
      <c r="BL146" s="2" t="s">
        <v>180</v>
      </c>
      <c r="BM146" s="141" t="s">
        <v>216</v>
      </c>
    </row>
    <row r="147" spans="1:65" s="148" customFormat="1">
      <c r="B147" s="149"/>
      <c r="D147" s="144" t="s">
        <v>133</v>
      </c>
      <c r="E147" s="150"/>
      <c r="F147" s="151" t="s">
        <v>198</v>
      </c>
      <c r="H147" s="150"/>
      <c r="L147" s="149"/>
      <c r="M147" s="152"/>
      <c r="N147" s="153"/>
      <c r="O147" s="153"/>
      <c r="P147" s="153"/>
      <c r="Q147" s="153"/>
      <c r="R147" s="153"/>
      <c r="S147" s="153"/>
      <c r="T147" s="154"/>
      <c r="AT147" s="150" t="s">
        <v>133</v>
      </c>
      <c r="AU147" s="150" t="s">
        <v>84</v>
      </c>
      <c r="AV147" s="148" t="s">
        <v>82</v>
      </c>
      <c r="AW147" s="148" t="s">
        <v>36</v>
      </c>
      <c r="AX147" s="148" t="s">
        <v>6</v>
      </c>
      <c r="AY147" s="150" t="s">
        <v>122</v>
      </c>
    </row>
    <row r="148" spans="1:65" s="155" customFormat="1">
      <c r="B148" s="156"/>
      <c r="D148" s="144" t="s">
        <v>133</v>
      </c>
      <c r="E148" s="157"/>
      <c r="F148" s="158" t="s">
        <v>199</v>
      </c>
      <c r="H148" s="159">
        <v>527.22249999999997</v>
      </c>
      <c r="L148" s="156"/>
      <c r="M148" s="160"/>
      <c r="N148" s="161"/>
      <c r="O148" s="161"/>
      <c r="P148" s="161"/>
      <c r="Q148" s="161"/>
      <c r="R148" s="161"/>
      <c r="S148" s="161"/>
      <c r="T148" s="162"/>
      <c r="AT148" s="157" t="s">
        <v>133</v>
      </c>
      <c r="AU148" s="157" t="s">
        <v>84</v>
      </c>
      <c r="AV148" s="155" t="s">
        <v>84</v>
      </c>
      <c r="AW148" s="155" t="s">
        <v>36</v>
      </c>
      <c r="AX148" s="155" t="s">
        <v>6</v>
      </c>
      <c r="AY148" s="157" t="s">
        <v>122</v>
      </c>
    </row>
    <row r="149" spans="1:65" s="148" customFormat="1">
      <c r="B149" s="149"/>
      <c r="D149" s="144" t="s">
        <v>133</v>
      </c>
      <c r="E149" s="150"/>
      <c r="F149" s="151" t="s">
        <v>211</v>
      </c>
      <c r="H149" s="150"/>
      <c r="L149" s="149"/>
      <c r="M149" s="152"/>
      <c r="N149" s="153"/>
      <c r="O149" s="153"/>
      <c r="P149" s="153"/>
      <c r="Q149" s="153"/>
      <c r="R149" s="153"/>
      <c r="S149" s="153"/>
      <c r="T149" s="154"/>
      <c r="AT149" s="150" t="s">
        <v>133</v>
      </c>
      <c r="AU149" s="150" t="s">
        <v>84</v>
      </c>
      <c r="AV149" s="148" t="s">
        <v>82</v>
      </c>
      <c r="AW149" s="148" t="s">
        <v>36</v>
      </c>
      <c r="AX149" s="148" t="s">
        <v>6</v>
      </c>
      <c r="AY149" s="150" t="s">
        <v>122</v>
      </c>
    </row>
    <row r="150" spans="1:65" s="155" customFormat="1">
      <c r="B150" s="156"/>
      <c r="D150" s="144" t="s">
        <v>133</v>
      </c>
      <c r="E150" s="157"/>
      <c r="F150" s="158" t="s">
        <v>212</v>
      </c>
      <c r="H150" s="159">
        <v>4.32</v>
      </c>
      <c r="L150" s="156"/>
      <c r="M150" s="160"/>
      <c r="N150" s="161"/>
      <c r="O150" s="161"/>
      <c r="P150" s="161"/>
      <c r="Q150" s="161"/>
      <c r="R150" s="161"/>
      <c r="S150" s="161"/>
      <c r="T150" s="162"/>
      <c r="AT150" s="157" t="s">
        <v>133</v>
      </c>
      <c r="AU150" s="157" t="s">
        <v>84</v>
      </c>
      <c r="AV150" s="155" t="s">
        <v>84</v>
      </c>
      <c r="AW150" s="155" t="s">
        <v>36</v>
      </c>
      <c r="AX150" s="155" t="s">
        <v>6</v>
      </c>
      <c r="AY150" s="157" t="s">
        <v>122</v>
      </c>
    </row>
    <row r="151" spans="1:65" s="163" customFormat="1">
      <c r="B151" s="164"/>
      <c r="D151" s="144" t="s">
        <v>133</v>
      </c>
      <c r="E151" s="165"/>
      <c r="F151" s="166" t="s">
        <v>136</v>
      </c>
      <c r="H151" s="167">
        <v>531.54250000000002</v>
      </c>
      <c r="L151" s="164"/>
      <c r="M151" s="168"/>
      <c r="N151" s="169"/>
      <c r="O151" s="169"/>
      <c r="P151" s="169"/>
      <c r="Q151" s="169"/>
      <c r="R151" s="169"/>
      <c r="S151" s="169"/>
      <c r="T151" s="170"/>
      <c r="AT151" s="165" t="s">
        <v>133</v>
      </c>
      <c r="AU151" s="165" t="s">
        <v>84</v>
      </c>
      <c r="AV151" s="163" t="s">
        <v>129</v>
      </c>
      <c r="AW151" s="163" t="s">
        <v>36</v>
      </c>
      <c r="AX151" s="163" t="s">
        <v>82</v>
      </c>
      <c r="AY151" s="165" t="s">
        <v>122</v>
      </c>
    </row>
    <row r="152" spans="1:65" s="148" customFormat="1">
      <c r="B152" s="149"/>
      <c r="D152" s="144" t="s">
        <v>133</v>
      </c>
      <c r="E152" s="150"/>
      <c r="F152" s="151" t="s">
        <v>191</v>
      </c>
      <c r="H152" s="150"/>
      <c r="L152" s="149"/>
      <c r="M152" s="152"/>
      <c r="N152" s="153"/>
      <c r="O152" s="153"/>
      <c r="P152" s="153"/>
      <c r="Q152" s="153"/>
      <c r="R152" s="153"/>
      <c r="S152" s="153"/>
      <c r="T152" s="154"/>
      <c r="AT152" s="150" t="s">
        <v>133</v>
      </c>
      <c r="AU152" s="150" t="s">
        <v>84</v>
      </c>
      <c r="AV152" s="148" t="s">
        <v>82</v>
      </c>
      <c r="AW152" s="148" t="s">
        <v>36</v>
      </c>
      <c r="AX152" s="148" t="s">
        <v>6</v>
      </c>
      <c r="AY152" s="150" t="s">
        <v>122</v>
      </c>
    </row>
    <row r="153" spans="1:65" s="18" customFormat="1" ht="44.25" customHeight="1">
      <c r="A153" s="14"/>
      <c r="B153" s="131"/>
      <c r="C153" s="171" t="s">
        <v>8</v>
      </c>
      <c r="D153" s="171" t="s">
        <v>201</v>
      </c>
      <c r="E153" s="172" t="s">
        <v>217</v>
      </c>
      <c r="F153" s="173" t="s">
        <v>218</v>
      </c>
      <c r="G153" s="174" t="s">
        <v>196</v>
      </c>
      <c r="H153" s="175">
        <v>16.468</v>
      </c>
      <c r="I153" s="175"/>
      <c r="J153" s="175"/>
      <c r="K153" s="173"/>
      <c r="L153" s="176"/>
      <c r="M153" s="177"/>
      <c r="N153" s="178" t="s">
        <v>46</v>
      </c>
      <c r="O153" s="139">
        <v>0</v>
      </c>
      <c r="P153" s="139">
        <f>O153*H153</f>
        <v>0</v>
      </c>
      <c r="Q153" s="139">
        <v>1E-3</v>
      </c>
      <c r="R153" s="139">
        <f>Q153*H153</f>
        <v>1.6468E-2</v>
      </c>
      <c r="S153" s="139">
        <v>0</v>
      </c>
      <c r="T153" s="140">
        <f>S153*H153</f>
        <v>0</v>
      </c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R153" s="141" t="s">
        <v>219</v>
      </c>
      <c r="AT153" s="141" t="s">
        <v>201</v>
      </c>
      <c r="AU153" s="141" t="s">
        <v>84</v>
      </c>
      <c r="AY153" s="2" t="s">
        <v>122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2" t="s">
        <v>82</v>
      </c>
      <c r="BK153" s="143">
        <f>ROUND(I153*H153,15)</f>
        <v>0</v>
      </c>
      <c r="BL153" s="2" t="s">
        <v>180</v>
      </c>
      <c r="BM153" s="141" t="s">
        <v>220</v>
      </c>
    </row>
    <row r="154" spans="1:65" s="148" customFormat="1">
      <c r="B154" s="149"/>
      <c r="D154" s="144" t="s">
        <v>133</v>
      </c>
      <c r="E154" s="150"/>
      <c r="F154" s="151" t="s">
        <v>190</v>
      </c>
      <c r="H154" s="150"/>
      <c r="L154" s="149"/>
      <c r="M154" s="152"/>
      <c r="N154" s="153"/>
      <c r="O154" s="153"/>
      <c r="P154" s="153"/>
      <c r="Q154" s="153"/>
      <c r="R154" s="153"/>
      <c r="S154" s="153"/>
      <c r="T154" s="154"/>
      <c r="AT154" s="150" t="s">
        <v>133</v>
      </c>
      <c r="AU154" s="150" t="s">
        <v>84</v>
      </c>
      <c r="AV154" s="148" t="s">
        <v>82</v>
      </c>
      <c r="AW154" s="148" t="s">
        <v>36</v>
      </c>
      <c r="AX154" s="148" t="s">
        <v>6</v>
      </c>
      <c r="AY154" s="150" t="s">
        <v>122</v>
      </c>
    </row>
    <row r="155" spans="1:65" s="155" customFormat="1">
      <c r="B155" s="156"/>
      <c r="D155" s="144" t="s">
        <v>133</v>
      </c>
      <c r="E155" s="157"/>
      <c r="F155" s="158" t="s">
        <v>186</v>
      </c>
      <c r="H155" s="159">
        <v>10</v>
      </c>
      <c r="L155" s="156"/>
      <c r="M155" s="160"/>
      <c r="N155" s="161"/>
      <c r="O155" s="161"/>
      <c r="P155" s="161"/>
      <c r="Q155" s="161"/>
      <c r="R155" s="161"/>
      <c r="S155" s="161"/>
      <c r="T155" s="162"/>
      <c r="AT155" s="157" t="s">
        <v>133</v>
      </c>
      <c r="AU155" s="157" t="s">
        <v>84</v>
      </c>
      <c r="AV155" s="155" t="s">
        <v>84</v>
      </c>
      <c r="AW155" s="155" t="s">
        <v>36</v>
      </c>
      <c r="AX155" s="155" t="s">
        <v>6</v>
      </c>
      <c r="AY155" s="157" t="s">
        <v>122</v>
      </c>
    </row>
    <row r="156" spans="1:65" s="148" customFormat="1">
      <c r="B156" s="149"/>
      <c r="D156" s="144" t="s">
        <v>133</v>
      </c>
      <c r="E156" s="150"/>
      <c r="F156" s="151" t="s">
        <v>211</v>
      </c>
      <c r="H156" s="150"/>
      <c r="L156" s="149"/>
      <c r="M156" s="152"/>
      <c r="N156" s="153"/>
      <c r="O156" s="153"/>
      <c r="P156" s="153"/>
      <c r="Q156" s="153"/>
      <c r="R156" s="153"/>
      <c r="S156" s="153"/>
      <c r="T156" s="154"/>
      <c r="AT156" s="150" t="s">
        <v>133</v>
      </c>
      <c r="AU156" s="150" t="s">
        <v>84</v>
      </c>
      <c r="AV156" s="148" t="s">
        <v>82</v>
      </c>
      <c r="AW156" s="148" t="s">
        <v>36</v>
      </c>
      <c r="AX156" s="148" t="s">
        <v>6</v>
      </c>
      <c r="AY156" s="150" t="s">
        <v>122</v>
      </c>
    </row>
    <row r="157" spans="1:65" s="155" customFormat="1">
      <c r="B157" s="156"/>
      <c r="D157" s="144" t="s">
        <v>133</v>
      </c>
      <c r="E157" s="157"/>
      <c r="F157" s="158" t="s">
        <v>212</v>
      </c>
      <c r="H157" s="159">
        <v>4.32</v>
      </c>
      <c r="L157" s="156"/>
      <c r="M157" s="160"/>
      <c r="N157" s="161"/>
      <c r="O157" s="161"/>
      <c r="P157" s="161"/>
      <c r="Q157" s="161"/>
      <c r="R157" s="161"/>
      <c r="S157" s="161"/>
      <c r="T157" s="162"/>
      <c r="AT157" s="157" t="s">
        <v>133</v>
      </c>
      <c r="AU157" s="157" t="s">
        <v>84</v>
      </c>
      <c r="AV157" s="155" t="s">
        <v>84</v>
      </c>
      <c r="AW157" s="155" t="s">
        <v>36</v>
      </c>
      <c r="AX157" s="155" t="s">
        <v>6</v>
      </c>
      <c r="AY157" s="157" t="s">
        <v>122</v>
      </c>
    </row>
    <row r="158" spans="1:65" s="163" customFormat="1">
      <c r="B158" s="164"/>
      <c r="D158" s="144" t="s">
        <v>133</v>
      </c>
      <c r="E158" s="165"/>
      <c r="F158" s="166" t="s">
        <v>136</v>
      </c>
      <c r="H158" s="167">
        <v>14.32</v>
      </c>
      <c r="L158" s="164"/>
      <c r="M158" s="168"/>
      <c r="N158" s="169"/>
      <c r="O158" s="169"/>
      <c r="P158" s="169"/>
      <c r="Q158" s="169"/>
      <c r="R158" s="169"/>
      <c r="S158" s="169"/>
      <c r="T158" s="170"/>
      <c r="AT158" s="165" t="s">
        <v>133</v>
      </c>
      <c r="AU158" s="165" t="s">
        <v>84</v>
      </c>
      <c r="AV158" s="163" t="s">
        <v>129</v>
      </c>
      <c r="AW158" s="163" t="s">
        <v>36</v>
      </c>
      <c r="AX158" s="163" t="s">
        <v>82</v>
      </c>
      <c r="AY158" s="165" t="s">
        <v>122</v>
      </c>
    </row>
    <row r="159" spans="1:65" s="148" customFormat="1">
      <c r="B159" s="149"/>
      <c r="D159" s="144" t="s">
        <v>133</v>
      </c>
      <c r="E159" s="150"/>
      <c r="F159" s="151" t="s">
        <v>191</v>
      </c>
      <c r="H159" s="150"/>
      <c r="L159" s="149"/>
      <c r="M159" s="152"/>
      <c r="N159" s="153"/>
      <c r="O159" s="153"/>
      <c r="P159" s="153"/>
      <c r="Q159" s="153"/>
      <c r="R159" s="153"/>
      <c r="S159" s="153"/>
      <c r="T159" s="154"/>
      <c r="AT159" s="150" t="s">
        <v>133</v>
      </c>
      <c r="AU159" s="150" t="s">
        <v>84</v>
      </c>
      <c r="AV159" s="148" t="s">
        <v>82</v>
      </c>
      <c r="AW159" s="148" t="s">
        <v>36</v>
      </c>
      <c r="AX159" s="148" t="s">
        <v>6</v>
      </c>
      <c r="AY159" s="150" t="s">
        <v>122</v>
      </c>
    </row>
    <row r="160" spans="1:65" s="148" customFormat="1">
      <c r="B160" s="149"/>
      <c r="D160" s="144" t="s">
        <v>133</v>
      </c>
      <c r="E160" s="150"/>
      <c r="F160" s="151" t="s">
        <v>221</v>
      </c>
      <c r="H160" s="150"/>
      <c r="L160" s="149"/>
      <c r="M160" s="152"/>
      <c r="N160" s="153"/>
      <c r="O160" s="153"/>
      <c r="P160" s="153"/>
      <c r="Q160" s="153"/>
      <c r="R160" s="153"/>
      <c r="S160" s="153"/>
      <c r="T160" s="154"/>
      <c r="AT160" s="150" t="s">
        <v>133</v>
      </c>
      <c r="AU160" s="150" t="s">
        <v>84</v>
      </c>
      <c r="AV160" s="148" t="s">
        <v>82</v>
      </c>
      <c r="AW160" s="148" t="s">
        <v>36</v>
      </c>
      <c r="AX160" s="148" t="s">
        <v>6</v>
      </c>
      <c r="AY160" s="150" t="s">
        <v>122</v>
      </c>
    </row>
    <row r="161" spans="1:65" s="155" customFormat="1">
      <c r="B161" s="156"/>
      <c r="D161" s="144" t="s">
        <v>133</v>
      </c>
      <c r="F161" s="158" t="s">
        <v>222</v>
      </c>
      <c r="H161" s="159">
        <v>16.468</v>
      </c>
      <c r="L161" s="156"/>
      <c r="M161" s="160"/>
      <c r="N161" s="161"/>
      <c r="O161" s="161"/>
      <c r="P161" s="161"/>
      <c r="Q161" s="161"/>
      <c r="R161" s="161"/>
      <c r="S161" s="161"/>
      <c r="T161" s="162"/>
      <c r="AT161" s="157" t="s">
        <v>133</v>
      </c>
      <c r="AU161" s="157" t="s">
        <v>84</v>
      </c>
      <c r="AV161" s="155" t="s">
        <v>84</v>
      </c>
      <c r="AW161" s="155" t="s">
        <v>3</v>
      </c>
      <c r="AX161" s="155" t="s">
        <v>82</v>
      </c>
      <c r="AY161" s="157" t="s">
        <v>122</v>
      </c>
    </row>
    <row r="162" spans="1:65" s="18" customFormat="1" ht="24.15" customHeight="1">
      <c r="A162" s="14"/>
      <c r="B162" s="131"/>
      <c r="C162" s="171" t="s">
        <v>180</v>
      </c>
      <c r="D162" s="171" t="s">
        <v>201</v>
      </c>
      <c r="E162" s="172" t="s">
        <v>223</v>
      </c>
      <c r="F162" s="173" t="s">
        <v>224</v>
      </c>
      <c r="G162" s="174" t="s">
        <v>196</v>
      </c>
      <c r="H162" s="175">
        <v>695.69261500000005</v>
      </c>
      <c r="I162" s="175"/>
      <c r="J162" s="175"/>
      <c r="K162" s="173"/>
      <c r="L162" s="176"/>
      <c r="M162" s="177"/>
      <c r="N162" s="178" t="s">
        <v>46</v>
      </c>
      <c r="O162" s="139">
        <v>0</v>
      </c>
      <c r="P162" s="139">
        <f>O162*H162</f>
        <v>0</v>
      </c>
      <c r="Q162" s="139">
        <v>6.1999999999999998E-3</v>
      </c>
      <c r="R162" s="139">
        <f>Q162*H162</f>
        <v>4.3132942129999998</v>
      </c>
      <c r="S162" s="139">
        <v>0</v>
      </c>
      <c r="T162" s="140">
        <f>S162*H162</f>
        <v>0</v>
      </c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R162" s="141" t="s">
        <v>219</v>
      </c>
      <c r="AT162" s="141" t="s">
        <v>201</v>
      </c>
      <c r="AU162" s="141" t="s">
        <v>84</v>
      </c>
      <c r="AY162" s="2" t="s">
        <v>122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2" t="s">
        <v>82</v>
      </c>
      <c r="BK162" s="143">
        <f>ROUND(I162*H162,15)</f>
        <v>0</v>
      </c>
      <c r="BL162" s="2" t="s">
        <v>180</v>
      </c>
      <c r="BM162" s="141" t="s">
        <v>225</v>
      </c>
    </row>
    <row r="163" spans="1:65" s="18" customFormat="1" ht="19.2">
      <c r="A163" s="14"/>
      <c r="B163" s="15"/>
      <c r="C163" s="14"/>
      <c r="D163" s="144" t="s">
        <v>131</v>
      </c>
      <c r="E163" s="14"/>
      <c r="F163" s="145" t="s">
        <v>226</v>
      </c>
      <c r="G163" s="14"/>
      <c r="H163" s="14"/>
      <c r="I163" s="14"/>
      <c r="J163" s="14"/>
      <c r="K163" s="14"/>
      <c r="L163" s="15"/>
      <c r="M163" s="146"/>
      <c r="N163" s="147"/>
      <c r="O163" s="37"/>
      <c r="P163" s="37"/>
      <c r="Q163" s="37"/>
      <c r="R163" s="37"/>
      <c r="S163" s="37"/>
      <c r="T163" s="3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" t="s">
        <v>131</v>
      </c>
      <c r="AU163" s="2" t="s">
        <v>84</v>
      </c>
    </row>
    <row r="164" spans="1:65" s="148" customFormat="1">
      <c r="B164" s="149"/>
      <c r="D164" s="144" t="s">
        <v>133</v>
      </c>
      <c r="E164" s="150"/>
      <c r="F164" s="151" t="s">
        <v>198</v>
      </c>
      <c r="H164" s="150"/>
      <c r="L164" s="149"/>
      <c r="M164" s="152"/>
      <c r="N164" s="153"/>
      <c r="O164" s="153"/>
      <c r="P164" s="153"/>
      <c r="Q164" s="153"/>
      <c r="R164" s="153"/>
      <c r="S164" s="153"/>
      <c r="T164" s="154"/>
      <c r="AT164" s="150" t="s">
        <v>133</v>
      </c>
      <c r="AU164" s="150" t="s">
        <v>84</v>
      </c>
      <c r="AV164" s="148" t="s">
        <v>82</v>
      </c>
      <c r="AW164" s="148" t="s">
        <v>36</v>
      </c>
      <c r="AX164" s="148" t="s">
        <v>6</v>
      </c>
      <c r="AY164" s="150" t="s">
        <v>122</v>
      </c>
    </row>
    <row r="165" spans="1:65" s="155" customFormat="1">
      <c r="B165" s="156"/>
      <c r="D165" s="144" t="s">
        <v>133</v>
      </c>
      <c r="E165" s="157"/>
      <c r="F165" s="158" t="s">
        <v>199</v>
      </c>
      <c r="H165" s="159">
        <v>527.22249999999997</v>
      </c>
      <c r="L165" s="156"/>
      <c r="M165" s="160"/>
      <c r="N165" s="161"/>
      <c r="O165" s="161"/>
      <c r="P165" s="161"/>
      <c r="Q165" s="161"/>
      <c r="R165" s="161"/>
      <c r="S165" s="161"/>
      <c r="T165" s="162"/>
      <c r="AT165" s="157" t="s">
        <v>133</v>
      </c>
      <c r="AU165" s="157" t="s">
        <v>84</v>
      </c>
      <c r="AV165" s="155" t="s">
        <v>84</v>
      </c>
      <c r="AW165" s="155" t="s">
        <v>36</v>
      </c>
      <c r="AX165" s="155" t="s">
        <v>6</v>
      </c>
      <c r="AY165" s="157" t="s">
        <v>122</v>
      </c>
    </row>
    <row r="166" spans="1:65" s="148" customFormat="1">
      <c r="B166" s="149"/>
      <c r="D166" s="144" t="s">
        <v>133</v>
      </c>
      <c r="E166" s="150"/>
      <c r="F166" s="151" t="s">
        <v>182</v>
      </c>
      <c r="H166" s="150"/>
      <c r="L166" s="149"/>
      <c r="M166" s="152"/>
      <c r="N166" s="153"/>
      <c r="O166" s="153"/>
      <c r="P166" s="153"/>
      <c r="Q166" s="153"/>
      <c r="R166" s="153"/>
      <c r="S166" s="153"/>
      <c r="T166" s="154"/>
      <c r="AT166" s="150" t="s">
        <v>133</v>
      </c>
      <c r="AU166" s="150" t="s">
        <v>84</v>
      </c>
      <c r="AV166" s="148" t="s">
        <v>82</v>
      </c>
      <c r="AW166" s="148" t="s">
        <v>36</v>
      </c>
      <c r="AX166" s="148" t="s">
        <v>6</v>
      </c>
      <c r="AY166" s="150" t="s">
        <v>122</v>
      </c>
    </row>
    <row r="167" spans="1:65" s="155" customFormat="1">
      <c r="B167" s="156"/>
      <c r="D167" s="144" t="s">
        <v>133</v>
      </c>
      <c r="E167" s="157"/>
      <c r="F167" s="158" t="s">
        <v>227</v>
      </c>
      <c r="H167" s="159">
        <v>72.867599999999996</v>
      </c>
      <c r="L167" s="156"/>
      <c r="M167" s="160"/>
      <c r="N167" s="161"/>
      <c r="O167" s="161"/>
      <c r="P167" s="161"/>
      <c r="Q167" s="161"/>
      <c r="R167" s="161"/>
      <c r="S167" s="161"/>
      <c r="T167" s="162"/>
      <c r="AT167" s="157" t="s">
        <v>133</v>
      </c>
      <c r="AU167" s="157" t="s">
        <v>84</v>
      </c>
      <c r="AV167" s="155" t="s">
        <v>84</v>
      </c>
      <c r="AW167" s="155" t="s">
        <v>36</v>
      </c>
      <c r="AX167" s="155" t="s">
        <v>6</v>
      </c>
      <c r="AY167" s="157" t="s">
        <v>122</v>
      </c>
    </row>
    <row r="168" spans="1:65" s="148" customFormat="1">
      <c r="B168" s="149"/>
      <c r="D168" s="144" t="s">
        <v>133</v>
      </c>
      <c r="E168" s="150"/>
      <c r="F168" s="151" t="s">
        <v>134</v>
      </c>
      <c r="H168" s="150"/>
      <c r="L168" s="149"/>
      <c r="M168" s="152"/>
      <c r="N168" s="153"/>
      <c r="O168" s="153"/>
      <c r="P168" s="153"/>
      <c r="Q168" s="153"/>
      <c r="R168" s="153"/>
      <c r="S168" s="153"/>
      <c r="T168" s="154"/>
      <c r="AT168" s="150" t="s">
        <v>133</v>
      </c>
      <c r="AU168" s="150" t="s">
        <v>84</v>
      </c>
      <c r="AV168" s="148" t="s">
        <v>82</v>
      </c>
      <c r="AW168" s="148" t="s">
        <v>36</v>
      </c>
      <c r="AX168" s="148" t="s">
        <v>6</v>
      </c>
      <c r="AY168" s="150" t="s">
        <v>122</v>
      </c>
    </row>
    <row r="169" spans="1:65" s="155" customFormat="1">
      <c r="B169" s="156"/>
      <c r="D169" s="144" t="s">
        <v>133</v>
      </c>
      <c r="E169" s="157"/>
      <c r="F169" s="158" t="s">
        <v>228</v>
      </c>
      <c r="H169" s="159">
        <v>4.8600000000000003</v>
      </c>
      <c r="L169" s="156"/>
      <c r="M169" s="160"/>
      <c r="N169" s="161"/>
      <c r="O169" s="161"/>
      <c r="P169" s="161"/>
      <c r="Q169" s="161"/>
      <c r="R169" s="161"/>
      <c r="S169" s="161"/>
      <c r="T169" s="162"/>
      <c r="AT169" s="157" t="s">
        <v>133</v>
      </c>
      <c r="AU169" s="157" t="s">
        <v>84</v>
      </c>
      <c r="AV169" s="155" t="s">
        <v>84</v>
      </c>
      <c r="AW169" s="155" t="s">
        <v>36</v>
      </c>
      <c r="AX169" s="155" t="s">
        <v>6</v>
      </c>
      <c r="AY169" s="157" t="s">
        <v>122</v>
      </c>
    </row>
    <row r="170" spans="1:65" s="163" customFormat="1">
      <c r="B170" s="164"/>
      <c r="D170" s="144" t="s">
        <v>133</v>
      </c>
      <c r="E170" s="165"/>
      <c r="F170" s="166" t="s">
        <v>136</v>
      </c>
      <c r="H170" s="167">
        <v>604.95010000000002</v>
      </c>
      <c r="L170" s="164"/>
      <c r="M170" s="168"/>
      <c r="N170" s="169"/>
      <c r="O170" s="169"/>
      <c r="P170" s="169"/>
      <c r="Q170" s="169"/>
      <c r="R170" s="169"/>
      <c r="S170" s="169"/>
      <c r="T170" s="170"/>
      <c r="AT170" s="165" t="s">
        <v>133</v>
      </c>
      <c r="AU170" s="165" t="s">
        <v>84</v>
      </c>
      <c r="AV170" s="163" t="s">
        <v>129</v>
      </c>
      <c r="AW170" s="163" t="s">
        <v>36</v>
      </c>
      <c r="AX170" s="163" t="s">
        <v>82</v>
      </c>
      <c r="AY170" s="165" t="s">
        <v>122</v>
      </c>
    </row>
    <row r="171" spans="1:65" s="148" customFormat="1">
      <c r="B171" s="149"/>
      <c r="D171" s="144" t="s">
        <v>133</v>
      </c>
      <c r="E171" s="150"/>
      <c r="F171" s="151" t="s">
        <v>229</v>
      </c>
      <c r="H171" s="150"/>
      <c r="L171" s="149"/>
      <c r="M171" s="152"/>
      <c r="N171" s="153"/>
      <c r="O171" s="153"/>
      <c r="P171" s="153"/>
      <c r="Q171" s="153"/>
      <c r="R171" s="153"/>
      <c r="S171" s="153"/>
      <c r="T171" s="154"/>
      <c r="AT171" s="150" t="s">
        <v>133</v>
      </c>
      <c r="AU171" s="150" t="s">
        <v>84</v>
      </c>
      <c r="AV171" s="148" t="s">
        <v>82</v>
      </c>
      <c r="AW171" s="148" t="s">
        <v>36</v>
      </c>
      <c r="AX171" s="148" t="s">
        <v>6</v>
      </c>
      <c r="AY171" s="150" t="s">
        <v>122</v>
      </c>
    </row>
    <row r="172" spans="1:65" s="155" customFormat="1">
      <c r="B172" s="156"/>
      <c r="D172" s="144" t="s">
        <v>133</v>
      </c>
      <c r="F172" s="158" t="s">
        <v>230</v>
      </c>
      <c r="H172" s="159">
        <v>695.69261500000005</v>
      </c>
      <c r="L172" s="156"/>
      <c r="M172" s="160"/>
      <c r="N172" s="161"/>
      <c r="O172" s="161"/>
      <c r="P172" s="161"/>
      <c r="Q172" s="161"/>
      <c r="R172" s="161"/>
      <c r="S172" s="161"/>
      <c r="T172" s="162"/>
      <c r="AT172" s="157" t="s">
        <v>133</v>
      </c>
      <c r="AU172" s="157" t="s">
        <v>84</v>
      </c>
      <c r="AV172" s="155" t="s">
        <v>84</v>
      </c>
      <c r="AW172" s="155" t="s">
        <v>3</v>
      </c>
      <c r="AX172" s="155" t="s">
        <v>82</v>
      </c>
      <c r="AY172" s="157" t="s">
        <v>122</v>
      </c>
    </row>
    <row r="173" spans="1:65" s="18" customFormat="1" ht="44.25" customHeight="1">
      <c r="A173" s="14"/>
      <c r="B173" s="131"/>
      <c r="C173" s="132" t="s">
        <v>231</v>
      </c>
      <c r="D173" s="132" t="s">
        <v>125</v>
      </c>
      <c r="E173" s="133" t="s">
        <v>232</v>
      </c>
      <c r="F173" s="134" t="s">
        <v>233</v>
      </c>
      <c r="G173" s="135" t="s">
        <v>196</v>
      </c>
      <c r="H173" s="136">
        <v>77.727599999999995</v>
      </c>
      <c r="I173" s="136"/>
      <c r="J173" s="136"/>
      <c r="K173" s="134"/>
      <c r="L173" s="15"/>
      <c r="M173" s="137"/>
      <c r="N173" s="138" t="s">
        <v>46</v>
      </c>
      <c r="O173" s="139">
        <v>3.2000000000000001E-2</v>
      </c>
      <c r="P173" s="139">
        <f>O173*H173</f>
        <v>2.4872831999999998</v>
      </c>
      <c r="Q173" s="139">
        <v>0</v>
      </c>
      <c r="R173" s="139">
        <f>Q173*H173</f>
        <v>0</v>
      </c>
      <c r="S173" s="139">
        <v>0</v>
      </c>
      <c r="T173" s="140">
        <f>S173*H173</f>
        <v>0</v>
      </c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R173" s="141" t="s">
        <v>180</v>
      </c>
      <c r="AT173" s="141" t="s">
        <v>125</v>
      </c>
      <c r="AU173" s="141" t="s">
        <v>84</v>
      </c>
      <c r="AY173" s="2" t="s">
        <v>122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2" t="s">
        <v>82</v>
      </c>
      <c r="BK173" s="143">
        <f>ROUND(I173*H173,15)</f>
        <v>0</v>
      </c>
      <c r="BL173" s="2" t="s">
        <v>180</v>
      </c>
      <c r="BM173" s="141" t="s">
        <v>234</v>
      </c>
    </row>
    <row r="174" spans="1:65" s="148" customFormat="1">
      <c r="B174" s="149"/>
      <c r="D174" s="144" t="s">
        <v>133</v>
      </c>
      <c r="E174" s="150"/>
      <c r="F174" s="151" t="s">
        <v>182</v>
      </c>
      <c r="H174" s="150"/>
      <c r="L174" s="149"/>
      <c r="M174" s="152"/>
      <c r="N174" s="153"/>
      <c r="O174" s="153"/>
      <c r="P174" s="153"/>
      <c r="Q174" s="153"/>
      <c r="R174" s="153"/>
      <c r="S174" s="153"/>
      <c r="T174" s="154"/>
      <c r="AT174" s="150" t="s">
        <v>133</v>
      </c>
      <c r="AU174" s="150" t="s">
        <v>84</v>
      </c>
      <c r="AV174" s="148" t="s">
        <v>82</v>
      </c>
      <c r="AW174" s="148" t="s">
        <v>36</v>
      </c>
      <c r="AX174" s="148" t="s">
        <v>6</v>
      </c>
      <c r="AY174" s="150" t="s">
        <v>122</v>
      </c>
    </row>
    <row r="175" spans="1:65" s="155" customFormat="1">
      <c r="B175" s="156"/>
      <c r="D175" s="144" t="s">
        <v>133</v>
      </c>
      <c r="E175" s="157"/>
      <c r="F175" s="158" t="s">
        <v>227</v>
      </c>
      <c r="H175" s="159">
        <v>72.867599999999996</v>
      </c>
      <c r="L175" s="156"/>
      <c r="M175" s="160"/>
      <c r="N175" s="161"/>
      <c r="O175" s="161"/>
      <c r="P175" s="161"/>
      <c r="Q175" s="161"/>
      <c r="R175" s="161"/>
      <c r="S175" s="161"/>
      <c r="T175" s="162"/>
      <c r="AT175" s="157" t="s">
        <v>133</v>
      </c>
      <c r="AU175" s="157" t="s">
        <v>84</v>
      </c>
      <c r="AV175" s="155" t="s">
        <v>84</v>
      </c>
      <c r="AW175" s="155" t="s">
        <v>36</v>
      </c>
      <c r="AX175" s="155" t="s">
        <v>6</v>
      </c>
      <c r="AY175" s="157" t="s">
        <v>122</v>
      </c>
    </row>
    <row r="176" spans="1:65" s="148" customFormat="1">
      <c r="B176" s="149"/>
      <c r="D176" s="144" t="s">
        <v>133</v>
      </c>
      <c r="E176" s="150"/>
      <c r="F176" s="151" t="s">
        <v>134</v>
      </c>
      <c r="H176" s="150"/>
      <c r="L176" s="149"/>
      <c r="M176" s="152"/>
      <c r="N176" s="153"/>
      <c r="O176" s="153"/>
      <c r="P176" s="153"/>
      <c r="Q176" s="153"/>
      <c r="R176" s="153"/>
      <c r="S176" s="153"/>
      <c r="T176" s="154"/>
      <c r="AT176" s="150" t="s">
        <v>133</v>
      </c>
      <c r="AU176" s="150" t="s">
        <v>84</v>
      </c>
      <c r="AV176" s="148" t="s">
        <v>82</v>
      </c>
      <c r="AW176" s="148" t="s">
        <v>36</v>
      </c>
      <c r="AX176" s="148" t="s">
        <v>6</v>
      </c>
      <c r="AY176" s="150" t="s">
        <v>122</v>
      </c>
    </row>
    <row r="177" spans="1:65" s="155" customFormat="1">
      <c r="B177" s="156"/>
      <c r="D177" s="144" t="s">
        <v>133</v>
      </c>
      <c r="E177" s="157"/>
      <c r="F177" s="158" t="s">
        <v>228</v>
      </c>
      <c r="H177" s="159">
        <v>4.8600000000000003</v>
      </c>
      <c r="L177" s="156"/>
      <c r="M177" s="160"/>
      <c r="N177" s="161"/>
      <c r="O177" s="161"/>
      <c r="P177" s="161"/>
      <c r="Q177" s="161"/>
      <c r="R177" s="161"/>
      <c r="S177" s="161"/>
      <c r="T177" s="162"/>
      <c r="AT177" s="157" t="s">
        <v>133</v>
      </c>
      <c r="AU177" s="157" t="s">
        <v>84</v>
      </c>
      <c r="AV177" s="155" t="s">
        <v>84</v>
      </c>
      <c r="AW177" s="155" t="s">
        <v>36</v>
      </c>
      <c r="AX177" s="155" t="s">
        <v>6</v>
      </c>
      <c r="AY177" s="157" t="s">
        <v>122</v>
      </c>
    </row>
    <row r="178" spans="1:65" s="163" customFormat="1">
      <c r="B178" s="164"/>
      <c r="D178" s="144" t="s">
        <v>133</v>
      </c>
      <c r="E178" s="165"/>
      <c r="F178" s="166" t="s">
        <v>136</v>
      </c>
      <c r="H178" s="167">
        <v>77.727599999999995</v>
      </c>
      <c r="L178" s="164"/>
      <c r="M178" s="168"/>
      <c r="N178" s="169"/>
      <c r="O178" s="169"/>
      <c r="P178" s="169"/>
      <c r="Q178" s="169"/>
      <c r="R178" s="169"/>
      <c r="S178" s="169"/>
      <c r="T178" s="170"/>
      <c r="AT178" s="165" t="s">
        <v>133</v>
      </c>
      <c r="AU178" s="165" t="s">
        <v>84</v>
      </c>
      <c r="AV178" s="163" t="s">
        <v>129</v>
      </c>
      <c r="AW178" s="163" t="s">
        <v>36</v>
      </c>
      <c r="AX178" s="163" t="s">
        <v>82</v>
      </c>
      <c r="AY178" s="165" t="s">
        <v>122</v>
      </c>
    </row>
    <row r="179" spans="1:65" s="148" customFormat="1">
      <c r="B179" s="149"/>
      <c r="D179" s="144" t="s">
        <v>133</v>
      </c>
      <c r="E179" s="150"/>
      <c r="F179" s="151" t="s">
        <v>185</v>
      </c>
      <c r="H179" s="150"/>
      <c r="L179" s="149"/>
      <c r="M179" s="152"/>
      <c r="N179" s="153"/>
      <c r="O179" s="153"/>
      <c r="P179" s="153"/>
      <c r="Q179" s="153"/>
      <c r="R179" s="153"/>
      <c r="S179" s="153"/>
      <c r="T179" s="154"/>
      <c r="AT179" s="150" t="s">
        <v>133</v>
      </c>
      <c r="AU179" s="150" t="s">
        <v>84</v>
      </c>
      <c r="AV179" s="148" t="s">
        <v>82</v>
      </c>
      <c r="AW179" s="148" t="s">
        <v>36</v>
      </c>
      <c r="AX179" s="148" t="s">
        <v>6</v>
      </c>
      <c r="AY179" s="150" t="s">
        <v>122</v>
      </c>
    </row>
    <row r="180" spans="1:65" s="18" customFormat="1" ht="16.5" customHeight="1">
      <c r="A180" s="14"/>
      <c r="B180" s="131"/>
      <c r="C180" s="171" t="s">
        <v>235</v>
      </c>
      <c r="D180" s="171" t="s">
        <v>201</v>
      </c>
      <c r="E180" s="172" t="s">
        <v>202</v>
      </c>
      <c r="F180" s="173" t="s">
        <v>203</v>
      </c>
      <c r="G180" s="174" t="s">
        <v>142</v>
      </c>
      <c r="H180" s="175">
        <v>3.109104E-2</v>
      </c>
      <c r="I180" s="175"/>
      <c r="J180" s="175"/>
      <c r="K180" s="173"/>
      <c r="L180" s="176"/>
      <c r="M180" s="177"/>
      <c r="N180" s="178" t="s">
        <v>46</v>
      </c>
      <c r="O180" s="139">
        <v>0</v>
      </c>
      <c r="P180" s="139">
        <f>O180*H180</f>
        <v>0</v>
      </c>
      <c r="Q180" s="139">
        <v>1</v>
      </c>
      <c r="R180" s="139">
        <f>Q180*H180</f>
        <v>3.109104E-2</v>
      </c>
      <c r="S180" s="139">
        <v>0</v>
      </c>
      <c r="T180" s="140">
        <f>S180*H180</f>
        <v>0</v>
      </c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R180" s="141" t="s">
        <v>219</v>
      </c>
      <c r="AT180" s="141" t="s">
        <v>201</v>
      </c>
      <c r="AU180" s="141" t="s">
        <v>84</v>
      </c>
      <c r="AY180" s="2" t="s">
        <v>122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2" t="s">
        <v>82</v>
      </c>
      <c r="BK180" s="143">
        <f>ROUND(I180*H180,15)</f>
        <v>0</v>
      </c>
      <c r="BL180" s="2" t="s">
        <v>180</v>
      </c>
      <c r="BM180" s="141" t="s">
        <v>236</v>
      </c>
    </row>
    <row r="181" spans="1:65" s="18" customFormat="1" ht="19.2">
      <c r="A181" s="14"/>
      <c r="B181" s="15"/>
      <c r="C181" s="14"/>
      <c r="D181" s="144" t="s">
        <v>131</v>
      </c>
      <c r="E181" s="14"/>
      <c r="F181" s="145" t="s">
        <v>205</v>
      </c>
      <c r="G181" s="14"/>
      <c r="H181" s="14"/>
      <c r="I181" s="14"/>
      <c r="J181" s="14"/>
      <c r="K181" s="14"/>
      <c r="L181" s="15"/>
      <c r="M181" s="146"/>
      <c r="N181" s="147"/>
      <c r="O181" s="37"/>
      <c r="P181" s="37"/>
      <c r="Q181" s="37"/>
      <c r="R181" s="37"/>
      <c r="S181" s="37"/>
      <c r="T181" s="3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" t="s">
        <v>131</v>
      </c>
      <c r="AU181" s="2" t="s">
        <v>84</v>
      </c>
    </row>
    <row r="182" spans="1:65" s="155" customFormat="1">
      <c r="B182" s="156"/>
      <c r="D182" s="144" t="s">
        <v>133</v>
      </c>
      <c r="F182" s="158" t="s">
        <v>237</v>
      </c>
      <c r="H182" s="159">
        <v>3.109104E-2</v>
      </c>
      <c r="L182" s="156"/>
      <c r="M182" s="160"/>
      <c r="N182" s="161"/>
      <c r="O182" s="161"/>
      <c r="P182" s="161"/>
      <c r="Q182" s="161"/>
      <c r="R182" s="161"/>
      <c r="S182" s="161"/>
      <c r="T182" s="162"/>
      <c r="AT182" s="157" t="s">
        <v>133</v>
      </c>
      <c r="AU182" s="157" t="s">
        <v>84</v>
      </c>
      <c r="AV182" s="155" t="s">
        <v>84</v>
      </c>
      <c r="AW182" s="155" t="s">
        <v>3</v>
      </c>
      <c r="AX182" s="155" t="s">
        <v>82</v>
      </c>
      <c r="AY182" s="157" t="s">
        <v>122</v>
      </c>
    </row>
    <row r="183" spans="1:65" s="18" customFormat="1" ht="37.799999999999997" customHeight="1">
      <c r="A183" s="14"/>
      <c r="B183" s="131"/>
      <c r="C183" s="132" t="s">
        <v>238</v>
      </c>
      <c r="D183" s="132" t="s">
        <v>125</v>
      </c>
      <c r="E183" s="133" t="s">
        <v>239</v>
      </c>
      <c r="F183" s="134" t="s">
        <v>240</v>
      </c>
      <c r="G183" s="135" t="s">
        <v>196</v>
      </c>
      <c r="H183" s="136">
        <v>77.727599999999995</v>
      </c>
      <c r="I183" s="136"/>
      <c r="J183" s="136"/>
      <c r="K183" s="134"/>
      <c r="L183" s="15"/>
      <c r="M183" s="137"/>
      <c r="N183" s="138" t="s">
        <v>46</v>
      </c>
      <c r="O183" s="139">
        <v>0.25700000000000001</v>
      </c>
      <c r="P183" s="139">
        <f>O183*H183</f>
        <v>19.975993199999998</v>
      </c>
      <c r="Q183" s="139">
        <v>9.3999999999999997E-4</v>
      </c>
      <c r="R183" s="139">
        <f>Q183*H183</f>
        <v>7.3063943999999992E-2</v>
      </c>
      <c r="S183" s="139">
        <v>0</v>
      </c>
      <c r="T183" s="140">
        <f>S183*H183</f>
        <v>0</v>
      </c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R183" s="141" t="s">
        <v>180</v>
      </c>
      <c r="AT183" s="141" t="s">
        <v>125</v>
      </c>
      <c r="AU183" s="141" t="s">
        <v>84</v>
      </c>
      <c r="AY183" s="2" t="s">
        <v>122</v>
      </c>
      <c r="BE183" s="142">
        <f>IF(N183="základní",J183,0)</f>
        <v>0</v>
      </c>
      <c r="BF183" s="142">
        <f>IF(N183="snížená",J183,0)</f>
        <v>0</v>
      </c>
      <c r="BG183" s="142">
        <f>IF(N183="zákl. přenesená",J183,0)</f>
        <v>0</v>
      </c>
      <c r="BH183" s="142">
        <f>IF(N183="sníž. přenesená",J183,0)</f>
        <v>0</v>
      </c>
      <c r="BI183" s="142">
        <f>IF(N183="nulová",J183,0)</f>
        <v>0</v>
      </c>
      <c r="BJ183" s="2" t="s">
        <v>82</v>
      </c>
      <c r="BK183" s="143">
        <f>ROUND(I183*H183,15)</f>
        <v>0</v>
      </c>
      <c r="BL183" s="2" t="s">
        <v>180</v>
      </c>
      <c r="BM183" s="141" t="s">
        <v>241</v>
      </c>
    </row>
    <row r="184" spans="1:65" s="148" customFormat="1">
      <c r="B184" s="149"/>
      <c r="D184" s="144" t="s">
        <v>133</v>
      </c>
      <c r="E184" s="150"/>
      <c r="F184" s="151" t="s">
        <v>182</v>
      </c>
      <c r="H184" s="150"/>
      <c r="L184" s="149"/>
      <c r="M184" s="152"/>
      <c r="N184" s="153"/>
      <c r="O184" s="153"/>
      <c r="P184" s="153"/>
      <c r="Q184" s="153"/>
      <c r="R184" s="153"/>
      <c r="S184" s="153"/>
      <c r="T184" s="154"/>
      <c r="AT184" s="150" t="s">
        <v>133</v>
      </c>
      <c r="AU184" s="150" t="s">
        <v>84</v>
      </c>
      <c r="AV184" s="148" t="s">
        <v>82</v>
      </c>
      <c r="AW184" s="148" t="s">
        <v>36</v>
      </c>
      <c r="AX184" s="148" t="s">
        <v>6</v>
      </c>
      <c r="AY184" s="150" t="s">
        <v>122</v>
      </c>
    </row>
    <row r="185" spans="1:65" s="155" customFormat="1">
      <c r="B185" s="156"/>
      <c r="D185" s="144" t="s">
        <v>133</v>
      </c>
      <c r="E185" s="157"/>
      <c r="F185" s="158" t="s">
        <v>227</v>
      </c>
      <c r="H185" s="159">
        <v>72.867599999999996</v>
      </c>
      <c r="L185" s="156"/>
      <c r="M185" s="160"/>
      <c r="N185" s="161"/>
      <c r="O185" s="161"/>
      <c r="P185" s="161"/>
      <c r="Q185" s="161"/>
      <c r="R185" s="161"/>
      <c r="S185" s="161"/>
      <c r="T185" s="162"/>
      <c r="AT185" s="157" t="s">
        <v>133</v>
      </c>
      <c r="AU185" s="157" t="s">
        <v>84</v>
      </c>
      <c r="AV185" s="155" t="s">
        <v>84</v>
      </c>
      <c r="AW185" s="155" t="s">
        <v>36</v>
      </c>
      <c r="AX185" s="155" t="s">
        <v>6</v>
      </c>
      <c r="AY185" s="157" t="s">
        <v>122</v>
      </c>
    </row>
    <row r="186" spans="1:65" s="148" customFormat="1">
      <c r="B186" s="149"/>
      <c r="D186" s="144" t="s">
        <v>133</v>
      </c>
      <c r="E186" s="150"/>
      <c r="F186" s="151" t="s">
        <v>134</v>
      </c>
      <c r="H186" s="150"/>
      <c r="L186" s="149"/>
      <c r="M186" s="152"/>
      <c r="N186" s="153"/>
      <c r="O186" s="153"/>
      <c r="P186" s="153"/>
      <c r="Q186" s="153"/>
      <c r="R186" s="153"/>
      <c r="S186" s="153"/>
      <c r="T186" s="154"/>
      <c r="AT186" s="150" t="s">
        <v>133</v>
      </c>
      <c r="AU186" s="150" t="s">
        <v>84</v>
      </c>
      <c r="AV186" s="148" t="s">
        <v>82</v>
      </c>
      <c r="AW186" s="148" t="s">
        <v>36</v>
      </c>
      <c r="AX186" s="148" t="s">
        <v>6</v>
      </c>
      <c r="AY186" s="150" t="s">
        <v>122</v>
      </c>
    </row>
    <row r="187" spans="1:65" s="155" customFormat="1">
      <c r="B187" s="156"/>
      <c r="D187" s="144" t="s">
        <v>133</v>
      </c>
      <c r="E187" s="157"/>
      <c r="F187" s="158" t="s">
        <v>228</v>
      </c>
      <c r="H187" s="159">
        <v>4.8600000000000003</v>
      </c>
      <c r="L187" s="156"/>
      <c r="M187" s="160"/>
      <c r="N187" s="161"/>
      <c r="O187" s="161"/>
      <c r="P187" s="161"/>
      <c r="Q187" s="161"/>
      <c r="R187" s="161"/>
      <c r="S187" s="161"/>
      <c r="T187" s="162"/>
      <c r="AT187" s="157" t="s">
        <v>133</v>
      </c>
      <c r="AU187" s="157" t="s">
        <v>84</v>
      </c>
      <c r="AV187" s="155" t="s">
        <v>84</v>
      </c>
      <c r="AW187" s="155" t="s">
        <v>36</v>
      </c>
      <c r="AX187" s="155" t="s">
        <v>6</v>
      </c>
      <c r="AY187" s="157" t="s">
        <v>122</v>
      </c>
    </row>
    <row r="188" spans="1:65" s="163" customFormat="1">
      <c r="B188" s="164"/>
      <c r="D188" s="144" t="s">
        <v>133</v>
      </c>
      <c r="E188" s="165"/>
      <c r="F188" s="166" t="s">
        <v>136</v>
      </c>
      <c r="H188" s="167">
        <v>77.727599999999995</v>
      </c>
      <c r="L188" s="164"/>
      <c r="M188" s="168"/>
      <c r="N188" s="169"/>
      <c r="O188" s="169"/>
      <c r="P188" s="169"/>
      <c r="Q188" s="169"/>
      <c r="R188" s="169"/>
      <c r="S188" s="169"/>
      <c r="T188" s="170"/>
      <c r="AT188" s="165" t="s">
        <v>133</v>
      </c>
      <c r="AU188" s="165" t="s">
        <v>84</v>
      </c>
      <c r="AV188" s="163" t="s">
        <v>129</v>
      </c>
      <c r="AW188" s="163" t="s">
        <v>36</v>
      </c>
      <c r="AX188" s="163" t="s">
        <v>82</v>
      </c>
      <c r="AY188" s="165" t="s">
        <v>122</v>
      </c>
    </row>
    <row r="189" spans="1:65" s="148" customFormat="1">
      <c r="B189" s="149"/>
      <c r="D189" s="144" t="s">
        <v>133</v>
      </c>
      <c r="E189" s="150"/>
      <c r="F189" s="151" t="s">
        <v>185</v>
      </c>
      <c r="H189" s="150"/>
      <c r="L189" s="149"/>
      <c r="M189" s="152"/>
      <c r="N189" s="153"/>
      <c r="O189" s="153"/>
      <c r="P189" s="153"/>
      <c r="Q189" s="153"/>
      <c r="R189" s="153"/>
      <c r="S189" s="153"/>
      <c r="T189" s="154"/>
      <c r="AT189" s="150" t="s">
        <v>133</v>
      </c>
      <c r="AU189" s="150" t="s">
        <v>84</v>
      </c>
      <c r="AV189" s="148" t="s">
        <v>82</v>
      </c>
      <c r="AW189" s="148" t="s">
        <v>36</v>
      </c>
      <c r="AX189" s="148" t="s">
        <v>6</v>
      </c>
      <c r="AY189" s="150" t="s">
        <v>122</v>
      </c>
    </row>
    <row r="190" spans="1:65" s="18" customFormat="1" ht="55.5" customHeight="1">
      <c r="A190" s="14"/>
      <c r="B190" s="131"/>
      <c r="C190" s="132" t="s">
        <v>242</v>
      </c>
      <c r="D190" s="132" t="s">
        <v>125</v>
      </c>
      <c r="E190" s="133" t="s">
        <v>243</v>
      </c>
      <c r="F190" s="134" t="s">
        <v>244</v>
      </c>
      <c r="G190" s="135" t="s">
        <v>196</v>
      </c>
      <c r="H190" s="136">
        <v>29.405000000000001</v>
      </c>
      <c r="I190" s="136"/>
      <c r="J190" s="136"/>
      <c r="K190" s="134"/>
      <c r="L190" s="15"/>
      <c r="M190" s="137"/>
      <c r="N190" s="138" t="s">
        <v>46</v>
      </c>
      <c r="O190" s="139">
        <v>0.21</v>
      </c>
      <c r="P190" s="139">
        <f>O190*H190</f>
        <v>6.1750499999999997</v>
      </c>
      <c r="Q190" s="139">
        <v>1.3999999999999999E-4</v>
      </c>
      <c r="R190" s="139">
        <f>Q190*H190</f>
        <v>4.1167E-3</v>
      </c>
      <c r="S190" s="139">
        <v>0</v>
      </c>
      <c r="T190" s="140">
        <f>S190*H190</f>
        <v>0</v>
      </c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R190" s="141" t="s">
        <v>180</v>
      </c>
      <c r="AT190" s="141" t="s">
        <v>125</v>
      </c>
      <c r="AU190" s="141" t="s">
        <v>84</v>
      </c>
      <c r="AY190" s="2" t="s">
        <v>122</v>
      </c>
      <c r="BE190" s="142">
        <f>IF(N190="základní",J190,0)</f>
        <v>0</v>
      </c>
      <c r="BF190" s="142">
        <f>IF(N190="snížená",J190,0)</f>
        <v>0</v>
      </c>
      <c r="BG190" s="142">
        <f>IF(N190="zákl. přenesená",J190,0)</f>
        <v>0</v>
      </c>
      <c r="BH190" s="142">
        <f>IF(N190="sníž. přenesená",J190,0)</f>
        <v>0</v>
      </c>
      <c r="BI190" s="142">
        <f>IF(N190="nulová",J190,0)</f>
        <v>0</v>
      </c>
      <c r="BJ190" s="2" t="s">
        <v>82</v>
      </c>
      <c r="BK190" s="143">
        <f>ROUND(I190*H190,15)</f>
        <v>0</v>
      </c>
      <c r="BL190" s="2" t="s">
        <v>180</v>
      </c>
      <c r="BM190" s="141" t="s">
        <v>245</v>
      </c>
    </row>
    <row r="191" spans="1:65" s="148" customFormat="1">
      <c r="B191" s="149"/>
      <c r="D191" s="144" t="s">
        <v>133</v>
      </c>
      <c r="E191" s="150"/>
      <c r="F191" s="151" t="s">
        <v>198</v>
      </c>
      <c r="H191" s="150"/>
      <c r="L191" s="149"/>
      <c r="M191" s="152"/>
      <c r="N191" s="153"/>
      <c r="O191" s="153"/>
      <c r="P191" s="153"/>
      <c r="Q191" s="153"/>
      <c r="R191" s="153"/>
      <c r="S191" s="153"/>
      <c r="T191" s="154"/>
      <c r="AT191" s="150" t="s">
        <v>133</v>
      </c>
      <c r="AU191" s="150" t="s">
        <v>84</v>
      </c>
      <c r="AV191" s="148" t="s">
        <v>82</v>
      </c>
      <c r="AW191" s="148" t="s">
        <v>36</v>
      </c>
      <c r="AX191" s="148" t="s">
        <v>6</v>
      </c>
      <c r="AY191" s="150" t="s">
        <v>122</v>
      </c>
    </row>
    <row r="192" spans="1:65" s="148" customFormat="1">
      <c r="B192" s="149"/>
      <c r="D192" s="144" t="s">
        <v>133</v>
      </c>
      <c r="E192" s="150"/>
      <c r="F192" s="151" t="s">
        <v>246</v>
      </c>
      <c r="H192" s="150"/>
      <c r="L192" s="149"/>
      <c r="M192" s="152"/>
      <c r="N192" s="153"/>
      <c r="O192" s="153"/>
      <c r="P192" s="153"/>
      <c r="Q192" s="153"/>
      <c r="R192" s="153"/>
      <c r="S192" s="153"/>
      <c r="T192" s="154"/>
      <c r="AT192" s="150" t="s">
        <v>133</v>
      </c>
      <c r="AU192" s="150" t="s">
        <v>84</v>
      </c>
      <c r="AV192" s="148" t="s">
        <v>82</v>
      </c>
      <c r="AW192" s="148" t="s">
        <v>36</v>
      </c>
      <c r="AX192" s="148" t="s">
        <v>6</v>
      </c>
      <c r="AY192" s="150" t="s">
        <v>122</v>
      </c>
    </row>
    <row r="193" spans="1:65" s="155" customFormat="1">
      <c r="B193" s="156"/>
      <c r="D193" s="144" t="s">
        <v>133</v>
      </c>
      <c r="E193" s="157"/>
      <c r="F193" s="158" t="s">
        <v>247</v>
      </c>
      <c r="H193" s="159">
        <v>29.405000000000001</v>
      </c>
      <c r="L193" s="156"/>
      <c r="M193" s="160"/>
      <c r="N193" s="161"/>
      <c r="O193" s="161"/>
      <c r="P193" s="161"/>
      <c r="Q193" s="161"/>
      <c r="R193" s="161"/>
      <c r="S193" s="161"/>
      <c r="T193" s="162"/>
      <c r="AT193" s="157" t="s">
        <v>133</v>
      </c>
      <c r="AU193" s="157" t="s">
        <v>84</v>
      </c>
      <c r="AV193" s="155" t="s">
        <v>84</v>
      </c>
      <c r="AW193" s="155" t="s">
        <v>36</v>
      </c>
      <c r="AX193" s="155" t="s">
        <v>6</v>
      </c>
      <c r="AY193" s="157" t="s">
        <v>122</v>
      </c>
    </row>
    <row r="194" spans="1:65" s="163" customFormat="1">
      <c r="B194" s="164"/>
      <c r="D194" s="144" t="s">
        <v>133</v>
      </c>
      <c r="E194" s="165"/>
      <c r="F194" s="166" t="s">
        <v>136</v>
      </c>
      <c r="H194" s="167">
        <v>29.405000000000001</v>
      </c>
      <c r="L194" s="164"/>
      <c r="M194" s="168"/>
      <c r="N194" s="169"/>
      <c r="O194" s="169"/>
      <c r="P194" s="169"/>
      <c r="Q194" s="169"/>
      <c r="R194" s="169"/>
      <c r="S194" s="169"/>
      <c r="T194" s="170"/>
      <c r="AT194" s="165" t="s">
        <v>133</v>
      </c>
      <c r="AU194" s="165" t="s">
        <v>84</v>
      </c>
      <c r="AV194" s="163" t="s">
        <v>129</v>
      </c>
      <c r="AW194" s="163" t="s">
        <v>36</v>
      </c>
      <c r="AX194" s="163" t="s">
        <v>82</v>
      </c>
      <c r="AY194" s="165" t="s">
        <v>122</v>
      </c>
    </row>
    <row r="195" spans="1:65" s="148" customFormat="1">
      <c r="B195" s="149"/>
      <c r="D195" s="144" t="s">
        <v>133</v>
      </c>
      <c r="E195" s="150"/>
      <c r="F195" s="151" t="s">
        <v>248</v>
      </c>
      <c r="H195" s="150"/>
      <c r="L195" s="149"/>
      <c r="M195" s="152"/>
      <c r="N195" s="153"/>
      <c r="O195" s="153"/>
      <c r="P195" s="153"/>
      <c r="Q195" s="153"/>
      <c r="R195" s="153"/>
      <c r="S195" s="153"/>
      <c r="T195" s="154"/>
      <c r="AT195" s="150" t="s">
        <v>133</v>
      </c>
      <c r="AU195" s="150" t="s">
        <v>84</v>
      </c>
      <c r="AV195" s="148" t="s">
        <v>82</v>
      </c>
      <c r="AW195" s="148" t="s">
        <v>36</v>
      </c>
      <c r="AX195" s="148" t="s">
        <v>6</v>
      </c>
      <c r="AY195" s="150" t="s">
        <v>122</v>
      </c>
    </row>
    <row r="196" spans="1:65" s="18" customFormat="1" ht="55.5" customHeight="1">
      <c r="A196" s="14"/>
      <c r="B196" s="131"/>
      <c r="C196" s="132" t="s">
        <v>7</v>
      </c>
      <c r="D196" s="132" t="s">
        <v>125</v>
      </c>
      <c r="E196" s="133" t="s">
        <v>249</v>
      </c>
      <c r="F196" s="134" t="s">
        <v>250</v>
      </c>
      <c r="G196" s="135" t="s">
        <v>196</v>
      </c>
      <c r="H196" s="136">
        <v>88.151600000000002</v>
      </c>
      <c r="I196" s="136"/>
      <c r="J196" s="136"/>
      <c r="K196" s="134"/>
      <c r="L196" s="15"/>
      <c r="M196" s="137"/>
      <c r="N196" s="138" t="s">
        <v>46</v>
      </c>
      <c r="O196" s="139">
        <v>0.22800000000000001</v>
      </c>
      <c r="P196" s="139">
        <f>O196*H196</f>
        <v>20.098564800000002</v>
      </c>
      <c r="Q196" s="139">
        <v>2.7999999999999998E-4</v>
      </c>
      <c r="R196" s="139">
        <f>Q196*H196</f>
        <v>2.4682447999999999E-2</v>
      </c>
      <c r="S196" s="139">
        <v>0</v>
      </c>
      <c r="T196" s="140">
        <f>S196*H196</f>
        <v>0</v>
      </c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R196" s="141" t="s">
        <v>180</v>
      </c>
      <c r="AT196" s="141" t="s">
        <v>125</v>
      </c>
      <c r="AU196" s="141" t="s">
        <v>84</v>
      </c>
      <c r="AY196" s="2" t="s">
        <v>122</v>
      </c>
      <c r="BE196" s="142">
        <f>IF(N196="základní",J196,0)</f>
        <v>0</v>
      </c>
      <c r="BF196" s="142">
        <f>IF(N196="snížená",J196,0)</f>
        <v>0</v>
      </c>
      <c r="BG196" s="142">
        <f>IF(N196="zákl. přenesená",J196,0)</f>
        <v>0</v>
      </c>
      <c r="BH196" s="142">
        <f>IF(N196="sníž. přenesená",J196,0)</f>
        <v>0</v>
      </c>
      <c r="BI196" s="142">
        <f>IF(N196="nulová",J196,0)</f>
        <v>0</v>
      </c>
      <c r="BJ196" s="2" t="s">
        <v>82</v>
      </c>
      <c r="BK196" s="143">
        <f>ROUND(I196*H196,15)</f>
        <v>0</v>
      </c>
      <c r="BL196" s="2" t="s">
        <v>180</v>
      </c>
      <c r="BM196" s="141" t="s">
        <v>251</v>
      </c>
    </row>
    <row r="197" spans="1:65" s="148" customFormat="1">
      <c r="B197" s="149"/>
      <c r="D197" s="144" t="s">
        <v>133</v>
      </c>
      <c r="E197" s="150"/>
      <c r="F197" s="151" t="s">
        <v>198</v>
      </c>
      <c r="H197" s="150"/>
      <c r="L197" s="149"/>
      <c r="M197" s="152"/>
      <c r="N197" s="153"/>
      <c r="O197" s="153"/>
      <c r="P197" s="153"/>
      <c r="Q197" s="153"/>
      <c r="R197" s="153"/>
      <c r="S197" s="153"/>
      <c r="T197" s="154"/>
      <c r="AT197" s="150" t="s">
        <v>133</v>
      </c>
      <c r="AU197" s="150" t="s">
        <v>84</v>
      </c>
      <c r="AV197" s="148" t="s">
        <v>82</v>
      </c>
      <c r="AW197" s="148" t="s">
        <v>36</v>
      </c>
      <c r="AX197" s="148" t="s">
        <v>6</v>
      </c>
      <c r="AY197" s="150" t="s">
        <v>122</v>
      </c>
    </row>
    <row r="198" spans="1:65" s="148" customFormat="1">
      <c r="B198" s="149"/>
      <c r="D198" s="144" t="s">
        <v>133</v>
      </c>
      <c r="E198" s="150"/>
      <c r="F198" s="151" t="s">
        <v>252</v>
      </c>
      <c r="H198" s="150"/>
      <c r="L198" s="149"/>
      <c r="M198" s="152"/>
      <c r="N198" s="153"/>
      <c r="O198" s="153"/>
      <c r="P198" s="153"/>
      <c r="Q198" s="153"/>
      <c r="R198" s="153"/>
      <c r="S198" s="153"/>
      <c r="T198" s="154"/>
      <c r="AT198" s="150" t="s">
        <v>133</v>
      </c>
      <c r="AU198" s="150" t="s">
        <v>84</v>
      </c>
      <c r="AV198" s="148" t="s">
        <v>82</v>
      </c>
      <c r="AW198" s="148" t="s">
        <v>36</v>
      </c>
      <c r="AX198" s="148" t="s">
        <v>6</v>
      </c>
      <c r="AY198" s="150" t="s">
        <v>122</v>
      </c>
    </row>
    <row r="199" spans="1:65" s="155" customFormat="1" ht="20.399999999999999">
      <c r="B199" s="156"/>
      <c r="D199" s="144" t="s">
        <v>133</v>
      </c>
      <c r="E199" s="157"/>
      <c r="F199" s="158" t="s">
        <v>253</v>
      </c>
      <c r="H199" s="159">
        <v>88.151600000000002</v>
      </c>
      <c r="L199" s="156"/>
      <c r="M199" s="160"/>
      <c r="N199" s="161"/>
      <c r="O199" s="161"/>
      <c r="P199" s="161"/>
      <c r="Q199" s="161"/>
      <c r="R199" s="161"/>
      <c r="S199" s="161"/>
      <c r="T199" s="162"/>
      <c r="AT199" s="157" t="s">
        <v>133</v>
      </c>
      <c r="AU199" s="157" t="s">
        <v>84</v>
      </c>
      <c r="AV199" s="155" t="s">
        <v>84</v>
      </c>
      <c r="AW199" s="155" t="s">
        <v>36</v>
      </c>
      <c r="AX199" s="155" t="s">
        <v>6</v>
      </c>
      <c r="AY199" s="157" t="s">
        <v>122</v>
      </c>
    </row>
    <row r="200" spans="1:65" s="163" customFormat="1">
      <c r="B200" s="164"/>
      <c r="D200" s="144" t="s">
        <v>133</v>
      </c>
      <c r="E200" s="165"/>
      <c r="F200" s="166" t="s">
        <v>136</v>
      </c>
      <c r="H200" s="167">
        <v>88.151600000000002</v>
      </c>
      <c r="L200" s="164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84</v>
      </c>
      <c r="AV200" s="163" t="s">
        <v>129</v>
      </c>
      <c r="AW200" s="163" t="s">
        <v>36</v>
      </c>
      <c r="AX200" s="163" t="s">
        <v>82</v>
      </c>
      <c r="AY200" s="165" t="s">
        <v>122</v>
      </c>
    </row>
    <row r="201" spans="1:65" s="148" customFormat="1">
      <c r="B201" s="149"/>
      <c r="D201" s="144" t="s">
        <v>133</v>
      </c>
      <c r="E201" s="150"/>
      <c r="F201" s="151" t="s">
        <v>248</v>
      </c>
      <c r="H201" s="150"/>
      <c r="L201" s="149"/>
      <c r="M201" s="152"/>
      <c r="N201" s="153"/>
      <c r="O201" s="153"/>
      <c r="P201" s="153"/>
      <c r="Q201" s="153"/>
      <c r="R201" s="153"/>
      <c r="S201" s="153"/>
      <c r="T201" s="154"/>
      <c r="AT201" s="150" t="s">
        <v>133</v>
      </c>
      <c r="AU201" s="150" t="s">
        <v>84</v>
      </c>
      <c r="AV201" s="148" t="s">
        <v>82</v>
      </c>
      <c r="AW201" s="148" t="s">
        <v>36</v>
      </c>
      <c r="AX201" s="148" t="s">
        <v>6</v>
      </c>
      <c r="AY201" s="150" t="s">
        <v>122</v>
      </c>
    </row>
    <row r="202" spans="1:65" s="18" customFormat="1" ht="55.5" customHeight="1">
      <c r="A202" s="14"/>
      <c r="B202" s="131"/>
      <c r="C202" s="132" t="s">
        <v>254</v>
      </c>
      <c r="D202" s="132" t="s">
        <v>125</v>
      </c>
      <c r="E202" s="133" t="s">
        <v>255</v>
      </c>
      <c r="F202" s="134" t="s">
        <v>256</v>
      </c>
      <c r="G202" s="135" t="s">
        <v>196</v>
      </c>
      <c r="H202" s="136">
        <v>21.704999999999998</v>
      </c>
      <c r="I202" s="136"/>
      <c r="J202" s="136"/>
      <c r="K202" s="134"/>
      <c r="L202" s="15"/>
      <c r="M202" s="137"/>
      <c r="N202" s="138" t="s">
        <v>46</v>
      </c>
      <c r="O202" s="139">
        <v>0.245</v>
      </c>
      <c r="P202" s="139">
        <f>O202*H202</f>
        <v>5.3177249999999994</v>
      </c>
      <c r="Q202" s="139">
        <v>4.2000000000000002E-4</v>
      </c>
      <c r="R202" s="139">
        <f>Q202*H202</f>
        <v>9.1161000000000002E-3</v>
      </c>
      <c r="S202" s="139">
        <v>0</v>
      </c>
      <c r="T202" s="140">
        <f>S202*H202</f>
        <v>0</v>
      </c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R202" s="141" t="s">
        <v>180</v>
      </c>
      <c r="AT202" s="141" t="s">
        <v>125</v>
      </c>
      <c r="AU202" s="141" t="s">
        <v>84</v>
      </c>
      <c r="AY202" s="2" t="s">
        <v>122</v>
      </c>
      <c r="BE202" s="142">
        <f>IF(N202="základní",J202,0)</f>
        <v>0</v>
      </c>
      <c r="BF202" s="142">
        <f>IF(N202="snížená",J202,0)</f>
        <v>0</v>
      </c>
      <c r="BG202" s="142">
        <f>IF(N202="zákl. přenesená",J202,0)</f>
        <v>0</v>
      </c>
      <c r="BH202" s="142">
        <f>IF(N202="sníž. přenesená",J202,0)</f>
        <v>0</v>
      </c>
      <c r="BI202" s="142">
        <f>IF(N202="nulová",J202,0)</f>
        <v>0</v>
      </c>
      <c r="BJ202" s="2" t="s">
        <v>82</v>
      </c>
      <c r="BK202" s="143">
        <f>ROUND(I202*H202,15)</f>
        <v>0</v>
      </c>
      <c r="BL202" s="2" t="s">
        <v>180</v>
      </c>
      <c r="BM202" s="141" t="s">
        <v>257</v>
      </c>
    </row>
    <row r="203" spans="1:65" s="148" customFormat="1">
      <c r="B203" s="149"/>
      <c r="D203" s="144" t="s">
        <v>133</v>
      </c>
      <c r="E203" s="150"/>
      <c r="F203" s="151" t="s">
        <v>198</v>
      </c>
      <c r="H203" s="150"/>
      <c r="L203" s="149"/>
      <c r="M203" s="152"/>
      <c r="N203" s="153"/>
      <c r="O203" s="153"/>
      <c r="P203" s="153"/>
      <c r="Q203" s="153"/>
      <c r="R203" s="153"/>
      <c r="S203" s="153"/>
      <c r="T203" s="154"/>
      <c r="AT203" s="150" t="s">
        <v>133</v>
      </c>
      <c r="AU203" s="150" t="s">
        <v>84</v>
      </c>
      <c r="AV203" s="148" t="s">
        <v>82</v>
      </c>
      <c r="AW203" s="148" t="s">
        <v>36</v>
      </c>
      <c r="AX203" s="148" t="s">
        <v>6</v>
      </c>
      <c r="AY203" s="150" t="s">
        <v>122</v>
      </c>
    </row>
    <row r="204" spans="1:65" s="148" customFormat="1">
      <c r="B204" s="149"/>
      <c r="D204" s="144" t="s">
        <v>133</v>
      </c>
      <c r="E204" s="150"/>
      <c r="F204" s="151" t="s">
        <v>258</v>
      </c>
      <c r="H204" s="150"/>
      <c r="L204" s="149"/>
      <c r="M204" s="152"/>
      <c r="N204" s="153"/>
      <c r="O204" s="153"/>
      <c r="P204" s="153"/>
      <c r="Q204" s="153"/>
      <c r="R204" s="153"/>
      <c r="S204" s="153"/>
      <c r="T204" s="154"/>
      <c r="AT204" s="150" t="s">
        <v>133</v>
      </c>
      <c r="AU204" s="150" t="s">
        <v>84</v>
      </c>
      <c r="AV204" s="148" t="s">
        <v>82</v>
      </c>
      <c r="AW204" s="148" t="s">
        <v>36</v>
      </c>
      <c r="AX204" s="148" t="s">
        <v>6</v>
      </c>
      <c r="AY204" s="150" t="s">
        <v>122</v>
      </c>
    </row>
    <row r="205" spans="1:65" s="155" customFormat="1" ht="20.399999999999999">
      <c r="B205" s="156"/>
      <c r="D205" s="144" t="s">
        <v>133</v>
      </c>
      <c r="E205" s="157"/>
      <c r="F205" s="158" t="s">
        <v>259</v>
      </c>
      <c r="H205" s="159">
        <v>21.704999999999998</v>
      </c>
      <c r="L205" s="156"/>
      <c r="M205" s="160"/>
      <c r="N205" s="161"/>
      <c r="O205" s="161"/>
      <c r="P205" s="161"/>
      <c r="Q205" s="161"/>
      <c r="R205" s="161"/>
      <c r="S205" s="161"/>
      <c r="T205" s="162"/>
      <c r="AT205" s="157" t="s">
        <v>133</v>
      </c>
      <c r="AU205" s="157" t="s">
        <v>84</v>
      </c>
      <c r="AV205" s="155" t="s">
        <v>84</v>
      </c>
      <c r="AW205" s="155" t="s">
        <v>36</v>
      </c>
      <c r="AX205" s="155" t="s">
        <v>6</v>
      </c>
      <c r="AY205" s="157" t="s">
        <v>122</v>
      </c>
    </row>
    <row r="206" spans="1:65" s="163" customFormat="1">
      <c r="B206" s="164"/>
      <c r="D206" s="144" t="s">
        <v>133</v>
      </c>
      <c r="E206" s="165"/>
      <c r="F206" s="166" t="s">
        <v>136</v>
      </c>
      <c r="H206" s="167">
        <v>21.704999999999998</v>
      </c>
      <c r="L206" s="164"/>
      <c r="M206" s="168"/>
      <c r="N206" s="169"/>
      <c r="O206" s="169"/>
      <c r="P206" s="169"/>
      <c r="Q206" s="169"/>
      <c r="R206" s="169"/>
      <c r="S206" s="169"/>
      <c r="T206" s="170"/>
      <c r="AT206" s="165" t="s">
        <v>133</v>
      </c>
      <c r="AU206" s="165" t="s">
        <v>84</v>
      </c>
      <c r="AV206" s="163" t="s">
        <v>129</v>
      </c>
      <c r="AW206" s="163" t="s">
        <v>36</v>
      </c>
      <c r="AX206" s="163" t="s">
        <v>82</v>
      </c>
      <c r="AY206" s="165" t="s">
        <v>122</v>
      </c>
    </row>
    <row r="207" spans="1:65" s="148" customFormat="1">
      <c r="B207" s="149"/>
      <c r="D207" s="144" t="s">
        <v>133</v>
      </c>
      <c r="E207" s="150"/>
      <c r="F207" s="151" t="s">
        <v>248</v>
      </c>
      <c r="H207" s="150"/>
      <c r="L207" s="149"/>
      <c r="M207" s="152"/>
      <c r="N207" s="153"/>
      <c r="O207" s="153"/>
      <c r="P207" s="153"/>
      <c r="Q207" s="153"/>
      <c r="R207" s="153"/>
      <c r="S207" s="153"/>
      <c r="T207" s="154"/>
      <c r="AT207" s="150" t="s">
        <v>133</v>
      </c>
      <c r="AU207" s="150" t="s">
        <v>84</v>
      </c>
      <c r="AV207" s="148" t="s">
        <v>82</v>
      </c>
      <c r="AW207" s="148" t="s">
        <v>36</v>
      </c>
      <c r="AX207" s="148" t="s">
        <v>6</v>
      </c>
      <c r="AY207" s="150" t="s">
        <v>122</v>
      </c>
    </row>
    <row r="208" spans="1:65" s="18" customFormat="1" ht="24.15" customHeight="1">
      <c r="A208" s="14"/>
      <c r="B208" s="131"/>
      <c r="C208" s="132" t="s">
        <v>260</v>
      </c>
      <c r="D208" s="132" t="s">
        <v>125</v>
      </c>
      <c r="E208" s="133" t="s">
        <v>261</v>
      </c>
      <c r="F208" s="134" t="s">
        <v>262</v>
      </c>
      <c r="G208" s="135" t="s">
        <v>128</v>
      </c>
      <c r="H208" s="136">
        <v>9</v>
      </c>
      <c r="I208" s="136"/>
      <c r="J208" s="136"/>
      <c r="K208" s="134"/>
      <c r="L208" s="15"/>
      <c r="M208" s="137"/>
      <c r="N208" s="138" t="s">
        <v>46</v>
      </c>
      <c r="O208" s="139">
        <v>0</v>
      </c>
      <c r="P208" s="139">
        <f>O208*H208</f>
        <v>0</v>
      </c>
      <c r="Q208" s="139">
        <v>0</v>
      </c>
      <c r="R208" s="139">
        <f>Q208*H208</f>
        <v>0</v>
      </c>
      <c r="S208" s="139">
        <v>0</v>
      </c>
      <c r="T208" s="140">
        <f>S208*H208</f>
        <v>0</v>
      </c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R208" s="141" t="s">
        <v>180</v>
      </c>
      <c r="AT208" s="141" t="s">
        <v>125</v>
      </c>
      <c r="AU208" s="141" t="s">
        <v>84</v>
      </c>
      <c r="AY208" s="2" t="s">
        <v>122</v>
      </c>
      <c r="BE208" s="142">
        <f>IF(N208="základní",J208,0)</f>
        <v>0</v>
      </c>
      <c r="BF208" s="142">
        <f>IF(N208="snížená",J208,0)</f>
        <v>0</v>
      </c>
      <c r="BG208" s="142">
        <f>IF(N208="zákl. přenesená",J208,0)</f>
        <v>0</v>
      </c>
      <c r="BH208" s="142">
        <f>IF(N208="sníž. přenesená",J208,0)</f>
        <v>0</v>
      </c>
      <c r="BI208" s="142">
        <f>IF(N208="nulová",J208,0)</f>
        <v>0</v>
      </c>
      <c r="BJ208" s="2" t="s">
        <v>82</v>
      </c>
      <c r="BK208" s="143">
        <f>ROUND(I208*H208,15)</f>
        <v>0</v>
      </c>
      <c r="BL208" s="2" t="s">
        <v>180</v>
      </c>
      <c r="BM208" s="141" t="s">
        <v>263</v>
      </c>
    </row>
    <row r="209" spans="1:65" s="18" customFormat="1" ht="57.6">
      <c r="A209" s="14"/>
      <c r="B209" s="15"/>
      <c r="C209" s="14"/>
      <c r="D209" s="144" t="s">
        <v>131</v>
      </c>
      <c r="E209" s="14"/>
      <c r="F209" s="145" t="s">
        <v>264</v>
      </c>
      <c r="G209" s="14"/>
      <c r="H209" s="14"/>
      <c r="I209" s="14"/>
      <c r="J209" s="14"/>
      <c r="K209" s="14"/>
      <c r="L209" s="15"/>
      <c r="M209" s="146"/>
      <c r="N209" s="147"/>
      <c r="O209" s="37"/>
      <c r="P209" s="37"/>
      <c r="Q209" s="37"/>
      <c r="R209" s="37"/>
      <c r="S209" s="37"/>
      <c r="T209" s="38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" t="s">
        <v>131</v>
      </c>
      <c r="AU209" s="2" t="s">
        <v>84</v>
      </c>
    </row>
    <row r="210" spans="1:65" s="148" customFormat="1">
      <c r="B210" s="149"/>
      <c r="D210" s="144" t="s">
        <v>133</v>
      </c>
      <c r="E210" s="150"/>
      <c r="F210" s="151" t="s">
        <v>265</v>
      </c>
      <c r="H210" s="150"/>
      <c r="L210" s="149"/>
      <c r="M210" s="152"/>
      <c r="N210" s="153"/>
      <c r="O210" s="153"/>
      <c r="P210" s="153"/>
      <c r="Q210" s="153"/>
      <c r="R210" s="153"/>
      <c r="S210" s="153"/>
      <c r="T210" s="154"/>
      <c r="AT210" s="150" t="s">
        <v>133</v>
      </c>
      <c r="AU210" s="150" t="s">
        <v>84</v>
      </c>
      <c r="AV210" s="148" t="s">
        <v>82</v>
      </c>
      <c r="AW210" s="148" t="s">
        <v>36</v>
      </c>
      <c r="AX210" s="148" t="s">
        <v>6</v>
      </c>
      <c r="AY210" s="150" t="s">
        <v>122</v>
      </c>
    </row>
    <row r="211" spans="1:65" s="155" customFormat="1">
      <c r="B211" s="156"/>
      <c r="D211" s="144" t="s">
        <v>133</v>
      </c>
      <c r="E211" s="157"/>
      <c r="F211" s="158" t="s">
        <v>176</v>
      </c>
      <c r="H211" s="159">
        <v>9</v>
      </c>
      <c r="L211" s="156"/>
      <c r="M211" s="160"/>
      <c r="N211" s="161"/>
      <c r="O211" s="161"/>
      <c r="P211" s="161"/>
      <c r="Q211" s="161"/>
      <c r="R211" s="161"/>
      <c r="S211" s="161"/>
      <c r="T211" s="162"/>
      <c r="AT211" s="157" t="s">
        <v>133</v>
      </c>
      <c r="AU211" s="157" t="s">
        <v>84</v>
      </c>
      <c r="AV211" s="155" t="s">
        <v>84</v>
      </c>
      <c r="AW211" s="155" t="s">
        <v>36</v>
      </c>
      <c r="AX211" s="155" t="s">
        <v>6</v>
      </c>
      <c r="AY211" s="157" t="s">
        <v>122</v>
      </c>
    </row>
    <row r="212" spans="1:65" s="163" customFormat="1">
      <c r="B212" s="164"/>
      <c r="D212" s="144" t="s">
        <v>133</v>
      </c>
      <c r="E212" s="165"/>
      <c r="F212" s="166" t="s">
        <v>136</v>
      </c>
      <c r="H212" s="167">
        <v>9</v>
      </c>
      <c r="L212" s="164"/>
      <c r="M212" s="168"/>
      <c r="N212" s="169"/>
      <c r="O212" s="169"/>
      <c r="P212" s="169"/>
      <c r="Q212" s="169"/>
      <c r="R212" s="169"/>
      <c r="S212" s="169"/>
      <c r="T212" s="170"/>
      <c r="AT212" s="165" t="s">
        <v>133</v>
      </c>
      <c r="AU212" s="165" t="s">
        <v>84</v>
      </c>
      <c r="AV212" s="163" t="s">
        <v>129</v>
      </c>
      <c r="AW212" s="163" t="s">
        <v>36</v>
      </c>
      <c r="AX212" s="163" t="s">
        <v>82</v>
      </c>
      <c r="AY212" s="165" t="s">
        <v>122</v>
      </c>
    </row>
    <row r="213" spans="1:65" s="148" customFormat="1">
      <c r="B213" s="149"/>
      <c r="D213" s="144" t="s">
        <v>133</v>
      </c>
      <c r="E213" s="150"/>
      <c r="F213" s="151" t="s">
        <v>266</v>
      </c>
      <c r="H213" s="150"/>
      <c r="L213" s="149"/>
      <c r="M213" s="152"/>
      <c r="N213" s="153"/>
      <c r="O213" s="153"/>
      <c r="P213" s="153"/>
      <c r="Q213" s="153"/>
      <c r="R213" s="153"/>
      <c r="S213" s="153"/>
      <c r="T213" s="154"/>
      <c r="AT213" s="150" t="s">
        <v>133</v>
      </c>
      <c r="AU213" s="150" t="s">
        <v>84</v>
      </c>
      <c r="AV213" s="148" t="s">
        <v>82</v>
      </c>
      <c r="AW213" s="148" t="s">
        <v>36</v>
      </c>
      <c r="AX213" s="148" t="s">
        <v>6</v>
      </c>
      <c r="AY213" s="150" t="s">
        <v>122</v>
      </c>
    </row>
    <row r="214" spans="1:65" s="18" customFormat="1" ht="24.15" customHeight="1">
      <c r="A214" s="14"/>
      <c r="B214" s="131"/>
      <c r="C214" s="132" t="s">
        <v>267</v>
      </c>
      <c r="D214" s="132" t="s">
        <v>125</v>
      </c>
      <c r="E214" s="133" t="s">
        <v>268</v>
      </c>
      <c r="F214" s="134" t="s">
        <v>269</v>
      </c>
      <c r="G214" s="135" t="s">
        <v>128</v>
      </c>
      <c r="H214" s="136">
        <v>3</v>
      </c>
      <c r="I214" s="136"/>
      <c r="J214" s="136"/>
      <c r="K214" s="134"/>
      <c r="L214" s="15"/>
      <c r="M214" s="137"/>
      <c r="N214" s="138" t="s">
        <v>46</v>
      </c>
      <c r="O214" s="139">
        <v>0</v>
      </c>
      <c r="P214" s="139">
        <f>O214*H214</f>
        <v>0</v>
      </c>
      <c r="Q214" s="139">
        <v>0</v>
      </c>
      <c r="R214" s="139">
        <f>Q214*H214</f>
        <v>0</v>
      </c>
      <c r="S214" s="139">
        <v>0</v>
      </c>
      <c r="T214" s="140">
        <f>S214*H214</f>
        <v>0</v>
      </c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R214" s="141" t="s">
        <v>180</v>
      </c>
      <c r="AT214" s="141" t="s">
        <v>125</v>
      </c>
      <c r="AU214" s="141" t="s">
        <v>84</v>
      </c>
      <c r="AY214" s="2" t="s">
        <v>122</v>
      </c>
      <c r="BE214" s="142">
        <f>IF(N214="základní",J214,0)</f>
        <v>0</v>
      </c>
      <c r="BF214" s="142">
        <f>IF(N214="snížená",J214,0)</f>
        <v>0</v>
      </c>
      <c r="BG214" s="142">
        <f>IF(N214="zákl. přenesená",J214,0)</f>
        <v>0</v>
      </c>
      <c r="BH214" s="142">
        <f>IF(N214="sníž. přenesená",J214,0)</f>
        <v>0</v>
      </c>
      <c r="BI214" s="142">
        <f>IF(N214="nulová",J214,0)</f>
        <v>0</v>
      </c>
      <c r="BJ214" s="2" t="s">
        <v>82</v>
      </c>
      <c r="BK214" s="143">
        <f>ROUND(I214*H214,15)</f>
        <v>0</v>
      </c>
      <c r="BL214" s="2" t="s">
        <v>180</v>
      </c>
      <c r="BM214" s="141" t="s">
        <v>270</v>
      </c>
    </row>
    <row r="215" spans="1:65" s="18" customFormat="1" ht="57.6">
      <c r="A215" s="14"/>
      <c r="B215" s="15"/>
      <c r="C215" s="14"/>
      <c r="D215" s="144" t="s">
        <v>131</v>
      </c>
      <c r="E215" s="14"/>
      <c r="F215" s="145" t="s">
        <v>271</v>
      </c>
      <c r="G215" s="14"/>
      <c r="H215" s="14"/>
      <c r="I215" s="14"/>
      <c r="J215" s="14"/>
      <c r="K215" s="14"/>
      <c r="L215" s="15"/>
      <c r="M215" s="146"/>
      <c r="N215" s="147"/>
      <c r="O215" s="37"/>
      <c r="P215" s="37"/>
      <c r="Q215" s="37"/>
      <c r="R215" s="37"/>
      <c r="S215" s="37"/>
      <c r="T215" s="38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" t="s">
        <v>131</v>
      </c>
      <c r="AU215" s="2" t="s">
        <v>84</v>
      </c>
    </row>
    <row r="216" spans="1:65" s="148" customFormat="1">
      <c r="B216" s="149"/>
      <c r="D216" s="144" t="s">
        <v>133</v>
      </c>
      <c r="E216" s="150"/>
      <c r="F216" s="151" t="s">
        <v>211</v>
      </c>
      <c r="H216" s="150"/>
      <c r="L216" s="149"/>
      <c r="M216" s="152"/>
      <c r="N216" s="153"/>
      <c r="O216" s="153"/>
      <c r="P216" s="153"/>
      <c r="Q216" s="153"/>
      <c r="R216" s="153"/>
      <c r="S216" s="153"/>
      <c r="T216" s="154"/>
      <c r="AT216" s="150" t="s">
        <v>133</v>
      </c>
      <c r="AU216" s="150" t="s">
        <v>84</v>
      </c>
      <c r="AV216" s="148" t="s">
        <v>82</v>
      </c>
      <c r="AW216" s="148" t="s">
        <v>36</v>
      </c>
      <c r="AX216" s="148" t="s">
        <v>6</v>
      </c>
      <c r="AY216" s="150" t="s">
        <v>122</v>
      </c>
    </row>
    <row r="217" spans="1:65" s="155" customFormat="1">
      <c r="B217" s="156"/>
      <c r="D217" s="144" t="s">
        <v>133</v>
      </c>
      <c r="E217" s="157"/>
      <c r="F217" s="158" t="s">
        <v>135</v>
      </c>
      <c r="H217" s="159">
        <v>3</v>
      </c>
      <c r="L217" s="156"/>
      <c r="M217" s="160"/>
      <c r="N217" s="161"/>
      <c r="O217" s="161"/>
      <c r="P217" s="161"/>
      <c r="Q217" s="161"/>
      <c r="R217" s="161"/>
      <c r="S217" s="161"/>
      <c r="T217" s="162"/>
      <c r="AT217" s="157" t="s">
        <v>133</v>
      </c>
      <c r="AU217" s="157" t="s">
        <v>84</v>
      </c>
      <c r="AV217" s="155" t="s">
        <v>84</v>
      </c>
      <c r="AW217" s="155" t="s">
        <v>36</v>
      </c>
      <c r="AX217" s="155" t="s">
        <v>6</v>
      </c>
      <c r="AY217" s="157" t="s">
        <v>122</v>
      </c>
    </row>
    <row r="218" spans="1:65" s="163" customFormat="1">
      <c r="B218" s="164"/>
      <c r="D218" s="144" t="s">
        <v>133</v>
      </c>
      <c r="E218" s="165"/>
      <c r="F218" s="166" t="s">
        <v>136</v>
      </c>
      <c r="H218" s="167">
        <v>3</v>
      </c>
      <c r="L218" s="164"/>
      <c r="M218" s="168"/>
      <c r="N218" s="169"/>
      <c r="O218" s="169"/>
      <c r="P218" s="169"/>
      <c r="Q218" s="169"/>
      <c r="R218" s="169"/>
      <c r="S218" s="169"/>
      <c r="T218" s="170"/>
      <c r="AT218" s="165" t="s">
        <v>133</v>
      </c>
      <c r="AU218" s="165" t="s">
        <v>84</v>
      </c>
      <c r="AV218" s="163" t="s">
        <v>129</v>
      </c>
      <c r="AW218" s="163" t="s">
        <v>36</v>
      </c>
      <c r="AX218" s="163" t="s">
        <v>82</v>
      </c>
      <c r="AY218" s="165" t="s">
        <v>122</v>
      </c>
    </row>
    <row r="219" spans="1:65" s="148" customFormat="1">
      <c r="B219" s="149"/>
      <c r="D219" s="144" t="s">
        <v>133</v>
      </c>
      <c r="E219" s="150"/>
      <c r="F219" s="151" t="s">
        <v>272</v>
      </c>
      <c r="H219" s="150"/>
      <c r="L219" s="149"/>
      <c r="M219" s="152"/>
      <c r="N219" s="153"/>
      <c r="O219" s="153"/>
      <c r="P219" s="153"/>
      <c r="Q219" s="153"/>
      <c r="R219" s="153"/>
      <c r="S219" s="153"/>
      <c r="T219" s="154"/>
      <c r="AT219" s="150" t="s">
        <v>133</v>
      </c>
      <c r="AU219" s="150" t="s">
        <v>84</v>
      </c>
      <c r="AV219" s="148" t="s">
        <v>82</v>
      </c>
      <c r="AW219" s="148" t="s">
        <v>36</v>
      </c>
      <c r="AX219" s="148" t="s">
        <v>6</v>
      </c>
      <c r="AY219" s="150" t="s">
        <v>122</v>
      </c>
    </row>
    <row r="220" spans="1:65" s="18" customFormat="1" ht="16.5" customHeight="1">
      <c r="A220" s="14"/>
      <c r="B220" s="131"/>
      <c r="C220" s="132" t="s">
        <v>273</v>
      </c>
      <c r="D220" s="132" t="s">
        <v>125</v>
      </c>
      <c r="E220" s="133" t="s">
        <v>274</v>
      </c>
      <c r="F220" s="134" t="s">
        <v>275</v>
      </c>
      <c r="G220" s="135" t="s">
        <v>128</v>
      </c>
      <c r="H220" s="136">
        <v>22</v>
      </c>
      <c r="I220" s="136"/>
      <c r="J220" s="136"/>
      <c r="K220" s="134"/>
      <c r="L220" s="15"/>
      <c r="M220" s="137"/>
      <c r="N220" s="138" t="s">
        <v>46</v>
      </c>
      <c r="O220" s="139">
        <v>0</v>
      </c>
      <c r="P220" s="139">
        <f>O220*H220</f>
        <v>0</v>
      </c>
      <c r="Q220" s="139">
        <v>0</v>
      </c>
      <c r="R220" s="139">
        <f>Q220*H220</f>
        <v>0</v>
      </c>
      <c r="S220" s="139">
        <v>0</v>
      </c>
      <c r="T220" s="140">
        <f>S220*H220</f>
        <v>0</v>
      </c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R220" s="141" t="s">
        <v>180</v>
      </c>
      <c r="AT220" s="141" t="s">
        <v>125</v>
      </c>
      <c r="AU220" s="141" t="s">
        <v>84</v>
      </c>
      <c r="AY220" s="2" t="s">
        <v>122</v>
      </c>
      <c r="BE220" s="142">
        <f>IF(N220="základní",J220,0)</f>
        <v>0</v>
      </c>
      <c r="BF220" s="142">
        <f>IF(N220="snížená",J220,0)</f>
        <v>0</v>
      </c>
      <c r="BG220" s="142">
        <f>IF(N220="zákl. přenesená",J220,0)</f>
        <v>0</v>
      </c>
      <c r="BH220" s="142">
        <f>IF(N220="sníž. přenesená",J220,0)</f>
        <v>0</v>
      </c>
      <c r="BI220" s="142">
        <f>IF(N220="nulová",J220,0)</f>
        <v>0</v>
      </c>
      <c r="BJ220" s="2" t="s">
        <v>82</v>
      </c>
      <c r="BK220" s="143">
        <f>ROUND(I220*H220,15)</f>
        <v>0</v>
      </c>
      <c r="BL220" s="2" t="s">
        <v>180</v>
      </c>
      <c r="BM220" s="141" t="s">
        <v>276</v>
      </c>
    </row>
    <row r="221" spans="1:65" s="18" customFormat="1" ht="19.2">
      <c r="A221" s="14"/>
      <c r="B221" s="15"/>
      <c r="C221" s="14"/>
      <c r="D221" s="144" t="s">
        <v>131</v>
      </c>
      <c r="E221" s="14"/>
      <c r="F221" s="145" t="s">
        <v>277</v>
      </c>
      <c r="G221" s="14"/>
      <c r="H221" s="14"/>
      <c r="I221" s="14"/>
      <c r="J221" s="14"/>
      <c r="K221" s="14"/>
      <c r="L221" s="15"/>
      <c r="M221" s="146"/>
      <c r="N221" s="147"/>
      <c r="O221" s="37"/>
      <c r="P221" s="37"/>
      <c r="Q221" s="37"/>
      <c r="R221" s="37"/>
      <c r="S221" s="37"/>
      <c r="T221" s="38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" t="s">
        <v>131</v>
      </c>
      <c r="AU221" s="2" t="s">
        <v>84</v>
      </c>
    </row>
    <row r="222" spans="1:65" s="148" customFormat="1">
      <c r="B222" s="149"/>
      <c r="D222" s="144" t="s">
        <v>133</v>
      </c>
      <c r="E222" s="150"/>
      <c r="F222" s="151" t="s">
        <v>278</v>
      </c>
      <c r="H222" s="150"/>
      <c r="L222" s="149"/>
      <c r="M222" s="152"/>
      <c r="N222" s="153"/>
      <c r="O222" s="153"/>
      <c r="P222" s="153"/>
      <c r="Q222" s="153"/>
      <c r="R222" s="153"/>
      <c r="S222" s="153"/>
      <c r="T222" s="154"/>
      <c r="AT222" s="150" t="s">
        <v>133</v>
      </c>
      <c r="AU222" s="150" t="s">
        <v>84</v>
      </c>
      <c r="AV222" s="148" t="s">
        <v>82</v>
      </c>
      <c r="AW222" s="148" t="s">
        <v>36</v>
      </c>
      <c r="AX222" s="148" t="s">
        <v>6</v>
      </c>
      <c r="AY222" s="150" t="s">
        <v>122</v>
      </c>
    </row>
    <row r="223" spans="1:65" s="155" customFormat="1">
      <c r="B223" s="156"/>
      <c r="D223" s="144" t="s">
        <v>133</v>
      </c>
      <c r="E223" s="157"/>
      <c r="F223" s="158" t="s">
        <v>279</v>
      </c>
      <c r="H223" s="159">
        <v>22</v>
      </c>
      <c r="L223" s="156"/>
      <c r="M223" s="160"/>
      <c r="N223" s="161"/>
      <c r="O223" s="161"/>
      <c r="P223" s="161"/>
      <c r="Q223" s="161"/>
      <c r="R223" s="161"/>
      <c r="S223" s="161"/>
      <c r="T223" s="162"/>
      <c r="AT223" s="157" t="s">
        <v>133</v>
      </c>
      <c r="AU223" s="157" t="s">
        <v>84</v>
      </c>
      <c r="AV223" s="155" t="s">
        <v>84</v>
      </c>
      <c r="AW223" s="155" t="s">
        <v>36</v>
      </c>
      <c r="AX223" s="155" t="s">
        <v>6</v>
      </c>
      <c r="AY223" s="157" t="s">
        <v>122</v>
      </c>
    </row>
    <row r="224" spans="1:65" s="163" customFormat="1">
      <c r="B224" s="164"/>
      <c r="D224" s="144" t="s">
        <v>133</v>
      </c>
      <c r="E224" s="165"/>
      <c r="F224" s="166" t="s">
        <v>136</v>
      </c>
      <c r="H224" s="167">
        <v>22</v>
      </c>
      <c r="L224" s="164"/>
      <c r="M224" s="168"/>
      <c r="N224" s="169"/>
      <c r="O224" s="169"/>
      <c r="P224" s="169"/>
      <c r="Q224" s="169"/>
      <c r="R224" s="169"/>
      <c r="S224" s="169"/>
      <c r="T224" s="170"/>
      <c r="AT224" s="165" t="s">
        <v>133</v>
      </c>
      <c r="AU224" s="165" t="s">
        <v>84</v>
      </c>
      <c r="AV224" s="163" t="s">
        <v>129</v>
      </c>
      <c r="AW224" s="163" t="s">
        <v>36</v>
      </c>
      <c r="AX224" s="163" t="s">
        <v>82</v>
      </c>
      <c r="AY224" s="165" t="s">
        <v>122</v>
      </c>
    </row>
    <row r="225" spans="1:65" s="148" customFormat="1">
      <c r="B225" s="149"/>
      <c r="D225" s="144" t="s">
        <v>133</v>
      </c>
      <c r="E225" s="150"/>
      <c r="F225" s="151" t="s">
        <v>185</v>
      </c>
      <c r="H225" s="150"/>
      <c r="L225" s="149"/>
      <c r="M225" s="152"/>
      <c r="N225" s="153"/>
      <c r="O225" s="153"/>
      <c r="P225" s="153"/>
      <c r="Q225" s="153"/>
      <c r="R225" s="153"/>
      <c r="S225" s="153"/>
      <c r="T225" s="154"/>
      <c r="AT225" s="150" t="s">
        <v>133</v>
      </c>
      <c r="AU225" s="150" t="s">
        <v>84</v>
      </c>
      <c r="AV225" s="148" t="s">
        <v>82</v>
      </c>
      <c r="AW225" s="148" t="s">
        <v>36</v>
      </c>
      <c r="AX225" s="148" t="s">
        <v>6</v>
      </c>
      <c r="AY225" s="150" t="s">
        <v>122</v>
      </c>
    </row>
    <row r="226" spans="1:65" s="18" customFormat="1" ht="16.5" customHeight="1">
      <c r="A226" s="14"/>
      <c r="B226" s="131"/>
      <c r="C226" s="132" t="s">
        <v>280</v>
      </c>
      <c r="D226" s="132" t="s">
        <v>125</v>
      </c>
      <c r="E226" s="133" t="s">
        <v>281</v>
      </c>
      <c r="F226" s="134" t="s">
        <v>282</v>
      </c>
      <c r="G226" s="135" t="s">
        <v>128</v>
      </c>
      <c r="H226" s="136">
        <v>22</v>
      </c>
      <c r="I226" s="136"/>
      <c r="J226" s="136"/>
      <c r="K226" s="134"/>
      <c r="L226" s="15"/>
      <c r="M226" s="137"/>
      <c r="N226" s="138" t="s">
        <v>46</v>
      </c>
      <c r="O226" s="139">
        <v>0</v>
      </c>
      <c r="P226" s="139">
        <f>O226*H226</f>
        <v>0</v>
      </c>
      <c r="Q226" s="139">
        <v>0</v>
      </c>
      <c r="R226" s="139">
        <f>Q226*H226</f>
        <v>0</v>
      </c>
      <c r="S226" s="139">
        <v>0</v>
      </c>
      <c r="T226" s="140">
        <f>S226*H226</f>
        <v>0</v>
      </c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R226" s="141" t="s">
        <v>129</v>
      </c>
      <c r="AT226" s="141" t="s">
        <v>125</v>
      </c>
      <c r="AU226" s="141" t="s">
        <v>84</v>
      </c>
      <c r="AY226" s="2" t="s">
        <v>122</v>
      </c>
      <c r="BE226" s="142">
        <f>IF(N226="základní",J226,0)</f>
        <v>0</v>
      </c>
      <c r="BF226" s="142">
        <f>IF(N226="snížená",J226,0)</f>
        <v>0</v>
      </c>
      <c r="BG226" s="142">
        <f>IF(N226="zákl. přenesená",J226,0)</f>
        <v>0</v>
      </c>
      <c r="BH226" s="142">
        <f>IF(N226="sníž. přenesená",J226,0)</f>
        <v>0</v>
      </c>
      <c r="BI226" s="142">
        <f>IF(N226="nulová",J226,0)</f>
        <v>0</v>
      </c>
      <c r="BJ226" s="2" t="s">
        <v>82</v>
      </c>
      <c r="BK226" s="143">
        <f>ROUND(I226*H226,15)</f>
        <v>0</v>
      </c>
      <c r="BL226" s="2" t="s">
        <v>129</v>
      </c>
      <c r="BM226" s="141" t="s">
        <v>283</v>
      </c>
    </row>
    <row r="227" spans="1:65" s="148" customFormat="1">
      <c r="B227" s="149"/>
      <c r="D227" s="144" t="s">
        <v>133</v>
      </c>
      <c r="E227" s="150"/>
      <c r="F227" s="151" t="s">
        <v>278</v>
      </c>
      <c r="H227" s="150"/>
      <c r="L227" s="149"/>
      <c r="M227" s="152"/>
      <c r="N227" s="153"/>
      <c r="O227" s="153"/>
      <c r="P227" s="153"/>
      <c r="Q227" s="153"/>
      <c r="R227" s="153"/>
      <c r="S227" s="153"/>
      <c r="T227" s="154"/>
      <c r="AT227" s="150" t="s">
        <v>133</v>
      </c>
      <c r="AU227" s="150" t="s">
        <v>84</v>
      </c>
      <c r="AV227" s="148" t="s">
        <v>82</v>
      </c>
      <c r="AW227" s="148" t="s">
        <v>36</v>
      </c>
      <c r="AX227" s="148" t="s">
        <v>6</v>
      </c>
      <c r="AY227" s="150" t="s">
        <v>122</v>
      </c>
    </row>
    <row r="228" spans="1:65" s="155" customFormat="1">
      <c r="B228" s="156"/>
      <c r="D228" s="144" t="s">
        <v>133</v>
      </c>
      <c r="E228" s="157"/>
      <c r="F228" s="158" t="s">
        <v>279</v>
      </c>
      <c r="H228" s="159">
        <v>22</v>
      </c>
      <c r="L228" s="156"/>
      <c r="M228" s="160"/>
      <c r="N228" s="161"/>
      <c r="O228" s="161"/>
      <c r="P228" s="161"/>
      <c r="Q228" s="161"/>
      <c r="R228" s="161"/>
      <c r="S228" s="161"/>
      <c r="T228" s="162"/>
      <c r="AT228" s="157" t="s">
        <v>133</v>
      </c>
      <c r="AU228" s="157" t="s">
        <v>84</v>
      </c>
      <c r="AV228" s="155" t="s">
        <v>84</v>
      </c>
      <c r="AW228" s="155" t="s">
        <v>36</v>
      </c>
      <c r="AX228" s="155" t="s">
        <v>6</v>
      </c>
      <c r="AY228" s="157" t="s">
        <v>122</v>
      </c>
    </row>
    <row r="229" spans="1:65" s="163" customFormat="1">
      <c r="B229" s="164"/>
      <c r="D229" s="144" t="s">
        <v>133</v>
      </c>
      <c r="E229" s="165"/>
      <c r="F229" s="166" t="s">
        <v>136</v>
      </c>
      <c r="H229" s="167">
        <v>22</v>
      </c>
      <c r="L229" s="164"/>
      <c r="M229" s="168"/>
      <c r="N229" s="169"/>
      <c r="O229" s="169"/>
      <c r="P229" s="169"/>
      <c r="Q229" s="169"/>
      <c r="R229" s="169"/>
      <c r="S229" s="169"/>
      <c r="T229" s="170"/>
      <c r="AT229" s="165" t="s">
        <v>133</v>
      </c>
      <c r="AU229" s="165" t="s">
        <v>84</v>
      </c>
      <c r="AV229" s="163" t="s">
        <v>129</v>
      </c>
      <c r="AW229" s="163" t="s">
        <v>36</v>
      </c>
      <c r="AX229" s="163" t="s">
        <v>82</v>
      </c>
      <c r="AY229" s="165" t="s">
        <v>122</v>
      </c>
    </row>
    <row r="230" spans="1:65" s="148" customFormat="1">
      <c r="B230" s="149"/>
      <c r="D230" s="144" t="s">
        <v>133</v>
      </c>
      <c r="E230" s="150"/>
      <c r="F230" s="151" t="s">
        <v>185</v>
      </c>
      <c r="H230" s="150"/>
      <c r="L230" s="149"/>
      <c r="M230" s="152"/>
      <c r="N230" s="153"/>
      <c r="O230" s="153"/>
      <c r="P230" s="153"/>
      <c r="Q230" s="153"/>
      <c r="R230" s="153"/>
      <c r="S230" s="153"/>
      <c r="T230" s="154"/>
      <c r="AT230" s="150" t="s">
        <v>133</v>
      </c>
      <c r="AU230" s="150" t="s">
        <v>84</v>
      </c>
      <c r="AV230" s="148" t="s">
        <v>82</v>
      </c>
      <c r="AW230" s="148" t="s">
        <v>36</v>
      </c>
      <c r="AX230" s="148" t="s">
        <v>6</v>
      </c>
      <c r="AY230" s="150" t="s">
        <v>122</v>
      </c>
    </row>
    <row r="231" spans="1:65" s="148" customFormat="1">
      <c r="B231" s="149"/>
      <c r="D231" s="144" t="s">
        <v>133</v>
      </c>
      <c r="E231" s="150"/>
      <c r="F231" s="151" t="s">
        <v>284</v>
      </c>
      <c r="H231" s="150"/>
      <c r="L231" s="149"/>
      <c r="M231" s="152"/>
      <c r="N231" s="153"/>
      <c r="O231" s="153"/>
      <c r="P231" s="153"/>
      <c r="Q231" s="153"/>
      <c r="R231" s="153"/>
      <c r="S231" s="153"/>
      <c r="T231" s="154"/>
      <c r="AT231" s="150" t="s">
        <v>133</v>
      </c>
      <c r="AU231" s="150" t="s">
        <v>84</v>
      </c>
      <c r="AV231" s="148" t="s">
        <v>82</v>
      </c>
      <c r="AW231" s="148" t="s">
        <v>36</v>
      </c>
      <c r="AX231" s="148" t="s">
        <v>6</v>
      </c>
      <c r="AY231" s="150" t="s">
        <v>122</v>
      </c>
    </row>
    <row r="232" spans="1:65" s="18" customFormat="1" ht="16.5" customHeight="1">
      <c r="A232" s="14"/>
      <c r="B232" s="131"/>
      <c r="C232" s="171" t="s">
        <v>285</v>
      </c>
      <c r="D232" s="171" t="s">
        <v>201</v>
      </c>
      <c r="E232" s="172" t="s">
        <v>286</v>
      </c>
      <c r="F232" s="173" t="s">
        <v>287</v>
      </c>
      <c r="G232" s="174" t="s">
        <v>128</v>
      </c>
      <c r="H232" s="175">
        <v>22</v>
      </c>
      <c r="I232" s="175"/>
      <c r="J232" s="175"/>
      <c r="K232" s="173"/>
      <c r="L232" s="176"/>
      <c r="M232" s="177"/>
      <c r="N232" s="178" t="s">
        <v>46</v>
      </c>
      <c r="O232" s="139">
        <v>0</v>
      </c>
      <c r="P232" s="139">
        <f>O232*H232</f>
        <v>0</v>
      </c>
      <c r="Q232" s="139">
        <v>2.0200000000000001E-3</v>
      </c>
      <c r="R232" s="139">
        <f>Q232*H232</f>
        <v>4.444E-2</v>
      </c>
      <c r="S232" s="139">
        <v>0</v>
      </c>
      <c r="T232" s="140">
        <f>S232*H232</f>
        <v>0</v>
      </c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R232" s="141" t="s">
        <v>168</v>
      </c>
      <c r="AT232" s="141" t="s">
        <v>201</v>
      </c>
      <c r="AU232" s="141" t="s">
        <v>84</v>
      </c>
      <c r="AY232" s="2" t="s">
        <v>122</v>
      </c>
      <c r="BE232" s="142">
        <f>IF(N232="základní",J232,0)</f>
        <v>0</v>
      </c>
      <c r="BF232" s="142">
        <f>IF(N232="snížená",J232,0)</f>
        <v>0</v>
      </c>
      <c r="BG232" s="142">
        <f>IF(N232="zákl. přenesená",J232,0)</f>
        <v>0</v>
      </c>
      <c r="BH232" s="142">
        <f>IF(N232="sníž. přenesená",J232,0)</f>
        <v>0</v>
      </c>
      <c r="BI232" s="142">
        <f>IF(N232="nulová",J232,0)</f>
        <v>0</v>
      </c>
      <c r="BJ232" s="2" t="s">
        <v>82</v>
      </c>
      <c r="BK232" s="143">
        <f>ROUND(I232*H232,15)</f>
        <v>0</v>
      </c>
      <c r="BL232" s="2" t="s">
        <v>129</v>
      </c>
      <c r="BM232" s="141" t="s">
        <v>288</v>
      </c>
    </row>
    <row r="233" spans="1:65" s="148" customFormat="1">
      <c r="B233" s="149"/>
      <c r="D233" s="144" t="s">
        <v>133</v>
      </c>
      <c r="E233" s="150"/>
      <c r="F233" s="151" t="s">
        <v>278</v>
      </c>
      <c r="H233" s="150"/>
      <c r="L233" s="149"/>
      <c r="M233" s="152"/>
      <c r="N233" s="153"/>
      <c r="O233" s="153"/>
      <c r="P233" s="153"/>
      <c r="Q233" s="153"/>
      <c r="R233" s="153"/>
      <c r="S233" s="153"/>
      <c r="T233" s="154"/>
      <c r="AT233" s="150" t="s">
        <v>133</v>
      </c>
      <c r="AU233" s="150" t="s">
        <v>84</v>
      </c>
      <c r="AV233" s="148" t="s">
        <v>82</v>
      </c>
      <c r="AW233" s="148" t="s">
        <v>36</v>
      </c>
      <c r="AX233" s="148" t="s">
        <v>6</v>
      </c>
      <c r="AY233" s="150" t="s">
        <v>122</v>
      </c>
    </row>
    <row r="234" spans="1:65" s="155" customFormat="1">
      <c r="B234" s="156"/>
      <c r="D234" s="144" t="s">
        <v>133</v>
      </c>
      <c r="E234" s="157"/>
      <c r="F234" s="158" t="s">
        <v>279</v>
      </c>
      <c r="H234" s="159">
        <v>22</v>
      </c>
      <c r="L234" s="156"/>
      <c r="M234" s="160"/>
      <c r="N234" s="161"/>
      <c r="O234" s="161"/>
      <c r="P234" s="161"/>
      <c r="Q234" s="161"/>
      <c r="R234" s="161"/>
      <c r="S234" s="161"/>
      <c r="T234" s="162"/>
      <c r="AT234" s="157" t="s">
        <v>133</v>
      </c>
      <c r="AU234" s="157" t="s">
        <v>84</v>
      </c>
      <c r="AV234" s="155" t="s">
        <v>84</v>
      </c>
      <c r="AW234" s="155" t="s">
        <v>36</v>
      </c>
      <c r="AX234" s="155" t="s">
        <v>6</v>
      </c>
      <c r="AY234" s="157" t="s">
        <v>122</v>
      </c>
    </row>
    <row r="235" spans="1:65" s="163" customFormat="1">
      <c r="B235" s="164"/>
      <c r="D235" s="144" t="s">
        <v>133</v>
      </c>
      <c r="E235" s="165"/>
      <c r="F235" s="166" t="s">
        <v>136</v>
      </c>
      <c r="H235" s="167">
        <v>22</v>
      </c>
      <c r="L235" s="164"/>
      <c r="M235" s="168"/>
      <c r="N235" s="169"/>
      <c r="O235" s="169"/>
      <c r="P235" s="169"/>
      <c r="Q235" s="169"/>
      <c r="R235" s="169"/>
      <c r="S235" s="169"/>
      <c r="T235" s="170"/>
      <c r="AT235" s="165" t="s">
        <v>133</v>
      </c>
      <c r="AU235" s="165" t="s">
        <v>84</v>
      </c>
      <c r="AV235" s="163" t="s">
        <v>129</v>
      </c>
      <c r="AW235" s="163" t="s">
        <v>36</v>
      </c>
      <c r="AX235" s="163" t="s">
        <v>82</v>
      </c>
      <c r="AY235" s="165" t="s">
        <v>122</v>
      </c>
    </row>
    <row r="236" spans="1:65" s="148" customFormat="1">
      <c r="B236" s="149"/>
      <c r="D236" s="144" t="s">
        <v>133</v>
      </c>
      <c r="E236" s="150"/>
      <c r="F236" s="151" t="s">
        <v>185</v>
      </c>
      <c r="H236" s="150"/>
      <c r="L236" s="149"/>
      <c r="M236" s="152"/>
      <c r="N236" s="153"/>
      <c r="O236" s="153"/>
      <c r="P236" s="153"/>
      <c r="Q236" s="153"/>
      <c r="R236" s="153"/>
      <c r="S236" s="153"/>
      <c r="T236" s="154"/>
      <c r="AT236" s="150" t="s">
        <v>133</v>
      </c>
      <c r="AU236" s="150" t="s">
        <v>84</v>
      </c>
      <c r="AV236" s="148" t="s">
        <v>82</v>
      </c>
      <c r="AW236" s="148" t="s">
        <v>36</v>
      </c>
      <c r="AX236" s="148" t="s">
        <v>6</v>
      </c>
      <c r="AY236" s="150" t="s">
        <v>122</v>
      </c>
    </row>
    <row r="237" spans="1:65" s="148" customFormat="1">
      <c r="B237" s="149"/>
      <c r="D237" s="144" t="s">
        <v>133</v>
      </c>
      <c r="E237" s="150"/>
      <c r="F237" s="151" t="s">
        <v>284</v>
      </c>
      <c r="H237" s="150"/>
      <c r="L237" s="149"/>
      <c r="M237" s="152"/>
      <c r="N237" s="153"/>
      <c r="O237" s="153"/>
      <c r="P237" s="153"/>
      <c r="Q237" s="153"/>
      <c r="R237" s="153"/>
      <c r="S237" s="153"/>
      <c r="T237" s="154"/>
      <c r="AT237" s="150" t="s">
        <v>133</v>
      </c>
      <c r="AU237" s="150" t="s">
        <v>84</v>
      </c>
      <c r="AV237" s="148" t="s">
        <v>82</v>
      </c>
      <c r="AW237" s="148" t="s">
        <v>36</v>
      </c>
      <c r="AX237" s="148" t="s">
        <v>6</v>
      </c>
      <c r="AY237" s="150" t="s">
        <v>122</v>
      </c>
    </row>
    <row r="238" spans="1:65" s="18" customFormat="1" ht="49.05" customHeight="1">
      <c r="A238" s="14"/>
      <c r="B238" s="131"/>
      <c r="C238" s="132" t="s">
        <v>289</v>
      </c>
      <c r="D238" s="132" t="s">
        <v>125</v>
      </c>
      <c r="E238" s="133" t="s">
        <v>290</v>
      </c>
      <c r="F238" s="134" t="s">
        <v>291</v>
      </c>
      <c r="G238" s="135" t="s">
        <v>142</v>
      </c>
      <c r="H238" s="136">
        <v>4.9440898400000002</v>
      </c>
      <c r="I238" s="136"/>
      <c r="J238" s="136"/>
      <c r="K238" s="134"/>
      <c r="L238" s="15"/>
      <c r="M238" s="137"/>
      <c r="N238" s="138" t="s">
        <v>46</v>
      </c>
      <c r="O238" s="139">
        <v>1.609</v>
      </c>
      <c r="P238" s="139">
        <f>O238*H238</f>
        <v>7.9550405525599999</v>
      </c>
      <c r="Q238" s="139">
        <v>0</v>
      </c>
      <c r="R238" s="139">
        <f>Q238*H238</f>
        <v>0</v>
      </c>
      <c r="S238" s="139">
        <v>0</v>
      </c>
      <c r="T238" s="140">
        <f>S238*H238</f>
        <v>0</v>
      </c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R238" s="141" t="s">
        <v>180</v>
      </c>
      <c r="AT238" s="141" t="s">
        <v>125</v>
      </c>
      <c r="AU238" s="141" t="s">
        <v>84</v>
      </c>
      <c r="AY238" s="2" t="s">
        <v>122</v>
      </c>
      <c r="BE238" s="142">
        <f>IF(N238="základní",J238,0)</f>
        <v>0</v>
      </c>
      <c r="BF238" s="142">
        <f>IF(N238="snížená",J238,0)</f>
        <v>0</v>
      </c>
      <c r="BG238" s="142">
        <f>IF(N238="zákl. přenesená",J238,0)</f>
        <v>0</v>
      </c>
      <c r="BH238" s="142">
        <f>IF(N238="sníž. přenesená",J238,0)</f>
        <v>0</v>
      </c>
      <c r="BI238" s="142">
        <f>IF(N238="nulová",J238,0)</f>
        <v>0</v>
      </c>
      <c r="BJ238" s="2" t="s">
        <v>82</v>
      </c>
      <c r="BK238" s="143">
        <f>ROUND(I238*H238,15)</f>
        <v>0</v>
      </c>
      <c r="BL238" s="2" t="s">
        <v>180</v>
      </c>
      <c r="BM238" s="141" t="s">
        <v>292</v>
      </c>
    </row>
    <row r="239" spans="1:65" s="118" customFormat="1" ht="22.8" customHeight="1">
      <c r="B239" s="119"/>
      <c r="D239" s="120" t="s">
        <v>74</v>
      </c>
      <c r="E239" s="129" t="s">
        <v>293</v>
      </c>
      <c r="F239" s="129" t="s">
        <v>294</v>
      </c>
      <c r="J239" s="130"/>
      <c r="L239" s="119"/>
      <c r="M239" s="123"/>
      <c r="N239" s="124"/>
      <c r="O239" s="124"/>
      <c r="P239" s="125">
        <f>SUM(P240:P249)</f>
        <v>5.0967106833599995</v>
      </c>
      <c r="Q239" s="124"/>
      <c r="R239" s="125">
        <f>SUM(R240:R249)</f>
        <v>4.5718559999999998E-2</v>
      </c>
      <c r="S239" s="124"/>
      <c r="T239" s="126">
        <f>SUM(T240:T249)</f>
        <v>0</v>
      </c>
      <c r="AR239" s="120" t="s">
        <v>84</v>
      </c>
      <c r="AT239" s="127" t="s">
        <v>74</v>
      </c>
      <c r="AU239" s="127" t="s">
        <v>82</v>
      </c>
      <c r="AY239" s="120" t="s">
        <v>122</v>
      </c>
      <c r="BK239" s="128">
        <f>SUM(BK240:BK249)</f>
        <v>0</v>
      </c>
    </row>
    <row r="240" spans="1:65" s="18" customFormat="1" ht="24.15" customHeight="1">
      <c r="A240" s="14"/>
      <c r="B240" s="131"/>
      <c r="C240" s="132" t="s">
        <v>295</v>
      </c>
      <c r="D240" s="132" t="s">
        <v>125</v>
      </c>
      <c r="E240" s="133" t="s">
        <v>296</v>
      </c>
      <c r="F240" s="134" t="s">
        <v>297</v>
      </c>
      <c r="G240" s="135" t="s">
        <v>179</v>
      </c>
      <c r="H240" s="136">
        <v>111.4</v>
      </c>
      <c r="I240" s="136"/>
      <c r="J240" s="136"/>
      <c r="K240" s="134"/>
      <c r="L240" s="15"/>
      <c r="M240" s="137"/>
      <c r="N240" s="138" t="s">
        <v>46</v>
      </c>
      <c r="O240" s="139">
        <v>4.4999999999999998E-2</v>
      </c>
      <c r="P240" s="139">
        <f>O240*H240</f>
        <v>5.0129999999999999</v>
      </c>
      <c r="Q240" s="139">
        <v>0</v>
      </c>
      <c r="R240" s="139">
        <f>Q240*H240</f>
        <v>0</v>
      </c>
      <c r="S240" s="139">
        <v>0</v>
      </c>
      <c r="T240" s="140">
        <f>S240*H240</f>
        <v>0</v>
      </c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R240" s="141" t="s">
        <v>180</v>
      </c>
      <c r="AT240" s="141" t="s">
        <v>125</v>
      </c>
      <c r="AU240" s="141" t="s">
        <v>84</v>
      </c>
      <c r="AY240" s="2" t="s">
        <v>122</v>
      </c>
      <c r="BE240" s="142">
        <f>IF(N240="základní",J240,0)</f>
        <v>0</v>
      </c>
      <c r="BF240" s="142">
        <f>IF(N240="snížená",J240,0)</f>
        <v>0</v>
      </c>
      <c r="BG240" s="142">
        <f>IF(N240="zákl. přenesená",J240,0)</f>
        <v>0</v>
      </c>
      <c r="BH240" s="142">
        <f>IF(N240="sníž. přenesená",J240,0)</f>
        <v>0</v>
      </c>
      <c r="BI240" s="142">
        <f>IF(N240="nulová",J240,0)</f>
        <v>0</v>
      </c>
      <c r="BJ240" s="2" t="s">
        <v>82</v>
      </c>
      <c r="BK240" s="143">
        <f>ROUND(I240*H240,15)</f>
        <v>0</v>
      </c>
      <c r="BL240" s="2" t="s">
        <v>180</v>
      </c>
      <c r="BM240" s="141" t="s">
        <v>298</v>
      </c>
    </row>
    <row r="241" spans="1:65" s="148" customFormat="1">
      <c r="B241" s="149"/>
      <c r="D241" s="144" t="s">
        <v>133</v>
      </c>
      <c r="E241" s="150"/>
      <c r="F241" s="151" t="s">
        <v>182</v>
      </c>
      <c r="H241" s="150"/>
      <c r="L241" s="149"/>
      <c r="M241" s="152"/>
      <c r="N241" s="153"/>
      <c r="O241" s="153"/>
      <c r="P241" s="153"/>
      <c r="Q241" s="153"/>
      <c r="R241" s="153"/>
      <c r="S241" s="153"/>
      <c r="T241" s="154"/>
      <c r="AT241" s="150" t="s">
        <v>133</v>
      </c>
      <c r="AU241" s="150" t="s">
        <v>84</v>
      </c>
      <c r="AV241" s="148" t="s">
        <v>82</v>
      </c>
      <c r="AW241" s="148" t="s">
        <v>36</v>
      </c>
      <c r="AX241" s="148" t="s">
        <v>6</v>
      </c>
      <c r="AY241" s="150" t="s">
        <v>122</v>
      </c>
    </row>
    <row r="242" spans="1:65" s="155" customFormat="1">
      <c r="B242" s="156"/>
      <c r="D242" s="144" t="s">
        <v>133</v>
      </c>
      <c r="E242" s="157"/>
      <c r="F242" s="158" t="s">
        <v>299</v>
      </c>
      <c r="H242" s="159">
        <v>103.8</v>
      </c>
      <c r="L242" s="156"/>
      <c r="M242" s="160"/>
      <c r="N242" s="161"/>
      <c r="O242" s="161"/>
      <c r="P242" s="161"/>
      <c r="Q242" s="161"/>
      <c r="R242" s="161"/>
      <c r="S242" s="161"/>
      <c r="T242" s="162"/>
      <c r="AT242" s="157" t="s">
        <v>133</v>
      </c>
      <c r="AU242" s="157" t="s">
        <v>84</v>
      </c>
      <c r="AV242" s="155" t="s">
        <v>84</v>
      </c>
      <c r="AW242" s="155" t="s">
        <v>36</v>
      </c>
      <c r="AX242" s="155" t="s">
        <v>6</v>
      </c>
      <c r="AY242" s="157" t="s">
        <v>122</v>
      </c>
    </row>
    <row r="243" spans="1:65" s="148" customFormat="1">
      <c r="B243" s="149"/>
      <c r="D243" s="144" t="s">
        <v>133</v>
      </c>
      <c r="E243" s="150"/>
      <c r="F243" s="151" t="s">
        <v>134</v>
      </c>
      <c r="H243" s="150"/>
      <c r="L243" s="149"/>
      <c r="M243" s="152"/>
      <c r="N243" s="153"/>
      <c r="O243" s="153"/>
      <c r="P243" s="153"/>
      <c r="Q243" s="153"/>
      <c r="R243" s="153"/>
      <c r="S243" s="153"/>
      <c r="T243" s="154"/>
      <c r="AT243" s="150" t="s">
        <v>133</v>
      </c>
      <c r="AU243" s="150" t="s">
        <v>84</v>
      </c>
      <c r="AV243" s="148" t="s">
        <v>82</v>
      </c>
      <c r="AW243" s="148" t="s">
        <v>36</v>
      </c>
      <c r="AX243" s="148" t="s">
        <v>6</v>
      </c>
      <c r="AY243" s="150" t="s">
        <v>122</v>
      </c>
    </row>
    <row r="244" spans="1:65" s="155" customFormat="1">
      <c r="B244" s="156"/>
      <c r="D244" s="144" t="s">
        <v>133</v>
      </c>
      <c r="E244" s="157"/>
      <c r="F244" s="158" t="s">
        <v>300</v>
      </c>
      <c r="H244" s="159">
        <v>7.6</v>
      </c>
      <c r="L244" s="156"/>
      <c r="M244" s="160"/>
      <c r="N244" s="161"/>
      <c r="O244" s="161"/>
      <c r="P244" s="161"/>
      <c r="Q244" s="161"/>
      <c r="R244" s="161"/>
      <c r="S244" s="161"/>
      <c r="T244" s="162"/>
      <c r="AT244" s="157" t="s">
        <v>133</v>
      </c>
      <c r="AU244" s="157" t="s">
        <v>84</v>
      </c>
      <c r="AV244" s="155" t="s">
        <v>84</v>
      </c>
      <c r="AW244" s="155" t="s">
        <v>36</v>
      </c>
      <c r="AX244" s="155" t="s">
        <v>6</v>
      </c>
      <c r="AY244" s="157" t="s">
        <v>122</v>
      </c>
    </row>
    <row r="245" spans="1:65" s="163" customFormat="1">
      <c r="B245" s="164"/>
      <c r="D245" s="144" t="s">
        <v>133</v>
      </c>
      <c r="E245" s="165"/>
      <c r="F245" s="166" t="s">
        <v>136</v>
      </c>
      <c r="H245" s="167">
        <v>111.4</v>
      </c>
      <c r="L245" s="164"/>
      <c r="M245" s="168"/>
      <c r="N245" s="169"/>
      <c r="O245" s="169"/>
      <c r="P245" s="169"/>
      <c r="Q245" s="169"/>
      <c r="R245" s="169"/>
      <c r="S245" s="169"/>
      <c r="T245" s="170"/>
      <c r="AT245" s="165" t="s">
        <v>133</v>
      </c>
      <c r="AU245" s="165" t="s">
        <v>84</v>
      </c>
      <c r="AV245" s="163" t="s">
        <v>129</v>
      </c>
      <c r="AW245" s="163" t="s">
        <v>36</v>
      </c>
      <c r="AX245" s="163" t="s">
        <v>82</v>
      </c>
      <c r="AY245" s="165" t="s">
        <v>122</v>
      </c>
    </row>
    <row r="246" spans="1:65" s="148" customFormat="1">
      <c r="B246" s="149"/>
      <c r="D246" s="144" t="s">
        <v>133</v>
      </c>
      <c r="E246" s="150"/>
      <c r="F246" s="151" t="s">
        <v>185</v>
      </c>
      <c r="H246" s="150"/>
      <c r="L246" s="149"/>
      <c r="M246" s="152"/>
      <c r="N246" s="153"/>
      <c r="O246" s="153"/>
      <c r="P246" s="153"/>
      <c r="Q246" s="153"/>
      <c r="R246" s="153"/>
      <c r="S246" s="153"/>
      <c r="T246" s="154"/>
      <c r="AT246" s="150" t="s">
        <v>133</v>
      </c>
      <c r="AU246" s="150" t="s">
        <v>84</v>
      </c>
      <c r="AV246" s="148" t="s">
        <v>82</v>
      </c>
      <c r="AW246" s="148" t="s">
        <v>36</v>
      </c>
      <c r="AX246" s="148" t="s">
        <v>6</v>
      </c>
      <c r="AY246" s="150" t="s">
        <v>122</v>
      </c>
    </row>
    <row r="247" spans="1:65" s="18" customFormat="1" ht="24.15" customHeight="1">
      <c r="A247" s="14"/>
      <c r="B247" s="131"/>
      <c r="C247" s="171" t="s">
        <v>301</v>
      </c>
      <c r="D247" s="171" t="s">
        <v>201</v>
      </c>
      <c r="E247" s="172" t="s">
        <v>302</v>
      </c>
      <c r="F247" s="173" t="s">
        <v>303</v>
      </c>
      <c r="G247" s="174" t="s">
        <v>179</v>
      </c>
      <c r="H247" s="175">
        <v>120.312</v>
      </c>
      <c r="I247" s="175"/>
      <c r="J247" s="175"/>
      <c r="K247" s="173"/>
      <c r="L247" s="176"/>
      <c r="M247" s="177"/>
      <c r="N247" s="178" t="s">
        <v>46</v>
      </c>
      <c r="O247" s="139">
        <v>0</v>
      </c>
      <c r="P247" s="139">
        <f>O247*H247</f>
        <v>0</v>
      </c>
      <c r="Q247" s="139">
        <v>3.8000000000000002E-4</v>
      </c>
      <c r="R247" s="139">
        <f>Q247*H247</f>
        <v>4.5718559999999998E-2</v>
      </c>
      <c r="S247" s="139">
        <v>0</v>
      </c>
      <c r="T247" s="140">
        <f>S247*H247</f>
        <v>0</v>
      </c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R247" s="141" t="s">
        <v>219</v>
      </c>
      <c r="AT247" s="141" t="s">
        <v>201</v>
      </c>
      <c r="AU247" s="141" t="s">
        <v>84</v>
      </c>
      <c r="AY247" s="2" t="s">
        <v>122</v>
      </c>
      <c r="BE247" s="142">
        <f>IF(N247="základní",J247,0)</f>
        <v>0</v>
      </c>
      <c r="BF247" s="142">
        <f>IF(N247="snížená",J247,0)</f>
        <v>0</v>
      </c>
      <c r="BG247" s="142">
        <f>IF(N247="zákl. přenesená",J247,0)</f>
        <v>0</v>
      </c>
      <c r="BH247" s="142">
        <f>IF(N247="sníž. přenesená",J247,0)</f>
        <v>0</v>
      </c>
      <c r="BI247" s="142">
        <f>IF(N247="nulová",J247,0)</f>
        <v>0</v>
      </c>
      <c r="BJ247" s="2" t="s">
        <v>82</v>
      </c>
      <c r="BK247" s="143">
        <f>ROUND(I247*H247,15)</f>
        <v>0</v>
      </c>
      <c r="BL247" s="2" t="s">
        <v>180</v>
      </c>
      <c r="BM247" s="141" t="s">
        <v>304</v>
      </c>
    </row>
    <row r="248" spans="1:65" s="155" customFormat="1">
      <c r="B248" s="156"/>
      <c r="D248" s="144" t="s">
        <v>133</v>
      </c>
      <c r="F248" s="158" t="s">
        <v>305</v>
      </c>
      <c r="H248" s="159">
        <v>120.312</v>
      </c>
      <c r="L248" s="156"/>
      <c r="M248" s="160"/>
      <c r="N248" s="161"/>
      <c r="O248" s="161"/>
      <c r="P248" s="161"/>
      <c r="Q248" s="161"/>
      <c r="R248" s="161"/>
      <c r="S248" s="161"/>
      <c r="T248" s="162"/>
      <c r="AT248" s="157" t="s">
        <v>133</v>
      </c>
      <c r="AU248" s="157" t="s">
        <v>84</v>
      </c>
      <c r="AV248" s="155" t="s">
        <v>84</v>
      </c>
      <c r="AW248" s="155" t="s">
        <v>3</v>
      </c>
      <c r="AX248" s="155" t="s">
        <v>82</v>
      </c>
      <c r="AY248" s="157" t="s">
        <v>122</v>
      </c>
    </row>
    <row r="249" spans="1:65" s="18" customFormat="1" ht="44.25" customHeight="1">
      <c r="A249" s="14"/>
      <c r="B249" s="131"/>
      <c r="C249" s="132" t="s">
        <v>306</v>
      </c>
      <c r="D249" s="132" t="s">
        <v>125</v>
      </c>
      <c r="E249" s="133" t="s">
        <v>307</v>
      </c>
      <c r="F249" s="134" t="s">
        <v>308</v>
      </c>
      <c r="G249" s="135" t="s">
        <v>142</v>
      </c>
      <c r="H249" s="136">
        <v>4.5718559999999998E-2</v>
      </c>
      <c r="I249" s="136"/>
      <c r="J249" s="136"/>
      <c r="K249" s="134"/>
      <c r="L249" s="15"/>
      <c r="M249" s="137"/>
      <c r="N249" s="138" t="s">
        <v>46</v>
      </c>
      <c r="O249" s="139">
        <v>1.831</v>
      </c>
      <c r="P249" s="139">
        <f>O249*H249</f>
        <v>8.3710683359999996E-2</v>
      </c>
      <c r="Q249" s="139">
        <v>0</v>
      </c>
      <c r="R249" s="139">
        <f>Q249*H249</f>
        <v>0</v>
      </c>
      <c r="S249" s="139">
        <v>0</v>
      </c>
      <c r="T249" s="140">
        <f>S249*H249</f>
        <v>0</v>
      </c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R249" s="141" t="s">
        <v>180</v>
      </c>
      <c r="AT249" s="141" t="s">
        <v>125</v>
      </c>
      <c r="AU249" s="141" t="s">
        <v>84</v>
      </c>
      <c r="AY249" s="2" t="s">
        <v>122</v>
      </c>
      <c r="BE249" s="142">
        <f>IF(N249="základní",J249,0)</f>
        <v>0</v>
      </c>
      <c r="BF249" s="142">
        <f>IF(N249="snížená",J249,0)</f>
        <v>0</v>
      </c>
      <c r="BG249" s="142">
        <f>IF(N249="zákl. přenesená",J249,0)</f>
        <v>0</v>
      </c>
      <c r="BH249" s="142">
        <f>IF(N249="sníž. přenesená",J249,0)</f>
        <v>0</v>
      </c>
      <c r="BI249" s="142">
        <f>IF(N249="nulová",J249,0)</f>
        <v>0</v>
      </c>
      <c r="BJ249" s="2" t="s">
        <v>82</v>
      </c>
      <c r="BK249" s="143">
        <f>ROUND(I249*H249,15)</f>
        <v>0</v>
      </c>
      <c r="BL249" s="2" t="s">
        <v>180</v>
      </c>
      <c r="BM249" s="141" t="s">
        <v>309</v>
      </c>
    </row>
    <row r="250" spans="1:65" s="118" customFormat="1" ht="22.8" customHeight="1">
      <c r="B250" s="119"/>
      <c r="D250" s="120" t="s">
        <v>74</v>
      </c>
      <c r="E250" s="129" t="s">
        <v>310</v>
      </c>
      <c r="F250" s="129" t="s">
        <v>311</v>
      </c>
      <c r="J250" s="130"/>
      <c r="L250" s="119"/>
      <c r="M250" s="123"/>
      <c r="N250" s="124"/>
      <c r="O250" s="124"/>
      <c r="P250" s="125">
        <f>SUM(P251:P281)</f>
        <v>6.2835864000000008</v>
      </c>
      <c r="Q250" s="124"/>
      <c r="R250" s="125">
        <f>SUM(R251:R281)</f>
        <v>1.6799999999999999E-2</v>
      </c>
      <c r="S250" s="124"/>
      <c r="T250" s="126">
        <f>SUM(T251:T281)</f>
        <v>5.1150000000000001E-2</v>
      </c>
      <c r="AR250" s="120" t="s">
        <v>84</v>
      </c>
      <c r="AT250" s="127" t="s">
        <v>74</v>
      </c>
      <c r="AU250" s="127" t="s">
        <v>82</v>
      </c>
      <c r="AY250" s="120" t="s">
        <v>122</v>
      </c>
      <c r="BK250" s="128">
        <f>SUM(BK251:BK281)</f>
        <v>0</v>
      </c>
    </row>
    <row r="251" spans="1:65" s="18" customFormat="1" ht="24.15" customHeight="1">
      <c r="A251" s="14"/>
      <c r="B251" s="131"/>
      <c r="C251" s="132" t="s">
        <v>219</v>
      </c>
      <c r="D251" s="132" t="s">
        <v>125</v>
      </c>
      <c r="E251" s="133" t="s">
        <v>312</v>
      </c>
      <c r="F251" s="134" t="s">
        <v>313</v>
      </c>
      <c r="G251" s="135" t="s">
        <v>128</v>
      </c>
      <c r="H251" s="136">
        <v>3</v>
      </c>
      <c r="I251" s="136"/>
      <c r="J251" s="136"/>
      <c r="K251" s="134"/>
      <c r="L251" s="15"/>
      <c r="M251" s="137"/>
      <c r="N251" s="138" t="s">
        <v>46</v>
      </c>
      <c r="O251" s="139">
        <v>0.41399999999999998</v>
      </c>
      <c r="P251" s="139">
        <f>O251*H251</f>
        <v>1.242</v>
      </c>
      <c r="Q251" s="139">
        <v>0</v>
      </c>
      <c r="R251" s="139">
        <f>Q251*H251</f>
        <v>0</v>
      </c>
      <c r="S251" s="139">
        <v>1.7049999999999999E-2</v>
      </c>
      <c r="T251" s="140">
        <f>S251*H251</f>
        <v>5.1150000000000001E-2</v>
      </c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R251" s="141" t="s">
        <v>180</v>
      </c>
      <c r="AT251" s="141" t="s">
        <v>125</v>
      </c>
      <c r="AU251" s="141" t="s">
        <v>84</v>
      </c>
      <c r="AY251" s="2" t="s">
        <v>122</v>
      </c>
      <c r="BE251" s="142">
        <f>IF(N251="základní",J251,0)</f>
        <v>0</v>
      </c>
      <c r="BF251" s="142">
        <f>IF(N251="snížená",J251,0)</f>
        <v>0</v>
      </c>
      <c r="BG251" s="142">
        <f>IF(N251="zákl. přenesená",J251,0)</f>
        <v>0</v>
      </c>
      <c r="BH251" s="142">
        <f>IF(N251="sníž. přenesená",J251,0)</f>
        <v>0</v>
      </c>
      <c r="BI251" s="142">
        <f>IF(N251="nulová",J251,0)</f>
        <v>0</v>
      </c>
      <c r="BJ251" s="2" t="s">
        <v>82</v>
      </c>
      <c r="BK251" s="143">
        <f>ROUND(I251*H251,15)</f>
        <v>0</v>
      </c>
      <c r="BL251" s="2" t="s">
        <v>180</v>
      </c>
      <c r="BM251" s="141" t="s">
        <v>314</v>
      </c>
    </row>
    <row r="252" spans="1:65" s="148" customFormat="1">
      <c r="B252" s="149"/>
      <c r="D252" s="144" t="s">
        <v>133</v>
      </c>
      <c r="E252" s="150"/>
      <c r="F252" s="151" t="s">
        <v>211</v>
      </c>
      <c r="H252" s="150"/>
      <c r="L252" s="149"/>
      <c r="M252" s="152"/>
      <c r="N252" s="153"/>
      <c r="O252" s="153"/>
      <c r="P252" s="153"/>
      <c r="Q252" s="153"/>
      <c r="R252" s="153"/>
      <c r="S252" s="153"/>
      <c r="T252" s="154"/>
      <c r="AT252" s="150" t="s">
        <v>133</v>
      </c>
      <c r="AU252" s="150" t="s">
        <v>84</v>
      </c>
      <c r="AV252" s="148" t="s">
        <v>82</v>
      </c>
      <c r="AW252" s="148" t="s">
        <v>36</v>
      </c>
      <c r="AX252" s="148" t="s">
        <v>6</v>
      </c>
      <c r="AY252" s="150" t="s">
        <v>122</v>
      </c>
    </row>
    <row r="253" spans="1:65" s="155" customFormat="1">
      <c r="B253" s="156"/>
      <c r="D253" s="144" t="s">
        <v>133</v>
      </c>
      <c r="E253" s="157"/>
      <c r="F253" s="158" t="s">
        <v>135</v>
      </c>
      <c r="H253" s="159">
        <v>3</v>
      </c>
      <c r="L253" s="156"/>
      <c r="M253" s="160"/>
      <c r="N253" s="161"/>
      <c r="O253" s="161"/>
      <c r="P253" s="161"/>
      <c r="Q253" s="161"/>
      <c r="R253" s="161"/>
      <c r="S253" s="161"/>
      <c r="T253" s="162"/>
      <c r="AT253" s="157" t="s">
        <v>133</v>
      </c>
      <c r="AU253" s="157" t="s">
        <v>84</v>
      </c>
      <c r="AV253" s="155" t="s">
        <v>84</v>
      </c>
      <c r="AW253" s="155" t="s">
        <v>36</v>
      </c>
      <c r="AX253" s="155" t="s">
        <v>6</v>
      </c>
      <c r="AY253" s="157" t="s">
        <v>122</v>
      </c>
    </row>
    <row r="254" spans="1:65" s="163" customFormat="1">
      <c r="B254" s="164"/>
      <c r="D254" s="144" t="s">
        <v>133</v>
      </c>
      <c r="E254" s="165"/>
      <c r="F254" s="166" t="s">
        <v>136</v>
      </c>
      <c r="H254" s="167">
        <v>3</v>
      </c>
      <c r="L254" s="164"/>
      <c r="M254" s="168"/>
      <c r="N254" s="169"/>
      <c r="O254" s="169"/>
      <c r="P254" s="169"/>
      <c r="Q254" s="169"/>
      <c r="R254" s="169"/>
      <c r="S254" s="169"/>
      <c r="T254" s="170"/>
      <c r="AT254" s="165" t="s">
        <v>133</v>
      </c>
      <c r="AU254" s="165" t="s">
        <v>84</v>
      </c>
      <c r="AV254" s="163" t="s">
        <v>129</v>
      </c>
      <c r="AW254" s="163" t="s">
        <v>36</v>
      </c>
      <c r="AX254" s="163" t="s">
        <v>82</v>
      </c>
      <c r="AY254" s="165" t="s">
        <v>122</v>
      </c>
    </row>
    <row r="255" spans="1:65" s="148" customFormat="1">
      <c r="B255" s="149"/>
      <c r="D255" s="144" t="s">
        <v>133</v>
      </c>
      <c r="E255" s="150"/>
      <c r="F255" s="151" t="s">
        <v>272</v>
      </c>
      <c r="H255" s="150"/>
      <c r="L255" s="149"/>
      <c r="M255" s="152"/>
      <c r="N255" s="153"/>
      <c r="O255" s="153"/>
      <c r="P255" s="153"/>
      <c r="Q255" s="153"/>
      <c r="R255" s="153"/>
      <c r="S255" s="153"/>
      <c r="T255" s="154"/>
      <c r="AT255" s="150" t="s">
        <v>133</v>
      </c>
      <c r="AU255" s="150" t="s">
        <v>84</v>
      </c>
      <c r="AV255" s="148" t="s">
        <v>82</v>
      </c>
      <c r="AW255" s="148" t="s">
        <v>36</v>
      </c>
      <c r="AX255" s="148" t="s">
        <v>6</v>
      </c>
      <c r="AY255" s="150" t="s">
        <v>122</v>
      </c>
    </row>
    <row r="256" spans="1:65" s="18" customFormat="1" ht="24.15" customHeight="1">
      <c r="A256" s="14"/>
      <c r="B256" s="131"/>
      <c r="C256" s="132" t="s">
        <v>315</v>
      </c>
      <c r="D256" s="132" t="s">
        <v>125</v>
      </c>
      <c r="E256" s="133" t="s">
        <v>316</v>
      </c>
      <c r="F256" s="134" t="s">
        <v>317</v>
      </c>
      <c r="G256" s="135" t="s">
        <v>128</v>
      </c>
      <c r="H256" s="136">
        <v>3</v>
      </c>
      <c r="I256" s="136"/>
      <c r="J256" s="136"/>
      <c r="K256" s="134"/>
      <c r="L256" s="15"/>
      <c r="M256" s="137"/>
      <c r="N256" s="138" t="s">
        <v>46</v>
      </c>
      <c r="O256" s="139">
        <v>0.22500000000000001</v>
      </c>
      <c r="P256" s="139">
        <f>O256*H256</f>
        <v>0.67500000000000004</v>
      </c>
      <c r="Q256" s="139">
        <v>2.1199999999999999E-3</v>
      </c>
      <c r="R256" s="139">
        <f>Q256*H256</f>
        <v>6.3599999999999993E-3</v>
      </c>
      <c r="S256" s="139">
        <v>0</v>
      </c>
      <c r="T256" s="140">
        <f>S256*H256</f>
        <v>0</v>
      </c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R256" s="141" t="s">
        <v>180</v>
      </c>
      <c r="AT256" s="141" t="s">
        <v>125</v>
      </c>
      <c r="AU256" s="141" t="s">
        <v>84</v>
      </c>
      <c r="AY256" s="2" t="s">
        <v>122</v>
      </c>
      <c r="BE256" s="142">
        <f>IF(N256="základní",J256,0)</f>
        <v>0</v>
      </c>
      <c r="BF256" s="142">
        <f>IF(N256="snížená",J256,0)</f>
        <v>0</v>
      </c>
      <c r="BG256" s="142">
        <f>IF(N256="zákl. přenesená",J256,0)</f>
        <v>0</v>
      </c>
      <c r="BH256" s="142">
        <f>IF(N256="sníž. přenesená",J256,0)</f>
        <v>0</v>
      </c>
      <c r="BI256" s="142">
        <f>IF(N256="nulová",J256,0)</f>
        <v>0</v>
      </c>
      <c r="BJ256" s="2" t="s">
        <v>82</v>
      </c>
      <c r="BK256" s="143">
        <f>ROUND(I256*H256,15)</f>
        <v>0</v>
      </c>
      <c r="BL256" s="2" t="s">
        <v>180</v>
      </c>
      <c r="BM256" s="141" t="s">
        <v>318</v>
      </c>
    </row>
    <row r="257" spans="1:65" s="148" customFormat="1">
      <c r="B257" s="149"/>
      <c r="D257" s="144" t="s">
        <v>133</v>
      </c>
      <c r="E257" s="150"/>
      <c r="F257" s="151" t="s">
        <v>211</v>
      </c>
      <c r="H257" s="150"/>
      <c r="L257" s="149"/>
      <c r="M257" s="152"/>
      <c r="N257" s="153"/>
      <c r="O257" s="153"/>
      <c r="P257" s="153"/>
      <c r="Q257" s="153"/>
      <c r="R257" s="153"/>
      <c r="S257" s="153"/>
      <c r="T257" s="154"/>
      <c r="AT257" s="150" t="s">
        <v>133</v>
      </c>
      <c r="AU257" s="150" t="s">
        <v>84</v>
      </c>
      <c r="AV257" s="148" t="s">
        <v>82</v>
      </c>
      <c r="AW257" s="148" t="s">
        <v>36</v>
      </c>
      <c r="AX257" s="148" t="s">
        <v>6</v>
      </c>
      <c r="AY257" s="150" t="s">
        <v>122</v>
      </c>
    </row>
    <row r="258" spans="1:65" s="155" customFormat="1">
      <c r="B258" s="156"/>
      <c r="D258" s="144" t="s">
        <v>133</v>
      </c>
      <c r="E258" s="157"/>
      <c r="F258" s="158" t="s">
        <v>135</v>
      </c>
      <c r="H258" s="159">
        <v>3</v>
      </c>
      <c r="L258" s="156"/>
      <c r="M258" s="160"/>
      <c r="N258" s="161"/>
      <c r="O258" s="161"/>
      <c r="P258" s="161"/>
      <c r="Q258" s="161"/>
      <c r="R258" s="161"/>
      <c r="S258" s="161"/>
      <c r="T258" s="162"/>
      <c r="AT258" s="157" t="s">
        <v>133</v>
      </c>
      <c r="AU258" s="157" t="s">
        <v>84</v>
      </c>
      <c r="AV258" s="155" t="s">
        <v>84</v>
      </c>
      <c r="AW258" s="155" t="s">
        <v>36</v>
      </c>
      <c r="AX258" s="155" t="s">
        <v>6</v>
      </c>
      <c r="AY258" s="157" t="s">
        <v>122</v>
      </c>
    </row>
    <row r="259" spans="1:65" s="163" customFormat="1">
      <c r="B259" s="164"/>
      <c r="D259" s="144" t="s">
        <v>133</v>
      </c>
      <c r="E259" s="165"/>
      <c r="F259" s="166" t="s">
        <v>136</v>
      </c>
      <c r="H259" s="167">
        <v>3</v>
      </c>
      <c r="L259" s="164"/>
      <c r="M259" s="168"/>
      <c r="N259" s="169"/>
      <c r="O259" s="169"/>
      <c r="P259" s="169"/>
      <c r="Q259" s="169"/>
      <c r="R259" s="169"/>
      <c r="S259" s="169"/>
      <c r="T259" s="170"/>
      <c r="AT259" s="165" t="s">
        <v>133</v>
      </c>
      <c r="AU259" s="165" t="s">
        <v>84</v>
      </c>
      <c r="AV259" s="163" t="s">
        <v>129</v>
      </c>
      <c r="AW259" s="163" t="s">
        <v>36</v>
      </c>
      <c r="AX259" s="163" t="s">
        <v>82</v>
      </c>
      <c r="AY259" s="165" t="s">
        <v>122</v>
      </c>
    </row>
    <row r="260" spans="1:65" s="148" customFormat="1">
      <c r="B260" s="149"/>
      <c r="D260" s="144" t="s">
        <v>133</v>
      </c>
      <c r="E260" s="150"/>
      <c r="F260" s="151" t="s">
        <v>266</v>
      </c>
      <c r="H260" s="150"/>
      <c r="L260" s="149"/>
      <c r="M260" s="152"/>
      <c r="N260" s="153"/>
      <c r="O260" s="153"/>
      <c r="P260" s="153"/>
      <c r="Q260" s="153"/>
      <c r="R260" s="153"/>
      <c r="S260" s="153"/>
      <c r="T260" s="154"/>
      <c r="AT260" s="150" t="s">
        <v>133</v>
      </c>
      <c r="AU260" s="150" t="s">
        <v>84</v>
      </c>
      <c r="AV260" s="148" t="s">
        <v>82</v>
      </c>
      <c r="AW260" s="148" t="s">
        <v>36</v>
      </c>
      <c r="AX260" s="148" t="s">
        <v>6</v>
      </c>
      <c r="AY260" s="150" t="s">
        <v>122</v>
      </c>
    </row>
    <row r="261" spans="1:65" s="18" customFormat="1" ht="24.15" customHeight="1">
      <c r="A261" s="14"/>
      <c r="B261" s="131"/>
      <c r="C261" s="171" t="s">
        <v>319</v>
      </c>
      <c r="D261" s="171" t="s">
        <v>201</v>
      </c>
      <c r="E261" s="172" t="s">
        <v>320</v>
      </c>
      <c r="F261" s="173" t="s">
        <v>321</v>
      </c>
      <c r="G261" s="174" t="s">
        <v>128</v>
      </c>
      <c r="H261" s="175">
        <v>3</v>
      </c>
      <c r="I261" s="175"/>
      <c r="J261" s="175"/>
      <c r="K261" s="173"/>
      <c r="L261" s="176"/>
      <c r="M261" s="177"/>
      <c r="N261" s="178" t="s">
        <v>46</v>
      </c>
      <c r="O261" s="139">
        <v>0</v>
      </c>
      <c r="P261" s="139">
        <f>O261*H261</f>
        <v>0</v>
      </c>
      <c r="Q261" s="139">
        <v>2.47E-3</v>
      </c>
      <c r="R261" s="139">
        <f>Q261*H261</f>
        <v>7.4099999999999999E-3</v>
      </c>
      <c r="S261" s="139">
        <v>0</v>
      </c>
      <c r="T261" s="140">
        <f>S261*H261</f>
        <v>0</v>
      </c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R261" s="141" t="s">
        <v>219</v>
      </c>
      <c r="AT261" s="141" t="s">
        <v>201</v>
      </c>
      <c r="AU261" s="141" t="s">
        <v>84</v>
      </c>
      <c r="AY261" s="2" t="s">
        <v>122</v>
      </c>
      <c r="BE261" s="142">
        <f>IF(N261="základní",J261,0)</f>
        <v>0</v>
      </c>
      <c r="BF261" s="142">
        <f>IF(N261="snížená",J261,0)</f>
        <v>0</v>
      </c>
      <c r="BG261" s="142">
        <f>IF(N261="zákl. přenesená",J261,0)</f>
        <v>0</v>
      </c>
      <c r="BH261" s="142">
        <f>IF(N261="sníž. přenesená",J261,0)</f>
        <v>0</v>
      </c>
      <c r="BI261" s="142">
        <f>IF(N261="nulová",J261,0)</f>
        <v>0</v>
      </c>
      <c r="BJ261" s="2" t="s">
        <v>82</v>
      </c>
      <c r="BK261" s="143">
        <f>ROUND(I261*H261,15)</f>
        <v>0</v>
      </c>
      <c r="BL261" s="2" t="s">
        <v>180</v>
      </c>
      <c r="BM261" s="141" t="s">
        <v>322</v>
      </c>
    </row>
    <row r="262" spans="1:65" s="148" customFormat="1">
      <c r="B262" s="149"/>
      <c r="D262" s="144" t="s">
        <v>133</v>
      </c>
      <c r="E262" s="150"/>
      <c r="F262" s="151" t="s">
        <v>211</v>
      </c>
      <c r="H262" s="150"/>
      <c r="L262" s="149"/>
      <c r="M262" s="152"/>
      <c r="N262" s="153"/>
      <c r="O262" s="153"/>
      <c r="P262" s="153"/>
      <c r="Q262" s="153"/>
      <c r="R262" s="153"/>
      <c r="S262" s="153"/>
      <c r="T262" s="154"/>
      <c r="AT262" s="150" t="s">
        <v>133</v>
      </c>
      <c r="AU262" s="150" t="s">
        <v>84</v>
      </c>
      <c r="AV262" s="148" t="s">
        <v>82</v>
      </c>
      <c r="AW262" s="148" t="s">
        <v>36</v>
      </c>
      <c r="AX262" s="148" t="s">
        <v>6</v>
      </c>
      <c r="AY262" s="150" t="s">
        <v>122</v>
      </c>
    </row>
    <row r="263" spans="1:65" s="155" customFormat="1">
      <c r="B263" s="156"/>
      <c r="D263" s="144" t="s">
        <v>133</v>
      </c>
      <c r="E263" s="157"/>
      <c r="F263" s="158" t="s">
        <v>135</v>
      </c>
      <c r="H263" s="159">
        <v>3</v>
      </c>
      <c r="L263" s="156"/>
      <c r="M263" s="160"/>
      <c r="N263" s="161"/>
      <c r="O263" s="161"/>
      <c r="P263" s="161"/>
      <c r="Q263" s="161"/>
      <c r="R263" s="161"/>
      <c r="S263" s="161"/>
      <c r="T263" s="162"/>
      <c r="AT263" s="157" t="s">
        <v>133</v>
      </c>
      <c r="AU263" s="157" t="s">
        <v>84</v>
      </c>
      <c r="AV263" s="155" t="s">
        <v>84</v>
      </c>
      <c r="AW263" s="155" t="s">
        <v>36</v>
      </c>
      <c r="AX263" s="155" t="s">
        <v>6</v>
      </c>
      <c r="AY263" s="157" t="s">
        <v>122</v>
      </c>
    </row>
    <row r="264" spans="1:65" s="163" customFormat="1">
      <c r="B264" s="164"/>
      <c r="D264" s="144" t="s">
        <v>133</v>
      </c>
      <c r="E264" s="165"/>
      <c r="F264" s="166" t="s">
        <v>136</v>
      </c>
      <c r="H264" s="167">
        <v>3</v>
      </c>
      <c r="L264" s="164"/>
      <c r="M264" s="168"/>
      <c r="N264" s="169"/>
      <c r="O264" s="169"/>
      <c r="P264" s="169"/>
      <c r="Q264" s="169"/>
      <c r="R264" s="169"/>
      <c r="S264" s="169"/>
      <c r="T264" s="170"/>
      <c r="AT264" s="165" t="s">
        <v>133</v>
      </c>
      <c r="AU264" s="165" t="s">
        <v>84</v>
      </c>
      <c r="AV264" s="163" t="s">
        <v>129</v>
      </c>
      <c r="AW264" s="163" t="s">
        <v>36</v>
      </c>
      <c r="AX264" s="163" t="s">
        <v>82</v>
      </c>
      <c r="AY264" s="165" t="s">
        <v>122</v>
      </c>
    </row>
    <row r="265" spans="1:65" s="148" customFormat="1">
      <c r="B265" s="149"/>
      <c r="D265" s="144" t="s">
        <v>133</v>
      </c>
      <c r="E265" s="150"/>
      <c r="F265" s="151" t="s">
        <v>266</v>
      </c>
      <c r="H265" s="150"/>
      <c r="L265" s="149"/>
      <c r="M265" s="152"/>
      <c r="N265" s="153"/>
      <c r="O265" s="153"/>
      <c r="P265" s="153"/>
      <c r="Q265" s="153"/>
      <c r="R265" s="153"/>
      <c r="S265" s="153"/>
      <c r="T265" s="154"/>
      <c r="AT265" s="150" t="s">
        <v>133</v>
      </c>
      <c r="AU265" s="150" t="s">
        <v>84</v>
      </c>
      <c r="AV265" s="148" t="s">
        <v>82</v>
      </c>
      <c r="AW265" s="148" t="s">
        <v>36</v>
      </c>
      <c r="AX265" s="148" t="s">
        <v>6</v>
      </c>
      <c r="AY265" s="150" t="s">
        <v>122</v>
      </c>
    </row>
    <row r="266" spans="1:65" s="18" customFormat="1" ht="24.15" customHeight="1">
      <c r="A266" s="14"/>
      <c r="B266" s="131"/>
      <c r="C266" s="132" t="s">
        <v>323</v>
      </c>
      <c r="D266" s="132" t="s">
        <v>125</v>
      </c>
      <c r="E266" s="133" t="s">
        <v>324</v>
      </c>
      <c r="F266" s="134" t="s">
        <v>325</v>
      </c>
      <c r="G266" s="135" t="s">
        <v>128</v>
      </c>
      <c r="H266" s="136">
        <v>3</v>
      </c>
      <c r="I266" s="136"/>
      <c r="J266" s="136"/>
      <c r="K266" s="134"/>
      <c r="L266" s="15"/>
      <c r="M266" s="137"/>
      <c r="N266" s="138" t="s">
        <v>46</v>
      </c>
      <c r="O266" s="139">
        <v>0.879</v>
      </c>
      <c r="P266" s="139">
        <f>O266*H266</f>
        <v>2.637</v>
      </c>
      <c r="Q266" s="139">
        <v>0</v>
      </c>
      <c r="R266" s="139">
        <f>Q266*H266</f>
        <v>0</v>
      </c>
      <c r="S266" s="139">
        <v>0</v>
      </c>
      <c r="T266" s="140">
        <f>S266*H266</f>
        <v>0</v>
      </c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R266" s="141" t="s">
        <v>180</v>
      </c>
      <c r="AT266" s="141" t="s">
        <v>125</v>
      </c>
      <c r="AU266" s="141" t="s">
        <v>84</v>
      </c>
      <c r="AY266" s="2" t="s">
        <v>122</v>
      </c>
      <c r="BE266" s="142">
        <f>IF(N266="základní",J266,0)</f>
        <v>0</v>
      </c>
      <c r="BF266" s="142">
        <f>IF(N266="snížená",J266,0)</f>
        <v>0</v>
      </c>
      <c r="BG266" s="142">
        <f>IF(N266="zákl. přenesená",J266,0)</f>
        <v>0</v>
      </c>
      <c r="BH266" s="142">
        <f>IF(N266="sníž. přenesená",J266,0)</f>
        <v>0</v>
      </c>
      <c r="BI266" s="142">
        <f>IF(N266="nulová",J266,0)</f>
        <v>0</v>
      </c>
      <c r="BJ266" s="2" t="s">
        <v>82</v>
      </c>
      <c r="BK266" s="143">
        <f>ROUND(I266*H266,15)</f>
        <v>0</v>
      </c>
      <c r="BL266" s="2" t="s">
        <v>180</v>
      </c>
      <c r="BM266" s="141" t="s">
        <v>326</v>
      </c>
    </row>
    <row r="267" spans="1:65" s="148" customFormat="1">
      <c r="B267" s="149"/>
      <c r="D267" s="144" t="s">
        <v>133</v>
      </c>
      <c r="E267" s="150"/>
      <c r="F267" s="151" t="s">
        <v>211</v>
      </c>
      <c r="H267" s="150"/>
      <c r="L267" s="149"/>
      <c r="M267" s="152"/>
      <c r="N267" s="153"/>
      <c r="O267" s="153"/>
      <c r="P267" s="153"/>
      <c r="Q267" s="153"/>
      <c r="R267" s="153"/>
      <c r="S267" s="153"/>
      <c r="T267" s="154"/>
      <c r="AT267" s="150" t="s">
        <v>133</v>
      </c>
      <c r="AU267" s="150" t="s">
        <v>84</v>
      </c>
      <c r="AV267" s="148" t="s">
        <v>82</v>
      </c>
      <c r="AW267" s="148" t="s">
        <v>36</v>
      </c>
      <c r="AX267" s="148" t="s">
        <v>6</v>
      </c>
      <c r="AY267" s="150" t="s">
        <v>122</v>
      </c>
    </row>
    <row r="268" spans="1:65" s="155" customFormat="1">
      <c r="B268" s="156"/>
      <c r="D268" s="144" t="s">
        <v>133</v>
      </c>
      <c r="E268" s="157"/>
      <c r="F268" s="158" t="s">
        <v>135</v>
      </c>
      <c r="H268" s="159">
        <v>3</v>
      </c>
      <c r="L268" s="156"/>
      <c r="M268" s="160"/>
      <c r="N268" s="161"/>
      <c r="O268" s="161"/>
      <c r="P268" s="161"/>
      <c r="Q268" s="161"/>
      <c r="R268" s="161"/>
      <c r="S268" s="161"/>
      <c r="T268" s="162"/>
      <c r="AT268" s="157" t="s">
        <v>133</v>
      </c>
      <c r="AU268" s="157" t="s">
        <v>84</v>
      </c>
      <c r="AV268" s="155" t="s">
        <v>84</v>
      </c>
      <c r="AW268" s="155" t="s">
        <v>36</v>
      </c>
      <c r="AX268" s="155" t="s">
        <v>6</v>
      </c>
      <c r="AY268" s="157" t="s">
        <v>122</v>
      </c>
    </row>
    <row r="269" spans="1:65" s="163" customFormat="1">
      <c r="B269" s="164"/>
      <c r="D269" s="144" t="s">
        <v>133</v>
      </c>
      <c r="E269" s="165"/>
      <c r="F269" s="166" t="s">
        <v>136</v>
      </c>
      <c r="H269" s="167">
        <v>3</v>
      </c>
      <c r="L269" s="164"/>
      <c r="M269" s="168"/>
      <c r="N269" s="169"/>
      <c r="O269" s="169"/>
      <c r="P269" s="169"/>
      <c r="Q269" s="169"/>
      <c r="R269" s="169"/>
      <c r="S269" s="169"/>
      <c r="T269" s="170"/>
      <c r="AT269" s="165" t="s">
        <v>133</v>
      </c>
      <c r="AU269" s="165" t="s">
        <v>84</v>
      </c>
      <c r="AV269" s="163" t="s">
        <v>129</v>
      </c>
      <c r="AW269" s="163" t="s">
        <v>36</v>
      </c>
      <c r="AX269" s="163" t="s">
        <v>82</v>
      </c>
      <c r="AY269" s="165" t="s">
        <v>122</v>
      </c>
    </row>
    <row r="270" spans="1:65" s="148" customFormat="1">
      <c r="B270" s="149"/>
      <c r="D270" s="144" t="s">
        <v>133</v>
      </c>
      <c r="E270" s="150"/>
      <c r="F270" s="151" t="s">
        <v>266</v>
      </c>
      <c r="H270" s="150"/>
      <c r="L270" s="149"/>
      <c r="M270" s="152"/>
      <c r="N270" s="153"/>
      <c r="O270" s="153"/>
      <c r="P270" s="153"/>
      <c r="Q270" s="153"/>
      <c r="R270" s="153"/>
      <c r="S270" s="153"/>
      <c r="T270" s="154"/>
      <c r="AT270" s="150" t="s">
        <v>133</v>
      </c>
      <c r="AU270" s="150" t="s">
        <v>84</v>
      </c>
      <c r="AV270" s="148" t="s">
        <v>82</v>
      </c>
      <c r="AW270" s="148" t="s">
        <v>36</v>
      </c>
      <c r="AX270" s="148" t="s">
        <v>6</v>
      </c>
      <c r="AY270" s="150" t="s">
        <v>122</v>
      </c>
    </row>
    <row r="271" spans="1:65" s="18" customFormat="1" ht="16.5" customHeight="1">
      <c r="A271" s="14"/>
      <c r="B271" s="131"/>
      <c r="C271" s="132" t="s">
        <v>327</v>
      </c>
      <c r="D271" s="132" t="s">
        <v>125</v>
      </c>
      <c r="E271" s="133" t="s">
        <v>328</v>
      </c>
      <c r="F271" s="134" t="s">
        <v>329</v>
      </c>
      <c r="G271" s="135" t="s">
        <v>128</v>
      </c>
      <c r="H271" s="136">
        <v>3</v>
      </c>
      <c r="I271" s="136"/>
      <c r="J271" s="136"/>
      <c r="K271" s="134"/>
      <c r="L271" s="15"/>
      <c r="M271" s="137"/>
      <c r="N271" s="138" t="s">
        <v>46</v>
      </c>
      <c r="O271" s="139">
        <v>0.20699999999999999</v>
      </c>
      <c r="P271" s="139">
        <f>O271*H271</f>
        <v>0.621</v>
      </c>
      <c r="Q271" s="139">
        <v>0</v>
      </c>
      <c r="R271" s="139">
        <f>Q271*H271</f>
        <v>0</v>
      </c>
      <c r="S271" s="139">
        <v>0</v>
      </c>
      <c r="T271" s="140">
        <f>S271*H271</f>
        <v>0</v>
      </c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R271" s="141" t="s">
        <v>180</v>
      </c>
      <c r="AT271" s="141" t="s">
        <v>125</v>
      </c>
      <c r="AU271" s="141" t="s">
        <v>84</v>
      </c>
      <c r="AY271" s="2" t="s">
        <v>122</v>
      </c>
      <c r="BE271" s="142">
        <f>IF(N271="základní",J271,0)</f>
        <v>0</v>
      </c>
      <c r="BF271" s="142">
        <f>IF(N271="snížená",J271,0)</f>
        <v>0</v>
      </c>
      <c r="BG271" s="142">
        <f>IF(N271="zákl. přenesená",J271,0)</f>
        <v>0</v>
      </c>
      <c r="BH271" s="142">
        <f>IF(N271="sníž. přenesená",J271,0)</f>
        <v>0</v>
      </c>
      <c r="BI271" s="142">
        <f>IF(N271="nulová",J271,0)</f>
        <v>0</v>
      </c>
      <c r="BJ271" s="2" t="s">
        <v>82</v>
      </c>
      <c r="BK271" s="143">
        <f>ROUND(I271*H271,15)</f>
        <v>0</v>
      </c>
      <c r="BL271" s="2" t="s">
        <v>180</v>
      </c>
      <c r="BM271" s="141" t="s">
        <v>330</v>
      </c>
    </row>
    <row r="272" spans="1:65" s="148" customFormat="1">
      <c r="B272" s="149"/>
      <c r="D272" s="144" t="s">
        <v>133</v>
      </c>
      <c r="E272" s="150"/>
      <c r="F272" s="151" t="s">
        <v>331</v>
      </c>
      <c r="H272" s="150"/>
      <c r="L272" s="149"/>
      <c r="M272" s="152"/>
      <c r="N272" s="153"/>
      <c r="O272" s="153"/>
      <c r="P272" s="153"/>
      <c r="Q272" s="153"/>
      <c r="R272" s="153"/>
      <c r="S272" s="153"/>
      <c r="T272" s="154"/>
      <c r="AT272" s="150" t="s">
        <v>133</v>
      </c>
      <c r="AU272" s="150" t="s">
        <v>84</v>
      </c>
      <c r="AV272" s="148" t="s">
        <v>82</v>
      </c>
      <c r="AW272" s="148" t="s">
        <v>36</v>
      </c>
      <c r="AX272" s="148" t="s">
        <v>6</v>
      </c>
      <c r="AY272" s="150" t="s">
        <v>122</v>
      </c>
    </row>
    <row r="273" spans="1:65" s="155" customFormat="1">
      <c r="B273" s="156"/>
      <c r="D273" s="144" t="s">
        <v>133</v>
      </c>
      <c r="E273" s="157"/>
      <c r="F273" s="158" t="s">
        <v>135</v>
      </c>
      <c r="H273" s="159">
        <v>3</v>
      </c>
      <c r="L273" s="156"/>
      <c r="M273" s="160"/>
      <c r="N273" s="161"/>
      <c r="O273" s="161"/>
      <c r="P273" s="161"/>
      <c r="Q273" s="161"/>
      <c r="R273" s="161"/>
      <c r="S273" s="161"/>
      <c r="T273" s="162"/>
      <c r="AT273" s="157" t="s">
        <v>133</v>
      </c>
      <c r="AU273" s="157" t="s">
        <v>84</v>
      </c>
      <c r="AV273" s="155" t="s">
        <v>84</v>
      </c>
      <c r="AW273" s="155" t="s">
        <v>36</v>
      </c>
      <c r="AX273" s="155" t="s">
        <v>6</v>
      </c>
      <c r="AY273" s="157" t="s">
        <v>122</v>
      </c>
    </row>
    <row r="274" spans="1:65" s="163" customFormat="1">
      <c r="B274" s="164"/>
      <c r="D274" s="144" t="s">
        <v>133</v>
      </c>
      <c r="E274" s="165"/>
      <c r="F274" s="166" t="s">
        <v>136</v>
      </c>
      <c r="H274" s="167">
        <v>3</v>
      </c>
      <c r="L274" s="164"/>
      <c r="M274" s="168"/>
      <c r="N274" s="169"/>
      <c r="O274" s="169"/>
      <c r="P274" s="169"/>
      <c r="Q274" s="169"/>
      <c r="R274" s="169"/>
      <c r="S274" s="169"/>
      <c r="T274" s="170"/>
      <c r="AT274" s="165" t="s">
        <v>133</v>
      </c>
      <c r="AU274" s="165" t="s">
        <v>84</v>
      </c>
      <c r="AV274" s="163" t="s">
        <v>129</v>
      </c>
      <c r="AW274" s="163" t="s">
        <v>36</v>
      </c>
      <c r="AX274" s="163" t="s">
        <v>82</v>
      </c>
      <c r="AY274" s="165" t="s">
        <v>122</v>
      </c>
    </row>
    <row r="275" spans="1:65" s="148" customFormat="1">
      <c r="B275" s="149"/>
      <c r="D275" s="144" t="s">
        <v>133</v>
      </c>
      <c r="E275" s="150"/>
      <c r="F275" s="151" t="s">
        <v>332</v>
      </c>
      <c r="H275" s="150"/>
      <c r="L275" s="149"/>
      <c r="M275" s="152"/>
      <c r="N275" s="153"/>
      <c r="O275" s="153"/>
      <c r="P275" s="153"/>
      <c r="Q275" s="153"/>
      <c r="R275" s="153"/>
      <c r="S275" s="153"/>
      <c r="T275" s="154"/>
      <c r="AT275" s="150" t="s">
        <v>133</v>
      </c>
      <c r="AU275" s="150" t="s">
        <v>84</v>
      </c>
      <c r="AV275" s="148" t="s">
        <v>82</v>
      </c>
      <c r="AW275" s="148" t="s">
        <v>36</v>
      </c>
      <c r="AX275" s="148" t="s">
        <v>6</v>
      </c>
      <c r="AY275" s="150" t="s">
        <v>122</v>
      </c>
    </row>
    <row r="276" spans="1:65" s="18" customFormat="1" ht="24.15" customHeight="1">
      <c r="A276" s="14"/>
      <c r="B276" s="131"/>
      <c r="C276" s="132" t="s">
        <v>333</v>
      </c>
      <c r="D276" s="132" t="s">
        <v>125</v>
      </c>
      <c r="E276" s="133" t="s">
        <v>334</v>
      </c>
      <c r="F276" s="134" t="s">
        <v>335</v>
      </c>
      <c r="G276" s="135" t="s">
        <v>128</v>
      </c>
      <c r="H276" s="136">
        <v>3</v>
      </c>
      <c r="I276" s="136"/>
      <c r="J276" s="136"/>
      <c r="K276" s="134"/>
      <c r="L276" s="15"/>
      <c r="M276" s="137"/>
      <c r="N276" s="138" t="s">
        <v>46</v>
      </c>
      <c r="O276" s="139">
        <v>0.36099999999999999</v>
      </c>
      <c r="P276" s="139">
        <f>O276*H276</f>
        <v>1.083</v>
      </c>
      <c r="Q276" s="139">
        <v>1.01E-3</v>
      </c>
      <c r="R276" s="139">
        <f>Q276*H276</f>
        <v>3.0300000000000001E-3</v>
      </c>
      <c r="S276" s="139">
        <v>0</v>
      </c>
      <c r="T276" s="140">
        <f>S276*H276</f>
        <v>0</v>
      </c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R276" s="141" t="s">
        <v>180</v>
      </c>
      <c r="AT276" s="141" t="s">
        <v>125</v>
      </c>
      <c r="AU276" s="141" t="s">
        <v>84</v>
      </c>
      <c r="AY276" s="2" t="s">
        <v>122</v>
      </c>
      <c r="BE276" s="142">
        <f>IF(N276="základní",J276,0)</f>
        <v>0</v>
      </c>
      <c r="BF276" s="142">
        <f>IF(N276="snížená",J276,0)</f>
        <v>0</v>
      </c>
      <c r="BG276" s="142">
        <f>IF(N276="zákl. přenesená",J276,0)</f>
        <v>0</v>
      </c>
      <c r="BH276" s="142">
        <f>IF(N276="sníž. přenesená",J276,0)</f>
        <v>0</v>
      </c>
      <c r="BI276" s="142">
        <f>IF(N276="nulová",J276,0)</f>
        <v>0</v>
      </c>
      <c r="BJ276" s="2" t="s">
        <v>82</v>
      </c>
      <c r="BK276" s="143">
        <f>ROUND(I276*H276,15)</f>
        <v>0</v>
      </c>
      <c r="BL276" s="2" t="s">
        <v>180</v>
      </c>
      <c r="BM276" s="141" t="s">
        <v>336</v>
      </c>
    </row>
    <row r="277" spans="1:65" s="148" customFormat="1">
      <c r="B277" s="149"/>
      <c r="D277" s="144" t="s">
        <v>133</v>
      </c>
      <c r="E277" s="150"/>
      <c r="F277" s="151" t="s">
        <v>211</v>
      </c>
      <c r="H277" s="150"/>
      <c r="L277" s="149"/>
      <c r="M277" s="152"/>
      <c r="N277" s="153"/>
      <c r="O277" s="153"/>
      <c r="P277" s="153"/>
      <c r="Q277" s="153"/>
      <c r="R277" s="153"/>
      <c r="S277" s="153"/>
      <c r="T277" s="154"/>
      <c r="AT277" s="150" t="s">
        <v>133</v>
      </c>
      <c r="AU277" s="150" t="s">
        <v>84</v>
      </c>
      <c r="AV277" s="148" t="s">
        <v>82</v>
      </c>
      <c r="AW277" s="148" t="s">
        <v>36</v>
      </c>
      <c r="AX277" s="148" t="s">
        <v>6</v>
      </c>
      <c r="AY277" s="150" t="s">
        <v>122</v>
      </c>
    </row>
    <row r="278" spans="1:65" s="155" customFormat="1">
      <c r="B278" s="156"/>
      <c r="D278" s="144" t="s">
        <v>133</v>
      </c>
      <c r="E278" s="157"/>
      <c r="F278" s="158" t="s">
        <v>135</v>
      </c>
      <c r="H278" s="159">
        <v>3</v>
      </c>
      <c r="L278" s="156"/>
      <c r="M278" s="160"/>
      <c r="N278" s="161"/>
      <c r="O278" s="161"/>
      <c r="P278" s="161"/>
      <c r="Q278" s="161"/>
      <c r="R278" s="161"/>
      <c r="S278" s="161"/>
      <c r="T278" s="162"/>
      <c r="AT278" s="157" t="s">
        <v>133</v>
      </c>
      <c r="AU278" s="157" t="s">
        <v>84</v>
      </c>
      <c r="AV278" s="155" t="s">
        <v>84</v>
      </c>
      <c r="AW278" s="155" t="s">
        <v>36</v>
      </c>
      <c r="AX278" s="155" t="s">
        <v>6</v>
      </c>
      <c r="AY278" s="157" t="s">
        <v>122</v>
      </c>
    </row>
    <row r="279" spans="1:65" s="163" customFormat="1">
      <c r="B279" s="164"/>
      <c r="D279" s="144" t="s">
        <v>133</v>
      </c>
      <c r="E279" s="165"/>
      <c r="F279" s="166" t="s">
        <v>136</v>
      </c>
      <c r="H279" s="167">
        <v>3</v>
      </c>
      <c r="L279" s="164"/>
      <c r="M279" s="168"/>
      <c r="N279" s="169"/>
      <c r="O279" s="169"/>
      <c r="P279" s="169"/>
      <c r="Q279" s="169"/>
      <c r="R279" s="169"/>
      <c r="S279" s="169"/>
      <c r="T279" s="170"/>
      <c r="AT279" s="165" t="s">
        <v>133</v>
      </c>
      <c r="AU279" s="165" t="s">
        <v>84</v>
      </c>
      <c r="AV279" s="163" t="s">
        <v>129</v>
      </c>
      <c r="AW279" s="163" t="s">
        <v>36</v>
      </c>
      <c r="AX279" s="163" t="s">
        <v>82</v>
      </c>
      <c r="AY279" s="165" t="s">
        <v>122</v>
      </c>
    </row>
    <row r="280" spans="1:65" s="148" customFormat="1">
      <c r="B280" s="149"/>
      <c r="D280" s="144" t="s">
        <v>133</v>
      </c>
      <c r="E280" s="150"/>
      <c r="F280" s="151" t="s">
        <v>266</v>
      </c>
      <c r="H280" s="150"/>
      <c r="L280" s="149"/>
      <c r="M280" s="152"/>
      <c r="N280" s="153"/>
      <c r="O280" s="153"/>
      <c r="P280" s="153"/>
      <c r="Q280" s="153"/>
      <c r="R280" s="153"/>
      <c r="S280" s="153"/>
      <c r="T280" s="154"/>
      <c r="AT280" s="150" t="s">
        <v>133</v>
      </c>
      <c r="AU280" s="150" t="s">
        <v>84</v>
      </c>
      <c r="AV280" s="148" t="s">
        <v>82</v>
      </c>
      <c r="AW280" s="148" t="s">
        <v>36</v>
      </c>
      <c r="AX280" s="148" t="s">
        <v>6</v>
      </c>
      <c r="AY280" s="150" t="s">
        <v>122</v>
      </c>
    </row>
    <row r="281" spans="1:65" s="18" customFormat="1" ht="49.05" customHeight="1">
      <c r="A281" s="14"/>
      <c r="B281" s="131"/>
      <c r="C281" s="132" t="s">
        <v>337</v>
      </c>
      <c r="D281" s="132" t="s">
        <v>125</v>
      </c>
      <c r="E281" s="133" t="s">
        <v>338</v>
      </c>
      <c r="F281" s="134" t="s">
        <v>339</v>
      </c>
      <c r="G281" s="135" t="s">
        <v>142</v>
      </c>
      <c r="H281" s="136">
        <v>1.6799999999999999E-2</v>
      </c>
      <c r="I281" s="136"/>
      <c r="J281" s="136"/>
      <c r="K281" s="134"/>
      <c r="L281" s="15"/>
      <c r="M281" s="137"/>
      <c r="N281" s="138" t="s">
        <v>46</v>
      </c>
      <c r="O281" s="139">
        <v>1.5229999999999999</v>
      </c>
      <c r="P281" s="139">
        <f>O281*H281</f>
        <v>2.5586399999999995E-2</v>
      </c>
      <c r="Q281" s="139">
        <v>0</v>
      </c>
      <c r="R281" s="139">
        <f>Q281*H281</f>
        <v>0</v>
      </c>
      <c r="S281" s="139">
        <v>0</v>
      </c>
      <c r="T281" s="140">
        <f>S281*H281</f>
        <v>0</v>
      </c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R281" s="141" t="s">
        <v>180</v>
      </c>
      <c r="AT281" s="141" t="s">
        <v>125</v>
      </c>
      <c r="AU281" s="141" t="s">
        <v>84</v>
      </c>
      <c r="AY281" s="2" t="s">
        <v>122</v>
      </c>
      <c r="BE281" s="142">
        <f>IF(N281="základní",J281,0)</f>
        <v>0</v>
      </c>
      <c r="BF281" s="142">
        <f>IF(N281="snížená",J281,0)</f>
        <v>0</v>
      </c>
      <c r="BG281" s="142">
        <f>IF(N281="zákl. přenesená",J281,0)</f>
        <v>0</v>
      </c>
      <c r="BH281" s="142">
        <f>IF(N281="sníž. přenesená",J281,0)</f>
        <v>0</v>
      </c>
      <c r="BI281" s="142">
        <f>IF(N281="nulová",J281,0)</f>
        <v>0</v>
      </c>
      <c r="BJ281" s="2" t="s">
        <v>82</v>
      </c>
      <c r="BK281" s="143">
        <f>ROUND(I281*H281,15)</f>
        <v>0</v>
      </c>
      <c r="BL281" s="2" t="s">
        <v>180</v>
      </c>
      <c r="BM281" s="141" t="s">
        <v>340</v>
      </c>
    </row>
    <row r="282" spans="1:65" s="118" customFormat="1" ht="22.8" customHeight="1">
      <c r="B282" s="119"/>
      <c r="D282" s="120" t="s">
        <v>74</v>
      </c>
      <c r="E282" s="129" t="s">
        <v>341</v>
      </c>
      <c r="F282" s="129" t="s">
        <v>342</v>
      </c>
      <c r="J282" s="130"/>
      <c r="L282" s="119"/>
      <c r="M282" s="123"/>
      <c r="N282" s="124"/>
      <c r="O282" s="124"/>
      <c r="P282" s="125">
        <f>SUM(P283:P323)</f>
        <v>154.19987728000001</v>
      </c>
      <c r="Q282" s="124"/>
      <c r="R282" s="125">
        <f>SUM(R283:R323)</f>
        <v>0.66190399999999994</v>
      </c>
      <c r="S282" s="124"/>
      <c r="T282" s="126">
        <f>SUM(T283:T323)</f>
        <v>0.25250800000000001</v>
      </c>
      <c r="AR282" s="120" t="s">
        <v>84</v>
      </c>
      <c r="AT282" s="127" t="s">
        <v>74</v>
      </c>
      <c r="AU282" s="127" t="s">
        <v>82</v>
      </c>
      <c r="AY282" s="120" t="s">
        <v>122</v>
      </c>
      <c r="BK282" s="128">
        <f>SUM(BK283:BK323)</f>
        <v>0</v>
      </c>
    </row>
    <row r="283" spans="1:65" s="18" customFormat="1" ht="24.15" customHeight="1">
      <c r="A283" s="14"/>
      <c r="B283" s="131"/>
      <c r="C283" s="132" t="s">
        <v>343</v>
      </c>
      <c r="D283" s="132" t="s">
        <v>125</v>
      </c>
      <c r="E283" s="133" t="s">
        <v>344</v>
      </c>
      <c r="F283" s="134" t="s">
        <v>345</v>
      </c>
      <c r="G283" s="135" t="s">
        <v>179</v>
      </c>
      <c r="H283" s="136">
        <v>103.8</v>
      </c>
      <c r="I283" s="136"/>
      <c r="J283" s="136"/>
      <c r="K283" s="134"/>
      <c r="L283" s="15"/>
      <c r="M283" s="137"/>
      <c r="N283" s="138" t="s">
        <v>46</v>
      </c>
      <c r="O283" s="139">
        <v>0.43</v>
      </c>
      <c r="P283" s="139">
        <f>O283*H283</f>
        <v>44.634</v>
      </c>
      <c r="Q283" s="139">
        <v>0</v>
      </c>
      <c r="R283" s="139">
        <f>Q283*H283</f>
        <v>0</v>
      </c>
      <c r="S283" s="139">
        <v>1.91E-3</v>
      </c>
      <c r="T283" s="140">
        <f>S283*H283</f>
        <v>0.19825799999999999</v>
      </c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R283" s="141" t="s">
        <v>180</v>
      </c>
      <c r="AT283" s="141" t="s">
        <v>125</v>
      </c>
      <c r="AU283" s="141" t="s">
        <v>84</v>
      </c>
      <c r="AY283" s="2" t="s">
        <v>122</v>
      </c>
      <c r="BE283" s="142">
        <f>IF(N283="základní",J283,0)</f>
        <v>0</v>
      </c>
      <c r="BF283" s="142">
        <f>IF(N283="snížená",J283,0)</f>
        <v>0</v>
      </c>
      <c r="BG283" s="142">
        <f>IF(N283="zákl. přenesená",J283,0)</f>
        <v>0</v>
      </c>
      <c r="BH283" s="142">
        <f>IF(N283="sníž. přenesená",J283,0)</f>
        <v>0</v>
      </c>
      <c r="BI283" s="142">
        <f>IF(N283="nulová",J283,0)</f>
        <v>0</v>
      </c>
      <c r="BJ283" s="2" t="s">
        <v>82</v>
      </c>
      <c r="BK283" s="143">
        <f>ROUND(I283*H283,15)</f>
        <v>0</v>
      </c>
      <c r="BL283" s="2" t="s">
        <v>180</v>
      </c>
      <c r="BM283" s="141" t="s">
        <v>346</v>
      </c>
    </row>
    <row r="284" spans="1:65" s="148" customFormat="1">
      <c r="B284" s="149"/>
      <c r="D284" s="144" t="s">
        <v>133</v>
      </c>
      <c r="E284" s="150"/>
      <c r="F284" s="151" t="s">
        <v>182</v>
      </c>
      <c r="H284" s="150"/>
      <c r="L284" s="149"/>
      <c r="M284" s="152"/>
      <c r="N284" s="153"/>
      <c r="O284" s="153"/>
      <c r="P284" s="153"/>
      <c r="Q284" s="153"/>
      <c r="R284" s="153"/>
      <c r="S284" s="153"/>
      <c r="T284" s="154"/>
      <c r="AT284" s="150" t="s">
        <v>133</v>
      </c>
      <c r="AU284" s="150" t="s">
        <v>84</v>
      </c>
      <c r="AV284" s="148" t="s">
        <v>82</v>
      </c>
      <c r="AW284" s="148" t="s">
        <v>36</v>
      </c>
      <c r="AX284" s="148" t="s">
        <v>6</v>
      </c>
      <c r="AY284" s="150" t="s">
        <v>122</v>
      </c>
    </row>
    <row r="285" spans="1:65" s="155" customFormat="1">
      <c r="B285" s="156"/>
      <c r="D285" s="144" t="s">
        <v>133</v>
      </c>
      <c r="E285" s="157"/>
      <c r="F285" s="158" t="s">
        <v>183</v>
      </c>
      <c r="H285" s="159">
        <v>103.8</v>
      </c>
      <c r="L285" s="156"/>
      <c r="M285" s="160"/>
      <c r="N285" s="161"/>
      <c r="O285" s="161"/>
      <c r="P285" s="161"/>
      <c r="Q285" s="161"/>
      <c r="R285" s="161"/>
      <c r="S285" s="161"/>
      <c r="T285" s="162"/>
      <c r="AT285" s="157" t="s">
        <v>133</v>
      </c>
      <c r="AU285" s="157" t="s">
        <v>84</v>
      </c>
      <c r="AV285" s="155" t="s">
        <v>84</v>
      </c>
      <c r="AW285" s="155" t="s">
        <v>36</v>
      </c>
      <c r="AX285" s="155" t="s">
        <v>6</v>
      </c>
      <c r="AY285" s="157" t="s">
        <v>122</v>
      </c>
    </row>
    <row r="286" spans="1:65" s="163" customFormat="1">
      <c r="B286" s="164"/>
      <c r="D286" s="144" t="s">
        <v>133</v>
      </c>
      <c r="E286" s="165"/>
      <c r="F286" s="166" t="s">
        <v>136</v>
      </c>
      <c r="H286" s="167">
        <v>103.8</v>
      </c>
      <c r="L286" s="164"/>
      <c r="M286" s="168"/>
      <c r="N286" s="169"/>
      <c r="O286" s="169"/>
      <c r="P286" s="169"/>
      <c r="Q286" s="169"/>
      <c r="R286" s="169"/>
      <c r="S286" s="169"/>
      <c r="T286" s="170"/>
      <c r="AT286" s="165" t="s">
        <v>133</v>
      </c>
      <c r="AU286" s="165" t="s">
        <v>84</v>
      </c>
      <c r="AV286" s="163" t="s">
        <v>129</v>
      </c>
      <c r="AW286" s="163" t="s">
        <v>36</v>
      </c>
      <c r="AX286" s="163" t="s">
        <v>82</v>
      </c>
      <c r="AY286" s="165" t="s">
        <v>122</v>
      </c>
    </row>
    <row r="287" spans="1:65" s="148" customFormat="1">
      <c r="B287" s="149"/>
      <c r="D287" s="144" t="s">
        <v>133</v>
      </c>
      <c r="E287" s="150"/>
      <c r="F287" s="151" t="s">
        <v>332</v>
      </c>
      <c r="H287" s="150"/>
      <c r="L287" s="149"/>
      <c r="M287" s="152"/>
      <c r="N287" s="153"/>
      <c r="O287" s="153"/>
      <c r="P287" s="153"/>
      <c r="Q287" s="153"/>
      <c r="R287" s="153"/>
      <c r="S287" s="153"/>
      <c r="T287" s="154"/>
      <c r="AT287" s="150" t="s">
        <v>133</v>
      </c>
      <c r="AU287" s="150" t="s">
        <v>84</v>
      </c>
      <c r="AV287" s="148" t="s">
        <v>82</v>
      </c>
      <c r="AW287" s="148" t="s">
        <v>36</v>
      </c>
      <c r="AX287" s="148" t="s">
        <v>6</v>
      </c>
      <c r="AY287" s="150" t="s">
        <v>122</v>
      </c>
    </row>
    <row r="288" spans="1:65" s="18" customFormat="1" ht="16.5" customHeight="1">
      <c r="A288" s="14"/>
      <c r="B288" s="131"/>
      <c r="C288" s="132" t="s">
        <v>347</v>
      </c>
      <c r="D288" s="132" t="s">
        <v>125</v>
      </c>
      <c r="E288" s="133" t="s">
        <v>348</v>
      </c>
      <c r="F288" s="134" t="s">
        <v>349</v>
      </c>
      <c r="G288" s="135" t="s">
        <v>128</v>
      </c>
      <c r="H288" s="136">
        <v>1</v>
      </c>
      <c r="I288" s="136"/>
      <c r="J288" s="136"/>
      <c r="K288" s="134"/>
      <c r="L288" s="15"/>
      <c r="M288" s="137"/>
      <c r="N288" s="138" t="s">
        <v>46</v>
      </c>
      <c r="O288" s="139">
        <v>0.59</v>
      </c>
      <c r="P288" s="139">
        <f>O288*H288</f>
        <v>0.59</v>
      </c>
      <c r="Q288" s="139">
        <v>0</v>
      </c>
      <c r="R288" s="139">
        <f>Q288*H288</f>
        <v>0</v>
      </c>
      <c r="S288" s="139">
        <v>1.6500000000000001E-2</v>
      </c>
      <c r="T288" s="140">
        <f>S288*H288</f>
        <v>1.6500000000000001E-2</v>
      </c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R288" s="141" t="s">
        <v>180</v>
      </c>
      <c r="AT288" s="141" t="s">
        <v>125</v>
      </c>
      <c r="AU288" s="141" t="s">
        <v>84</v>
      </c>
      <c r="AY288" s="2" t="s">
        <v>122</v>
      </c>
      <c r="BE288" s="142">
        <f>IF(N288="základní",J288,0)</f>
        <v>0</v>
      </c>
      <c r="BF288" s="142">
        <f>IF(N288="snížená",J288,0)</f>
        <v>0</v>
      </c>
      <c r="BG288" s="142">
        <f>IF(N288="zákl. přenesená",J288,0)</f>
        <v>0</v>
      </c>
      <c r="BH288" s="142">
        <f>IF(N288="sníž. přenesená",J288,0)</f>
        <v>0</v>
      </c>
      <c r="BI288" s="142">
        <f>IF(N288="nulová",J288,0)</f>
        <v>0</v>
      </c>
      <c r="BJ288" s="2" t="s">
        <v>82</v>
      </c>
      <c r="BK288" s="143">
        <f>ROUND(I288*H288,15)</f>
        <v>0</v>
      </c>
      <c r="BL288" s="2" t="s">
        <v>180</v>
      </c>
      <c r="BM288" s="141" t="s">
        <v>350</v>
      </c>
    </row>
    <row r="289" spans="1:65" s="148" customFormat="1">
      <c r="B289" s="149"/>
      <c r="D289" s="144" t="s">
        <v>133</v>
      </c>
      <c r="E289" s="150"/>
      <c r="F289" s="151" t="s">
        <v>351</v>
      </c>
      <c r="H289" s="150"/>
      <c r="L289" s="149"/>
      <c r="M289" s="152"/>
      <c r="N289" s="153"/>
      <c r="O289" s="153"/>
      <c r="P289" s="153"/>
      <c r="Q289" s="153"/>
      <c r="R289" s="153"/>
      <c r="S289" s="153"/>
      <c r="T289" s="154"/>
      <c r="AT289" s="150" t="s">
        <v>133</v>
      </c>
      <c r="AU289" s="150" t="s">
        <v>84</v>
      </c>
      <c r="AV289" s="148" t="s">
        <v>82</v>
      </c>
      <c r="AW289" s="148" t="s">
        <v>36</v>
      </c>
      <c r="AX289" s="148" t="s">
        <v>6</v>
      </c>
      <c r="AY289" s="150" t="s">
        <v>122</v>
      </c>
    </row>
    <row r="290" spans="1:65" s="155" customFormat="1">
      <c r="B290" s="156"/>
      <c r="D290" s="144" t="s">
        <v>133</v>
      </c>
      <c r="E290" s="157"/>
      <c r="F290" s="158" t="s">
        <v>82</v>
      </c>
      <c r="H290" s="159">
        <v>1</v>
      </c>
      <c r="L290" s="156"/>
      <c r="M290" s="160"/>
      <c r="N290" s="161"/>
      <c r="O290" s="161"/>
      <c r="P290" s="161"/>
      <c r="Q290" s="161"/>
      <c r="R290" s="161"/>
      <c r="S290" s="161"/>
      <c r="T290" s="162"/>
      <c r="AT290" s="157" t="s">
        <v>133</v>
      </c>
      <c r="AU290" s="157" t="s">
        <v>84</v>
      </c>
      <c r="AV290" s="155" t="s">
        <v>84</v>
      </c>
      <c r="AW290" s="155" t="s">
        <v>36</v>
      </c>
      <c r="AX290" s="155" t="s">
        <v>6</v>
      </c>
      <c r="AY290" s="157" t="s">
        <v>122</v>
      </c>
    </row>
    <row r="291" spans="1:65" s="163" customFormat="1">
      <c r="B291" s="164"/>
      <c r="D291" s="144" t="s">
        <v>133</v>
      </c>
      <c r="E291" s="165"/>
      <c r="F291" s="166" t="s">
        <v>136</v>
      </c>
      <c r="H291" s="167">
        <v>1</v>
      </c>
      <c r="L291" s="164"/>
      <c r="M291" s="168"/>
      <c r="N291" s="169"/>
      <c r="O291" s="169"/>
      <c r="P291" s="169"/>
      <c r="Q291" s="169"/>
      <c r="R291" s="169"/>
      <c r="S291" s="169"/>
      <c r="T291" s="170"/>
      <c r="AT291" s="165" t="s">
        <v>133</v>
      </c>
      <c r="AU291" s="165" t="s">
        <v>84</v>
      </c>
      <c r="AV291" s="163" t="s">
        <v>129</v>
      </c>
      <c r="AW291" s="163" t="s">
        <v>36</v>
      </c>
      <c r="AX291" s="163" t="s">
        <v>82</v>
      </c>
      <c r="AY291" s="165" t="s">
        <v>122</v>
      </c>
    </row>
    <row r="292" spans="1:65" s="148" customFormat="1">
      <c r="B292" s="149"/>
      <c r="D292" s="144" t="s">
        <v>133</v>
      </c>
      <c r="E292" s="150"/>
      <c r="F292" s="151" t="s">
        <v>352</v>
      </c>
      <c r="H292" s="150"/>
      <c r="L292" s="149"/>
      <c r="M292" s="152"/>
      <c r="N292" s="153"/>
      <c r="O292" s="153"/>
      <c r="P292" s="153"/>
      <c r="Q292" s="153"/>
      <c r="R292" s="153"/>
      <c r="S292" s="153"/>
      <c r="T292" s="154"/>
      <c r="AT292" s="150" t="s">
        <v>133</v>
      </c>
      <c r="AU292" s="150" t="s">
        <v>84</v>
      </c>
      <c r="AV292" s="148" t="s">
        <v>82</v>
      </c>
      <c r="AW292" s="148" t="s">
        <v>36</v>
      </c>
      <c r="AX292" s="148" t="s">
        <v>6</v>
      </c>
      <c r="AY292" s="150" t="s">
        <v>122</v>
      </c>
    </row>
    <row r="293" spans="1:65" s="18" customFormat="1" ht="21.75" customHeight="1">
      <c r="A293" s="14"/>
      <c r="B293" s="131"/>
      <c r="C293" s="132" t="s">
        <v>353</v>
      </c>
      <c r="D293" s="132" t="s">
        <v>125</v>
      </c>
      <c r="E293" s="133" t="s">
        <v>354</v>
      </c>
      <c r="F293" s="134" t="s">
        <v>355</v>
      </c>
      <c r="G293" s="135" t="s">
        <v>179</v>
      </c>
      <c r="H293" s="136">
        <v>16.2</v>
      </c>
      <c r="I293" s="136"/>
      <c r="J293" s="136"/>
      <c r="K293" s="134"/>
      <c r="L293" s="15"/>
      <c r="M293" s="137"/>
      <c r="N293" s="138" t="s">
        <v>46</v>
      </c>
      <c r="O293" s="139">
        <v>0.17899999999999999</v>
      </c>
      <c r="P293" s="139">
        <f>O293*H293</f>
        <v>2.8997999999999999</v>
      </c>
      <c r="Q293" s="139">
        <v>0</v>
      </c>
      <c r="R293" s="139">
        <f>Q293*H293</f>
        <v>0</v>
      </c>
      <c r="S293" s="139">
        <v>1.75E-3</v>
      </c>
      <c r="T293" s="140">
        <f>S293*H293</f>
        <v>2.835E-2</v>
      </c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R293" s="141" t="s">
        <v>180</v>
      </c>
      <c r="AT293" s="141" t="s">
        <v>125</v>
      </c>
      <c r="AU293" s="141" t="s">
        <v>84</v>
      </c>
      <c r="AY293" s="2" t="s">
        <v>122</v>
      </c>
      <c r="BE293" s="142">
        <f>IF(N293="základní",J293,0)</f>
        <v>0</v>
      </c>
      <c r="BF293" s="142">
        <f>IF(N293="snížená",J293,0)</f>
        <v>0</v>
      </c>
      <c r="BG293" s="142">
        <f>IF(N293="zákl. přenesená",J293,0)</f>
        <v>0</v>
      </c>
      <c r="BH293" s="142">
        <f>IF(N293="sníž. přenesená",J293,0)</f>
        <v>0</v>
      </c>
      <c r="BI293" s="142">
        <f>IF(N293="nulová",J293,0)</f>
        <v>0</v>
      </c>
      <c r="BJ293" s="2" t="s">
        <v>82</v>
      </c>
      <c r="BK293" s="143">
        <f>ROUND(I293*H293,15)</f>
        <v>0</v>
      </c>
      <c r="BL293" s="2" t="s">
        <v>180</v>
      </c>
      <c r="BM293" s="141" t="s">
        <v>356</v>
      </c>
    </row>
    <row r="294" spans="1:65" s="148" customFormat="1">
      <c r="B294" s="149"/>
      <c r="D294" s="144" t="s">
        <v>133</v>
      </c>
      <c r="E294" s="150"/>
      <c r="F294" s="151" t="s">
        <v>134</v>
      </c>
      <c r="H294" s="150"/>
      <c r="L294" s="149"/>
      <c r="M294" s="152"/>
      <c r="N294" s="153"/>
      <c r="O294" s="153"/>
      <c r="P294" s="153"/>
      <c r="Q294" s="153"/>
      <c r="R294" s="153"/>
      <c r="S294" s="153"/>
      <c r="T294" s="154"/>
      <c r="AT294" s="150" t="s">
        <v>133</v>
      </c>
      <c r="AU294" s="150" t="s">
        <v>84</v>
      </c>
      <c r="AV294" s="148" t="s">
        <v>82</v>
      </c>
      <c r="AW294" s="148" t="s">
        <v>36</v>
      </c>
      <c r="AX294" s="148" t="s">
        <v>6</v>
      </c>
      <c r="AY294" s="150" t="s">
        <v>122</v>
      </c>
    </row>
    <row r="295" spans="1:65" s="155" customFormat="1">
      <c r="B295" s="156"/>
      <c r="D295" s="144" t="s">
        <v>133</v>
      </c>
      <c r="E295" s="157"/>
      <c r="F295" s="158" t="s">
        <v>184</v>
      </c>
      <c r="H295" s="159">
        <v>16.2</v>
      </c>
      <c r="L295" s="156"/>
      <c r="M295" s="160"/>
      <c r="N295" s="161"/>
      <c r="O295" s="161"/>
      <c r="P295" s="161"/>
      <c r="Q295" s="161"/>
      <c r="R295" s="161"/>
      <c r="S295" s="161"/>
      <c r="T295" s="162"/>
      <c r="AT295" s="157" t="s">
        <v>133</v>
      </c>
      <c r="AU295" s="157" t="s">
        <v>84</v>
      </c>
      <c r="AV295" s="155" t="s">
        <v>84</v>
      </c>
      <c r="AW295" s="155" t="s">
        <v>36</v>
      </c>
      <c r="AX295" s="155" t="s">
        <v>6</v>
      </c>
      <c r="AY295" s="157" t="s">
        <v>122</v>
      </c>
    </row>
    <row r="296" spans="1:65" s="163" customFormat="1">
      <c r="B296" s="164"/>
      <c r="D296" s="144" t="s">
        <v>133</v>
      </c>
      <c r="E296" s="165"/>
      <c r="F296" s="166" t="s">
        <v>136</v>
      </c>
      <c r="H296" s="167">
        <v>16.2</v>
      </c>
      <c r="L296" s="164"/>
      <c r="M296" s="168"/>
      <c r="N296" s="169"/>
      <c r="O296" s="169"/>
      <c r="P296" s="169"/>
      <c r="Q296" s="169"/>
      <c r="R296" s="169"/>
      <c r="S296" s="169"/>
      <c r="T296" s="170"/>
      <c r="AT296" s="165" t="s">
        <v>133</v>
      </c>
      <c r="AU296" s="165" t="s">
        <v>84</v>
      </c>
      <c r="AV296" s="163" t="s">
        <v>129</v>
      </c>
      <c r="AW296" s="163" t="s">
        <v>36</v>
      </c>
      <c r="AX296" s="163" t="s">
        <v>82</v>
      </c>
      <c r="AY296" s="165" t="s">
        <v>122</v>
      </c>
    </row>
    <row r="297" spans="1:65" s="148" customFormat="1">
      <c r="B297" s="149"/>
      <c r="D297" s="144" t="s">
        <v>133</v>
      </c>
      <c r="E297" s="150"/>
      <c r="F297" s="151" t="s">
        <v>185</v>
      </c>
      <c r="H297" s="150"/>
      <c r="L297" s="149"/>
      <c r="M297" s="152"/>
      <c r="N297" s="153"/>
      <c r="O297" s="153"/>
      <c r="P297" s="153"/>
      <c r="Q297" s="153"/>
      <c r="R297" s="153"/>
      <c r="S297" s="153"/>
      <c r="T297" s="154"/>
      <c r="AT297" s="150" t="s">
        <v>133</v>
      </c>
      <c r="AU297" s="150" t="s">
        <v>84</v>
      </c>
      <c r="AV297" s="148" t="s">
        <v>82</v>
      </c>
      <c r="AW297" s="148" t="s">
        <v>36</v>
      </c>
      <c r="AX297" s="148" t="s">
        <v>6</v>
      </c>
      <c r="AY297" s="150" t="s">
        <v>122</v>
      </c>
    </row>
    <row r="298" spans="1:65" s="18" customFormat="1" ht="37.799999999999997" customHeight="1">
      <c r="A298" s="14"/>
      <c r="B298" s="131"/>
      <c r="C298" s="132" t="s">
        <v>357</v>
      </c>
      <c r="D298" s="132" t="s">
        <v>125</v>
      </c>
      <c r="E298" s="133" t="s">
        <v>358</v>
      </c>
      <c r="F298" s="134" t="s">
        <v>359</v>
      </c>
      <c r="G298" s="135" t="s">
        <v>128</v>
      </c>
      <c r="H298" s="136">
        <v>5</v>
      </c>
      <c r="I298" s="136"/>
      <c r="J298" s="136"/>
      <c r="K298" s="134"/>
      <c r="L298" s="15"/>
      <c r="M298" s="137"/>
      <c r="N298" s="138" t="s">
        <v>46</v>
      </c>
      <c r="O298" s="139">
        <v>0.42799999999999999</v>
      </c>
      <c r="P298" s="139">
        <f>O298*H298</f>
        <v>2.14</v>
      </c>
      <c r="Q298" s="139">
        <v>0</v>
      </c>
      <c r="R298" s="139">
        <f>Q298*H298</f>
        <v>0</v>
      </c>
      <c r="S298" s="139">
        <v>1.8799999999999999E-3</v>
      </c>
      <c r="T298" s="140">
        <f>S298*H298</f>
        <v>9.4000000000000004E-3</v>
      </c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R298" s="141" t="s">
        <v>180</v>
      </c>
      <c r="AT298" s="141" t="s">
        <v>125</v>
      </c>
      <c r="AU298" s="141" t="s">
        <v>84</v>
      </c>
      <c r="AY298" s="2" t="s">
        <v>122</v>
      </c>
      <c r="BE298" s="142">
        <f>IF(N298="základní",J298,0)</f>
        <v>0</v>
      </c>
      <c r="BF298" s="142">
        <f>IF(N298="snížená",J298,0)</f>
        <v>0</v>
      </c>
      <c r="BG298" s="142">
        <f>IF(N298="zákl. přenesená",J298,0)</f>
        <v>0</v>
      </c>
      <c r="BH298" s="142">
        <f>IF(N298="sníž. přenesená",J298,0)</f>
        <v>0</v>
      </c>
      <c r="BI298" s="142">
        <f>IF(N298="nulová",J298,0)</f>
        <v>0</v>
      </c>
      <c r="BJ298" s="2" t="s">
        <v>82</v>
      </c>
      <c r="BK298" s="143">
        <f>ROUND(I298*H298,15)</f>
        <v>0</v>
      </c>
      <c r="BL298" s="2" t="s">
        <v>180</v>
      </c>
      <c r="BM298" s="141" t="s">
        <v>360</v>
      </c>
    </row>
    <row r="299" spans="1:65" s="148" customFormat="1">
      <c r="B299" s="149"/>
      <c r="D299" s="144" t="s">
        <v>133</v>
      </c>
      <c r="E299" s="150"/>
      <c r="F299" s="151" t="s">
        <v>361</v>
      </c>
      <c r="H299" s="150"/>
      <c r="L299" s="149"/>
      <c r="M299" s="152"/>
      <c r="N299" s="153"/>
      <c r="O299" s="153"/>
      <c r="P299" s="153"/>
      <c r="Q299" s="153"/>
      <c r="R299" s="153"/>
      <c r="S299" s="153"/>
      <c r="T299" s="154"/>
      <c r="AT299" s="150" t="s">
        <v>133</v>
      </c>
      <c r="AU299" s="150" t="s">
        <v>84</v>
      </c>
      <c r="AV299" s="148" t="s">
        <v>82</v>
      </c>
      <c r="AW299" s="148" t="s">
        <v>36</v>
      </c>
      <c r="AX299" s="148" t="s">
        <v>6</v>
      </c>
      <c r="AY299" s="150" t="s">
        <v>122</v>
      </c>
    </row>
    <row r="300" spans="1:65" s="155" customFormat="1">
      <c r="B300" s="156"/>
      <c r="D300" s="144" t="s">
        <v>133</v>
      </c>
      <c r="E300" s="157"/>
      <c r="F300" s="158" t="s">
        <v>151</v>
      </c>
      <c r="H300" s="159">
        <v>5</v>
      </c>
      <c r="L300" s="156"/>
      <c r="M300" s="160"/>
      <c r="N300" s="161"/>
      <c r="O300" s="161"/>
      <c r="P300" s="161"/>
      <c r="Q300" s="161"/>
      <c r="R300" s="161"/>
      <c r="S300" s="161"/>
      <c r="T300" s="162"/>
      <c r="AT300" s="157" t="s">
        <v>133</v>
      </c>
      <c r="AU300" s="157" t="s">
        <v>84</v>
      </c>
      <c r="AV300" s="155" t="s">
        <v>84</v>
      </c>
      <c r="AW300" s="155" t="s">
        <v>36</v>
      </c>
      <c r="AX300" s="155" t="s">
        <v>6</v>
      </c>
      <c r="AY300" s="157" t="s">
        <v>122</v>
      </c>
    </row>
    <row r="301" spans="1:65" s="163" customFormat="1">
      <c r="B301" s="164"/>
      <c r="D301" s="144" t="s">
        <v>133</v>
      </c>
      <c r="E301" s="165"/>
      <c r="F301" s="166" t="s">
        <v>136</v>
      </c>
      <c r="H301" s="167">
        <v>5</v>
      </c>
      <c r="L301" s="164"/>
      <c r="M301" s="168"/>
      <c r="N301" s="169"/>
      <c r="O301" s="169"/>
      <c r="P301" s="169"/>
      <c r="Q301" s="169"/>
      <c r="R301" s="169"/>
      <c r="S301" s="169"/>
      <c r="T301" s="170"/>
      <c r="AT301" s="165" t="s">
        <v>133</v>
      </c>
      <c r="AU301" s="165" t="s">
        <v>84</v>
      </c>
      <c r="AV301" s="163" t="s">
        <v>129</v>
      </c>
      <c r="AW301" s="163" t="s">
        <v>36</v>
      </c>
      <c r="AX301" s="163" t="s">
        <v>82</v>
      </c>
      <c r="AY301" s="165" t="s">
        <v>122</v>
      </c>
    </row>
    <row r="302" spans="1:65" s="148" customFormat="1">
      <c r="B302" s="149"/>
      <c r="D302" s="144" t="s">
        <v>133</v>
      </c>
      <c r="E302" s="150"/>
      <c r="F302" s="151" t="s">
        <v>362</v>
      </c>
      <c r="H302" s="150"/>
      <c r="L302" s="149"/>
      <c r="M302" s="152"/>
      <c r="N302" s="153"/>
      <c r="O302" s="153"/>
      <c r="P302" s="153"/>
      <c r="Q302" s="153"/>
      <c r="R302" s="153"/>
      <c r="S302" s="153"/>
      <c r="T302" s="154"/>
      <c r="AT302" s="150" t="s">
        <v>133</v>
      </c>
      <c r="AU302" s="150" t="s">
        <v>84</v>
      </c>
      <c r="AV302" s="148" t="s">
        <v>82</v>
      </c>
      <c r="AW302" s="148" t="s">
        <v>36</v>
      </c>
      <c r="AX302" s="148" t="s">
        <v>6</v>
      </c>
      <c r="AY302" s="150" t="s">
        <v>122</v>
      </c>
    </row>
    <row r="303" spans="1:65" s="18" customFormat="1" ht="33" customHeight="1">
      <c r="A303" s="14"/>
      <c r="B303" s="131"/>
      <c r="C303" s="132" t="s">
        <v>363</v>
      </c>
      <c r="D303" s="132" t="s">
        <v>125</v>
      </c>
      <c r="E303" s="133" t="s">
        <v>364</v>
      </c>
      <c r="F303" s="134" t="s">
        <v>365</v>
      </c>
      <c r="G303" s="135" t="s">
        <v>128</v>
      </c>
      <c r="H303" s="136">
        <v>1</v>
      </c>
      <c r="I303" s="136"/>
      <c r="J303" s="136"/>
      <c r="K303" s="134"/>
      <c r="L303" s="15"/>
      <c r="M303" s="137"/>
      <c r="N303" s="138" t="s">
        <v>46</v>
      </c>
      <c r="O303" s="139">
        <v>0.495</v>
      </c>
      <c r="P303" s="139">
        <f>O303*H303</f>
        <v>0.495</v>
      </c>
      <c r="Q303" s="139">
        <v>0</v>
      </c>
      <c r="R303" s="139">
        <f>Q303*H303</f>
        <v>0</v>
      </c>
      <c r="S303" s="139">
        <v>0</v>
      </c>
      <c r="T303" s="140">
        <f>S303*H303</f>
        <v>0</v>
      </c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R303" s="141" t="s">
        <v>180</v>
      </c>
      <c r="AT303" s="141" t="s">
        <v>125</v>
      </c>
      <c r="AU303" s="141" t="s">
        <v>84</v>
      </c>
      <c r="AY303" s="2" t="s">
        <v>122</v>
      </c>
      <c r="BE303" s="142">
        <f>IF(N303="základní",J303,0)</f>
        <v>0</v>
      </c>
      <c r="BF303" s="142">
        <f>IF(N303="snížená",J303,0)</f>
        <v>0</v>
      </c>
      <c r="BG303" s="142">
        <f>IF(N303="zákl. přenesená",J303,0)</f>
        <v>0</v>
      </c>
      <c r="BH303" s="142">
        <f>IF(N303="sníž. přenesená",J303,0)</f>
        <v>0</v>
      </c>
      <c r="BI303" s="142">
        <f>IF(N303="nulová",J303,0)</f>
        <v>0</v>
      </c>
      <c r="BJ303" s="2" t="s">
        <v>82</v>
      </c>
      <c r="BK303" s="143">
        <f>ROUND(I303*H303,15)</f>
        <v>0</v>
      </c>
      <c r="BL303" s="2" t="s">
        <v>180</v>
      </c>
      <c r="BM303" s="141" t="s">
        <v>366</v>
      </c>
    </row>
    <row r="304" spans="1:65" s="148" customFormat="1">
      <c r="B304" s="149"/>
      <c r="D304" s="144" t="s">
        <v>133</v>
      </c>
      <c r="E304" s="150"/>
      <c r="F304" s="151" t="s">
        <v>367</v>
      </c>
      <c r="H304" s="150"/>
      <c r="L304" s="149"/>
      <c r="M304" s="152"/>
      <c r="N304" s="153"/>
      <c r="O304" s="153"/>
      <c r="P304" s="153"/>
      <c r="Q304" s="153"/>
      <c r="R304" s="153"/>
      <c r="S304" s="153"/>
      <c r="T304" s="154"/>
      <c r="AT304" s="150" t="s">
        <v>133</v>
      </c>
      <c r="AU304" s="150" t="s">
        <v>84</v>
      </c>
      <c r="AV304" s="148" t="s">
        <v>82</v>
      </c>
      <c r="AW304" s="148" t="s">
        <v>36</v>
      </c>
      <c r="AX304" s="148" t="s">
        <v>6</v>
      </c>
      <c r="AY304" s="150" t="s">
        <v>122</v>
      </c>
    </row>
    <row r="305" spans="1:65" s="155" customFormat="1">
      <c r="B305" s="156"/>
      <c r="D305" s="144" t="s">
        <v>133</v>
      </c>
      <c r="E305" s="157"/>
      <c r="F305" s="158" t="s">
        <v>82</v>
      </c>
      <c r="H305" s="159">
        <v>1</v>
      </c>
      <c r="L305" s="156"/>
      <c r="M305" s="160"/>
      <c r="N305" s="161"/>
      <c r="O305" s="161"/>
      <c r="P305" s="161"/>
      <c r="Q305" s="161"/>
      <c r="R305" s="161"/>
      <c r="S305" s="161"/>
      <c r="T305" s="162"/>
      <c r="AT305" s="157" t="s">
        <v>133</v>
      </c>
      <c r="AU305" s="157" t="s">
        <v>84</v>
      </c>
      <c r="AV305" s="155" t="s">
        <v>84</v>
      </c>
      <c r="AW305" s="155" t="s">
        <v>36</v>
      </c>
      <c r="AX305" s="155" t="s">
        <v>6</v>
      </c>
      <c r="AY305" s="157" t="s">
        <v>122</v>
      </c>
    </row>
    <row r="306" spans="1:65" s="163" customFormat="1">
      <c r="B306" s="164"/>
      <c r="D306" s="144" t="s">
        <v>133</v>
      </c>
      <c r="E306" s="165"/>
      <c r="F306" s="166" t="s">
        <v>136</v>
      </c>
      <c r="H306" s="167">
        <v>1</v>
      </c>
      <c r="L306" s="164"/>
      <c r="M306" s="168"/>
      <c r="N306" s="169"/>
      <c r="O306" s="169"/>
      <c r="P306" s="169"/>
      <c r="Q306" s="169"/>
      <c r="R306" s="169"/>
      <c r="S306" s="169"/>
      <c r="T306" s="170"/>
      <c r="AT306" s="165" t="s">
        <v>133</v>
      </c>
      <c r="AU306" s="165" t="s">
        <v>84</v>
      </c>
      <c r="AV306" s="163" t="s">
        <v>129</v>
      </c>
      <c r="AW306" s="163" t="s">
        <v>36</v>
      </c>
      <c r="AX306" s="163" t="s">
        <v>82</v>
      </c>
      <c r="AY306" s="165" t="s">
        <v>122</v>
      </c>
    </row>
    <row r="307" spans="1:65" s="148" customFormat="1">
      <c r="B307" s="149"/>
      <c r="D307" s="144" t="s">
        <v>133</v>
      </c>
      <c r="E307" s="150"/>
      <c r="F307" s="151" t="s">
        <v>368</v>
      </c>
      <c r="H307" s="150"/>
      <c r="L307" s="149"/>
      <c r="M307" s="152"/>
      <c r="N307" s="153"/>
      <c r="O307" s="153"/>
      <c r="P307" s="153"/>
      <c r="Q307" s="153"/>
      <c r="R307" s="153"/>
      <c r="S307" s="153"/>
      <c r="T307" s="154"/>
      <c r="AT307" s="150" t="s">
        <v>133</v>
      </c>
      <c r="AU307" s="150" t="s">
        <v>84</v>
      </c>
      <c r="AV307" s="148" t="s">
        <v>82</v>
      </c>
      <c r="AW307" s="148" t="s">
        <v>36</v>
      </c>
      <c r="AX307" s="148" t="s">
        <v>6</v>
      </c>
      <c r="AY307" s="150" t="s">
        <v>122</v>
      </c>
    </row>
    <row r="308" spans="1:65" s="18" customFormat="1" ht="37.799999999999997" customHeight="1">
      <c r="A308" s="14"/>
      <c r="B308" s="131"/>
      <c r="C308" s="132" t="s">
        <v>369</v>
      </c>
      <c r="D308" s="132" t="s">
        <v>125</v>
      </c>
      <c r="E308" s="133" t="s">
        <v>370</v>
      </c>
      <c r="F308" s="134" t="s">
        <v>371</v>
      </c>
      <c r="G308" s="135" t="s">
        <v>179</v>
      </c>
      <c r="H308" s="136">
        <v>12.8</v>
      </c>
      <c r="I308" s="136"/>
      <c r="J308" s="136"/>
      <c r="K308" s="134"/>
      <c r="L308" s="15"/>
      <c r="M308" s="137"/>
      <c r="N308" s="138" t="s">
        <v>46</v>
      </c>
      <c r="O308" s="139">
        <v>0.192</v>
      </c>
      <c r="P308" s="139">
        <f>O308*H308</f>
        <v>2.4576000000000002</v>
      </c>
      <c r="Q308" s="139">
        <v>1.8400000000000001E-3</v>
      </c>
      <c r="R308" s="139">
        <f>Q308*H308</f>
        <v>2.3552000000000003E-2</v>
      </c>
      <c r="S308" s="139">
        <v>0</v>
      </c>
      <c r="T308" s="140">
        <f>S308*H308</f>
        <v>0</v>
      </c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R308" s="141" t="s">
        <v>180</v>
      </c>
      <c r="AT308" s="141" t="s">
        <v>125</v>
      </c>
      <c r="AU308" s="141" t="s">
        <v>84</v>
      </c>
      <c r="AY308" s="2" t="s">
        <v>122</v>
      </c>
      <c r="BE308" s="142">
        <f>IF(N308="základní",J308,0)</f>
        <v>0</v>
      </c>
      <c r="BF308" s="142">
        <f>IF(N308="snížená",J308,0)</f>
        <v>0</v>
      </c>
      <c r="BG308" s="142">
        <f>IF(N308="zákl. přenesená",J308,0)</f>
        <v>0</v>
      </c>
      <c r="BH308" s="142">
        <f>IF(N308="sníž. přenesená",J308,0)</f>
        <v>0</v>
      </c>
      <c r="BI308" s="142">
        <f>IF(N308="nulová",J308,0)</f>
        <v>0</v>
      </c>
      <c r="BJ308" s="2" t="s">
        <v>82</v>
      </c>
      <c r="BK308" s="143">
        <f>ROUND(I308*H308,15)</f>
        <v>0</v>
      </c>
      <c r="BL308" s="2" t="s">
        <v>180</v>
      </c>
      <c r="BM308" s="141" t="s">
        <v>372</v>
      </c>
    </row>
    <row r="309" spans="1:65" s="148" customFormat="1">
      <c r="B309" s="149"/>
      <c r="D309" s="144" t="s">
        <v>133</v>
      </c>
      <c r="E309" s="150"/>
      <c r="F309" s="151" t="s">
        <v>373</v>
      </c>
      <c r="H309" s="150"/>
      <c r="L309" s="149"/>
      <c r="M309" s="152"/>
      <c r="N309" s="153"/>
      <c r="O309" s="153"/>
      <c r="P309" s="153"/>
      <c r="Q309" s="153"/>
      <c r="R309" s="153"/>
      <c r="S309" s="153"/>
      <c r="T309" s="154"/>
      <c r="AT309" s="150" t="s">
        <v>133</v>
      </c>
      <c r="AU309" s="150" t="s">
        <v>84</v>
      </c>
      <c r="AV309" s="148" t="s">
        <v>82</v>
      </c>
      <c r="AW309" s="148" t="s">
        <v>36</v>
      </c>
      <c r="AX309" s="148" t="s">
        <v>6</v>
      </c>
      <c r="AY309" s="150" t="s">
        <v>122</v>
      </c>
    </row>
    <row r="310" spans="1:65" s="155" customFormat="1">
      <c r="B310" s="156"/>
      <c r="D310" s="144" t="s">
        <v>133</v>
      </c>
      <c r="E310" s="157"/>
      <c r="F310" s="158" t="s">
        <v>374</v>
      </c>
      <c r="H310" s="159">
        <v>12.8</v>
      </c>
      <c r="L310" s="156"/>
      <c r="M310" s="160"/>
      <c r="N310" s="161"/>
      <c r="O310" s="161"/>
      <c r="P310" s="161"/>
      <c r="Q310" s="161"/>
      <c r="R310" s="161"/>
      <c r="S310" s="161"/>
      <c r="T310" s="162"/>
      <c r="AT310" s="157" t="s">
        <v>133</v>
      </c>
      <c r="AU310" s="157" t="s">
        <v>84</v>
      </c>
      <c r="AV310" s="155" t="s">
        <v>84</v>
      </c>
      <c r="AW310" s="155" t="s">
        <v>36</v>
      </c>
      <c r="AX310" s="155" t="s">
        <v>6</v>
      </c>
      <c r="AY310" s="157" t="s">
        <v>122</v>
      </c>
    </row>
    <row r="311" spans="1:65" s="163" customFormat="1">
      <c r="B311" s="164"/>
      <c r="D311" s="144" t="s">
        <v>133</v>
      </c>
      <c r="E311" s="165"/>
      <c r="F311" s="166" t="s">
        <v>136</v>
      </c>
      <c r="H311" s="167">
        <v>12.8</v>
      </c>
      <c r="L311" s="164"/>
      <c r="M311" s="168"/>
      <c r="N311" s="169"/>
      <c r="O311" s="169"/>
      <c r="P311" s="169"/>
      <c r="Q311" s="169"/>
      <c r="R311" s="169"/>
      <c r="S311" s="169"/>
      <c r="T311" s="170"/>
      <c r="AT311" s="165" t="s">
        <v>133</v>
      </c>
      <c r="AU311" s="165" t="s">
        <v>84</v>
      </c>
      <c r="AV311" s="163" t="s">
        <v>129</v>
      </c>
      <c r="AW311" s="163" t="s">
        <v>36</v>
      </c>
      <c r="AX311" s="163" t="s">
        <v>82</v>
      </c>
      <c r="AY311" s="165" t="s">
        <v>122</v>
      </c>
    </row>
    <row r="312" spans="1:65" s="148" customFormat="1">
      <c r="B312" s="149"/>
      <c r="D312" s="144" t="s">
        <v>133</v>
      </c>
      <c r="E312" s="150"/>
      <c r="F312" s="151" t="s">
        <v>137</v>
      </c>
      <c r="H312" s="150"/>
      <c r="L312" s="149"/>
      <c r="M312" s="152"/>
      <c r="N312" s="153"/>
      <c r="O312" s="153"/>
      <c r="P312" s="153"/>
      <c r="Q312" s="153"/>
      <c r="R312" s="153"/>
      <c r="S312" s="153"/>
      <c r="T312" s="154"/>
      <c r="AT312" s="150" t="s">
        <v>133</v>
      </c>
      <c r="AU312" s="150" t="s">
        <v>84</v>
      </c>
      <c r="AV312" s="148" t="s">
        <v>82</v>
      </c>
      <c r="AW312" s="148" t="s">
        <v>36</v>
      </c>
      <c r="AX312" s="148" t="s">
        <v>6</v>
      </c>
      <c r="AY312" s="150" t="s">
        <v>122</v>
      </c>
    </row>
    <row r="313" spans="1:65" s="18" customFormat="1" ht="24.15" customHeight="1">
      <c r="A313" s="14"/>
      <c r="B313" s="131"/>
      <c r="C313" s="132" t="s">
        <v>375</v>
      </c>
      <c r="D313" s="132" t="s">
        <v>125</v>
      </c>
      <c r="E313" s="133" t="s">
        <v>376</v>
      </c>
      <c r="F313" s="134" t="s">
        <v>377</v>
      </c>
      <c r="G313" s="135" t="s">
        <v>179</v>
      </c>
      <c r="H313" s="136">
        <v>225.3</v>
      </c>
      <c r="I313" s="136"/>
      <c r="J313" s="136"/>
      <c r="K313" s="134"/>
      <c r="L313" s="15"/>
      <c r="M313" s="137"/>
      <c r="N313" s="138" t="s">
        <v>46</v>
      </c>
      <c r="O313" s="139">
        <v>7.6999999999999999E-2</v>
      </c>
      <c r="P313" s="139">
        <f>O313*H313</f>
        <v>17.348100000000002</v>
      </c>
      <c r="Q313" s="139">
        <v>8.1999999999999998E-4</v>
      </c>
      <c r="R313" s="139">
        <f>Q313*H313</f>
        <v>0.18474599999999999</v>
      </c>
      <c r="S313" s="139">
        <v>0</v>
      </c>
      <c r="T313" s="140">
        <f>S313*H313</f>
        <v>0</v>
      </c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R313" s="141" t="s">
        <v>180</v>
      </c>
      <c r="AT313" s="141" t="s">
        <v>125</v>
      </c>
      <c r="AU313" s="141" t="s">
        <v>84</v>
      </c>
      <c r="AY313" s="2" t="s">
        <v>122</v>
      </c>
      <c r="BE313" s="142">
        <f>IF(N313="základní",J313,0)</f>
        <v>0</v>
      </c>
      <c r="BF313" s="142">
        <f>IF(N313="snížená",J313,0)</f>
        <v>0</v>
      </c>
      <c r="BG313" s="142">
        <f>IF(N313="zákl. přenesená",J313,0)</f>
        <v>0</v>
      </c>
      <c r="BH313" s="142">
        <f>IF(N313="sníž. přenesená",J313,0)</f>
        <v>0</v>
      </c>
      <c r="BI313" s="142">
        <f>IF(N313="nulová",J313,0)</f>
        <v>0</v>
      </c>
      <c r="BJ313" s="2" t="s">
        <v>82</v>
      </c>
      <c r="BK313" s="143">
        <f>ROUND(I313*H313,15)</f>
        <v>0</v>
      </c>
      <c r="BL313" s="2" t="s">
        <v>180</v>
      </c>
      <c r="BM313" s="141" t="s">
        <v>378</v>
      </c>
    </row>
    <row r="314" spans="1:65" s="148" customFormat="1">
      <c r="B314" s="149"/>
      <c r="D314" s="144" t="s">
        <v>133</v>
      </c>
      <c r="E314" s="150"/>
      <c r="F314" s="151" t="s">
        <v>379</v>
      </c>
      <c r="H314" s="150"/>
      <c r="L314" s="149"/>
      <c r="M314" s="152"/>
      <c r="N314" s="153"/>
      <c r="O314" s="153"/>
      <c r="P314" s="153"/>
      <c r="Q314" s="153"/>
      <c r="R314" s="153"/>
      <c r="S314" s="153"/>
      <c r="T314" s="154"/>
      <c r="AT314" s="150" t="s">
        <v>133</v>
      </c>
      <c r="AU314" s="150" t="s">
        <v>84</v>
      </c>
      <c r="AV314" s="148" t="s">
        <v>82</v>
      </c>
      <c r="AW314" s="148" t="s">
        <v>36</v>
      </c>
      <c r="AX314" s="148" t="s">
        <v>6</v>
      </c>
      <c r="AY314" s="150" t="s">
        <v>122</v>
      </c>
    </row>
    <row r="315" spans="1:65" s="155" customFormat="1">
      <c r="B315" s="156"/>
      <c r="D315" s="144" t="s">
        <v>133</v>
      </c>
      <c r="E315" s="157"/>
      <c r="F315" s="158" t="s">
        <v>380</v>
      </c>
      <c r="H315" s="159">
        <v>225.3</v>
      </c>
      <c r="L315" s="156"/>
      <c r="M315" s="160"/>
      <c r="N315" s="161"/>
      <c r="O315" s="161"/>
      <c r="P315" s="161"/>
      <c r="Q315" s="161"/>
      <c r="R315" s="161"/>
      <c r="S315" s="161"/>
      <c r="T315" s="162"/>
      <c r="AT315" s="157" t="s">
        <v>133</v>
      </c>
      <c r="AU315" s="157" t="s">
        <v>84</v>
      </c>
      <c r="AV315" s="155" t="s">
        <v>84</v>
      </c>
      <c r="AW315" s="155" t="s">
        <v>36</v>
      </c>
      <c r="AX315" s="155" t="s">
        <v>6</v>
      </c>
      <c r="AY315" s="157" t="s">
        <v>122</v>
      </c>
    </row>
    <row r="316" spans="1:65" s="163" customFormat="1">
      <c r="B316" s="164"/>
      <c r="D316" s="144" t="s">
        <v>133</v>
      </c>
      <c r="E316" s="165"/>
      <c r="F316" s="166" t="s">
        <v>136</v>
      </c>
      <c r="H316" s="167">
        <v>225.3</v>
      </c>
      <c r="L316" s="164"/>
      <c r="M316" s="168"/>
      <c r="N316" s="169"/>
      <c r="O316" s="169"/>
      <c r="P316" s="169"/>
      <c r="Q316" s="169"/>
      <c r="R316" s="169"/>
      <c r="S316" s="169"/>
      <c r="T316" s="170"/>
      <c r="AT316" s="165" t="s">
        <v>133</v>
      </c>
      <c r="AU316" s="165" t="s">
        <v>84</v>
      </c>
      <c r="AV316" s="163" t="s">
        <v>129</v>
      </c>
      <c r="AW316" s="163" t="s">
        <v>36</v>
      </c>
      <c r="AX316" s="163" t="s">
        <v>82</v>
      </c>
      <c r="AY316" s="165" t="s">
        <v>122</v>
      </c>
    </row>
    <row r="317" spans="1:65" s="148" customFormat="1">
      <c r="B317" s="149"/>
      <c r="D317" s="144" t="s">
        <v>133</v>
      </c>
      <c r="E317" s="150"/>
      <c r="F317" s="151" t="s">
        <v>137</v>
      </c>
      <c r="H317" s="150"/>
      <c r="L317" s="149"/>
      <c r="M317" s="152"/>
      <c r="N317" s="153"/>
      <c r="O317" s="153"/>
      <c r="P317" s="153"/>
      <c r="Q317" s="153"/>
      <c r="R317" s="153"/>
      <c r="S317" s="153"/>
      <c r="T317" s="154"/>
      <c r="AT317" s="150" t="s">
        <v>133</v>
      </c>
      <c r="AU317" s="150" t="s">
        <v>84</v>
      </c>
      <c r="AV317" s="148" t="s">
        <v>82</v>
      </c>
      <c r="AW317" s="148" t="s">
        <v>36</v>
      </c>
      <c r="AX317" s="148" t="s">
        <v>6</v>
      </c>
      <c r="AY317" s="150" t="s">
        <v>122</v>
      </c>
    </row>
    <row r="318" spans="1:65" s="18" customFormat="1" ht="37.799999999999997" customHeight="1">
      <c r="A318" s="14"/>
      <c r="B318" s="131"/>
      <c r="C318" s="132" t="s">
        <v>381</v>
      </c>
      <c r="D318" s="132" t="s">
        <v>125</v>
      </c>
      <c r="E318" s="133" t="s">
        <v>382</v>
      </c>
      <c r="F318" s="134" t="s">
        <v>383</v>
      </c>
      <c r="G318" s="135" t="s">
        <v>179</v>
      </c>
      <c r="H318" s="136">
        <v>103.8</v>
      </c>
      <c r="I318" s="136"/>
      <c r="J318" s="136"/>
      <c r="K318" s="134"/>
      <c r="L318" s="15"/>
      <c r="M318" s="137"/>
      <c r="N318" s="138" t="s">
        <v>46</v>
      </c>
      <c r="O318" s="139">
        <v>0.77500000000000002</v>
      </c>
      <c r="P318" s="139">
        <f>O318*H318</f>
        <v>80.444999999999993</v>
      </c>
      <c r="Q318" s="139">
        <v>4.3699999999999998E-3</v>
      </c>
      <c r="R318" s="139">
        <f>Q318*H318</f>
        <v>0.45360599999999995</v>
      </c>
      <c r="S318" s="139">
        <v>0</v>
      </c>
      <c r="T318" s="140">
        <f>S318*H318</f>
        <v>0</v>
      </c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R318" s="141" t="s">
        <v>180</v>
      </c>
      <c r="AT318" s="141" t="s">
        <v>125</v>
      </c>
      <c r="AU318" s="141" t="s">
        <v>84</v>
      </c>
      <c r="AY318" s="2" t="s">
        <v>122</v>
      </c>
      <c r="BE318" s="142">
        <f>IF(N318="základní",J318,0)</f>
        <v>0</v>
      </c>
      <c r="BF318" s="142">
        <f>IF(N318="snížená",J318,0)</f>
        <v>0</v>
      </c>
      <c r="BG318" s="142">
        <f>IF(N318="zákl. přenesená",J318,0)</f>
        <v>0</v>
      </c>
      <c r="BH318" s="142">
        <f>IF(N318="sníž. přenesená",J318,0)</f>
        <v>0</v>
      </c>
      <c r="BI318" s="142">
        <f>IF(N318="nulová",J318,0)</f>
        <v>0</v>
      </c>
      <c r="BJ318" s="2" t="s">
        <v>82</v>
      </c>
      <c r="BK318" s="143">
        <f>ROUND(I318*H318,15)</f>
        <v>0</v>
      </c>
      <c r="BL318" s="2" t="s">
        <v>180</v>
      </c>
      <c r="BM318" s="141" t="s">
        <v>384</v>
      </c>
    </row>
    <row r="319" spans="1:65" s="148" customFormat="1">
      <c r="B319" s="149"/>
      <c r="D319" s="144" t="s">
        <v>133</v>
      </c>
      <c r="E319" s="150"/>
      <c r="F319" s="151" t="s">
        <v>385</v>
      </c>
      <c r="H319" s="150"/>
      <c r="L319" s="149"/>
      <c r="M319" s="152"/>
      <c r="N319" s="153"/>
      <c r="O319" s="153"/>
      <c r="P319" s="153"/>
      <c r="Q319" s="153"/>
      <c r="R319" s="153"/>
      <c r="S319" s="153"/>
      <c r="T319" s="154"/>
      <c r="AT319" s="150" t="s">
        <v>133</v>
      </c>
      <c r="AU319" s="150" t="s">
        <v>84</v>
      </c>
      <c r="AV319" s="148" t="s">
        <v>82</v>
      </c>
      <c r="AW319" s="148" t="s">
        <v>36</v>
      </c>
      <c r="AX319" s="148" t="s">
        <v>6</v>
      </c>
      <c r="AY319" s="150" t="s">
        <v>122</v>
      </c>
    </row>
    <row r="320" spans="1:65" s="155" customFormat="1">
      <c r="B320" s="156"/>
      <c r="D320" s="144" t="s">
        <v>133</v>
      </c>
      <c r="E320" s="157"/>
      <c r="F320" s="158" t="s">
        <v>386</v>
      </c>
      <c r="H320" s="159">
        <v>103.8</v>
      </c>
      <c r="L320" s="156"/>
      <c r="M320" s="160"/>
      <c r="N320" s="161"/>
      <c r="O320" s="161"/>
      <c r="P320" s="161"/>
      <c r="Q320" s="161"/>
      <c r="R320" s="161"/>
      <c r="S320" s="161"/>
      <c r="T320" s="162"/>
      <c r="AT320" s="157" t="s">
        <v>133</v>
      </c>
      <c r="AU320" s="157" t="s">
        <v>84</v>
      </c>
      <c r="AV320" s="155" t="s">
        <v>84</v>
      </c>
      <c r="AW320" s="155" t="s">
        <v>36</v>
      </c>
      <c r="AX320" s="155" t="s">
        <v>6</v>
      </c>
      <c r="AY320" s="157" t="s">
        <v>122</v>
      </c>
    </row>
    <row r="321" spans="1:65" s="163" customFormat="1">
      <c r="B321" s="164"/>
      <c r="D321" s="144" t="s">
        <v>133</v>
      </c>
      <c r="E321" s="165"/>
      <c r="F321" s="166" t="s">
        <v>136</v>
      </c>
      <c r="H321" s="167">
        <v>103.8</v>
      </c>
      <c r="L321" s="164"/>
      <c r="M321" s="168"/>
      <c r="N321" s="169"/>
      <c r="O321" s="169"/>
      <c r="P321" s="169"/>
      <c r="Q321" s="169"/>
      <c r="R321" s="169"/>
      <c r="S321" s="169"/>
      <c r="T321" s="170"/>
      <c r="AT321" s="165" t="s">
        <v>133</v>
      </c>
      <c r="AU321" s="165" t="s">
        <v>84</v>
      </c>
      <c r="AV321" s="163" t="s">
        <v>129</v>
      </c>
      <c r="AW321" s="163" t="s">
        <v>36</v>
      </c>
      <c r="AX321" s="163" t="s">
        <v>82</v>
      </c>
      <c r="AY321" s="165" t="s">
        <v>122</v>
      </c>
    </row>
    <row r="322" spans="1:65" s="148" customFormat="1">
      <c r="B322" s="149"/>
      <c r="D322" s="144" t="s">
        <v>133</v>
      </c>
      <c r="E322" s="150"/>
      <c r="F322" s="151" t="s">
        <v>137</v>
      </c>
      <c r="H322" s="150"/>
      <c r="L322" s="149"/>
      <c r="M322" s="152"/>
      <c r="N322" s="153"/>
      <c r="O322" s="153"/>
      <c r="P322" s="153"/>
      <c r="Q322" s="153"/>
      <c r="R322" s="153"/>
      <c r="S322" s="153"/>
      <c r="T322" s="154"/>
      <c r="AT322" s="150" t="s">
        <v>133</v>
      </c>
      <c r="AU322" s="150" t="s">
        <v>84</v>
      </c>
      <c r="AV322" s="148" t="s">
        <v>82</v>
      </c>
      <c r="AW322" s="148" t="s">
        <v>36</v>
      </c>
      <c r="AX322" s="148" t="s">
        <v>6</v>
      </c>
      <c r="AY322" s="150" t="s">
        <v>122</v>
      </c>
    </row>
    <row r="323" spans="1:65" s="18" customFormat="1" ht="49.05" customHeight="1">
      <c r="A323" s="14"/>
      <c r="B323" s="131"/>
      <c r="C323" s="132" t="s">
        <v>387</v>
      </c>
      <c r="D323" s="132" t="s">
        <v>125</v>
      </c>
      <c r="E323" s="133" t="s">
        <v>388</v>
      </c>
      <c r="F323" s="134" t="s">
        <v>389</v>
      </c>
      <c r="G323" s="135" t="s">
        <v>142</v>
      </c>
      <c r="H323" s="136">
        <v>0.66190400000000005</v>
      </c>
      <c r="I323" s="136"/>
      <c r="J323" s="136"/>
      <c r="K323" s="134"/>
      <c r="L323" s="15"/>
      <c r="M323" s="137"/>
      <c r="N323" s="138" t="s">
        <v>46</v>
      </c>
      <c r="O323" s="139">
        <v>4.82</v>
      </c>
      <c r="P323" s="139">
        <f>O323*H323</f>
        <v>3.1903772800000003</v>
      </c>
      <c r="Q323" s="139">
        <v>0</v>
      </c>
      <c r="R323" s="139">
        <f>Q323*H323</f>
        <v>0</v>
      </c>
      <c r="S323" s="139">
        <v>0</v>
      </c>
      <c r="T323" s="140">
        <f>S323*H323</f>
        <v>0</v>
      </c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R323" s="141" t="s">
        <v>180</v>
      </c>
      <c r="AT323" s="141" t="s">
        <v>125</v>
      </c>
      <c r="AU323" s="141" t="s">
        <v>84</v>
      </c>
      <c r="AY323" s="2" t="s">
        <v>122</v>
      </c>
      <c r="BE323" s="142">
        <f>IF(N323="základní",J323,0)</f>
        <v>0</v>
      </c>
      <c r="BF323" s="142">
        <f>IF(N323="snížená",J323,0)</f>
        <v>0</v>
      </c>
      <c r="BG323" s="142">
        <f>IF(N323="zákl. přenesená",J323,0)</f>
        <v>0</v>
      </c>
      <c r="BH323" s="142">
        <f>IF(N323="sníž. přenesená",J323,0)</f>
        <v>0</v>
      </c>
      <c r="BI323" s="142">
        <f>IF(N323="nulová",J323,0)</f>
        <v>0</v>
      </c>
      <c r="BJ323" s="2" t="s">
        <v>82</v>
      </c>
      <c r="BK323" s="143">
        <f>ROUND(I323*H323,15)</f>
        <v>0</v>
      </c>
      <c r="BL323" s="2" t="s">
        <v>180</v>
      </c>
      <c r="BM323" s="141" t="s">
        <v>390</v>
      </c>
    </row>
    <row r="324" spans="1:65" s="118" customFormat="1" ht="22.8" customHeight="1">
      <c r="B324" s="119"/>
      <c r="D324" s="120" t="s">
        <v>74</v>
      </c>
      <c r="E324" s="129" t="s">
        <v>391</v>
      </c>
      <c r="F324" s="129" t="s">
        <v>392</v>
      </c>
      <c r="J324" s="130"/>
      <c r="L324" s="119"/>
      <c r="M324" s="123"/>
      <c r="N324" s="124"/>
      <c r="O324" s="124"/>
      <c r="P324" s="125">
        <f>SUM(P325:P330)</f>
        <v>2.5</v>
      </c>
      <c r="Q324" s="124"/>
      <c r="R324" s="125">
        <f>SUM(R325:R330)</f>
        <v>0</v>
      </c>
      <c r="S324" s="124"/>
      <c r="T324" s="126">
        <f>SUM(T325:T330)</f>
        <v>0</v>
      </c>
      <c r="AR324" s="120" t="s">
        <v>84</v>
      </c>
      <c r="AT324" s="127" t="s">
        <v>74</v>
      </c>
      <c r="AU324" s="127" t="s">
        <v>82</v>
      </c>
      <c r="AY324" s="120" t="s">
        <v>122</v>
      </c>
      <c r="BK324" s="128">
        <f>SUM(BK325:BK330)</f>
        <v>0</v>
      </c>
    </row>
    <row r="325" spans="1:65" s="18" customFormat="1" ht="16.5" customHeight="1">
      <c r="A325" s="14"/>
      <c r="B325" s="131"/>
      <c r="C325" s="132" t="s">
        <v>393</v>
      </c>
      <c r="D325" s="132" t="s">
        <v>125</v>
      </c>
      <c r="E325" s="133" t="s">
        <v>394</v>
      </c>
      <c r="F325" s="134" t="s">
        <v>395</v>
      </c>
      <c r="G325" s="135" t="s">
        <v>128</v>
      </c>
      <c r="H325" s="136">
        <v>1</v>
      </c>
      <c r="I325" s="136"/>
      <c r="J325" s="136"/>
      <c r="K325" s="134"/>
      <c r="L325" s="15"/>
      <c r="M325" s="137"/>
      <c r="N325" s="138" t="s">
        <v>46</v>
      </c>
      <c r="O325" s="139">
        <v>2.5</v>
      </c>
      <c r="P325" s="139">
        <f>O325*H325</f>
        <v>2.5</v>
      </c>
      <c r="Q325" s="139">
        <v>0</v>
      </c>
      <c r="R325" s="139">
        <f>Q325*H325</f>
        <v>0</v>
      </c>
      <c r="S325" s="139">
        <v>0</v>
      </c>
      <c r="T325" s="140">
        <f>S325*H325</f>
        <v>0</v>
      </c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R325" s="141" t="s">
        <v>180</v>
      </c>
      <c r="AT325" s="141" t="s">
        <v>125</v>
      </c>
      <c r="AU325" s="141" t="s">
        <v>84</v>
      </c>
      <c r="AY325" s="2" t="s">
        <v>122</v>
      </c>
      <c r="BE325" s="142">
        <f>IF(N325="základní",J325,0)</f>
        <v>0</v>
      </c>
      <c r="BF325" s="142">
        <f>IF(N325="snížená",J325,0)</f>
        <v>0</v>
      </c>
      <c r="BG325" s="142">
        <f>IF(N325="zákl. přenesená",J325,0)</f>
        <v>0</v>
      </c>
      <c r="BH325" s="142">
        <f>IF(N325="sníž. přenesená",J325,0)</f>
        <v>0</v>
      </c>
      <c r="BI325" s="142">
        <f>IF(N325="nulová",J325,0)</f>
        <v>0</v>
      </c>
      <c r="BJ325" s="2" t="s">
        <v>82</v>
      </c>
      <c r="BK325" s="143">
        <f>ROUND(I325*H325,15)</f>
        <v>0</v>
      </c>
      <c r="BL325" s="2" t="s">
        <v>180</v>
      </c>
      <c r="BM325" s="141" t="s">
        <v>396</v>
      </c>
    </row>
    <row r="326" spans="1:65" s="18" customFormat="1" ht="86.4">
      <c r="A326" s="14"/>
      <c r="B326" s="15"/>
      <c r="C326" s="14"/>
      <c r="D326" s="144" t="s">
        <v>131</v>
      </c>
      <c r="E326" s="14"/>
      <c r="F326" s="145" t="s">
        <v>397</v>
      </c>
      <c r="G326" s="14"/>
      <c r="H326" s="14"/>
      <c r="I326" s="14"/>
      <c r="J326" s="14"/>
      <c r="K326" s="14"/>
      <c r="L326" s="15"/>
      <c r="M326" s="146"/>
      <c r="N326" s="147"/>
      <c r="O326" s="37"/>
      <c r="P326" s="37"/>
      <c r="Q326" s="37"/>
      <c r="R326" s="37"/>
      <c r="S326" s="37"/>
      <c r="T326" s="38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" t="s">
        <v>131</v>
      </c>
      <c r="AU326" s="2" t="s">
        <v>84</v>
      </c>
    </row>
    <row r="327" spans="1:65" s="148" customFormat="1">
      <c r="B327" s="149"/>
      <c r="D327" s="144" t="s">
        <v>133</v>
      </c>
      <c r="E327" s="150"/>
      <c r="F327" s="151" t="s">
        <v>265</v>
      </c>
      <c r="H327" s="150"/>
      <c r="L327" s="149"/>
      <c r="M327" s="152"/>
      <c r="N327" s="153"/>
      <c r="O327" s="153"/>
      <c r="P327" s="153"/>
      <c r="Q327" s="153"/>
      <c r="R327" s="153"/>
      <c r="S327" s="153"/>
      <c r="T327" s="154"/>
      <c r="AT327" s="150" t="s">
        <v>133</v>
      </c>
      <c r="AU327" s="150" t="s">
        <v>84</v>
      </c>
      <c r="AV327" s="148" t="s">
        <v>82</v>
      </c>
      <c r="AW327" s="148" t="s">
        <v>36</v>
      </c>
      <c r="AX327" s="148" t="s">
        <v>6</v>
      </c>
      <c r="AY327" s="150" t="s">
        <v>122</v>
      </c>
    </row>
    <row r="328" spans="1:65" s="155" customFormat="1">
      <c r="B328" s="156"/>
      <c r="D328" s="144" t="s">
        <v>133</v>
      </c>
      <c r="E328" s="157"/>
      <c r="F328" s="158" t="s">
        <v>82</v>
      </c>
      <c r="H328" s="159">
        <v>1</v>
      </c>
      <c r="L328" s="156"/>
      <c r="M328" s="160"/>
      <c r="N328" s="161"/>
      <c r="O328" s="161"/>
      <c r="P328" s="161"/>
      <c r="Q328" s="161"/>
      <c r="R328" s="161"/>
      <c r="S328" s="161"/>
      <c r="T328" s="162"/>
      <c r="AT328" s="157" t="s">
        <v>133</v>
      </c>
      <c r="AU328" s="157" t="s">
        <v>84</v>
      </c>
      <c r="AV328" s="155" t="s">
        <v>84</v>
      </c>
      <c r="AW328" s="155" t="s">
        <v>36</v>
      </c>
      <c r="AX328" s="155" t="s">
        <v>6</v>
      </c>
      <c r="AY328" s="157" t="s">
        <v>122</v>
      </c>
    </row>
    <row r="329" spans="1:65" s="163" customFormat="1">
      <c r="B329" s="164"/>
      <c r="D329" s="144" t="s">
        <v>133</v>
      </c>
      <c r="E329" s="165"/>
      <c r="F329" s="166" t="s">
        <v>136</v>
      </c>
      <c r="H329" s="167">
        <v>1</v>
      </c>
      <c r="L329" s="164"/>
      <c r="M329" s="168"/>
      <c r="N329" s="169"/>
      <c r="O329" s="169"/>
      <c r="P329" s="169"/>
      <c r="Q329" s="169"/>
      <c r="R329" s="169"/>
      <c r="S329" s="169"/>
      <c r="T329" s="170"/>
      <c r="AT329" s="165" t="s">
        <v>133</v>
      </c>
      <c r="AU329" s="165" t="s">
        <v>84</v>
      </c>
      <c r="AV329" s="163" t="s">
        <v>129</v>
      </c>
      <c r="AW329" s="163" t="s">
        <v>36</v>
      </c>
      <c r="AX329" s="163" t="s">
        <v>82</v>
      </c>
      <c r="AY329" s="165" t="s">
        <v>122</v>
      </c>
    </row>
    <row r="330" spans="1:65" s="148" customFormat="1">
      <c r="B330" s="149"/>
      <c r="D330" s="144" t="s">
        <v>133</v>
      </c>
      <c r="E330" s="150"/>
      <c r="F330" s="151" t="s">
        <v>398</v>
      </c>
      <c r="H330" s="150"/>
      <c r="L330" s="149"/>
      <c r="M330" s="152"/>
      <c r="N330" s="153"/>
      <c r="O330" s="153"/>
      <c r="P330" s="153"/>
      <c r="Q330" s="153"/>
      <c r="R330" s="153"/>
      <c r="S330" s="153"/>
      <c r="T330" s="154"/>
      <c r="AT330" s="150" t="s">
        <v>133</v>
      </c>
      <c r="AU330" s="150" t="s">
        <v>84</v>
      </c>
      <c r="AV330" s="148" t="s">
        <v>82</v>
      </c>
      <c r="AW330" s="148" t="s">
        <v>36</v>
      </c>
      <c r="AX330" s="148" t="s">
        <v>6</v>
      </c>
      <c r="AY330" s="150" t="s">
        <v>122</v>
      </c>
    </row>
    <row r="331" spans="1:65" s="118" customFormat="1" ht="25.95" customHeight="1">
      <c r="B331" s="119"/>
      <c r="D331" s="120" t="s">
        <v>74</v>
      </c>
      <c r="E331" s="121" t="s">
        <v>399</v>
      </c>
      <c r="F331" s="121" t="s">
        <v>400</v>
      </c>
      <c r="J331" s="122"/>
      <c r="L331" s="119"/>
      <c r="M331" s="123"/>
      <c r="N331" s="124"/>
      <c r="O331" s="124"/>
      <c r="P331" s="125">
        <f>SUM(P332:P336)</f>
        <v>40</v>
      </c>
      <c r="Q331" s="124"/>
      <c r="R331" s="125">
        <f>SUM(R332:R336)</f>
        <v>0</v>
      </c>
      <c r="S331" s="124"/>
      <c r="T331" s="126">
        <f>SUM(T332:T336)</f>
        <v>0</v>
      </c>
      <c r="AR331" s="120" t="s">
        <v>129</v>
      </c>
      <c r="AT331" s="127" t="s">
        <v>74</v>
      </c>
      <c r="AU331" s="127" t="s">
        <v>6</v>
      </c>
      <c r="AY331" s="120" t="s">
        <v>122</v>
      </c>
      <c r="BK331" s="128">
        <f>SUM(BK332:BK336)</f>
        <v>0</v>
      </c>
    </row>
    <row r="332" spans="1:65" s="18" customFormat="1" ht="24.15" customHeight="1">
      <c r="A332" s="14"/>
      <c r="B332" s="131"/>
      <c r="C332" s="132" t="s">
        <v>401</v>
      </c>
      <c r="D332" s="132" t="s">
        <v>125</v>
      </c>
      <c r="E332" s="133" t="s">
        <v>402</v>
      </c>
      <c r="F332" s="134" t="s">
        <v>403</v>
      </c>
      <c r="G332" s="135" t="s">
        <v>404</v>
      </c>
      <c r="H332" s="136">
        <v>40</v>
      </c>
      <c r="I332" s="136"/>
      <c r="J332" s="136"/>
      <c r="K332" s="134"/>
      <c r="L332" s="15"/>
      <c r="M332" s="137"/>
      <c r="N332" s="138" t="s">
        <v>46</v>
      </c>
      <c r="O332" s="139">
        <v>1</v>
      </c>
      <c r="P332" s="139">
        <f>O332*H332</f>
        <v>40</v>
      </c>
      <c r="Q332" s="139">
        <v>0</v>
      </c>
      <c r="R332" s="139">
        <f>Q332*H332</f>
        <v>0</v>
      </c>
      <c r="S332" s="139">
        <v>0</v>
      </c>
      <c r="T332" s="140">
        <f>S332*H332</f>
        <v>0</v>
      </c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R332" s="141" t="s">
        <v>405</v>
      </c>
      <c r="AT332" s="141" t="s">
        <v>125</v>
      </c>
      <c r="AU332" s="141" t="s">
        <v>82</v>
      </c>
      <c r="AY332" s="2" t="s">
        <v>122</v>
      </c>
      <c r="BE332" s="142">
        <f>IF(N332="základní",J332,0)</f>
        <v>0</v>
      </c>
      <c r="BF332" s="142">
        <f>IF(N332="snížená",J332,0)</f>
        <v>0</v>
      </c>
      <c r="BG332" s="142">
        <f>IF(N332="zákl. přenesená",J332,0)</f>
        <v>0</v>
      </c>
      <c r="BH332" s="142">
        <f>IF(N332="sníž. přenesená",J332,0)</f>
        <v>0</v>
      </c>
      <c r="BI332" s="142">
        <f>IF(N332="nulová",J332,0)</f>
        <v>0</v>
      </c>
      <c r="BJ332" s="2" t="s">
        <v>82</v>
      </c>
      <c r="BK332" s="143">
        <f>ROUND(I332*H332,15)</f>
        <v>0</v>
      </c>
      <c r="BL332" s="2" t="s">
        <v>405</v>
      </c>
      <c r="BM332" s="141" t="s">
        <v>406</v>
      </c>
    </row>
    <row r="333" spans="1:65" s="148" customFormat="1">
      <c r="B333" s="149"/>
      <c r="D333" s="144" t="s">
        <v>133</v>
      </c>
      <c r="E333" s="150"/>
      <c r="F333" s="151" t="s">
        <v>407</v>
      </c>
      <c r="H333" s="150"/>
      <c r="L333" s="149"/>
      <c r="M333" s="152"/>
      <c r="N333" s="153"/>
      <c r="O333" s="153"/>
      <c r="P333" s="153"/>
      <c r="Q333" s="153"/>
      <c r="R333" s="153"/>
      <c r="S333" s="153"/>
      <c r="T333" s="154"/>
      <c r="AT333" s="150" t="s">
        <v>133</v>
      </c>
      <c r="AU333" s="150" t="s">
        <v>82</v>
      </c>
      <c r="AV333" s="148" t="s">
        <v>82</v>
      </c>
      <c r="AW333" s="148" t="s">
        <v>36</v>
      </c>
      <c r="AX333" s="148" t="s">
        <v>6</v>
      </c>
      <c r="AY333" s="150" t="s">
        <v>122</v>
      </c>
    </row>
    <row r="334" spans="1:65" s="155" customFormat="1">
      <c r="B334" s="156"/>
      <c r="D334" s="144" t="s">
        <v>133</v>
      </c>
      <c r="E334" s="157"/>
      <c r="F334" s="158" t="s">
        <v>347</v>
      </c>
      <c r="H334" s="159">
        <v>40</v>
      </c>
      <c r="L334" s="156"/>
      <c r="M334" s="160"/>
      <c r="N334" s="161"/>
      <c r="O334" s="161"/>
      <c r="P334" s="161"/>
      <c r="Q334" s="161"/>
      <c r="R334" s="161"/>
      <c r="S334" s="161"/>
      <c r="T334" s="162"/>
      <c r="AT334" s="157" t="s">
        <v>133</v>
      </c>
      <c r="AU334" s="157" t="s">
        <v>82</v>
      </c>
      <c r="AV334" s="155" t="s">
        <v>84</v>
      </c>
      <c r="AW334" s="155" t="s">
        <v>36</v>
      </c>
      <c r="AX334" s="155" t="s">
        <v>6</v>
      </c>
      <c r="AY334" s="157" t="s">
        <v>122</v>
      </c>
    </row>
    <row r="335" spans="1:65" s="163" customFormat="1">
      <c r="B335" s="164"/>
      <c r="D335" s="144" t="s">
        <v>133</v>
      </c>
      <c r="E335" s="165"/>
      <c r="F335" s="166" t="s">
        <v>136</v>
      </c>
      <c r="H335" s="167">
        <v>40</v>
      </c>
      <c r="L335" s="164"/>
      <c r="M335" s="168"/>
      <c r="N335" s="169"/>
      <c r="O335" s="169"/>
      <c r="P335" s="169"/>
      <c r="Q335" s="169"/>
      <c r="R335" s="169"/>
      <c r="S335" s="169"/>
      <c r="T335" s="170"/>
      <c r="AT335" s="165" t="s">
        <v>133</v>
      </c>
      <c r="AU335" s="165" t="s">
        <v>82</v>
      </c>
      <c r="AV335" s="163" t="s">
        <v>129</v>
      </c>
      <c r="AW335" s="163" t="s">
        <v>36</v>
      </c>
      <c r="AX335" s="163" t="s">
        <v>82</v>
      </c>
      <c r="AY335" s="165" t="s">
        <v>122</v>
      </c>
    </row>
    <row r="336" spans="1:65" s="148" customFormat="1">
      <c r="B336" s="149"/>
      <c r="D336" s="144" t="s">
        <v>133</v>
      </c>
      <c r="E336" s="150"/>
      <c r="F336" s="151" t="s">
        <v>398</v>
      </c>
      <c r="H336" s="150"/>
      <c r="L336" s="149"/>
      <c r="M336" s="152"/>
      <c r="N336" s="153"/>
      <c r="O336" s="153"/>
      <c r="P336" s="153"/>
      <c r="Q336" s="153"/>
      <c r="R336" s="153"/>
      <c r="S336" s="153"/>
      <c r="T336" s="154"/>
      <c r="AT336" s="150" t="s">
        <v>133</v>
      </c>
      <c r="AU336" s="150" t="s">
        <v>82</v>
      </c>
      <c r="AV336" s="148" t="s">
        <v>82</v>
      </c>
      <c r="AW336" s="148" t="s">
        <v>36</v>
      </c>
      <c r="AX336" s="148" t="s">
        <v>6</v>
      </c>
      <c r="AY336" s="150" t="s">
        <v>122</v>
      </c>
    </row>
    <row r="337" spans="1:65" s="118" customFormat="1" ht="25.95" customHeight="1">
      <c r="B337" s="119"/>
      <c r="D337" s="120" t="s">
        <v>74</v>
      </c>
      <c r="E337" s="121" t="s">
        <v>408</v>
      </c>
      <c r="F337" s="121" t="s">
        <v>409</v>
      </c>
      <c r="J337" s="122"/>
      <c r="L337" s="119"/>
      <c r="M337" s="123"/>
      <c r="N337" s="124"/>
      <c r="O337" s="124"/>
      <c r="P337" s="125">
        <f>P338+P344+P350</f>
        <v>0</v>
      </c>
      <c r="Q337" s="124"/>
      <c r="R337" s="125">
        <f>R338+R344+R350</f>
        <v>0</v>
      </c>
      <c r="S337" s="124"/>
      <c r="T337" s="126">
        <f>T338+T344+T350</f>
        <v>0</v>
      </c>
      <c r="AR337" s="120" t="s">
        <v>151</v>
      </c>
      <c r="AT337" s="127" t="s">
        <v>74</v>
      </c>
      <c r="AU337" s="127" t="s">
        <v>6</v>
      </c>
      <c r="AY337" s="120" t="s">
        <v>122</v>
      </c>
      <c r="BK337" s="128">
        <f>BK338+BK344+BK350</f>
        <v>0</v>
      </c>
    </row>
    <row r="338" spans="1:65" s="118" customFormat="1" ht="22.8" customHeight="1">
      <c r="B338" s="119"/>
      <c r="D338" s="120" t="s">
        <v>74</v>
      </c>
      <c r="E338" s="129" t="s">
        <v>410</v>
      </c>
      <c r="F338" s="129" t="s">
        <v>411</v>
      </c>
      <c r="J338" s="130"/>
      <c r="L338" s="119"/>
      <c r="M338" s="123"/>
      <c r="N338" s="124"/>
      <c r="O338" s="124"/>
      <c r="P338" s="125">
        <f>SUM(P339:P343)</f>
        <v>0</v>
      </c>
      <c r="Q338" s="124"/>
      <c r="R338" s="125">
        <f>SUM(R339:R343)</f>
        <v>0</v>
      </c>
      <c r="S338" s="124"/>
      <c r="T338" s="126">
        <f>SUM(T339:T343)</f>
        <v>0</v>
      </c>
      <c r="AR338" s="120" t="s">
        <v>151</v>
      </c>
      <c r="AT338" s="127" t="s">
        <v>74</v>
      </c>
      <c r="AU338" s="127" t="s">
        <v>82</v>
      </c>
      <c r="AY338" s="120" t="s">
        <v>122</v>
      </c>
      <c r="BK338" s="128">
        <f>SUM(BK339:BK343)</f>
        <v>0</v>
      </c>
    </row>
    <row r="339" spans="1:65" s="18" customFormat="1" ht="16.5" customHeight="1">
      <c r="A339" s="14"/>
      <c r="B339" s="131"/>
      <c r="C339" s="132" t="s">
        <v>412</v>
      </c>
      <c r="D339" s="132" t="s">
        <v>125</v>
      </c>
      <c r="E339" s="133" t="s">
        <v>413</v>
      </c>
      <c r="F339" s="134" t="s">
        <v>414</v>
      </c>
      <c r="G339" s="135" t="s">
        <v>415</v>
      </c>
      <c r="H339" s="136">
        <v>1</v>
      </c>
      <c r="I339" s="136"/>
      <c r="J339" s="136"/>
      <c r="K339" s="134"/>
      <c r="L339" s="15"/>
      <c r="M339" s="137"/>
      <c r="N339" s="138" t="s">
        <v>46</v>
      </c>
      <c r="O339" s="139">
        <v>0</v>
      </c>
      <c r="P339" s="139">
        <f>O339*H339</f>
        <v>0</v>
      </c>
      <c r="Q339" s="139">
        <v>0</v>
      </c>
      <c r="R339" s="139">
        <f>Q339*H339</f>
        <v>0</v>
      </c>
      <c r="S339" s="139">
        <v>0</v>
      </c>
      <c r="T339" s="140">
        <f>S339*H339</f>
        <v>0</v>
      </c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R339" s="141" t="s">
        <v>416</v>
      </c>
      <c r="AT339" s="141" t="s">
        <v>125</v>
      </c>
      <c r="AU339" s="141" t="s">
        <v>84</v>
      </c>
      <c r="AY339" s="2" t="s">
        <v>122</v>
      </c>
      <c r="BE339" s="142">
        <f>IF(N339="základní",J339,0)</f>
        <v>0</v>
      </c>
      <c r="BF339" s="142">
        <f>IF(N339="snížená",J339,0)</f>
        <v>0</v>
      </c>
      <c r="BG339" s="142">
        <f>IF(N339="zákl. přenesená",J339,0)</f>
        <v>0</v>
      </c>
      <c r="BH339" s="142">
        <f>IF(N339="sníž. přenesená",J339,0)</f>
        <v>0</v>
      </c>
      <c r="BI339" s="142">
        <f>IF(N339="nulová",J339,0)</f>
        <v>0</v>
      </c>
      <c r="BJ339" s="2" t="s">
        <v>82</v>
      </c>
      <c r="BK339" s="143">
        <f>ROUND(I339*H339,15)</f>
        <v>0</v>
      </c>
      <c r="BL339" s="2" t="s">
        <v>416</v>
      </c>
      <c r="BM339" s="141" t="s">
        <v>417</v>
      </c>
    </row>
    <row r="340" spans="1:65" s="148" customFormat="1">
      <c r="B340" s="149"/>
      <c r="D340" s="144" t="s">
        <v>133</v>
      </c>
      <c r="E340" s="150"/>
      <c r="F340" s="151" t="s">
        <v>418</v>
      </c>
      <c r="H340" s="150"/>
      <c r="L340" s="149"/>
      <c r="M340" s="152"/>
      <c r="N340" s="153"/>
      <c r="O340" s="153"/>
      <c r="P340" s="153"/>
      <c r="Q340" s="153"/>
      <c r="R340" s="153"/>
      <c r="S340" s="153"/>
      <c r="T340" s="154"/>
      <c r="AT340" s="150" t="s">
        <v>133</v>
      </c>
      <c r="AU340" s="150" t="s">
        <v>84</v>
      </c>
      <c r="AV340" s="148" t="s">
        <v>82</v>
      </c>
      <c r="AW340" s="148" t="s">
        <v>36</v>
      </c>
      <c r="AX340" s="148" t="s">
        <v>6</v>
      </c>
      <c r="AY340" s="150" t="s">
        <v>122</v>
      </c>
    </row>
    <row r="341" spans="1:65" s="155" customFormat="1">
      <c r="B341" s="156"/>
      <c r="D341" s="144" t="s">
        <v>133</v>
      </c>
      <c r="E341" s="157"/>
      <c r="F341" s="158" t="s">
        <v>82</v>
      </c>
      <c r="H341" s="159">
        <v>1</v>
      </c>
      <c r="L341" s="156"/>
      <c r="M341" s="160"/>
      <c r="N341" s="161"/>
      <c r="O341" s="161"/>
      <c r="P341" s="161"/>
      <c r="Q341" s="161"/>
      <c r="R341" s="161"/>
      <c r="S341" s="161"/>
      <c r="T341" s="162"/>
      <c r="AT341" s="157" t="s">
        <v>133</v>
      </c>
      <c r="AU341" s="157" t="s">
        <v>84</v>
      </c>
      <c r="AV341" s="155" t="s">
        <v>84</v>
      </c>
      <c r="AW341" s="155" t="s">
        <v>36</v>
      </c>
      <c r="AX341" s="155" t="s">
        <v>6</v>
      </c>
      <c r="AY341" s="157" t="s">
        <v>122</v>
      </c>
    </row>
    <row r="342" spans="1:65" s="163" customFormat="1">
      <c r="B342" s="164"/>
      <c r="D342" s="144" t="s">
        <v>133</v>
      </c>
      <c r="E342" s="165"/>
      <c r="F342" s="166" t="s">
        <v>136</v>
      </c>
      <c r="H342" s="167">
        <v>1</v>
      </c>
      <c r="L342" s="164"/>
      <c r="M342" s="168"/>
      <c r="N342" s="169"/>
      <c r="O342" s="169"/>
      <c r="P342" s="169"/>
      <c r="Q342" s="169"/>
      <c r="R342" s="169"/>
      <c r="S342" s="169"/>
      <c r="T342" s="170"/>
      <c r="AT342" s="165" t="s">
        <v>133</v>
      </c>
      <c r="AU342" s="165" t="s">
        <v>84</v>
      </c>
      <c r="AV342" s="163" t="s">
        <v>129</v>
      </c>
      <c r="AW342" s="163" t="s">
        <v>36</v>
      </c>
      <c r="AX342" s="163" t="s">
        <v>82</v>
      </c>
      <c r="AY342" s="165" t="s">
        <v>122</v>
      </c>
    </row>
    <row r="343" spans="1:65" s="148" customFormat="1">
      <c r="B343" s="149"/>
      <c r="D343" s="144" t="s">
        <v>133</v>
      </c>
      <c r="E343" s="150"/>
      <c r="F343" s="151" t="s">
        <v>175</v>
      </c>
      <c r="H343" s="150"/>
      <c r="L343" s="149"/>
      <c r="M343" s="152"/>
      <c r="N343" s="153"/>
      <c r="O343" s="153"/>
      <c r="P343" s="153"/>
      <c r="Q343" s="153"/>
      <c r="R343" s="153"/>
      <c r="S343" s="153"/>
      <c r="T343" s="154"/>
      <c r="AT343" s="150" t="s">
        <v>133</v>
      </c>
      <c r="AU343" s="150" t="s">
        <v>84</v>
      </c>
      <c r="AV343" s="148" t="s">
        <v>82</v>
      </c>
      <c r="AW343" s="148" t="s">
        <v>36</v>
      </c>
      <c r="AX343" s="148" t="s">
        <v>6</v>
      </c>
      <c r="AY343" s="150" t="s">
        <v>122</v>
      </c>
    </row>
    <row r="344" spans="1:65" s="118" customFormat="1" ht="22.8" customHeight="1">
      <c r="B344" s="119"/>
      <c r="D344" s="120" t="s">
        <v>74</v>
      </c>
      <c r="E344" s="129" t="s">
        <v>419</v>
      </c>
      <c r="F344" s="129" t="s">
        <v>420</v>
      </c>
      <c r="J344" s="130"/>
      <c r="L344" s="119"/>
      <c r="M344" s="123"/>
      <c r="N344" s="124"/>
      <c r="O344" s="124"/>
      <c r="P344" s="125">
        <f>SUM(P345:P349)</f>
        <v>0</v>
      </c>
      <c r="Q344" s="124"/>
      <c r="R344" s="125">
        <f>SUM(R345:R349)</f>
        <v>0</v>
      </c>
      <c r="S344" s="124"/>
      <c r="T344" s="126">
        <f>SUM(T345:T349)</f>
        <v>0</v>
      </c>
      <c r="AR344" s="120" t="s">
        <v>151</v>
      </c>
      <c r="AT344" s="127" t="s">
        <v>74</v>
      </c>
      <c r="AU344" s="127" t="s">
        <v>82</v>
      </c>
      <c r="AY344" s="120" t="s">
        <v>122</v>
      </c>
      <c r="BK344" s="128">
        <f>SUM(BK345:BK349)</f>
        <v>0</v>
      </c>
    </row>
    <row r="345" spans="1:65" s="18" customFormat="1" ht="16.5" customHeight="1">
      <c r="A345" s="14"/>
      <c r="B345" s="131"/>
      <c r="C345" s="132" t="s">
        <v>421</v>
      </c>
      <c r="D345" s="132" t="s">
        <v>125</v>
      </c>
      <c r="E345" s="133" t="s">
        <v>422</v>
      </c>
      <c r="F345" s="134" t="s">
        <v>420</v>
      </c>
      <c r="G345" s="135" t="s">
        <v>415</v>
      </c>
      <c r="H345" s="136">
        <v>1</v>
      </c>
      <c r="I345" s="136"/>
      <c r="J345" s="136"/>
      <c r="K345" s="134"/>
      <c r="L345" s="15"/>
      <c r="M345" s="137"/>
      <c r="N345" s="138" t="s">
        <v>46</v>
      </c>
      <c r="O345" s="139">
        <v>0</v>
      </c>
      <c r="P345" s="139">
        <f>O345*H345</f>
        <v>0</v>
      </c>
      <c r="Q345" s="139">
        <v>0</v>
      </c>
      <c r="R345" s="139">
        <f>Q345*H345</f>
        <v>0</v>
      </c>
      <c r="S345" s="139">
        <v>0</v>
      </c>
      <c r="T345" s="140">
        <f>S345*H345</f>
        <v>0</v>
      </c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R345" s="141" t="s">
        <v>416</v>
      </c>
      <c r="AT345" s="141" t="s">
        <v>125</v>
      </c>
      <c r="AU345" s="141" t="s">
        <v>84</v>
      </c>
      <c r="AY345" s="2" t="s">
        <v>122</v>
      </c>
      <c r="BE345" s="142">
        <f>IF(N345="základní",J345,0)</f>
        <v>0</v>
      </c>
      <c r="BF345" s="142">
        <f>IF(N345="snížená",J345,0)</f>
        <v>0</v>
      </c>
      <c r="BG345" s="142">
        <f>IF(N345="zákl. přenesená",J345,0)</f>
        <v>0</v>
      </c>
      <c r="BH345" s="142">
        <f>IF(N345="sníž. přenesená",J345,0)</f>
        <v>0</v>
      </c>
      <c r="BI345" s="142">
        <f>IF(N345="nulová",J345,0)</f>
        <v>0</v>
      </c>
      <c r="BJ345" s="2" t="s">
        <v>82</v>
      </c>
      <c r="BK345" s="143">
        <f>ROUND(I345*H345,15)</f>
        <v>0</v>
      </c>
      <c r="BL345" s="2" t="s">
        <v>416</v>
      </c>
      <c r="BM345" s="141" t="s">
        <v>423</v>
      </c>
    </row>
    <row r="346" spans="1:65" s="148" customFormat="1">
      <c r="B346" s="149"/>
      <c r="D346" s="144" t="s">
        <v>133</v>
      </c>
      <c r="E346" s="150"/>
      <c r="F346" s="151" t="s">
        <v>424</v>
      </c>
      <c r="H346" s="150"/>
      <c r="L346" s="149"/>
      <c r="M346" s="152"/>
      <c r="N346" s="153"/>
      <c r="O346" s="153"/>
      <c r="P346" s="153"/>
      <c r="Q346" s="153"/>
      <c r="R346" s="153"/>
      <c r="S346" s="153"/>
      <c r="T346" s="154"/>
      <c r="AT346" s="150" t="s">
        <v>133</v>
      </c>
      <c r="AU346" s="150" t="s">
        <v>84</v>
      </c>
      <c r="AV346" s="148" t="s">
        <v>82</v>
      </c>
      <c r="AW346" s="148" t="s">
        <v>36</v>
      </c>
      <c r="AX346" s="148" t="s">
        <v>6</v>
      </c>
      <c r="AY346" s="150" t="s">
        <v>122</v>
      </c>
    </row>
    <row r="347" spans="1:65" s="155" customFormat="1">
      <c r="B347" s="156"/>
      <c r="D347" s="144" t="s">
        <v>133</v>
      </c>
      <c r="E347" s="157"/>
      <c r="F347" s="158" t="s">
        <v>82</v>
      </c>
      <c r="H347" s="159">
        <v>1</v>
      </c>
      <c r="L347" s="156"/>
      <c r="M347" s="160"/>
      <c r="N347" s="161"/>
      <c r="O347" s="161"/>
      <c r="P347" s="161"/>
      <c r="Q347" s="161"/>
      <c r="R347" s="161"/>
      <c r="S347" s="161"/>
      <c r="T347" s="162"/>
      <c r="AT347" s="157" t="s">
        <v>133</v>
      </c>
      <c r="AU347" s="157" t="s">
        <v>84</v>
      </c>
      <c r="AV347" s="155" t="s">
        <v>84</v>
      </c>
      <c r="AW347" s="155" t="s">
        <v>36</v>
      </c>
      <c r="AX347" s="155" t="s">
        <v>6</v>
      </c>
      <c r="AY347" s="157" t="s">
        <v>122</v>
      </c>
    </row>
    <row r="348" spans="1:65" s="163" customFormat="1">
      <c r="B348" s="164"/>
      <c r="D348" s="144" t="s">
        <v>133</v>
      </c>
      <c r="E348" s="165"/>
      <c r="F348" s="166" t="s">
        <v>136</v>
      </c>
      <c r="H348" s="167">
        <v>1</v>
      </c>
      <c r="L348" s="164"/>
      <c r="M348" s="168"/>
      <c r="N348" s="169"/>
      <c r="O348" s="169"/>
      <c r="P348" s="169"/>
      <c r="Q348" s="169"/>
      <c r="R348" s="169"/>
      <c r="S348" s="169"/>
      <c r="T348" s="170"/>
      <c r="AT348" s="165" t="s">
        <v>133</v>
      </c>
      <c r="AU348" s="165" t="s">
        <v>84</v>
      </c>
      <c r="AV348" s="163" t="s">
        <v>129</v>
      </c>
      <c r="AW348" s="163" t="s">
        <v>36</v>
      </c>
      <c r="AX348" s="163" t="s">
        <v>82</v>
      </c>
      <c r="AY348" s="165" t="s">
        <v>122</v>
      </c>
    </row>
    <row r="349" spans="1:65" s="148" customFormat="1">
      <c r="B349" s="149"/>
      <c r="D349" s="144" t="s">
        <v>133</v>
      </c>
      <c r="E349" s="150"/>
      <c r="F349" s="151" t="s">
        <v>175</v>
      </c>
      <c r="H349" s="150"/>
      <c r="L349" s="149"/>
      <c r="M349" s="152"/>
      <c r="N349" s="153"/>
      <c r="O349" s="153"/>
      <c r="P349" s="153"/>
      <c r="Q349" s="153"/>
      <c r="R349" s="153"/>
      <c r="S349" s="153"/>
      <c r="T349" s="154"/>
      <c r="AT349" s="150" t="s">
        <v>133</v>
      </c>
      <c r="AU349" s="150" t="s">
        <v>84</v>
      </c>
      <c r="AV349" s="148" t="s">
        <v>82</v>
      </c>
      <c r="AW349" s="148" t="s">
        <v>36</v>
      </c>
      <c r="AX349" s="148" t="s">
        <v>6</v>
      </c>
      <c r="AY349" s="150" t="s">
        <v>122</v>
      </c>
    </row>
    <row r="350" spans="1:65" s="118" customFormat="1" ht="22.8" customHeight="1">
      <c r="B350" s="119"/>
      <c r="D350" s="120" t="s">
        <v>74</v>
      </c>
      <c r="E350" s="129" t="s">
        <v>425</v>
      </c>
      <c r="F350" s="129" t="s">
        <v>426</v>
      </c>
      <c r="J350" s="130"/>
      <c r="L350" s="119"/>
      <c r="M350" s="123"/>
      <c r="N350" s="124"/>
      <c r="O350" s="124"/>
      <c r="P350" s="125">
        <f>SUM(P351:P360)</f>
        <v>0</v>
      </c>
      <c r="Q350" s="124"/>
      <c r="R350" s="125">
        <f>SUM(R351:R360)</f>
        <v>0</v>
      </c>
      <c r="S350" s="124"/>
      <c r="T350" s="126">
        <f>SUM(T351:T360)</f>
        <v>0</v>
      </c>
      <c r="AR350" s="120" t="s">
        <v>151</v>
      </c>
      <c r="AT350" s="127" t="s">
        <v>74</v>
      </c>
      <c r="AU350" s="127" t="s">
        <v>82</v>
      </c>
      <c r="AY350" s="120" t="s">
        <v>122</v>
      </c>
      <c r="BK350" s="128">
        <f>SUM(BK351:BK360)</f>
        <v>0</v>
      </c>
    </row>
    <row r="351" spans="1:65" s="18" customFormat="1" ht="16.5" customHeight="1">
      <c r="A351" s="14"/>
      <c r="B351" s="131"/>
      <c r="C351" s="132" t="s">
        <v>427</v>
      </c>
      <c r="D351" s="132" t="s">
        <v>125</v>
      </c>
      <c r="E351" s="133" t="s">
        <v>428</v>
      </c>
      <c r="F351" s="134" t="s">
        <v>429</v>
      </c>
      <c r="G351" s="135" t="s">
        <v>415</v>
      </c>
      <c r="H351" s="136">
        <v>1</v>
      </c>
      <c r="I351" s="136"/>
      <c r="J351" s="136"/>
      <c r="K351" s="134"/>
      <c r="L351" s="15"/>
      <c r="M351" s="137"/>
      <c r="N351" s="138" t="s">
        <v>46</v>
      </c>
      <c r="O351" s="139">
        <v>0</v>
      </c>
      <c r="P351" s="139">
        <f>O351*H351</f>
        <v>0</v>
      </c>
      <c r="Q351" s="139">
        <v>0</v>
      </c>
      <c r="R351" s="139">
        <f>Q351*H351</f>
        <v>0</v>
      </c>
      <c r="S351" s="139">
        <v>0</v>
      </c>
      <c r="T351" s="140">
        <f>S351*H351</f>
        <v>0</v>
      </c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R351" s="141" t="s">
        <v>416</v>
      </c>
      <c r="AT351" s="141" t="s">
        <v>125</v>
      </c>
      <c r="AU351" s="141" t="s">
        <v>84</v>
      </c>
      <c r="AY351" s="2" t="s">
        <v>122</v>
      </c>
      <c r="BE351" s="142">
        <f>IF(N351="základní",J351,0)</f>
        <v>0</v>
      </c>
      <c r="BF351" s="142">
        <f>IF(N351="snížená",J351,0)</f>
        <v>0</v>
      </c>
      <c r="BG351" s="142">
        <f>IF(N351="zákl. přenesená",J351,0)</f>
        <v>0</v>
      </c>
      <c r="BH351" s="142">
        <f>IF(N351="sníž. přenesená",J351,0)</f>
        <v>0</v>
      </c>
      <c r="BI351" s="142">
        <f>IF(N351="nulová",J351,0)</f>
        <v>0</v>
      </c>
      <c r="BJ351" s="2" t="s">
        <v>82</v>
      </c>
      <c r="BK351" s="143">
        <f>ROUND(I351*H351,15)</f>
        <v>0</v>
      </c>
      <c r="BL351" s="2" t="s">
        <v>416</v>
      </c>
      <c r="BM351" s="141" t="s">
        <v>430</v>
      </c>
    </row>
    <row r="352" spans="1:65" s="148" customFormat="1">
      <c r="B352" s="149"/>
      <c r="D352" s="144" t="s">
        <v>133</v>
      </c>
      <c r="E352" s="150"/>
      <c r="F352" s="151" t="s">
        <v>431</v>
      </c>
      <c r="H352" s="150"/>
      <c r="L352" s="149"/>
      <c r="M352" s="152"/>
      <c r="N352" s="153"/>
      <c r="O352" s="153"/>
      <c r="P352" s="153"/>
      <c r="Q352" s="153"/>
      <c r="R352" s="153"/>
      <c r="S352" s="153"/>
      <c r="T352" s="154"/>
      <c r="AT352" s="150" t="s">
        <v>133</v>
      </c>
      <c r="AU352" s="150" t="s">
        <v>84</v>
      </c>
      <c r="AV352" s="148" t="s">
        <v>82</v>
      </c>
      <c r="AW352" s="148" t="s">
        <v>36</v>
      </c>
      <c r="AX352" s="148" t="s">
        <v>6</v>
      </c>
      <c r="AY352" s="150" t="s">
        <v>122</v>
      </c>
    </row>
    <row r="353" spans="1:65" s="155" customFormat="1">
      <c r="B353" s="156"/>
      <c r="D353" s="144" t="s">
        <v>133</v>
      </c>
      <c r="E353" s="157"/>
      <c r="F353" s="158" t="s">
        <v>82</v>
      </c>
      <c r="H353" s="159">
        <v>1</v>
      </c>
      <c r="L353" s="156"/>
      <c r="M353" s="160"/>
      <c r="N353" s="161"/>
      <c r="O353" s="161"/>
      <c r="P353" s="161"/>
      <c r="Q353" s="161"/>
      <c r="R353" s="161"/>
      <c r="S353" s="161"/>
      <c r="T353" s="162"/>
      <c r="AT353" s="157" t="s">
        <v>133</v>
      </c>
      <c r="AU353" s="157" t="s">
        <v>84</v>
      </c>
      <c r="AV353" s="155" t="s">
        <v>84</v>
      </c>
      <c r="AW353" s="155" t="s">
        <v>36</v>
      </c>
      <c r="AX353" s="155" t="s">
        <v>6</v>
      </c>
      <c r="AY353" s="157" t="s">
        <v>122</v>
      </c>
    </row>
    <row r="354" spans="1:65" s="163" customFormat="1">
      <c r="B354" s="164"/>
      <c r="D354" s="144" t="s">
        <v>133</v>
      </c>
      <c r="E354" s="165"/>
      <c r="F354" s="166" t="s">
        <v>136</v>
      </c>
      <c r="H354" s="167">
        <v>1</v>
      </c>
      <c r="L354" s="164"/>
      <c r="M354" s="168"/>
      <c r="N354" s="169"/>
      <c r="O354" s="169"/>
      <c r="P354" s="169"/>
      <c r="Q354" s="169"/>
      <c r="R354" s="169"/>
      <c r="S354" s="169"/>
      <c r="T354" s="170"/>
      <c r="AT354" s="165" t="s">
        <v>133</v>
      </c>
      <c r="AU354" s="165" t="s">
        <v>84</v>
      </c>
      <c r="AV354" s="163" t="s">
        <v>129</v>
      </c>
      <c r="AW354" s="163" t="s">
        <v>36</v>
      </c>
      <c r="AX354" s="163" t="s">
        <v>82</v>
      </c>
      <c r="AY354" s="165" t="s">
        <v>122</v>
      </c>
    </row>
    <row r="355" spans="1:65" s="148" customFormat="1">
      <c r="B355" s="149"/>
      <c r="D355" s="144" t="s">
        <v>133</v>
      </c>
      <c r="E355" s="150"/>
      <c r="F355" s="151" t="s">
        <v>175</v>
      </c>
      <c r="H355" s="150"/>
      <c r="L355" s="149"/>
      <c r="M355" s="152"/>
      <c r="N355" s="153"/>
      <c r="O355" s="153"/>
      <c r="P355" s="153"/>
      <c r="Q355" s="153"/>
      <c r="R355" s="153"/>
      <c r="S355" s="153"/>
      <c r="T355" s="154"/>
      <c r="AT355" s="150" t="s">
        <v>133</v>
      </c>
      <c r="AU355" s="150" t="s">
        <v>84</v>
      </c>
      <c r="AV355" s="148" t="s">
        <v>82</v>
      </c>
      <c r="AW355" s="148" t="s">
        <v>36</v>
      </c>
      <c r="AX355" s="148" t="s">
        <v>6</v>
      </c>
      <c r="AY355" s="150" t="s">
        <v>122</v>
      </c>
    </row>
    <row r="356" spans="1:65" s="18" customFormat="1" ht="16.5" customHeight="1">
      <c r="A356" s="14"/>
      <c r="B356" s="131"/>
      <c r="C356" s="132" t="s">
        <v>432</v>
      </c>
      <c r="D356" s="132" t="s">
        <v>125</v>
      </c>
      <c r="E356" s="133" t="s">
        <v>433</v>
      </c>
      <c r="F356" s="134" t="s">
        <v>434</v>
      </c>
      <c r="G356" s="135" t="s">
        <v>415</v>
      </c>
      <c r="H356" s="136">
        <v>1</v>
      </c>
      <c r="I356" s="136"/>
      <c r="J356" s="136"/>
      <c r="K356" s="134"/>
      <c r="L356" s="15"/>
      <c r="M356" s="137"/>
      <c r="N356" s="138" t="s">
        <v>46</v>
      </c>
      <c r="O356" s="139">
        <v>0</v>
      </c>
      <c r="P356" s="139">
        <f>O356*H356</f>
        <v>0</v>
      </c>
      <c r="Q356" s="139">
        <v>0</v>
      </c>
      <c r="R356" s="139">
        <f>Q356*H356</f>
        <v>0</v>
      </c>
      <c r="S356" s="139">
        <v>0</v>
      </c>
      <c r="T356" s="140">
        <f>S356*H356</f>
        <v>0</v>
      </c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R356" s="141" t="s">
        <v>416</v>
      </c>
      <c r="AT356" s="141" t="s">
        <v>125</v>
      </c>
      <c r="AU356" s="141" t="s">
        <v>84</v>
      </c>
      <c r="AY356" s="2" t="s">
        <v>122</v>
      </c>
      <c r="BE356" s="142">
        <f>IF(N356="základní",J356,0)</f>
        <v>0</v>
      </c>
      <c r="BF356" s="142">
        <f>IF(N356="snížená",J356,0)</f>
        <v>0</v>
      </c>
      <c r="BG356" s="142">
        <f>IF(N356="zákl. přenesená",J356,0)</f>
        <v>0</v>
      </c>
      <c r="BH356" s="142">
        <f>IF(N356="sníž. přenesená",J356,0)</f>
        <v>0</v>
      </c>
      <c r="BI356" s="142">
        <f>IF(N356="nulová",J356,0)</f>
        <v>0</v>
      </c>
      <c r="BJ356" s="2" t="s">
        <v>82</v>
      </c>
      <c r="BK356" s="143">
        <f>ROUND(I356*H356,15)</f>
        <v>0</v>
      </c>
      <c r="BL356" s="2" t="s">
        <v>416</v>
      </c>
      <c r="BM356" s="141" t="s">
        <v>435</v>
      </c>
    </row>
    <row r="357" spans="1:65" s="148" customFormat="1">
      <c r="B357" s="149"/>
      <c r="D357" s="144" t="s">
        <v>133</v>
      </c>
      <c r="E357" s="150"/>
      <c r="F357" s="151" t="s">
        <v>436</v>
      </c>
      <c r="H357" s="150"/>
      <c r="L357" s="149"/>
      <c r="M357" s="152"/>
      <c r="N357" s="153"/>
      <c r="O357" s="153"/>
      <c r="P357" s="153"/>
      <c r="Q357" s="153"/>
      <c r="R357" s="153"/>
      <c r="S357" s="153"/>
      <c r="T357" s="154"/>
      <c r="AT357" s="150" t="s">
        <v>133</v>
      </c>
      <c r="AU357" s="150" t="s">
        <v>84</v>
      </c>
      <c r="AV357" s="148" t="s">
        <v>82</v>
      </c>
      <c r="AW357" s="148" t="s">
        <v>36</v>
      </c>
      <c r="AX357" s="148" t="s">
        <v>6</v>
      </c>
      <c r="AY357" s="150" t="s">
        <v>122</v>
      </c>
    </row>
    <row r="358" spans="1:65" s="155" customFormat="1">
      <c r="B358" s="156"/>
      <c r="D358" s="144" t="s">
        <v>133</v>
      </c>
      <c r="E358" s="157"/>
      <c r="F358" s="158" t="s">
        <v>82</v>
      </c>
      <c r="H358" s="159">
        <v>1</v>
      </c>
      <c r="L358" s="156"/>
      <c r="M358" s="160"/>
      <c r="N358" s="161"/>
      <c r="O358" s="161"/>
      <c r="P358" s="161"/>
      <c r="Q358" s="161"/>
      <c r="R358" s="161"/>
      <c r="S358" s="161"/>
      <c r="T358" s="162"/>
      <c r="AT358" s="157" t="s">
        <v>133</v>
      </c>
      <c r="AU358" s="157" t="s">
        <v>84</v>
      </c>
      <c r="AV358" s="155" t="s">
        <v>84</v>
      </c>
      <c r="AW358" s="155" t="s">
        <v>36</v>
      </c>
      <c r="AX358" s="155" t="s">
        <v>6</v>
      </c>
      <c r="AY358" s="157" t="s">
        <v>122</v>
      </c>
    </row>
    <row r="359" spans="1:65" s="163" customFormat="1">
      <c r="B359" s="164"/>
      <c r="D359" s="144" t="s">
        <v>133</v>
      </c>
      <c r="E359" s="165"/>
      <c r="F359" s="166" t="s">
        <v>136</v>
      </c>
      <c r="H359" s="167">
        <v>1</v>
      </c>
      <c r="L359" s="164"/>
      <c r="M359" s="168"/>
      <c r="N359" s="169"/>
      <c r="O359" s="169"/>
      <c r="P359" s="169"/>
      <c r="Q359" s="169"/>
      <c r="R359" s="169"/>
      <c r="S359" s="169"/>
      <c r="T359" s="170"/>
      <c r="AT359" s="165" t="s">
        <v>133</v>
      </c>
      <c r="AU359" s="165" t="s">
        <v>84</v>
      </c>
      <c r="AV359" s="163" t="s">
        <v>129</v>
      </c>
      <c r="AW359" s="163" t="s">
        <v>36</v>
      </c>
      <c r="AX359" s="163" t="s">
        <v>82</v>
      </c>
      <c r="AY359" s="165" t="s">
        <v>122</v>
      </c>
    </row>
    <row r="360" spans="1:65" s="148" customFormat="1">
      <c r="B360" s="149"/>
      <c r="D360" s="144" t="s">
        <v>133</v>
      </c>
      <c r="E360" s="150"/>
      <c r="F360" s="151" t="s">
        <v>175</v>
      </c>
      <c r="H360" s="150"/>
      <c r="L360" s="149"/>
      <c r="M360" s="179"/>
      <c r="N360" s="180"/>
      <c r="O360" s="180"/>
      <c r="P360" s="180"/>
      <c r="Q360" s="180"/>
      <c r="R360" s="180"/>
      <c r="S360" s="180"/>
      <c r="T360" s="181"/>
      <c r="AT360" s="150" t="s">
        <v>133</v>
      </c>
      <c r="AU360" s="150" t="s">
        <v>84</v>
      </c>
      <c r="AV360" s="148" t="s">
        <v>82</v>
      </c>
      <c r="AW360" s="148" t="s">
        <v>36</v>
      </c>
      <c r="AX360" s="148" t="s">
        <v>6</v>
      </c>
      <c r="AY360" s="150" t="s">
        <v>122</v>
      </c>
    </row>
    <row r="361" spans="1:65" s="18" customFormat="1" ht="6.9" customHeight="1">
      <c r="A361" s="14"/>
      <c r="B361" s="25"/>
      <c r="C361" s="26"/>
      <c r="D361" s="26"/>
      <c r="E361" s="26"/>
      <c r="F361" s="26"/>
      <c r="G361" s="26"/>
      <c r="H361" s="26"/>
      <c r="I361" s="26"/>
      <c r="J361" s="26"/>
      <c r="K361" s="26"/>
      <c r="L361" s="15"/>
      <c r="M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</row>
  </sheetData>
  <autoFilter ref="C93:K360"/>
  <mergeCells count="9">
    <mergeCell ref="E48:H48"/>
    <mergeCell ref="E50:H50"/>
    <mergeCell ref="E84:H84"/>
    <mergeCell ref="E86:H86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fitToHeight="100" orientation="portrait" horizontalDpi="300" verticalDpi="300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68"/>
  <sheetViews>
    <sheetView showGridLines="0" tabSelected="1" topLeftCell="A261" zoomScaleNormal="100" workbookViewId="0">
      <selection activeCell="F283" sqref="F283"/>
    </sheetView>
  </sheetViews>
  <sheetFormatPr defaultColWidth="8.5703125"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 customWidth="1"/>
  </cols>
  <sheetData>
    <row r="1" spans="1:46">
      <c r="A1" s="73"/>
    </row>
    <row r="2" spans="1:46" ht="36.9" customHeight="1">
      <c r="L2" s="264" t="s">
        <v>5</v>
      </c>
      <c r="M2" s="264"/>
      <c r="N2" s="264"/>
      <c r="O2" s="264"/>
      <c r="P2" s="264"/>
      <c r="Q2" s="264"/>
      <c r="R2" s="264"/>
      <c r="S2" s="264"/>
      <c r="T2" s="264"/>
      <c r="U2" s="264"/>
      <c r="V2" s="264"/>
      <c r="AT2" s="2" t="s">
        <v>87</v>
      </c>
    </row>
    <row r="3" spans="1:46" ht="6.9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84</v>
      </c>
    </row>
    <row r="4" spans="1:46" ht="24.9" customHeight="1">
      <c r="B4" s="5"/>
      <c r="D4" s="6" t="s">
        <v>88</v>
      </c>
      <c r="L4" s="5"/>
      <c r="M4" s="74" t="s">
        <v>10</v>
      </c>
      <c r="AT4" s="2" t="s">
        <v>3</v>
      </c>
    </row>
    <row r="5" spans="1:46" ht="6.9" customHeight="1">
      <c r="B5" s="5"/>
      <c r="L5" s="5"/>
    </row>
    <row r="6" spans="1:46" ht="12" customHeight="1">
      <c r="B6" s="5"/>
      <c r="D6" s="10" t="s">
        <v>13</v>
      </c>
      <c r="L6" s="5"/>
    </row>
    <row r="7" spans="1:46" ht="16.5" customHeight="1">
      <c r="B7" s="5"/>
      <c r="E7" s="285" t="str">
        <f>'Rekapitulace stavby'!K6</f>
        <v>Mateřská školka, Severovýchod 483/25, Zábřeh</v>
      </c>
      <c r="F7" s="285"/>
      <c r="G7" s="285"/>
      <c r="H7" s="285"/>
      <c r="L7" s="5"/>
    </row>
    <row r="8" spans="1:46" s="18" customFormat="1" ht="12" customHeight="1">
      <c r="A8" s="14"/>
      <c r="B8" s="15"/>
      <c r="C8" s="14"/>
      <c r="D8" s="10" t="s">
        <v>89</v>
      </c>
      <c r="E8" s="14"/>
      <c r="F8" s="14"/>
      <c r="G8" s="14"/>
      <c r="H8" s="14"/>
      <c r="I8" s="14"/>
      <c r="J8" s="14"/>
      <c r="K8" s="14"/>
      <c r="L8" s="75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46" s="18" customFormat="1" ht="16.5" customHeight="1">
      <c r="A9" s="14"/>
      <c r="B9" s="15"/>
      <c r="C9" s="14"/>
      <c r="D9" s="14"/>
      <c r="E9" s="274" t="s">
        <v>437</v>
      </c>
      <c r="F9" s="274"/>
      <c r="G9" s="274"/>
      <c r="H9" s="274"/>
      <c r="I9" s="14"/>
      <c r="J9" s="14"/>
      <c r="K9" s="14"/>
      <c r="L9" s="75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46" s="18" customFormat="1">
      <c r="A10" s="14"/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75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46" s="18" customFormat="1" ht="12" customHeight="1">
      <c r="A11" s="14"/>
      <c r="B11" s="15"/>
      <c r="C11" s="14"/>
      <c r="D11" s="10" t="s">
        <v>15</v>
      </c>
      <c r="E11" s="14"/>
      <c r="F11" s="11"/>
      <c r="G11" s="14"/>
      <c r="H11" s="14"/>
      <c r="I11" s="10"/>
      <c r="J11" s="11"/>
      <c r="K11" s="14"/>
      <c r="L11" s="75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46" s="18" customFormat="1" ht="12" customHeight="1">
      <c r="A12" s="14"/>
      <c r="B12" s="15"/>
      <c r="C12" s="14"/>
      <c r="D12" s="10" t="s">
        <v>19</v>
      </c>
      <c r="E12" s="14"/>
      <c r="F12" s="11" t="s">
        <v>20</v>
      </c>
      <c r="G12" s="14"/>
      <c r="H12" s="14"/>
      <c r="I12" s="10"/>
      <c r="J12" s="76"/>
      <c r="K12" s="14"/>
      <c r="L12" s="75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46" s="18" customFormat="1" ht="10.8" customHeight="1">
      <c r="A13" s="14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75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46" s="18" customFormat="1" ht="12" customHeight="1">
      <c r="A14" s="14"/>
      <c r="B14" s="15"/>
      <c r="C14" s="14"/>
      <c r="D14" s="10" t="s">
        <v>27</v>
      </c>
      <c r="E14" s="14"/>
      <c r="F14" s="14"/>
      <c r="G14" s="14"/>
      <c r="H14" s="14"/>
      <c r="I14" s="10"/>
      <c r="J14" s="11"/>
      <c r="K14" s="14"/>
      <c r="L14" s="7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46" s="18" customFormat="1" ht="18" customHeight="1">
      <c r="A15" s="14"/>
      <c r="B15" s="15"/>
      <c r="C15" s="14"/>
      <c r="D15" s="14"/>
      <c r="E15" s="11" t="s">
        <v>30</v>
      </c>
      <c r="F15" s="14"/>
      <c r="G15" s="14"/>
      <c r="H15" s="14"/>
      <c r="I15" s="10"/>
      <c r="J15" s="11"/>
      <c r="K15" s="14"/>
      <c r="L15" s="75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46" s="18" customFormat="1" ht="6.9" customHeight="1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75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</row>
    <row r="17" spans="1:31" s="18" customFormat="1" ht="12" customHeight="1">
      <c r="A17" s="14"/>
      <c r="B17" s="15"/>
      <c r="C17" s="14"/>
      <c r="D17" s="10" t="s">
        <v>32</v>
      </c>
      <c r="E17" s="14"/>
      <c r="F17" s="14"/>
      <c r="G17" s="14"/>
      <c r="H17" s="14"/>
      <c r="I17" s="10"/>
      <c r="J17" s="11"/>
      <c r="K17" s="14"/>
      <c r="L17" s="75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</row>
    <row r="18" spans="1:31" s="18" customFormat="1" ht="18" customHeight="1">
      <c r="A18" s="14"/>
      <c r="B18" s="15"/>
      <c r="C18" s="14"/>
      <c r="D18" s="14"/>
      <c r="E18" s="265" t="str">
        <f>'Rekapitulace stavby'!E14</f>
        <v xml:space="preserve"> </v>
      </c>
      <c r="F18" s="265"/>
      <c r="G18" s="265"/>
      <c r="H18" s="265"/>
      <c r="I18" s="10"/>
      <c r="J18" s="11"/>
      <c r="K18" s="14"/>
      <c r="L18" s="75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</row>
    <row r="19" spans="1:31" s="18" customFormat="1" ht="6.9" customHeight="1">
      <c r="A19" s="14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75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</row>
    <row r="20" spans="1:31" s="18" customFormat="1" ht="12" customHeight="1">
      <c r="A20" s="14"/>
      <c r="B20" s="15"/>
      <c r="C20" s="14"/>
      <c r="D20" s="10" t="s">
        <v>34</v>
      </c>
      <c r="E20" s="14"/>
      <c r="F20" s="14"/>
      <c r="G20" s="14"/>
      <c r="H20" s="14"/>
      <c r="I20" s="10"/>
      <c r="J20" s="11"/>
      <c r="K20" s="14"/>
      <c r="L20" s="75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</row>
    <row r="21" spans="1:31" s="18" customFormat="1" ht="18" customHeight="1">
      <c r="A21" s="14"/>
      <c r="B21" s="15"/>
      <c r="C21" s="14"/>
      <c r="D21" s="14"/>
      <c r="E21" s="11" t="s">
        <v>35</v>
      </c>
      <c r="F21" s="14"/>
      <c r="G21" s="14"/>
      <c r="H21" s="14"/>
      <c r="I21" s="10"/>
      <c r="J21" s="11"/>
      <c r="K21" s="14"/>
      <c r="L21" s="75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</row>
    <row r="22" spans="1:31" s="18" customFormat="1" ht="6.9" customHeight="1">
      <c r="A22" s="14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75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</row>
    <row r="23" spans="1:31" s="18" customFormat="1" ht="12" customHeight="1">
      <c r="A23" s="14"/>
      <c r="B23" s="15"/>
      <c r="C23" s="14"/>
      <c r="D23" s="10" t="s">
        <v>37</v>
      </c>
      <c r="E23" s="14"/>
      <c r="F23" s="14"/>
      <c r="G23" s="14"/>
      <c r="H23" s="14"/>
      <c r="I23" s="10"/>
      <c r="J23" s="11"/>
      <c r="K23" s="14"/>
      <c r="L23" s="75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s="18" customFormat="1" ht="18" customHeight="1">
      <c r="A24" s="14"/>
      <c r="B24" s="15"/>
      <c r="C24" s="14"/>
      <c r="D24" s="14"/>
      <c r="E24" s="11" t="s">
        <v>38</v>
      </c>
      <c r="F24" s="14"/>
      <c r="G24" s="14"/>
      <c r="H24" s="14"/>
      <c r="I24" s="10"/>
      <c r="J24" s="11"/>
      <c r="K24" s="14"/>
      <c r="L24" s="75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 s="18" customFormat="1" ht="6.9" customHeight="1">
      <c r="A25" s="14"/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75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 s="18" customFormat="1" ht="12" customHeight="1">
      <c r="A26" s="14"/>
      <c r="B26" s="15"/>
      <c r="C26" s="14"/>
      <c r="D26" s="10" t="s">
        <v>39</v>
      </c>
      <c r="E26" s="14"/>
      <c r="F26" s="14"/>
      <c r="G26" s="14"/>
      <c r="H26" s="14"/>
      <c r="I26" s="14"/>
      <c r="J26" s="14"/>
      <c r="K26" s="14"/>
      <c r="L26" s="75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1:31" s="80" customFormat="1" ht="71.25" customHeight="1">
      <c r="A27" s="77"/>
      <c r="B27" s="78"/>
      <c r="C27" s="77"/>
      <c r="D27" s="77"/>
      <c r="E27" s="267" t="s">
        <v>40</v>
      </c>
      <c r="F27" s="267"/>
      <c r="G27" s="267"/>
      <c r="H27" s="267"/>
      <c r="I27" s="77"/>
      <c r="J27" s="77"/>
      <c r="K27" s="77"/>
      <c r="L27" s="79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</row>
    <row r="28" spans="1:31" s="18" customFormat="1" ht="6.9" customHeight="1">
      <c r="A28" s="14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75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1:31" s="18" customFormat="1" ht="6.9" customHeight="1">
      <c r="A29" s="14"/>
      <c r="B29" s="15"/>
      <c r="C29" s="14"/>
      <c r="D29" s="45"/>
      <c r="E29" s="45"/>
      <c r="F29" s="45"/>
      <c r="G29" s="45"/>
      <c r="H29" s="45"/>
      <c r="I29" s="45"/>
      <c r="J29" s="45"/>
      <c r="K29" s="45"/>
      <c r="L29" s="75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</row>
    <row r="30" spans="1:31" s="18" customFormat="1" ht="25.5" customHeight="1">
      <c r="A30" s="14"/>
      <c r="B30" s="15"/>
      <c r="C30" s="14"/>
      <c r="D30" s="81" t="s">
        <v>41</v>
      </c>
      <c r="E30" s="14"/>
      <c r="F30" s="14"/>
      <c r="G30" s="14"/>
      <c r="H30" s="14"/>
      <c r="I30" s="14"/>
      <c r="J30" s="82"/>
      <c r="K30" s="14"/>
      <c r="L30" s="75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</row>
    <row r="31" spans="1:31" s="18" customFormat="1" ht="6.9" customHeight="1">
      <c r="A31" s="14"/>
      <c r="B31" s="15"/>
      <c r="C31" s="14"/>
      <c r="D31" s="45"/>
      <c r="E31" s="45"/>
      <c r="F31" s="45"/>
      <c r="G31" s="45"/>
      <c r="H31" s="45"/>
      <c r="I31" s="45"/>
      <c r="J31" s="45"/>
      <c r="K31" s="45"/>
      <c r="L31" s="75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</row>
    <row r="32" spans="1:31" s="18" customFormat="1" ht="14.4" customHeight="1">
      <c r="A32" s="14"/>
      <c r="B32" s="15"/>
      <c r="C32" s="14"/>
      <c r="D32" s="14"/>
      <c r="E32" s="14"/>
      <c r="F32" s="83" t="s">
        <v>43</v>
      </c>
      <c r="G32" s="14"/>
      <c r="H32" s="14"/>
      <c r="I32" s="83"/>
      <c r="J32" s="83"/>
      <c r="K32" s="14"/>
      <c r="L32" s="75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</row>
    <row r="33" spans="1:31" s="18" customFormat="1" ht="14.4" customHeight="1">
      <c r="A33" s="14"/>
      <c r="B33" s="15"/>
      <c r="C33" s="14"/>
      <c r="D33" s="84" t="s">
        <v>45</v>
      </c>
      <c r="E33" s="10" t="s">
        <v>46</v>
      </c>
      <c r="F33" s="85">
        <f>ROUND((SUM(BE95:BE367)),  15)</f>
        <v>0</v>
      </c>
      <c r="G33" s="14"/>
      <c r="H33" s="14"/>
      <c r="I33" s="86"/>
      <c r="J33" s="85"/>
      <c r="K33" s="14"/>
      <c r="L33" s="75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 s="18" customFormat="1" ht="14.4" customHeight="1">
      <c r="A34" s="14"/>
      <c r="B34" s="15"/>
      <c r="C34" s="14"/>
      <c r="D34" s="14"/>
      <c r="E34" s="10" t="s">
        <v>47</v>
      </c>
      <c r="F34" s="85">
        <f>ROUND((SUM(BF95:BF367)),  15)</f>
        <v>0</v>
      </c>
      <c r="G34" s="14"/>
      <c r="H34" s="14"/>
      <c r="I34" s="86"/>
      <c r="J34" s="85"/>
      <c r="K34" s="14"/>
      <c r="L34" s="75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 s="18" customFormat="1" ht="14.4" hidden="1" customHeight="1">
      <c r="A35" s="14"/>
      <c r="B35" s="15"/>
      <c r="C35" s="14"/>
      <c r="D35" s="14"/>
      <c r="E35" s="10" t="s">
        <v>48</v>
      </c>
      <c r="F35" s="85">
        <f>ROUND((SUM(BG95:BG367)),  15)</f>
        <v>0</v>
      </c>
      <c r="G35" s="14"/>
      <c r="H35" s="14"/>
      <c r="I35" s="86"/>
      <c r="J35" s="85"/>
      <c r="K35" s="14"/>
      <c r="L35" s="75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s="18" customFormat="1" ht="14.4" hidden="1" customHeight="1">
      <c r="A36" s="14"/>
      <c r="B36" s="15"/>
      <c r="C36" s="14"/>
      <c r="D36" s="14"/>
      <c r="E36" s="10" t="s">
        <v>49</v>
      </c>
      <c r="F36" s="85">
        <f>ROUND((SUM(BH95:BH367)),  15)</f>
        <v>0</v>
      </c>
      <c r="G36" s="14"/>
      <c r="H36" s="14"/>
      <c r="I36" s="86"/>
      <c r="J36" s="85"/>
      <c r="K36" s="14"/>
      <c r="L36" s="75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 s="18" customFormat="1" ht="14.4" hidden="1" customHeight="1">
      <c r="A37" s="14"/>
      <c r="B37" s="15"/>
      <c r="C37" s="14"/>
      <c r="D37" s="14"/>
      <c r="E37" s="10" t="s">
        <v>50</v>
      </c>
      <c r="F37" s="85">
        <f>ROUND((SUM(BI95:BI367)),  15)</f>
        <v>0</v>
      </c>
      <c r="G37" s="14"/>
      <c r="H37" s="14"/>
      <c r="I37" s="86"/>
      <c r="J37" s="85"/>
      <c r="K37" s="14"/>
      <c r="L37" s="75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 s="18" customFormat="1" ht="6.9" customHeight="1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75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 s="18" customFormat="1" ht="25.5" customHeight="1">
      <c r="A39" s="14"/>
      <c r="B39" s="15"/>
      <c r="C39" s="87"/>
      <c r="D39" s="88" t="s">
        <v>51</v>
      </c>
      <c r="E39" s="39"/>
      <c r="F39" s="39"/>
      <c r="G39" s="89" t="s">
        <v>52</v>
      </c>
      <c r="H39" s="90" t="s">
        <v>53</v>
      </c>
      <c r="I39" s="39"/>
      <c r="J39" s="91"/>
      <c r="K39" s="92"/>
      <c r="L39" s="75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 s="18" customFormat="1" ht="14.4" customHeight="1">
      <c r="A40" s="1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75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  <row r="44" spans="1:31" s="18" customFormat="1" ht="6.9" customHeight="1">
      <c r="A44" s="14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75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1" s="18" customFormat="1" ht="24.9" customHeight="1">
      <c r="A45" s="14"/>
      <c r="B45" s="15"/>
      <c r="C45" s="6" t="s">
        <v>91</v>
      </c>
      <c r="D45" s="14"/>
      <c r="E45" s="14"/>
      <c r="F45" s="14"/>
      <c r="G45" s="14"/>
      <c r="H45" s="14"/>
      <c r="I45" s="14"/>
      <c r="J45" s="14"/>
      <c r="K45" s="14"/>
      <c r="L45" s="75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1" s="18" customFormat="1" ht="6.9" customHeight="1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75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</row>
    <row r="47" spans="1:31" s="18" customFormat="1" ht="12" customHeight="1">
      <c r="A47" s="14"/>
      <c r="B47" s="15"/>
      <c r="C47" s="10" t="s">
        <v>13</v>
      </c>
      <c r="D47" s="14"/>
      <c r="E47" s="14"/>
      <c r="F47" s="14"/>
      <c r="G47" s="14"/>
      <c r="H47" s="14"/>
      <c r="I47" s="14"/>
      <c r="J47" s="14"/>
      <c r="K47" s="14"/>
      <c r="L47" s="75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1" s="18" customFormat="1" ht="16.5" customHeight="1">
      <c r="A48" s="14"/>
      <c r="B48" s="15"/>
      <c r="C48" s="14"/>
      <c r="D48" s="14"/>
      <c r="E48" s="285" t="str">
        <f>E7</f>
        <v>Mateřská školka, Severovýchod 483/25, Zábřeh</v>
      </c>
      <c r="F48" s="285"/>
      <c r="G48" s="285"/>
      <c r="H48" s="285"/>
      <c r="I48" s="14"/>
      <c r="J48" s="14"/>
      <c r="K48" s="14"/>
      <c r="L48" s="75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</row>
    <row r="49" spans="1:47" s="18" customFormat="1" ht="12" customHeight="1">
      <c r="A49" s="14"/>
      <c r="B49" s="15"/>
      <c r="C49" s="10" t="s">
        <v>89</v>
      </c>
      <c r="D49" s="14"/>
      <c r="E49" s="14"/>
      <c r="F49" s="14"/>
      <c r="G49" s="14"/>
      <c r="H49" s="14"/>
      <c r="I49" s="14"/>
      <c r="J49" s="14"/>
      <c r="K49" s="14"/>
      <c r="L49" s="75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:47" s="18" customFormat="1" ht="16.5" customHeight="1">
      <c r="A50" s="14"/>
      <c r="B50" s="15"/>
      <c r="C50" s="14"/>
      <c r="D50" s="14"/>
      <c r="E50" s="274" t="str">
        <f>E9</f>
        <v>SO 02 - Oprava střechy objektu B</v>
      </c>
      <c r="F50" s="274"/>
      <c r="G50" s="274"/>
      <c r="H50" s="274"/>
      <c r="I50" s="14"/>
      <c r="J50" s="14"/>
      <c r="K50" s="14"/>
      <c r="L50" s="75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</row>
    <row r="51" spans="1:47" s="18" customFormat="1" ht="6.9" customHeight="1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75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</row>
    <row r="52" spans="1:47" s="18" customFormat="1" ht="12" customHeight="1">
      <c r="A52" s="14"/>
      <c r="B52" s="15"/>
      <c r="C52" s="10" t="s">
        <v>19</v>
      </c>
      <c r="D52" s="14"/>
      <c r="E52" s="14"/>
      <c r="F52" s="11" t="str">
        <f>F12</f>
        <v>Zábřeh</v>
      </c>
      <c r="G52" s="14"/>
      <c r="H52" s="14"/>
      <c r="I52" s="10"/>
      <c r="J52" s="76"/>
      <c r="K52" s="14"/>
      <c r="L52" s="75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</row>
    <row r="53" spans="1:47" s="18" customFormat="1" ht="6.9" customHeight="1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75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  <row r="54" spans="1:47" s="18" customFormat="1" ht="15.15" customHeight="1">
      <c r="A54" s="14"/>
      <c r="B54" s="15"/>
      <c r="C54" s="10" t="s">
        <v>27</v>
      </c>
      <c r="D54" s="14"/>
      <c r="E54" s="14"/>
      <c r="F54" s="11" t="str">
        <f>E15</f>
        <v>Město Zábřeh</v>
      </c>
      <c r="G54" s="14"/>
      <c r="H54" s="14"/>
      <c r="I54" s="10"/>
      <c r="J54" s="93"/>
      <c r="K54" s="14"/>
      <c r="L54" s="75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</row>
    <row r="55" spans="1:47" s="18" customFormat="1" ht="15.15" customHeight="1">
      <c r="A55" s="14"/>
      <c r="B55" s="15"/>
      <c r="C55" s="10" t="s">
        <v>32</v>
      </c>
      <c r="D55" s="14"/>
      <c r="E55" s="14"/>
      <c r="F55" s="11" t="str">
        <f>IF(E18="","",E18)</f>
        <v xml:space="preserve"> </v>
      </c>
      <c r="G55" s="14"/>
      <c r="H55" s="14"/>
      <c r="I55" s="10"/>
      <c r="J55" s="93"/>
      <c r="K55" s="14"/>
      <c r="L55" s="75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:47" s="18" customFormat="1" ht="10.35" customHeight="1">
      <c r="A56" s="14"/>
      <c r="B56" s="15"/>
      <c r="C56" s="14"/>
      <c r="D56" s="14"/>
      <c r="E56" s="14"/>
      <c r="F56" s="14"/>
      <c r="G56" s="14"/>
      <c r="H56" s="14"/>
      <c r="I56" s="14"/>
      <c r="J56" s="14"/>
      <c r="K56" s="14"/>
      <c r="L56" s="75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:47" s="18" customFormat="1" ht="29.25" customHeight="1">
      <c r="A57" s="14"/>
      <c r="B57" s="15"/>
      <c r="C57" s="94" t="s">
        <v>92</v>
      </c>
      <c r="D57" s="87"/>
      <c r="E57" s="87"/>
      <c r="F57" s="87"/>
      <c r="G57" s="87"/>
      <c r="H57" s="87"/>
      <c r="I57" s="87"/>
      <c r="J57" s="95"/>
      <c r="K57" s="87"/>
      <c r="L57" s="75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:47" s="18" customFormat="1" ht="10.35" customHeight="1">
      <c r="A58" s="14"/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75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:47" s="18" customFormat="1" ht="22.8" customHeight="1">
      <c r="A59" s="14"/>
      <c r="B59" s="15"/>
      <c r="C59" s="96" t="s">
        <v>73</v>
      </c>
      <c r="D59" s="14"/>
      <c r="E59" s="14"/>
      <c r="F59" s="14"/>
      <c r="G59" s="14"/>
      <c r="H59" s="14"/>
      <c r="I59" s="14"/>
      <c r="J59" s="82"/>
      <c r="K59" s="14"/>
      <c r="L59" s="75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U59" s="2" t="s">
        <v>93</v>
      </c>
    </row>
    <row r="60" spans="1:47" s="97" customFormat="1" ht="24.9" customHeight="1">
      <c r="B60" s="98"/>
      <c r="D60" s="99" t="s">
        <v>94</v>
      </c>
      <c r="E60" s="100"/>
      <c r="F60" s="100"/>
      <c r="G60" s="100"/>
      <c r="H60" s="100"/>
      <c r="I60" s="100"/>
      <c r="J60" s="101"/>
      <c r="L60" s="98"/>
    </row>
    <row r="61" spans="1:47" s="102" customFormat="1" ht="19.95" customHeight="1">
      <c r="B61" s="103"/>
      <c r="D61" s="104" t="s">
        <v>95</v>
      </c>
      <c r="E61" s="105"/>
      <c r="F61" s="105"/>
      <c r="G61" s="105"/>
      <c r="H61" s="105"/>
      <c r="I61" s="105"/>
      <c r="J61" s="106"/>
      <c r="L61" s="103"/>
    </row>
    <row r="62" spans="1:47" s="102" customFormat="1" ht="19.95" customHeight="1">
      <c r="B62" s="103"/>
      <c r="D62" s="104" t="s">
        <v>438</v>
      </c>
      <c r="E62" s="105"/>
      <c r="F62" s="105"/>
      <c r="G62" s="105"/>
      <c r="H62" s="105"/>
      <c r="I62" s="105"/>
      <c r="J62" s="106"/>
      <c r="L62" s="103"/>
    </row>
    <row r="63" spans="1:47" s="102" customFormat="1" ht="19.95" customHeight="1">
      <c r="B63" s="103"/>
      <c r="D63" s="104" t="s">
        <v>96</v>
      </c>
      <c r="E63" s="105"/>
      <c r="F63" s="105"/>
      <c r="G63" s="105"/>
      <c r="H63" s="105"/>
      <c r="I63" s="105"/>
      <c r="J63" s="106"/>
      <c r="L63" s="103"/>
    </row>
    <row r="64" spans="1:47" s="102" customFormat="1" ht="19.95" customHeight="1">
      <c r="B64" s="103"/>
      <c r="D64" s="104" t="s">
        <v>97</v>
      </c>
      <c r="E64" s="105"/>
      <c r="F64" s="105"/>
      <c r="G64" s="105"/>
      <c r="H64" s="105"/>
      <c r="I64" s="105"/>
      <c r="J64" s="106"/>
      <c r="L64" s="103"/>
    </row>
    <row r="65" spans="1:31" s="97" customFormat="1" ht="24.9" customHeight="1">
      <c r="B65" s="98"/>
      <c r="D65" s="99" t="s">
        <v>98</v>
      </c>
      <c r="E65" s="100"/>
      <c r="F65" s="100"/>
      <c r="G65" s="100"/>
      <c r="H65" s="100"/>
      <c r="I65" s="100"/>
      <c r="J65" s="101"/>
      <c r="L65" s="98"/>
    </row>
    <row r="66" spans="1:31" s="102" customFormat="1" ht="19.95" customHeight="1">
      <c r="B66" s="103"/>
      <c r="D66" s="104" t="s">
        <v>99</v>
      </c>
      <c r="E66" s="105"/>
      <c r="F66" s="105"/>
      <c r="G66" s="105"/>
      <c r="H66" s="105"/>
      <c r="I66" s="105"/>
      <c r="J66" s="106"/>
      <c r="L66" s="103"/>
    </row>
    <row r="67" spans="1:31" s="102" customFormat="1" ht="19.95" customHeight="1">
      <c r="B67" s="103"/>
      <c r="D67" s="104" t="s">
        <v>100</v>
      </c>
      <c r="E67" s="105"/>
      <c r="F67" s="105"/>
      <c r="G67" s="105"/>
      <c r="H67" s="105"/>
      <c r="I67" s="105"/>
      <c r="J67" s="106"/>
      <c r="L67" s="103"/>
    </row>
    <row r="68" spans="1:31" s="102" customFormat="1" ht="19.95" customHeight="1">
      <c r="B68" s="103"/>
      <c r="D68" s="104" t="s">
        <v>439</v>
      </c>
      <c r="E68" s="105"/>
      <c r="F68" s="105"/>
      <c r="G68" s="105"/>
      <c r="H68" s="105"/>
      <c r="I68" s="105"/>
      <c r="J68" s="106"/>
      <c r="L68" s="103"/>
    </row>
    <row r="69" spans="1:31" s="102" customFormat="1" ht="19.95" customHeight="1">
      <c r="B69" s="103"/>
      <c r="D69" s="104" t="s">
        <v>102</v>
      </c>
      <c r="E69" s="105"/>
      <c r="F69" s="105"/>
      <c r="G69" s="105"/>
      <c r="H69" s="105"/>
      <c r="I69" s="105"/>
      <c r="J69" s="106"/>
      <c r="L69" s="103"/>
    </row>
    <row r="70" spans="1:31" s="102" customFormat="1" ht="19.95" customHeight="1">
      <c r="B70" s="103"/>
      <c r="D70" s="104" t="s">
        <v>103</v>
      </c>
      <c r="E70" s="105"/>
      <c r="F70" s="105"/>
      <c r="G70" s="105"/>
      <c r="H70" s="105"/>
      <c r="I70" s="105"/>
      <c r="J70" s="106"/>
      <c r="L70" s="103"/>
    </row>
    <row r="71" spans="1:31" s="97" customFormat="1" ht="24.9" customHeight="1">
      <c r="B71" s="98"/>
      <c r="D71" s="99" t="s">
        <v>104</v>
      </c>
      <c r="E71" s="100"/>
      <c r="F71" s="100"/>
      <c r="G71" s="100"/>
      <c r="H71" s="100"/>
      <c r="I71" s="100"/>
      <c r="J71" s="101"/>
      <c r="L71" s="98"/>
    </row>
    <row r="72" spans="1:31" s="97" customFormat="1" ht="24.9" customHeight="1">
      <c r="B72" s="98"/>
      <c r="D72" s="99" t="s">
        <v>105</v>
      </c>
      <c r="E72" s="100"/>
      <c r="F72" s="100"/>
      <c r="G72" s="100"/>
      <c r="H72" s="100"/>
      <c r="I72" s="100"/>
      <c r="J72" s="101"/>
      <c r="L72" s="98"/>
    </row>
    <row r="73" spans="1:31" s="102" customFormat="1" ht="19.95" customHeight="1">
      <c r="B73" s="103"/>
      <c r="D73" s="104" t="s">
        <v>106</v>
      </c>
      <c r="E73" s="105"/>
      <c r="F73" s="105"/>
      <c r="G73" s="105"/>
      <c r="H73" s="105"/>
      <c r="I73" s="105"/>
      <c r="J73" s="106"/>
      <c r="L73" s="103"/>
    </row>
    <row r="74" spans="1:31" s="102" customFormat="1" ht="19.95" customHeight="1">
      <c r="B74" s="103"/>
      <c r="D74" s="104" t="s">
        <v>107</v>
      </c>
      <c r="E74" s="105"/>
      <c r="F74" s="105"/>
      <c r="G74" s="105"/>
      <c r="H74" s="105"/>
      <c r="I74" s="105"/>
      <c r="J74" s="106"/>
      <c r="L74" s="103"/>
    </row>
    <row r="75" spans="1:31" s="102" customFormat="1" ht="19.95" customHeight="1">
      <c r="B75" s="103"/>
      <c r="D75" s="104" t="s">
        <v>108</v>
      </c>
      <c r="E75" s="105"/>
      <c r="F75" s="105"/>
      <c r="G75" s="105"/>
      <c r="H75" s="105"/>
      <c r="I75" s="105"/>
      <c r="J75" s="106"/>
      <c r="L75" s="103"/>
    </row>
    <row r="76" spans="1:31" s="18" customFormat="1" ht="21.9" customHeight="1">
      <c r="A76" s="14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75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</row>
    <row r="77" spans="1:31" s="18" customFormat="1" ht="6.9" customHeight="1">
      <c r="A77" s="14"/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75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81" spans="1:63" s="18" customFormat="1" ht="6.9" customHeight="1">
      <c r="A81" s="14"/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75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</row>
    <row r="82" spans="1:63" s="18" customFormat="1" ht="24.9" customHeight="1">
      <c r="A82" s="14"/>
      <c r="B82" s="15"/>
      <c r="C82" s="6" t="s">
        <v>109</v>
      </c>
      <c r="D82" s="14"/>
      <c r="E82" s="14"/>
      <c r="F82" s="14"/>
      <c r="G82" s="14"/>
      <c r="H82" s="14"/>
      <c r="I82" s="14"/>
      <c r="J82" s="14"/>
      <c r="K82" s="14"/>
      <c r="L82" s="75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</row>
    <row r="83" spans="1:63" s="18" customFormat="1" ht="6.9" customHeight="1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75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</row>
    <row r="84" spans="1:63" s="18" customFormat="1" ht="12" customHeight="1">
      <c r="A84" s="14"/>
      <c r="B84" s="15"/>
      <c r="C84" s="10" t="s">
        <v>13</v>
      </c>
      <c r="D84" s="14"/>
      <c r="E84" s="14"/>
      <c r="F84" s="14"/>
      <c r="G84" s="14"/>
      <c r="H84" s="14"/>
      <c r="I84" s="14"/>
      <c r="J84" s="14"/>
      <c r="K84" s="14"/>
      <c r="L84" s="75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</row>
    <row r="85" spans="1:63" s="18" customFormat="1" ht="16.5" customHeight="1">
      <c r="A85" s="14"/>
      <c r="B85" s="15"/>
      <c r="C85" s="14"/>
      <c r="D85" s="14"/>
      <c r="E85" s="285" t="str">
        <f>E7</f>
        <v>Mateřská školka, Severovýchod 483/25, Zábřeh</v>
      </c>
      <c r="F85" s="285"/>
      <c r="G85" s="285"/>
      <c r="H85" s="285"/>
      <c r="I85" s="14"/>
      <c r="J85" s="14"/>
      <c r="K85" s="14"/>
      <c r="L85" s="75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</row>
    <row r="86" spans="1:63" s="18" customFormat="1" ht="12" customHeight="1">
      <c r="A86" s="14"/>
      <c r="B86" s="15"/>
      <c r="C86" s="10" t="s">
        <v>89</v>
      </c>
      <c r="D86" s="14"/>
      <c r="E86" s="14"/>
      <c r="F86" s="14"/>
      <c r="G86" s="14"/>
      <c r="H86" s="14"/>
      <c r="I86" s="14"/>
      <c r="J86" s="14"/>
      <c r="K86" s="14"/>
      <c r="L86" s="75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</row>
    <row r="87" spans="1:63" s="18" customFormat="1" ht="16.5" customHeight="1">
      <c r="A87" s="14"/>
      <c r="B87" s="15"/>
      <c r="C87" s="14"/>
      <c r="D87" s="14"/>
      <c r="E87" s="274" t="str">
        <f>E9</f>
        <v>SO 02 - Oprava střechy objektu B</v>
      </c>
      <c r="F87" s="274"/>
      <c r="G87" s="274"/>
      <c r="H87" s="274"/>
      <c r="I87" s="14"/>
      <c r="J87" s="14"/>
      <c r="K87" s="14"/>
      <c r="L87" s="75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</row>
    <row r="88" spans="1:63" s="18" customFormat="1" ht="6.9" customHeight="1">
      <c r="A88" s="14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75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</row>
    <row r="89" spans="1:63" s="18" customFormat="1" ht="12" customHeight="1">
      <c r="A89" s="14"/>
      <c r="B89" s="15"/>
      <c r="C89" s="10" t="s">
        <v>19</v>
      </c>
      <c r="D89" s="14"/>
      <c r="E89" s="14"/>
      <c r="F89" s="11" t="str">
        <f>F12</f>
        <v>Zábřeh</v>
      </c>
      <c r="G89" s="14"/>
      <c r="H89" s="14"/>
      <c r="I89" s="10"/>
      <c r="J89" s="76"/>
      <c r="K89" s="14"/>
      <c r="L89" s="75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:63" s="18" customFormat="1" ht="6.9" customHeight="1">
      <c r="A90" s="14"/>
      <c r="B90" s="15"/>
      <c r="C90" s="14"/>
      <c r="D90" s="14"/>
      <c r="E90" s="14"/>
      <c r="F90" s="14"/>
      <c r="G90" s="14"/>
      <c r="H90" s="14"/>
      <c r="I90" s="14"/>
      <c r="J90" s="14"/>
      <c r="K90" s="14"/>
      <c r="L90" s="75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</row>
    <row r="91" spans="1:63" s="18" customFormat="1" ht="15.15" customHeight="1">
      <c r="A91" s="14"/>
      <c r="B91" s="15"/>
      <c r="C91" s="10" t="s">
        <v>27</v>
      </c>
      <c r="D91" s="14"/>
      <c r="E91" s="14"/>
      <c r="F91" s="11" t="str">
        <f>E15</f>
        <v>Město Zábřeh</v>
      </c>
      <c r="G91" s="14"/>
      <c r="H91" s="14"/>
      <c r="I91" s="10"/>
      <c r="J91" s="93"/>
      <c r="K91" s="14"/>
      <c r="L91" s="75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</row>
    <row r="92" spans="1:63" s="18" customFormat="1" ht="15.15" customHeight="1">
      <c r="A92" s="14"/>
      <c r="B92" s="15"/>
      <c r="C92" s="10" t="s">
        <v>32</v>
      </c>
      <c r="D92" s="14"/>
      <c r="E92" s="14"/>
      <c r="F92" s="11" t="str">
        <f>IF(E18="","",E18)</f>
        <v xml:space="preserve"> </v>
      </c>
      <c r="G92" s="14"/>
      <c r="H92" s="14"/>
      <c r="I92" s="10"/>
      <c r="J92" s="93"/>
      <c r="K92" s="14"/>
      <c r="L92" s="75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</row>
    <row r="93" spans="1:63" s="18" customFormat="1" ht="10.35" customHeight="1">
      <c r="A93" s="14"/>
      <c r="B93" s="15"/>
      <c r="C93" s="14"/>
      <c r="D93" s="14"/>
      <c r="E93" s="14"/>
      <c r="F93" s="14"/>
      <c r="G93" s="14"/>
      <c r="H93" s="14"/>
      <c r="I93" s="14"/>
      <c r="J93" s="14"/>
      <c r="K93" s="14"/>
      <c r="L93" s="75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:63" s="113" customFormat="1" ht="29.25" customHeight="1">
      <c r="A94" s="107"/>
      <c r="B94" s="108"/>
      <c r="C94" s="109" t="s">
        <v>110</v>
      </c>
      <c r="D94" s="110" t="s">
        <v>60</v>
      </c>
      <c r="E94" s="110" t="s">
        <v>56</v>
      </c>
      <c r="F94" s="110" t="s">
        <v>57</v>
      </c>
      <c r="G94" s="110" t="s">
        <v>111</v>
      </c>
      <c r="H94" s="110" t="s">
        <v>112</v>
      </c>
      <c r="I94" s="110"/>
      <c r="J94" s="110"/>
      <c r="K94" s="111"/>
      <c r="L94" s="112"/>
      <c r="M94" s="41"/>
      <c r="N94" s="42" t="s">
        <v>45</v>
      </c>
      <c r="O94" s="42" t="s">
        <v>113</v>
      </c>
      <c r="P94" s="42" t="s">
        <v>114</v>
      </c>
      <c r="Q94" s="42" t="s">
        <v>115</v>
      </c>
      <c r="R94" s="42" t="s">
        <v>116</v>
      </c>
      <c r="S94" s="42" t="s">
        <v>117</v>
      </c>
      <c r="T94" s="43" t="s">
        <v>118</v>
      </c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</row>
    <row r="95" spans="1:63" s="18" customFormat="1" ht="22.8" customHeight="1">
      <c r="A95" s="14"/>
      <c r="B95" s="15"/>
      <c r="C95" s="49" t="s">
        <v>119</v>
      </c>
      <c r="D95" s="14"/>
      <c r="E95" s="14"/>
      <c r="F95" s="14"/>
      <c r="G95" s="14"/>
      <c r="H95" s="14"/>
      <c r="I95" s="14"/>
      <c r="J95" s="114"/>
      <c r="K95" s="14"/>
      <c r="L95" s="15"/>
      <c r="M95" s="44"/>
      <c r="N95" s="35"/>
      <c r="O95" s="45"/>
      <c r="P95" s="115" t="e">
        <f>P96+P122+P338+P344</f>
        <v>#REF!</v>
      </c>
      <c r="Q95" s="45"/>
      <c r="R95" s="115" t="e">
        <f>R96+R122+R338+R344</f>
        <v>#REF!</v>
      </c>
      <c r="S95" s="45"/>
      <c r="T95" s="116" t="e">
        <f>T96+T122+T338+T344</f>
        <v>#REF!</v>
      </c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" t="s">
        <v>74</v>
      </c>
      <c r="AU95" s="2" t="s">
        <v>93</v>
      </c>
      <c r="BK95" s="117" t="e">
        <f>BK96+BK122+BK338+BK344</f>
        <v>#REF!</v>
      </c>
    </row>
    <row r="96" spans="1:63" s="118" customFormat="1" ht="25.95" customHeight="1">
      <c r="B96" s="119"/>
      <c r="D96" s="120" t="s">
        <v>74</v>
      </c>
      <c r="E96" s="121" t="s">
        <v>120</v>
      </c>
      <c r="F96" s="121" t="s">
        <v>121</v>
      </c>
      <c r="J96" s="122"/>
      <c r="L96" s="119"/>
      <c r="M96" s="123"/>
      <c r="N96" s="124"/>
      <c r="O96" s="124"/>
      <c r="P96" s="125">
        <f>P97+P108+P114+P120</f>
        <v>5.6383111636000001</v>
      </c>
      <c r="Q96" s="124"/>
      <c r="R96" s="125">
        <f>R97+R108+R114+R120</f>
        <v>0.10836</v>
      </c>
      <c r="S96" s="124"/>
      <c r="T96" s="126">
        <f>T97+T108+T114+T120</f>
        <v>0</v>
      </c>
      <c r="AR96" s="120" t="s">
        <v>82</v>
      </c>
      <c r="AT96" s="127" t="s">
        <v>74</v>
      </c>
      <c r="AU96" s="127" t="s">
        <v>6</v>
      </c>
      <c r="AY96" s="120" t="s">
        <v>122</v>
      </c>
      <c r="BK96" s="128">
        <f>BK97+BK108+BK114+BK120</f>
        <v>0</v>
      </c>
    </row>
    <row r="97" spans="1:65" s="118" customFormat="1" ht="22.8" customHeight="1">
      <c r="B97" s="119"/>
      <c r="D97" s="120" t="s">
        <v>74</v>
      </c>
      <c r="E97" s="129" t="s">
        <v>123</v>
      </c>
      <c r="F97" s="129" t="s">
        <v>124</v>
      </c>
      <c r="J97" s="130"/>
      <c r="L97" s="119"/>
      <c r="M97" s="123"/>
      <c r="N97" s="124"/>
      <c r="O97" s="124"/>
      <c r="P97" s="125">
        <f>SUM(P98:P107)</f>
        <v>2.8208000000000002</v>
      </c>
      <c r="Q97" s="124"/>
      <c r="R97" s="125">
        <f>SUM(R98:R107)</f>
        <v>0.10836</v>
      </c>
      <c r="S97" s="124"/>
      <c r="T97" s="126">
        <f>SUM(T98:T107)</f>
        <v>0</v>
      </c>
      <c r="AR97" s="120" t="s">
        <v>82</v>
      </c>
      <c r="AT97" s="127" t="s">
        <v>74</v>
      </c>
      <c r="AU97" s="127" t="s">
        <v>82</v>
      </c>
      <c r="AY97" s="120" t="s">
        <v>122</v>
      </c>
      <c r="BK97" s="128">
        <f>SUM(BK98:BK107)</f>
        <v>0</v>
      </c>
    </row>
    <row r="98" spans="1:65" s="18" customFormat="1" ht="37.799999999999997" customHeight="1">
      <c r="A98" s="14"/>
      <c r="B98" s="131"/>
      <c r="C98" s="132" t="s">
        <v>82</v>
      </c>
      <c r="D98" s="132" t="s">
        <v>125</v>
      </c>
      <c r="E98" s="133" t="s">
        <v>440</v>
      </c>
      <c r="F98" s="134" t="s">
        <v>441</v>
      </c>
      <c r="G98" s="135" t="s">
        <v>196</v>
      </c>
      <c r="H98" s="136">
        <v>3.44</v>
      </c>
      <c r="I98" s="136"/>
      <c r="J98" s="136"/>
      <c r="K98" s="134"/>
      <c r="L98" s="15"/>
      <c r="M98" s="137"/>
      <c r="N98" s="138" t="s">
        <v>46</v>
      </c>
      <c r="O98" s="139">
        <v>0.68</v>
      </c>
      <c r="P98" s="139">
        <f>O98*H98</f>
        <v>2.3391999999999999</v>
      </c>
      <c r="Q98" s="139">
        <v>3.15E-2</v>
      </c>
      <c r="R98" s="139">
        <f>Q98*H98</f>
        <v>0.10836</v>
      </c>
      <c r="S98" s="139">
        <v>0</v>
      </c>
      <c r="T98" s="140">
        <f>S98*H98</f>
        <v>0</v>
      </c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R98" s="141" t="s">
        <v>129</v>
      </c>
      <c r="AT98" s="141" t="s">
        <v>125</v>
      </c>
      <c r="AU98" s="141" t="s">
        <v>84</v>
      </c>
      <c r="AY98" s="2" t="s">
        <v>122</v>
      </c>
      <c r="BE98" s="142">
        <f>IF(N98="základní",J98,0)</f>
        <v>0</v>
      </c>
      <c r="BF98" s="142">
        <f>IF(N98="snížená",J98,0)</f>
        <v>0</v>
      </c>
      <c r="BG98" s="142">
        <f>IF(N98="zákl. přenesená",J98,0)</f>
        <v>0</v>
      </c>
      <c r="BH98" s="142">
        <f>IF(N98="sníž. přenesená",J98,0)</f>
        <v>0</v>
      </c>
      <c r="BI98" s="142">
        <f>IF(N98="nulová",J98,0)</f>
        <v>0</v>
      </c>
      <c r="BJ98" s="2" t="s">
        <v>82</v>
      </c>
      <c r="BK98" s="143">
        <f>ROUND(I98*H98,15)</f>
        <v>0</v>
      </c>
      <c r="BL98" s="2" t="s">
        <v>129</v>
      </c>
      <c r="BM98" s="141" t="s">
        <v>442</v>
      </c>
    </row>
    <row r="99" spans="1:65" s="148" customFormat="1">
      <c r="B99" s="149"/>
      <c r="D99" s="144" t="s">
        <v>133</v>
      </c>
      <c r="E99" s="150"/>
      <c r="F99" s="151" t="s">
        <v>443</v>
      </c>
      <c r="H99" s="150"/>
      <c r="L99" s="149"/>
      <c r="M99" s="152"/>
      <c r="N99" s="153"/>
      <c r="O99" s="153"/>
      <c r="P99" s="153"/>
      <c r="Q99" s="153"/>
      <c r="R99" s="153"/>
      <c r="S99" s="153"/>
      <c r="T99" s="154"/>
      <c r="AT99" s="150" t="s">
        <v>133</v>
      </c>
      <c r="AU99" s="150" t="s">
        <v>84</v>
      </c>
      <c r="AV99" s="148" t="s">
        <v>82</v>
      </c>
      <c r="AW99" s="148" t="s">
        <v>36</v>
      </c>
      <c r="AX99" s="148" t="s">
        <v>6</v>
      </c>
      <c r="AY99" s="150" t="s">
        <v>122</v>
      </c>
    </row>
    <row r="100" spans="1:65" s="155" customFormat="1">
      <c r="B100" s="156"/>
      <c r="D100" s="144" t="s">
        <v>133</v>
      </c>
      <c r="E100" s="157"/>
      <c r="F100" s="158" t="s">
        <v>444</v>
      </c>
      <c r="H100" s="159">
        <v>3.44</v>
      </c>
      <c r="L100" s="156"/>
      <c r="M100" s="160"/>
      <c r="N100" s="161"/>
      <c r="O100" s="161"/>
      <c r="P100" s="161"/>
      <c r="Q100" s="161"/>
      <c r="R100" s="161"/>
      <c r="S100" s="161"/>
      <c r="T100" s="162"/>
      <c r="AT100" s="157" t="s">
        <v>133</v>
      </c>
      <c r="AU100" s="157" t="s">
        <v>84</v>
      </c>
      <c r="AV100" s="155" t="s">
        <v>84</v>
      </c>
      <c r="AW100" s="155" t="s">
        <v>36</v>
      </c>
      <c r="AX100" s="155" t="s">
        <v>6</v>
      </c>
      <c r="AY100" s="157" t="s">
        <v>122</v>
      </c>
    </row>
    <row r="101" spans="1:65" s="163" customFormat="1">
      <c r="B101" s="164"/>
      <c r="D101" s="144" t="s">
        <v>133</v>
      </c>
      <c r="E101" s="165"/>
      <c r="F101" s="166" t="s">
        <v>136</v>
      </c>
      <c r="H101" s="167">
        <v>3.44</v>
      </c>
      <c r="L101" s="164"/>
      <c r="M101" s="168"/>
      <c r="N101" s="169"/>
      <c r="O101" s="169"/>
      <c r="P101" s="169"/>
      <c r="Q101" s="169"/>
      <c r="R101" s="169"/>
      <c r="S101" s="169"/>
      <c r="T101" s="170"/>
      <c r="AT101" s="165" t="s">
        <v>133</v>
      </c>
      <c r="AU101" s="165" t="s">
        <v>84</v>
      </c>
      <c r="AV101" s="163" t="s">
        <v>129</v>
      </c>
      <c r="AW101" s="163" t="s">
        <v>36</v>
      </c>
      <c r="AX101" s="163" t="s">
        <v>82</v>
      </c>
      <c r="AY101" s="165" t="s">
        <v>122</v>
      </c>
    </row>
    <row r="102" spans="1:65" s="148" customFormat="1">
      <c r="B102" s="149"/>
      <c r="D102" s="144" t="s">
        <v>133</v>
      </c>
      <c r="E102" s="150"/>
      <c r="F102" s="151" t="s">
        <v>185</v>
      </c>
      <c r="H102" s="150"/>
      <c r="L102" s="149"/>
      <c r="M102" s="152"/>
      <c r="N102" s="153"/>
      <c r="O102" s="153"/>
      <c r="P102" s="153"/>
      <c r="Q102" s="153"/>
      <c r="R102" s="153"/>
      <c r="S102" s="153"/>
      <c r="T102" s="154"/>
      <c r="AT102" s="150" t="s">
        <v>133</v>
      </c>
      <c r="AU102" s="150" t="s">
        <v>84</v>
      </c>
      <c r="AV102" s="148" t="s">
        <v>82</v>
      </c>
      <c r="AW102" s="148" t="s">
        <v>36</v>
      </c>
      <c r="AX102" s="148" t="s">
        <v>6</v>
      </c>
      <c r="AY102" s="150" t="s">
        <v>122</v>
      </c>
    </row>
    <row r="103" spans="1:65" s="18" customFormat="1" ht="16.5" customHeight="1">
      <c r="A103" s="14"/>
      <c r="B103" s="131"/>
      <c r="C103" s="132" t="s">
        <v>84</v>
      </c>
      <c r="D103" s="132" t="s">
        <v>125</v>
      </c>
      <c r="E103" s="133" t="s">
        <v>445</v>
      </c>
      <c r="F103" s="134" t="s">
        <v>446</v>
      </c>
      <c r="G103" s="135" t="s">
        <v>196</v>
      </c>
      <c r="H103" s="136">
        <v>3.44</v>
      </c>
      <c r="I103" s="136"/>
      <c r="J103" s="136"/>
      <c r="K103" s="134"/>
      <c r="L103" s="15"/>
      <c r="M103" s="137"/>
      <c r="N103" s="138" t="s">
        <v>46</v>
      </c>
      <c r="O103" s="139">
        <v>0.14000000000000001</v>
      </c>
      <c r="P103" s="139">
        <f>O103*H103</f>
        <v>0.48160000000000003</v>
      </c>
      <c r="Q103" s="139">
        <v>0</v>
      </c>
      <c r="R103" s="139">
        <f>Q103*H103</f>
        <v>0</v>
      </c>
      <c r="S103" s="139">
        <v>0</v>
      </c>
      <c r="T103" s="140">
        <f>S103*H103</f>
        <v>0</v>
      </c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R103" s="141" t="s">
        <v>129</v>
      </c>
      <c r="AT103" s="141" t="s">
        <v>125</v>
      </c>
      <c r="AU103" s="141" t="s">
        <v>84</v>
      </c>
      <c r="AY103" s="2" t="s">
        <v>122</v>
      </c>
      <c r="BE103" s="142">
        <f>IF(N103="základní",J103,0)</f>
        <v>0</v>
      </c>
      <c r="BF103" s="142">
        <f>IF(N103="snížená",J103,0)</f>
        <v>0</v>
      </c>
      <c r="BG103" s="142">
        <f>IF(N103="zákl. přenesená",J103,0)</f>
        <v>0</v>
      </c>
      <c r="BH103" s="142">
        <f>IF(N103="sníž. přenesená",J103,0)</f>
        <v>0</v>
      </c>
      <c r="BI103" s="142">
        <f>IF(N103="nulová",J103,0)</f>
        <v>0</v>
      </c>
      <c r="BJ103" s="2" t="s">
        <v>82</v>
      </c>
      <c r="BK103" s="143">
        <f>ROUND(I103*H103,15)</f>
        <v>0</v>
      </c>
      <c r="BL103" s="2" t="s">
        <v>129</v>
      </c>
      <c r="BM103" s="141" t="s">
        <v>447</v>
      </c>
    </row>
    <row r="104" spans="1:65" s="148" customFormat="1">
      <c r="B104" s="149"/>
      <c r="D104" s="144" t="s">
        <v>133</v>
      </c>
      <c r="E104" s="150"/>
      <c r="F104" s="151" t="s">
        <v>448</v>
      </c>
      <c r="H104" s="150"/>
      <c r="L104" s="149"/>
      <c r="M104" s="152"/>
      <c r="N104" s="153"/>
      <c r="O104" s="153"/>
      <c r="P104" s="153"/>
      <c r="Q104" s="153"/>
      <c r="R104" s="153"/>
      <c r="S104" s="153"/>
      <c r="T104" s="154"/>
      <c r="AT104" s="150" t="s">
        <v>133</v>
      </c>
      <c r="AU104" s="150" t="s">
        <v>84</v>
      </c>
      <c r="AV104" s="148" t="s">
        <v>82</v>
      </c>
      <c r="AW104" s="148" t="s">
        <v>36</v>
      </c>
      <c r="AX104" s="148" t="s">
        <v>6</v>
      </c>
      <c r="AY104" s="150" t="s">
        <v>122</v>
      </c>
    </row>
    <row r="105" spans="1:65" s="155" customFormat="1">
      <c r="B105" s="156"/>
      <c r="D105" s="144" t="s">
        <v>133</v>
      </c>
      <c r="E105" s="157"/>
      <c r="F105" s="158" t="s">
        <v>444</v>
      </c>
      <c r="H105" s="159">
        <v>3.44</v>
      </c>
      <c r="L105" s="156"/>
      <c r="M105" s="160"/>
      <c r="N105" s="161"/>
      <c r="O105" s="161"/>
      <c r="P105" s="161"/>
      <c r="Q105" s="161"/>
      <c r="R105" s="161"/>
      <c r="S105" s="161"/>
      <c r="T105" s="162"/>
      <c r="AT105" s="157" t="s">
        <v>133</v>
      </c>
      <c r="AU105" s="157" t="s">
        <v>84</v>
      </c>
      <c r="AV105" s="155" t="s">
        <v>84</v>
      </c>
      <c r="AW105" s="155" t="s">
        <v>36</v>
      </c>
      <c r="AX105" s="155" t="s">
        <v>6</v>
      </c>
      <c r="AY105" s="157" t="s">
        <v>122</v>
      </c>
    </row>
    <row r="106" spans="1:65" s="163" customFormat="1">
      <c r="B106" s="164"/>
      <c r="D106" s="144" t="s">
        <v>133</v>
      </c>
      <c r="E106" s="165"/>
      <c r="F106" s="166" t="s">
        <v>136</v>
      </c>
      <c r="H106" s="167">
        <v>3.44</v>
      </c>
      <c r="L106" s="164"/>
      <c r="M106" s="168"/>
      <c r="N106" s="169"/>
      <c r="O106" s="169"/>
      <c r="P106" s="169"/>
      <c r="Q106" s="169"/>
      <c r="R106" s="169"/>
      <c r="S106" s="169"/>
      <c r="T106" s="170"/>
      <c r="AT106" s="165" t="s">
        <v>133</v>
      </c>
      <c r="AU106" s="165" t="s">
        <v>84</v>
      </c>
      <c r="AV106" s="163" t="s">
        <v>129</v>
      </c>
      <c r="AW106" s="163" t="s">
        <v>36</v>
      </c>
      <c r="AX106" s="163" t="s">
        <v>82</v>
      </c>
      <c r="AY106" s="165" t="s">
        <v>122</v>
      </c>
    </row>
    <row r="107" spans="1:65" s="148" customFormat="1">
      <c r="B107" s="149"/>
      <c r="D107" s="144" t="s">
        <v>133</v>
      </c>
      <c r="E107" s="150"/>
      <c r="F107" s="151" t="s">
        <v>185</v>
      </c>
      <c r="H107" s="150"/>
      <c r="L107" s="149"/>
      <c r="M107" s="152"/>
      <c r="N107" s="153"/>
      <c r="O107" s="153"/>
      <c r="P107" s="153"/>
      <c r="Q107" s="153"/>
      <c r="R107" s="153"/>
      <c r="S107" s="153"/>
      <c r="T107" s="154"/>
      <c r="AT107" s="150" t="s">
        <v>133</v>
      </c>
      <c r="AU107" s="150" t="s">
        <v>84</v>
      </c>
      <c r="AV107" s="148" t="s">
        <v>82</v>
      </c>
      <c r="AW107" s="148" t="s">
        <v>36</v>
      </c>
      <c r="AX107" s="148" t="s">
        <v>6</v>
      </c>
      <c r="AY107" s="150" t="s">
        <v>122</v>
      </c>
    </row>
    <row r="108" spans="1:65" s="118" customFormat="1" ht="22.8" customHeight="1">
      <c r="B108" s="119"/>
      <c r="D108" s="120" t="s">
        <v>74</v>
      </c>
      <c r="E108" s="129" t="s">
        <v>176</v>
      </c>
      <c r="F108" s="129" t="s">
        <v>449</v>
      </c>
      <c r="J108" s="130"/>
      <c r="L108" s="119"/>
      <c r="M108" s="123"/>
      <c r="N108" s="124"/>
      <c r="O108" s="124"/>
      <c r="P108" s="125">
        <f>SUM(P109:P113)</f>
        <v>2.1739999999999999</v>
      </c>
      <c r="Q108" s="124"/>
      <c r="R108" s="125">
        <f>SUM(R109:R113)</f>
        <v>0</v>
      </c>
      <c r="S108" s="124"/>
      <c r="T108" s="126">
        <f>SUM(T109:T113)</f>
        <v>0</v>
      </c>
      <c r="AR108" s="120" t="s">
        <v>82</v>
      </c>
      <c r="AT108" s="127" t="s">
        <v>74</v>
      </c>
      <c r="AU108" s="127" t="s">
        <v>82</v>
      </c>
      <c r="AY108" s="120" t="s">
        <v>122</v>
      </c>
      <c r="BK108" s="128">
        <f>SUM(BK109:BK113)</f>
        <v>0</v>
      </c>
    </row>
    <row r="109" spans="1:65" s="18" customFormat="1" ht="44.25" customHeight="1">
      <c r="A109" s="14"/>
      <c r="B109" s="131"/>
      <c r="C109" s="132" t="s">
        <v>135</v>
      </c>
      <c r="D109" s="132" t="s">
        <v>125</v>
      </c>
      <c r="E109" s="133" t="s">
        <v>450</v>
      </c>
      <c r="F109" s="134" t="s">
        <v>451</v>
      </c>
      <c r="G109" s="135" t="s">
        <v>128</v>
      </c>
      <c r="H109" s="136">
        <v>2</v>
      </c>
      <c r="I109" s="136"/>
      <c r="J109" s="136"/>
      <c r="K109" s="134"/>
      <c r="L109" s="15"/>
      <c r="M109" s="137"/>
      <c r="N109" s="138" t="s">
        <v>46</v>
      </c>
      <c r="O109" s="139">
        <v>1.087</v>
      </c>
      <c r="P109" s="139">
        <f>O109*H109</f>
        <v>2.1739999999999999</v>
      </c>
      <c r="Q109" s="139">
        <v>0</v>
      </c>
      <c r="R109" s="139">
        <f>Q109*H109</f>
        <v>0</v>
      </c>
      <c r="S109" s="139">
        <v>0</v>
      </c>
      <c r="T109" s="140">
        <f>S109*H109</f>
        <v>0</v>
      </c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R109" s="141" t="s">
        <v>129</v>
      </c>
      <c r="AT109" s="141" t="s">
        <v>125</v>
      </c>
      <c r="AU109" s="141" t="s">
        <v>84</v>
      </c>
      <c r="AY109" s="2" t="s">
        <v>122</v>
      </c>
      <c r="BE109" s="142">
        <f>IF(N109="základní",J109,0)</f>
        <v>0</v>
      </c>
      <c r="BF109" s="142">
        <f>IF(N109="snížená",J109,0)</f>
        <v>0</v>
      </c>
      <c r="BG109" s="142">
        <f>IF(N109="zákl. přenesená",J109,0)</f>
        <v>0</v>
      </c>
      <c r="BH109" s="142">
        <f>IF(N109="sníž. přenesená",J109,0)</f>
        <v>0</v>
      </c>
      <c r="BI109" s="142">
        <f>IF(N109="nulová",J109,0)</f>
        <v>0</v>
      </c>
      <c r="BJ109" s="2" t="s">
        <v>82</v>
      </c>
      <c r="BK109" s="143">
        <f>ROUND(I109*H109,15)</f>
        <v>0</v>
      </c>
      <c r="BL109" s="2" t="s">
        <v>129</v>
      </c>
      <c r="BM109" s="141" t="s">
        <v>452</v>
      </c>
    </row>
    <row r="110" spans="1:65" s="148" customFormat="1">
      <c r="B110" s="149"/>
      <c r="D110" s="144" t="s">
        <v>133</v>
      </c>
      <c r="E110" s="150"/>
      <c r="F110" s="151" t="s">
        <v>453</v>
      </c>
      <c r="H110" s="150"/>
      <c r="L110" s="149"/>
      <c r="M110" s="152"/>
      <c r="N110" s="153"/>
      <c r="O110" s="153"/>
      <c r="P110" s="153"/>
      <c r="Q110" s="153"/>
      <c r="R110" s="153"/>
      <c r="S110" s="153"/>
      <c r="T110" s="154"/>
      <c r="AT110" s="150" t="s">
        <v>133</v>
      </c>
      <c r="AU110" s="150" t="s">
        <v>84</v>
      </c>
      <c r="AV110" s="148" t="s">
        <v>82</v>
      </c>
      <c r="AW110" s="148" t="s">
        <v>36</v>
      </c>
      <c r="AX110" s="148" t="s">
        <v>6</v>
      </c>
      <c r="AY110" s="150" t="s">
        <v>122</v>
      </c>
    </row>
    <row r="111" spans="1:65" s="155" customFormat="1">
      <c r="B111" s="156"/>
      <c r="D111" s="144" t="s">
        <v>133</v>
      </c>
      <c r="E111" s="157"/>
      <c r="F111" s="158" t="s">
        <v>84</v>
      </c>
      <c r="H111" s="159">
        <v>2</v>
      </c>
      <c r="L111" s="156"/>
      <c r="M111" s="160"/>
      <c r="N111" s="161"/>
      <c r="O111" s="161"/>
      <c r="P111" s="161"/>
      <c r="Q111" s="161"/>
      <c r="R111" s="161"/>
      <c r="S111" s="161"/>
      <c r="T111" s="162"/>
      <c r="AT111" s="157" t="s">
        <v>133</v>
      </c>
      <c r="AU111" s="157" t="s">
        <v>84</v>
      </c>
      <c r="AV111" s="155" t="s">
        <v>84</v>
      </c>
      <c r="AW111" s="155" t="s">
        <v>36</v>
      </c>
      <c r="AX111" s="155" t="s">
        <v>6</v>
      </c>
      <c r="AY111" s="157" t="s">
        <v>122</v>
      </c>
    </row>
    <row r="112" spans="1:65" s="163" customFormat="1">
      <c r="B112" s="164"/>
      <c r="D112" s="144" t="s">
        <v>133</v>
      </c>
      <c r="E112" s="165"/>
      <c r="F112" s="166" t="s">
        <v>136</v>
      </c>
      <c r="H112" s="167">
        <v>2</v>
      </c>
      <c r="L112" s="164"/>
      <c r="M112" s="168"/>
      <c r="N112" s="169"/>
      <c r="O112" s="169"/>
      <c r="P112" s="169"/>
      <c r="Q112" s="169"/>
      <c r="R112" s="169"/>
      <c r="S112" s="169"/>
      <c r="T112" s="170"/>
      <c r="AT112" s="165" t="s">
        <v>133</v>
      </c>
      <c r="AU112" s="165" t="s">
        <v>84</v>
      </c>
      <c r="AV112" s="163" t="s">
        <v>129</v>
      </c>
      <c r="AW112" s="163" t="s">
        <v>36</v>
      </c>
      <c r="AX112" s="163" t="s">
        <v>82</v>
      </c>
      <c r="AY112" s="165" t="s">
        <v>122</v>
      </c>
    </row>
    <row r="113" spans="1:65" s="148" customFormat="1">
      <c r="B113" s="149"/>
      <c r="D113" s="144" t="s">
        <v>133</v>
      </c>
      <c r="E113" s="150"/>
      <c r="F113" s="151" t="s">
        <v>185</v>
      </c>
      <c r="H113" s="150"/>
      <c r="L113" s="149"/>
      <c r="M113" s="152"/>
      <c r="N113" s="153"/>
      <c r="O113" s="153"/>
      <c r="P113" s="153"/>
      <c r="Q113" s="153"/>
      <c r="R113" s="153"/>
      <c r="S113" s="153"/>
      <c r="T113" s="154"/>
      <c r="AT113" s="150" t="s">
        <v>133</v>
      </c>
      <c r="AU113" s="150" t="s">
        <v>84</v>
      </c>
      <c r="AV113" s="148" t="s">
        <v>82</v>
      </c>
      <c r="AW113" s="148" t="s">
        <v>36</v>
      </c>
      <c r="AX113" s="148" t="s">
        <v>6</v>
      </c>
      <c r="AY113" s="150" t="s">
        <v>122</v>
      </c>
    </row>
    <row r="114" spans="1:65" s="118" customFormat="1" ht="22.8" customHeight="1">
      <c r="B114" s="119"/>
      <c r="D114" s="120" t="s">
        <v>74</v>
      </c>
      <c r="E114" s="129" t="s">
        <v>138</v>
      </c>
      <c r="F114" s="129" t="s">
        <v>139</v>
      </c>
      <c r="J114" s="130"/>
      <c r="L114" s="119"/>
      <c r="M114" s="123"/>
      <c r="N114" s="124"/>
      <c r="O114" s="124"/>
      <c r="P114" s="125">
        <f>SUM(P115:P119)</f>
        <v>0.58981362000000015</v>
      </c>
      <c r="Q114" s="124"/>
      <c r="R114" s="125">
        <f>SUM(R115:R119)</f>
        <v>0</v>
      </c>
      <c r="S114" s="124"/>
      <c r="T114" s="126">
        <f>SUM(T115:T119)</f>
        <v>0</v>
      </c>
      <c r="AR114" s="120" t="s">
        <v>82</v>
      </c>
      <c r="AT114" s="127" t="s">
        <v>74</v>
      </c>
      <c r="AU114" s="127" t="s">
        <v>82</v>
      </c>
      <c r="AY114" s="120" t="s">
        <v>122</v>
      </c>
      <c r="BK114" s="128">
        <f>SUM(BK115:BK119)</f>
        <v>0</v>
      </c>
    </row>
    <row r="115" spans="1:65" s="18" customFormat="1" ht="44.25" customHeight="1">
      <c r="A115" s="14"/>
      <c r="B115" s="131"/>
      <c r="C115" s="132" t="s">
        <v>129</v>
      </c>
      <c r="D115" s="132" t="s">
        <v>125</v>
      </c>
      <c r="E115" s="133" t="s">
        <v>140</v>
      </c>
      <c r="F115" s="134" t="s">
        <v>141</v>
      </c>
      <c r="G115" s="135" t="s">
        <v>142</v>
      </c>
      <c r="H115" s="136">
        <v>0.35746280000000002</v>
      </c>
      <c r="I115" s="136"/>
      <c r="J115" s="136"/>
      <c r="K115" s="134"/>
      <c r="L115" s="15"/>
      <c r="M115" s="137"/>
      <c r="N115" s="138" t="s">
        <v>46</v>
      </c>
      <c r="O115" s="139">
        <v>1.411</v>
      </c>
      <c r="P115" s="139">
        <f>O115*H115</f>
        <v>0.50438001080000006</v>
      </c>
      <c r="Q115" s="139">
        <v>0</v>
      </c>
      <c r="R115" s="139">
        <f>Q115*H115</f>
        <v>0</v>
      </c>
      <c r="S115" s="139">
        <v>0</v>
      </c>
      <c r="T115" s="140">
        <f>S115*H115</f>
        <v>0</v>
      </c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R115" s="141" t="s">
        <v>129</v>
      </c>
      <c r="AT115" s="141" t="s">
        <v>125</v>
      </c>
      <c r="AU115" s="141" t="s">
        <v>84</v>
      </c>
      <c r="AY115" s="2" t="s">
        <v>122</v>
      </c>
      <c r="BE115" s="142">
        <f>IF(N115="základní",J115,0)</f>
        <v>0</v>
      </c>
      <c r="BF115" s="142">
        <f>IF(N115="snížená",J115,0)</f>
        <v>0</v>
      </c>
      <c r="BG115" s="142">
        <f>IF(N115="zákl. přenesená",J115,0)</f>
        <v>0</v>
      </c>
      <c r="BH115" s="142">
        <f>IF(N115="sníž. přenesená",J115,0)</f>
        <v>0</v>
      </c>
      <c r="BI115" s="142">
        <f>IF(N115="nulová",J115,0)</f>
        <v>0</v>
      </c>
      <c r="BJ115" s="2" t="s">
        <v>82</v>
      </c>
      <c r="BK115" s="143">
        <f>ROUND(I115*H115,15)</f>
        <v>0</v>
      </c>
      <c r="BL115" s="2" t="s">
        <v>129</v>
      </c>
      <c r="BM115" s="141" t="s">
        <v>143</v>
      </c>
    </row>
    <row r="116" spans="1:65" s="18" customFormat="1" ht="33" customHeight="1">
      <c r="A116" s="14"/>
      <c r="B116" s="131"/>
      <c r="C116" s="132" t="s">
        <v>151</v>
      </c>
      <c r="D116" s="132" t="s">
        <v>125</v>
      </c>
      <c r="E116" s="133" t="s">
        <v>144</v>
      </c>
      <c r="F116" s="134" t="s">
        <v>145</v>
      </c>
      <c r="G116" s="135" t="s">
        <v>142</v>
      </c>
      <c r="H116" s="136">
        <v>0.35746280000000002</v>
      </c>
      <c r="I116" s="136"/>
      <c r="J116" s="136"/>
      <c r="K116" s="134"/>
      <c r="L116" s="15"/>
      <c r="M116" s="137"/>
      <c r="N116" s="138" t="s">
        <v>46</v>
      </c>
      <c r="O116" s="139">
        <v>0.125</v>
      </c>
      <c r="P116" s="139">
        <f>O116*H116</f>
        <v>4.4682850000000003E-2</v>
      </c>
      <c r="Q116" s="139">
        <v>0</v>
      </c>
      <c r="R116" s="139">
        <f>Q116*H116</f>
        <v>0</v>
      </c>
      <c r="S116" s="139">
        <v>0</v>
      </c>
      <c r="T116" s="140">
        <f>S116*H116</f>
        <v>0</v>
      </c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R116" s="141" t="s">
        <v>129</v>
      </c>
      <c r="AT116" s="141" t="s">
        <v>125</v>
      </c>
      <c r="AU116" s="141" t="s">
        <v>84</v>
      </c>
      <c r="AY116" s="2" t="s">
        <v>122</v>
      </c>
      <c r="BE116" s="142">
        <f>IF(N116="základní",J116,0)</f>
        <v>0</v>
      </c>
      <c r="BF116" s="142">
        <f>IF(N116="snížená",J116,0)</f>
        <v>0</v>
      </c>
      <c r="BG116" s="142">
        <f>IF(N116="zákl. přenesená",J116,0)</f>
        <v>0</v>
      </c>
      <c r="BH116" s="142">
        <f>IF(N116="sníž. přenesená",J116,0)</f>
        <v>0</v>
      </c>
      <c r="BI116" s="142">
        <f>IF(N116="nulová",J116,0)</f>
        <v>0</v>
      </c>
      <c r="BJ116" s="2" t="s">
        <v>82</v>
      </c>
      <c r="BK116" s="143">
        <f>ROUND(I116*H116,15)</f>
        <v>0</v>
      </c>
      <c r="BL116" s="2" t="s">
        <v>129</v>
      </c>
      <c r="BM116" s="141" t="s">
        <v>146</v>
      </c>
    </row>
    <row r="117" spans="1:65" s="18" customFormat="1" ht="44.25" customHeight="1">
      <c r="A117" s="14"/>
      <c r="B117" s="131"/>
      <c r="C117" s="132" t="s">
        <v>123</v>
      </c>
      <c r="D117" s="132" t="s">
        <v>125</v>
      </c>
      <c r="E117" s="133" t="s">
        <v>147</v>
      </c>
      <c r="F117" s="134" t="s">
        <v>148</v>
      </c>
      <c r="G117" s="135" t="s">
        <v>142</v>
      </c>
      <c r="H117" s="136">
        <v>6.7917931999999999</v>
      </c>
      <c r="I117" s="136"/>
      <c r="J117" s="136"/>
      <c r="K117" s="134"/>
      <c r="L117" s="15"/>
      <c r="M117" s="137"/>
      <c r="N117" s="138" t="s">
        <v>46</v>
      </c>
      <c r="O117" s="139">
        <v>6.0000000000000001E-3</v>
      </c>
      <c r="P117" s="139">
        <f>O117*H117</f>
        <v>4.07507592E-2</v>
      </c>
      <c r="Q117" s="139">
        <v>0</v>
      </c>
      <c r="R117" s="139">
        <f>Q117*H117</f>
        <v>0</v>
      </c>
      <c r="S117" s="139">
        <v>0</v>
      </c>
      <c r="T117" s="140">
        <f>S117*H117</f>
        <v>0</v>
      </c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R117" s="141" t="s">
        <v>129</v>
      </c>
      <c r="AT117" s="141" t="s">
        <v>125</v>
      </c>
      <c r="AU117" s="141" t="s">
        <v>84</v>
      </c>
      <c r="AY117" s="2" t="s">
        <v>122</v>
      </c>
      <c r="BE117" s="142">
        <f>IF(N117="základní",J117,0)</f>
        <v>0</v>
      </c>
      <c r="BF117" s="142">
        <f>IF(N117="snížená",J117,0)</f>
        <v>0</v>
      </c>
      <c r="BG117" s="142">
        <f>IF(N117="zákl. přenesená",J117,0)</f>
        <v>0</v>
      </c>
      <c r="BH117" s="142">
        <f>IF(N117="sníž. přenesená",J117,0)</f>
        <v>0</v>
      </c>
      <c r="BI117" s="142">
        <f>IF(N117="nulová",J117,0)</f>
        <v>0</v>
      </c>
      <c r="BJ117" s="2" t="s">
        <v>82</v>
      </c>
      <c r="BK117" s="143">
        <f>ROUND(I117*H117,15)</f>
        <v>0</v>
      </c>
      <c r="BL117" s="2" t="s">
        <v>129</v>
      </c>
      <c r="BM117" s="141" t="s">
        <v>149</v>
      </c>
    </row>
    <row r="118" spans="1:65" s="155" customFormat="1">
      <c r="B118" s="156"/>
      <c r="D118" s="144" t="s">
        <v>133</v>
      </c>
      <c r="F118" s="158" t="s">
        <v>454</v>
      </c>
      <c r="H118" s="159">
        <v>6.7917931999999999</v>
      </c>
      <c r="L118" s="156"/>
      <c r="M118" s="160"/>
      <c r="N118" s="161"/>
      <c r="O118" s="161"/>
      <c r="P118" s="161"/>
      <c r="Q118" s="161"/>
      <c r="R118" s="161"/>
      <c r="S118" s="161"/>
      <c r="T118" s="162"/>
      <c r="AT118" s="157" t="s">
        <v>133</v>
      </c>
      <c r="AU118" s="157" t="s">
        <v>84</v>
      </c>
      <c r="AV118" s="155" t="s">
        <v>84</v>
      </c>
      <c r="AW118" s="155" t="s">
        <v>3</v>
      </c>
      <c r="AX118" s="155" t="s">
        <v>82</v>
      </c>
      <c r="AY118" s="157" t="s">
        <v>122</v>
      </c>
    </row>
    <row r="119" spans="1:65" s="18" customFormat="1" ht="24.15" customHeight="1">
      <c r="A119" s="14"/>
      <c r="B119" s="131"/>
      <c r="C119" s="132" t="s">
        <v>160</v>
      </c>
      <c r="D119" s="132" t="s">
        <v>125</v>
      </c>
      <c r="E119" s="133" t="s">
        <v>155</v>
      </c>
      <c r="F119" s="134" t="s">
        <v>156</v>
      </c>
      <c r="G119" s="135" t="s">
        <v>142</v>
      </c>
      <c r="H119" s="136">
        <v>0.35746</v>
      </c>
      <c r="I119" s="136"/>
      <c r="J119" s="136"/>
      <c r="K119" s="134"/>
      <c r="L119" s="15"/>
      <c r="M119" s="137"/>
      <c r="N119" s="138" t="s">
        <v>46</v>
      </c>
      <c r="O119" s="139">
        <v>0</v>
      </c>
      <c r="P119" s="139">
        <f>O119*H119</f>
        <v>0</v>
      </c>
      <c r="Q119" s="139">
        <v>0</v>
      </c>
      <c r="R119" s="139">
        <f>Q119*H119</f>
        <v>0</v>
      </c>
      <c r="S119" s="139">
        <v>0</v>
      </c>
      <c r="T119" s="140">
        <f>S119*H119</f>
        <v>0</v>
      </c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R119" s="141" t="s">
        <v>129</v>
      </c>
      <c r="AT119" s="141" t="s">
        <v>125</v>
      </c>
      <c r="AU119" s="141" t="s">
        <v>84</v>
      </c>
      <c r="AY119" s="2" t="s">
        <v>122</v>
      </c>
      <c r="BE119" s="142">
        <f>IF(N119="základní",J119,0)</f>
        <v>0</v>
      </c>
      <c r="BF119" s="142">
        <f>IF(N119="snížená",J119,0)</f>
        <v>0</v>
      </c>
      <c r="BG119" s="142">
        <f>IF(N119="zákl. přenesená",J119,0)</f>
        <v>0</v>
      </c>
      <c r="BH119" s="142">
        <f>IF(N119="sníž. přenesená",J119,0)</f>
        <v>0</v>
      </c>
      <c r="BI119" s="142">
        <f>IF(N119="nulová",J119,0)</f>
        <v>0</v>
      </c>
      <c r="BJ119" s="2" t="s">
        <v>82</v>
      </c>
      <c r="BK119" s="143">
        <f>ROUND(I119*H119,15)</f>
        <v>0</v>
      </c>
      <c r="BL119" s="2" t="s">
        <v>129</v>
      </c>
      <c r="BM119" s="141" t="s">
        <v>157</v>
      </c>
    </row>
    <row r="120" spans="1:65" s="118" customFormat="1" ht="22.8" customHeight="1">
      <c r="B120" s="119"/>
      <c r="D120" s="120" t="s">
        <v>74</v>
      </c>
      <c r="E120" s="129" t="s">
        <v>158</v>
      </c>
      <c r="F120" s="129" t="s">
        <v>159</v>
      </c>
      <c r="J120" s="130"/>
      <c r="L120" s="119"/>
      <c r="M120" s="123"/>
      <c r="N120" s="124"/>
      <c r="O120" s="124"/>
      <c r="P120" s="125">
        <f>P121</f>
        <v>5.3697543599999994E-2</v>
      </c>
      <c r="Q120" s="124"/>
      <c r="R120" s="125">
        <f>R121</f>
        <v>0</v>
      </c>
      <c r="S120" s="124"/>
      <c r="T120" s="126">
        <f>T121</f>
        <v>0</v>
      </c>
      <c r="AR120" s="120" t="s">
        <v>82</v>
      </c>
      <c r="AT120" s="127" t="s">
        <v>74</v>
      </c>
      <c r="AU120" s="127" t="s">
        <v>82</v>
      </c>
      <c r="AY120" s="120" t="s">
        <v>122</v>
      </c>
      <c r="BK120" s="128">
        <f>BK121</f>
        <v>0</v>
      </c>
    </row>
    <row r="121" spans="1:65" s="18" customFormat="1" ht="55.5" customHeight="1">
      <c r="A121" s="14"/>
      <c r="B121" s="131"/>
      <c r="C121" s="132" t="s">
        <v>168</v>
      </c>
      <c r="D121" s="132" t="s">
        <v>125</v>
      </c>
      <c r="E121" s="133" t="s">
        <v>161</v>
      </c>
      <c r="F121" s="134" t="s">
        <v>162</v>
      </c>
      <c r="G121" s="135" t="s">
        <v>142</v>
      </c>
      <c r="H121" s="136">
        <v>0.16886019999999999</v>
      </c>
      <c r="I121" s="136"/>
      <c r="J121" s="136"/>
      <c r="K121" s="134"/>
      <c r="L121" s="15"/>
      <c r="M121" s="137"/>
      <c r="N121" s="138" t="s">
        <v>46</v>
      </c>
      <c r="O121" s="139">
        <v>0.318</v>
      </c>
      <c r="P121" s="139">
        <f>O121*H121</f>
        <v>5.3697543599999994E-2</v>
      </c>
      <c r="Q121" s="139">
        <v>0</v>
      </c>
      <c r="R121" s="139">
        <f>Q121*H121</f>
        <v>0</v>
      </c>
      <c r="S121" s="139">
        <v>0</v>
      </c>
      <c r="T121" s="140">
        <f>S121*H121</f>
        <v>0</v>
      </c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R121" s="141" t="s">
        <v>129</v>
      </c>
      <c r="AT121" s="141" t="s">
        <v>125</v>
      </c>
      <c r="AU121" s="141" t="s">
        <v>84</v>
      </c>
      <c r="AY121" s="2" t="s">
        <v>122</v>
      </c>
      <c r="BE121" s="142">
        <f>IF(N121="základní",J121,0)</f>
        <v>0</v>
      </c>
      <c r="BF121" s="142">
        <f>IF(N121="snížená",J121,0)</f>
        <v>0</v>
      </c>
      <c r="BG121" s="142">
        <f>IF(N121="zákl. přenesená",J121,0)</f>
        <v>0</v>
      </c>
      <c r="BH121" s="142">
        <f>IF(N121="sníž. přenesená",J121,0)</f>
        <v>0</v>
      </c>
      <c r="BI121" s="142">
        <f>IF(N121="nulová",J121,0)</f>
        <v>0</v>
      </c>
      <c r="BJ121" s="2" t="s">
        <v>82</v>
      </c>
      <c r="BK121" s="143">
        <f>ROUND(I121*H121,15)</f>
        <v>0</v>
      </c>
      <c r="BL121" s="2" t="s">
        <v>129</v>
      </c>
      <c r="BM121" s="141" t="s">
        <v>163</v>
      </c>
    </row>
    <row r="122" spans="1:65" s="118" customFormat="1" ht="25.95" customHeight="1">
      <c r="B122" s="119"/>
      <c r="D122" s="120" t="s">
        <v>74</v>
      </c>
      <c r="E122" s="121" t="s">
        <v>164</v>
      </c>
      <c r="F122" s="121" t="s">
        <v>165</v>
      </c>
      <c r="J122" s="122"/>
      <c r="L122" s="119"/>
      <c r="M122" s="123"/>
      <c r="N122" s="124"/>
      <c r="O122" s="124"/>
      <c r="P122" s="125" t="e">
        <f>P123+#REF!+P218+P256+P331</f>
        <v>#REF!</v>
      </c>
      <c r="Q122" s="124"/>
      <c r="R122" s="125" t="e">
        <f>R123+#REF!+R218+R256+R331</f>
        <v>#REF!</v>
      </c>
      <c r="S122" s="124"/>
      <c r="T122" s="126" t="e">
        <f>T123+#REF!+T218+T256+T331</f>
        <v>#REF!</v>
      </c>
      <c r="AR122" s="120" t="s">
        <v>84</v>
      </c>
      <c r="AT122" s="127" t="s">
        <v>74</v>
      </c>
      <c r="AU122" s="127" t="s">
        <v>6</v>
      </c>
      <c r="AY122" s="120" t="s">
        <v>122</v>
      </c>
      <c r="BK122" s="128" t="e">
        <f>BK123+#REF!+BK218+BK256+BK331</f>
        <v>#REF!</v>
      </c>
    </row>
    <row r="123" spans="1:65" s="118" customFormat="1" ht="22.8" customHeight="1">
      <c r="B123" s="119"/>
      <c r="D123" s="120" t="s">
        <v>74</v>
      </c>
      <c r="E123" s="129" t="s">
        <v>166</v>
      </c>
      <c r="F123" s="129" t="s">
        <v>167</v>
      </c>
      <c r="J123" s="130"/>
      <c r="L123" s="119"/>
      <c r="M123" s="123"/>
      <c r="N123" s="124"/>
      <c r="O123" s="124"/>
      <c r="P123" s="125">
        <f>SUM(P124:P217)</f>
        <v>57.220859399650003</v>
      </c>
      <c r="Q123" s="124"/>
      <c r="R123" s="125">
        <f>SUM(R124:R217)</f>
        <v>1.33824905125</v>
      </c>
      <c r="S123" s="124"/>
      <c r="T123" s="126">
        <f>SUM(T124:T217)</f>
        <v>6.7999999999999996E-3</v>
      </c>
      <c r="AR123" s="120" t="s">
        <v>84</v>
      </c>
      <c r="AT123" s="127" t="s">
        <v>74</v>
      </c>
      <c r="AU123" s="127" t="s">
        <v>82</v>
      </c>
      <c r="AY123" s="120" t="s">
        <v>122</v>
      </c>
      <c r="BK123" s="128">
        <f>SUM(BK124:BK217)</f>
        <v>0</v>
      </c>
    </row>
    <row r="124" spans="1:65" s="18" customFormat="1" ht="16.5" customHeight="1">
      <c r="A124" s="14"/>
      <c r="B124" s="131"/>
      <c r="C124" s="132" t="s">
        <v>176</v>
      </c>
      <c r="D124" s="132" t="s">
        <v>125</v>
      </c>
      <c r="E124" s="133" t="s">
        <v>169</v>
      </c>
      <c r="F124" s="134" t="s">
        <v>170</v>
      </c>
      <c r="G124" s="135" t="s">
        <v>171</v>
      </c>
      <c r="H124" s="136">
        <v>1</v>
      </c>
      <c r="I124" s="136"/>
      <c r="J124" s="136"/>
      <c r="K124" s="134"/>
      <c r="L124" s="15"/>
      <c r="M124" s="137"/>
      <c r="N124" s="138" t="s">
        <v>46</v>
      </c>
      <c r="O124" s="139">
        <v>0</v>
      </c>
      <c r="P124" s="139">
        <f>O124*H124</f>
        <v>0</v>
      </c>
      <c r="Q124" s="139">
        <v>0</v>
      </c>
      <c r="R124" s="139">
        <f>Q124*H124</f>
        <v>0</v>
      </c>
      <c r="S124" s="139">
        <v>0</v>
      </c>
      <c r="T124" s="140">
        <f>S124*H124</f>
        <v>0</v>
      </c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R124" s="141" t="s">
        <v>129</v>
      </c>
      <c r="AT124" s="141" t="s">
        <v>125</v>
      </c>
      <c r="AU124" s="141" t="s">
        <v>84</v>
      </c>
      <c r="AY124" s="2" t="s">
        <v>122</v>
      </c>
      <c r="BE124" s="142">
        <f>IF(N124="základní",J124,0)</f>
        <v>0</v>
      </c>
      <c r="BF124" s="142">
        <f>IF(N124="snížená",J124,0)</f>
        <v>0</v>
      </c>
      <c r="BG124" s="142">
        <f>IF(N124="zákl. přenesená",J124,0)</f>
        <v>0</v>
      </c>
      <c r="BH124" s="142">
        <f>IF(N124="sníž. přenesená",J124,0)</f>
        <v>0</v>
      </c>
      <c r="BI124" s="142">
        <f>IF(N124="nulová",J124,0)</f>
        <v>0</v>
      </c>
      <c r="BJ124" s="2" t="s">
        <v>82</v>
      </c>
      <c r="BK124" s="143">
        <f>ROUND(I124*H124,15)</f>
        <v>0</v>
      </c>
      <c r="BL124" s="2" t="s">
        <v>129</v>
      </c>
      <c r="BM124" s="141" t="s">
        <v>172</v>
      </c>
    </row>
    <row r="125" spans="1:65" s="18" customFormat="1" ht="211.2">
      <c r="A125" s="14"/>
      <c r="B125" s="15"/>
      <c r="C125" s="14"/>
      <c r="D125" s="144" t="s">
        <v>131</v>
      </c>
      <c r="E125" s="14"/>
      <c r="F125" s="145" t="s">
        <v>173</v>
      </c>
      <c r="G125" s="14"/>
      <c r="H125" s="14"/>
      <c r="I125" s="14"/>
      <c r="J125" s="14"/>
      <c r="K125" s="14"/>
      <c r="L125" s="15"/>
      <c r="M125" s="146"/>
      <c r="N125" s="147"/>
      <c r="O125" s="37"/>
      <c r="P125" s="37"/>
      <c r="Q125" s="37"/>
      <c r="R125" s="37"/>
      <c r="S125" s="37"/>
      <c r="T125" s="38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" t="s">
        <v>131</v>
      </c>
      <c r="AU125" s="2" t="s">
        <v>84</v>
      </c>
    </row>
    <row r="126" spans="1:65" s="148" customFormat="1">
      <c r="B126" s="149"/>
      <c r="D126" s="144" t="s">
        <v>133</v>
      </c>
      <c r="E126" s="150"/>
      <c r="F126" s="151" t="s">
        <v>174</v>
      </c>
      <c r="H126" s="150"/>
      <c r="L126" s="149"/>
      <c r="M126" s="152"/>
      <c r="N126" s="153"/>
      <c r="O126" s="153"/>
      <c r="P126" s="153"/>
      <c r="Q126" s="153"/>
      <c r="R126" s="153"/>
      <c r="S126" s="153"/>
      <c r="T126" s="154"/>
      <c r="AT126" s="150" t="s">
        <v>133</v>
      </c>
      <c r="AU126" s="150" t="s">
        <v>84</v>
      </c>
      <c r="AV126" s="148" t="s">
        <v>82</v>
      </c>
      <c r="AW126" s="148" t="s">
        <v>36</v>
      </c>
      <c r="AX126" s="148" t="s">
        <v>6</v>
      </c>
      <c r="AY126" s="150" t="s">
        <v>122</v>
      </c>
    </row>
    <row r="127" spans="1:65" s="155" customFormat="1">
      <c r="B127" s="156"/>
      <c r="D127" s="144" t="s">
        <v>133</v>
      </c>
      <c r="E127" s="157"/>
      <c r="F127" s="158" t="s">
        <v>82</v>
      </c>
      <c r="H127" s="159">
        <v>1</v>
      </c>
      <c r="L127" s="156"/>
      <c r="M127" s="160"/>
      <c r="N127" s="161"/>
      <c r="O127" s="161"/>
      <c r="P127" s="161"/>
      <c r="Q127" s="161"/>
      <c r="R127" s="161"/>
      <c r="S127" s="161"/>
      <c r="T127" s="162"/>
      <c r="AT127" s="157" t="s">
        <v>133</v>
      </c>
      <c r="AU127" s="157" t="s">
        <v>84</v>
      </c>
      <c r="AV127" s="155" t="s">
        <v>84</v>
      </c>
      <c r="AW127" s="155" t="s">
        <v>36</v>
      </c>
      <c r="AX127" s="155" t="s">
        <v>6</v>
      </c>
      <c r="AY127" s="157" t="s">
        <v>122</v>
      </c>
    </row>
    <row r="128" spans="1:65" s="163" customFormat="1">
      <c r="B128" s="164"/>
      <c r="D128" s="144" t="s">
        <v>133</v>
      </c>
      <c r="E128" s="165"/>
      <c r="F128" s="166" t="s">
        <v>136</v>
      </c>
      <c r="H128" s="167">
        <v>1</v>
      </c>
      <c r="L128" s="164"/>
      <c r="M128" s="168"/>
      <c r="N128" s="169"/>
      <c r="O128" s="169"/>
      <c r="P128" s="169"/>
      <c r="Q128" s="169"/>
      <c r="R128" s="169"/>
      <c r="S128" s="169"/>
      <c r="T128" s="170"/>
      <c r="AT128" s="165" t="s">
        <v>133</v>
      </c>
      <c r="AU128" s="165" t="s">
        <v>84</v>
      </c>
      <c r="AV128" s="163" t="s">
        <v>129</v>
      </c>
      <c r="AW128" s="163" t="s">
        <v>36</v>
      </c>
      <c r="AX128" s="163" t="s">
        <v>82</v>
      </c>
      <c r="AY128" s="165" t="s">
        <v>122</v>
      </c>
    </row>
    <row r="129" spans="1:65" s="148" customFormat="1">
      <c r="B129" s="149"/>
      <c r="D129" s="144" t="s">
        <v>133</v>
      </c>
      <c r="E129" s="150"/>
      <c r="F129" s="151" t="s">
        <v>175</v>
      </c>
      <c r="H129" s="150"/>
      <c r="L129" s="149"/>
      <c r="M129" s="152"/>
      <c r="N129" s="153"/>
      <c r="O129" s="153"/>
      <c r="P129" s="153"/>
      <c r="Q129" s="153"/>
      <c r="R129" s="153"/>
      <c r="S129" s="153"/>
      <c r="T129" s="154"/>
      <c r="AT129" s="150" t="s">
        <v>133</v>
      </c>
      <c r="AU129" s="150" t="s">
        <v>84</v>
      </c>
      <c r="AV129" s="148" t="s">
        <v>82</v>
      </c>
      <c r="AW129" s="148" t="s">
        <v>36</v>
      </c>
      <c r="AX129" s="148" t="s">
        <v>6</v>
      </c>
      <c r="AY129" s="150" t="s">
        <v>122</v>
      </c>
    </row>
    <row r="130" spans="1:65" s="18" customFormat="1" ht="24.15" customHeight="1">
      <c r="A130" s="14"/>
      <c r="B130" s="131"/>
      <c r="C130" s="132" t="s">
        <v>186</v>
      </c>
      <c r="D130" s="132" t="s">
        <v>125</v>
      </c>
      <c r="E130" s="133" t="s">
        <v>177</v>
      </c>
      <c r="F130" s="134" t="s">
        <v>178</v>
      </c>
      <c r="G130" s="135" t="s">
        <v>179</v>
      </c>
      <c r="H130" s="136">
        <v>4</v>
      </c>
      <c r="I130" s="136"/>
      <c r="J130" s="136"/>
      <c r="K130" s="134"/>
      <c r="L130" s="15"/>
      <c r="M130" s="137"/>
      <c r="N130" s="138" t="s">
        <v>46</v>
      </c>
      <c r="O130" s="139">
        <v>0.06</v>
      </c>
      <c r="P130" s="139">
        <f>O130*H130</f>
        <v>0.24</v>
      </c>
      <c r="Q130" s="139">
        <v>0</v>
      </c>
      <c r="R130" s="139">
        <f>Q130*H130</f>
        <v>0</v>
      </c>
      <c r="S130" s="139">
        <v>1.6999999999999999E-3</v>
      </c>
      <c r="T130" s="140">
        <f>S130*H130</f>
        <v>6.7999999999999996E-3</v>
      </c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R130" s="141" t="s">
        <v>180</v>
      </c>
      <c r="AT130" s="141" t="s">
        <v>125</v>
      </c>
      <c r="AU130" s="141" t="s">
        <v>84</v>
      </c>
      <c r="AY130" s="2" t="s">
        <v>122</v>
      </c>
      <c r="BE130" s="142">
        <f>IF(N130="základní",J130,0)</f>
        <v>0</v>
      </c>
      <c r="BF130" s="142">
        <f>IF(N130="snížená",J130,0)</f>
        <v>0</v>
      </c>
      <c r="BG130" s="142">
        <f>IF(N130="zákl. přenesená",J130,0)</f>
        <v>0</v>
      </c>
      <c r="BH130" s="142">
        <f>IF(N130="sníž. přenesená",J130,0)</f>
        <v>0</v>
      </c>
      <c r="BI130" s="142">
        <f>IF(N130="nulová",J130,0)</f>
        <v>0</v>
      </c>
      <c r="BJ130" s="2" t="s">
        <v>82</v>
      </c>
      <c r="BK130" s="143">
        <f>ROUND(I130*H130,15)</f>
        <v>0</v>
      </c>
      <c r="BL130" s="2" t="s">
        <v>180</v>
      </c>
      <c r="BM130" s="141" t="s">
        <v>181</v>
      </c>
    </row>
    <row r="131" spans="1:65" s="148" customFormat="1">
      <c r="B131" s="149"/>
      <c r="D131" s="144" t="s">
        <v>133</v>
      </c>
      <c r="E131" s="150"/>
      <c r="F131" s="151" t="s">
        <v>448</v>
      </c>
      <c r="H131" s="150"/>
      <c r="L131" s="149"/>
      <c r="M131" s="152"/>
      <c r="N131" s="153"/>
      <c r="O131" s="153"/>
      <c r="P131" s="153"/>
      <c r="Q131" s="153"/>
      <c r="R131" s="153"/>
      <c r="S131" s="153"/>
      <c r="T131" s="154"/>
      <c r="AT131" s="150" t="s">
        <v>133</v>
      </c>
      <c r="AU131" s="150" t="s">
        <v>84</v>
      </c>
      <c r="AV131" s="148" t="s">
        <v>82</v>
      </c>
      <c r="AW131" s="148" t="s">
        <v>36</v>
      </c>
      <c r="AX131" s="148" t="s">
        <v>6</v>
      </c>
      <c r="AY131" s="150" t="s">
        <v>122</v>
      </c>
    </row>
    <row r="132" spans="1:65" s="155" customFormat="1">
      <c r="B132" s="156"/>
      <c r="D132" s="144" t="s">
        <v>133</v>
      </c>
      <c r="E132" s="157"/>
      <c r="F132" s="158" t="s">
        <v>129</v>
      </c>
      <c r="H132" s="159">
        <v>4</v>
      </c>
      <c r="L132" s="156"/>
      <c r="M132" s="160"/>
      <c r="N132" s="161"/>
      <c r="O132" s="161"/>
      <c r="P132" s="161"/>
      <c r="Q132" s="161"/>
      <c r="R132" s="161"/>
      <c r="S132" s="161"/>
      <c r="T132" s="162"/>
      <c r="AT132" s="157" t="s">
        <v>133</v>
      </c>
      <c r="AU132" s="157" t="s">
        <v>84</v>
      </c>
      <c r="AV132" s="155" t="s">
        <v>84</v>
      </c>
      <c r="AW132" s="155" t="s">
        <v>36</v>
      </c>
      <c r="AX132" s="155" t="s">
        <v>6</v>
      </c>
      <c r="AY132" s="157" t="s">
        <v>122</v>
      </c>
    </row>
    <row r="133" spans="1:65" s="163" customFormat="1">
      <c r="B133" s="164"/>
      <c r="D133" s="144" t="s">
        <v>133</v>
      </c>
      <c r="E133" s="165"/>
      <c r="F133" s="166" t="s">
        <v>136</v>
      </c>
      <c r="H133" s="167">
        <v>4</v>
      </c>
      <c r="L133" s="164"/>
      <c r="M133" s="168"/>
      <c r="N133" s="169"/>
      <c r="O133" s="169"/>
      <c r="P133" s="169"/>
      <c r="Q133" s="169"/>
      <c r="R133" s="169"/>
      <c r="S133" s="169"/>
      <c r="T133" s="170"/>
      <c r="AT133" s="165" t="s">
        <v>133</v>
      </c>
      <c r="AU133" s="165" t="s">
        <v>84</v>
      </c>
      <c r="AV133" s="163" t="s">
        <v>129</v>
      </c>
      <c r="AW133" s="163" t="s">
        <v>36</v>
      </c>
      <c r="AX133" s="163" t="s">
        <v>82</v>
      </c>
      <c r="AY133" s="165" t="s">
        <v>122</v>
      </c>
    </row>
    <row r="134" spans="1:65" s="148" customFormat="1">
      <c r="B134" s="149"/>
      <c r="D134" s="144" t="s">
        <v>133</v>
      </c>
      <c r="E134" s="150"/>
      <c r="F134" s="151" t="s">
        <v>185</v>
      </c>
      <c r="H134" s="150"/>
      <c r="L134" s="149"/>
      <c r="M134" s="152"/>
      <c r="N134" s="153"/>
      <c r="O134" s="153"/>
      <c r="P134" s="153"/>
      <c r="Q134" s="153"/>
      <c r="R134" s="153"/>
      <c r="S134" s="153"/>
      <c r="T134" s="154"/>
      <c r="AT134" s="150" t="s">
        <v>133</v>
      </c>
      <c r="AU134" s="150" t="s">
        <v>84</v>
      </c>
      <c r="AV134" s="148" t="s">
        <v>82</v>
      </c>
      <c r="AW134" s="148" t="s">
        <v>36</v>
      </c>
      <c r="AX134" s="148" t="s">
        <v>6</v>
      </c>
      <c r="AY134" s="150" t="s">
        <v>122</v>
      </c>
    </row>
    <row r="135" spans="1:65" s="18" customFormat="1" ht="33" customHeight="1">
      <c r="A135" s="14"/>
      <c r="B135" s="131"/>
      <c r="C135" s="132" t="s">
        <v>193</v>
      </c>
      <c r="D135" s="132" t="s">
        <v>125</v>
      </c>
      <c r="E135" s="133" t="s">
        <v>187</v>
      </c>
      <c r="F135" s="134" t="s">
        <v>188</v>
      </c>
      <c r="G135" s="135" t="s">
        <v>128</v>
      </c>
      <c r="H135" s="136">
        <v>10</v>
      </c>
      <c r="I135" s="136"/>
      <c r="J135" s="136"/>
      <c r="K135" s="134"/>
      <c r="L135" s="15"/>
      <c r="M135" s="137"/>
      <c r="N135" s="138" t="s">
        <v>46</v>
      </c>
      <c r="O135" s="139">
        <v>5.0999999999999997E-2</v>
      </c>
      <c r="P135" s="139">
        <f>O135*H135</f>
        <v>0.51</v>
      </c>
      <c r="Q135" s="139">
        <v>4.4999999999999999E-4</v>
      </c>
      <c r="R135" s="139">
        <f>Q135*H135</f>
        <v>4.4999999999999997E-3</v>
      </c>
      <c r="S135" s="139">
        <v>0</v>
      </c>
      <c r="T135" s="140">
        <f>S135*H135</f>
        <v>0</v>
      </c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R135" s="141" t="s">
        <v>180</v>
      </c>
      <c r="AT135" s="141" t="s">
        <v>125</v>
      </c>
      <c r="AU135" s="141" t="s">
        <v>84</v>
      </c>
      <c r="AY135" s="2" t="s">
        <v>122</v>
      </c>
      <c r="BE135" s="142">
        <f>IF(N135="základní",J135,0)</f>
        <v>0</v>
      </c>
      <c r="BF135" s="142">
        <f>IF(N135="snížená",J135,0)</f>
        <v>0</v>
      </c>
      <c r="BG135" s="142">
        <f>IF(N135="zákl. přenesená",J135,0)</f>
        <v>0</v>
      </c>
      <c r="BH135" s="142">
        <f>IF(N135="sníž. přenesená",J135,0)</f>
        <v>0</v>
      </c>
      <c r="BI135" s="142">
        <f>IF(N135="nulová",J135,0)</f>
        <v>0</v>
      </c>
      <c r="BJ135" s="2" t="s">
        <v>82</v>
      </c>
      <c r="BK135" s="143">
        <f>ROUND(I135*H135,15)</f>
        <v>0</v>
      </c>
      <c r="BL135" s="2" t="s">
        <v>180</v>
      </c>
      <c r="BM135" s="141" t="s">
        <v>189</v>
      </c>
    </row>
    <row r="136" spans="1:65" s="148" customFormat="1">
      <c r="B136" s="149"/>
      <c r="D136" s="144" t="s">
        <v>133</v>
      </c>
      <c r="E136" s="150"/>
      <c r="F136" s="151" t="s">
        <v>455</v>
      </c>
      <c r="H136" s="150"/>
      <c r="L136" s="149"/>
      <c r="M136" s="152"/>
      <c r="N136" s="153"/>
      <c r="O136" s="153"/>
      <c r="P136" s="153"/>
      <c r="Q136" s="153"/>
      <c r="R136" s="153"/>
      <c r="S136" s="153"/>
      <c r="T136" s="154"/>
      <c r="AT136" s="150" t="s">
        <v>133</v>
      </c>
      <c r="AU136" s="150" t="s">
        <v>84</v>
      </c>
      <c r="AV136" s="148" t="s">
        <v>82</v>
      </c>
      <c r="AW136" s="148" t="s">
        <v>36</v>
      </c>
      <c r="AX136" s="148" t="s">
        <v>6</v>
      </c>
      <c r="AY136" s="150" t="s">
        <v>122</v>
      </c>
    </row>
    <row r="137" spans="1:65" s="155" customFormat="1">
      <c r="B137" s="156"/>
      <c r="D137" s="144" t="s">
        <v>133</v>
      </c>
      <c r="E137" s="157"/>
      <c r="F137" s="158" t="s">
        <v>186</v>
      </c>
      <c r="H137" s="159">
        <v>10</v>
      </c>
      <c r="L137" s="156"/>
      <c r="M137" s="160"/>
      <c r="N137" s="161"/>
      <c r="O137" s="161"/>
      <c r="P137" s="161"/>
      <c r="Q137" s="161"/>
      <c r="R137" s="161"/>
      <c r="S137" s="161"/>
      <c r="T137" s="162"/>
      <c r="AT137" s="157" t="s">
        <v>133</v>
      </c>
      <c r="AU137" s="157" t="s">
        <v>84</v>
      </c>
      <c r="AV137" s="155" t="s">
        <v>84</v>
      </c>
      <c r="AW137" s="155" t="s">
        <v>36</v>
      </c>
      <c r="AX137" s="155" t="s">
        <v>6</v>
      </c>
      <c r="AY137" s="157" t="s">
        <v>122</v>
      </c>
    </row>
    <row r="138" spans="1:65" s="163" customFormat="1">
      <c r="B138" s="164"/>
      <c r="D138" s="144" t="s">
        <v>133</v>
      </c>
      <c r="E138" s="165"/>
      <c r="F138" s="166" t="s">
        <v>136</v>
      </c>
      <c r="H138" s="167">
        <v>10</v>
      </c>
      <c r="L138" s="164"/>
      <c r="M138" s="168"/>
      <c r="N138" s="169"/>
      <c r="O138" s="169"/>
      <c r="P138" s="169"/>
      <c r="Q138" s="169"/>
      <c r="R138" s="169"/>
      <c r="S138" s="169"/>
      <c r="T138" s="170"/>
      <c r="AT138" s="165" t="s">
        <v>133</v>
      </c>
      <c r="AU138" s="165" t="s">
        <v>84</v>
      </c>
      <c r="AV138" s="163" t="s">
        <v>129</v>
      </c>
      <c r="AW138" s="163" t="s">
        <v>36</v>
      </c>
      <c r="AX138" s="163" t="s">
        <v>82</v>
      </c>
      <c r="AY138" s="165" t="s">
        <v>122</v>
      </c>
    </row>
    <row r="139" spans="1:65" s="148" customFormat="1">
      <c r="B139" s="149"/>
      <c r="D139" s="144" t="s">
        <v>133</v>
      </c>
      <c r="E139" s="150"/>
      <c r="F139" s="151" t="s">
        <v>191</v>
      </c>
      <c r="H139" s="150"/>
      <c r="L139" s="149"/>
      <c r="M139" s="152"/>
      <c r="N139" s="153"/>
      <c r="O139" s="153"/>
      <c r="P139" s="153"/>
      <c r="Q139" s="153"/>
      <c r="R139" s="153"/>
      <c r="S139" s="153"/>
      <c r="T139" s="154"/>
      <c r="AT139" s="150" t="s">
        <v>133</v>
      </c>
      <c r="AU139" s="150" t="s">
        <v>84</v>
      </c>
      <c r="AV139" s="148" t="s">
        <v>82</v>
      </c>
      <c r="AW139" s="148" t="s">
        <v>36</v>
      </c>
      <c r="AX139" s="148" t="s">
        <v>6</v>
      </c>
      <c r="AY139" s="150" t="s">
        <v>122</v>
      </c>
    </row>
    <row r="140" spans="1:65" s="148" customFormat="1">
      <c r="B140" s="149"/>
      <c r="D140" s="144" t="s">
        <v>133</v>
      </c>
      <c r="E140" s="150"/>
      <c r="F140" s="151" t="s">
        <v>192</v>
      </c>
      <c r="H140" s="150"/>
      <c r="L140" s="149"/>
      <c r="M140" s="152"/>
      <c r="N140" s="153"/>
      <c r="O140" s="153"/>
      <c r="P140" s="153"/>
      <c r="Q140" s="153"/>
      <c r="R140" s="153"/>
      <c r="S140" s="153"/>
      <c r="T140" s="154"/>
      <c r="AT140" s="150" t="s">
        <v>133</v>
      </c>
      <c r="AU140" s="150" t="s">
        <v>84</v>
      </c>
      <c r="AV140" s="148" t="s">
        <v>82</v>
      </c>
      <c r="AW140" s="148" t="s">
        <v>36</v>
      </c>
      <c r="AX140" s="148" t="s">
        <v>6</v>
      </c>
      <c r="AY140" s="150" t="s">
        <v>122</v>
      </c>
    </row>
    <row r="141" spans="1:65" s="18" customFormat="1" ht="37.799999999999997" customHeight="1">
      <c r="A141" s="14"/>
      <c r="B141" s="131"/>
      <c r="C141" s="132" t="s">
        <v>200</v>
      </c>
      <c r="D141" s="132" t="s">
        <v>125</v>
      </c>
      <c r="E141" s="133" t="s">
        <v>194</v>
      </c>
      <c r="F141" s="134" t="s">
        <v>195</v>
      </c>
      <c r="G141" s="135" t="s">
        <v>196</v>
      </c>
      <c r="H141" s="136">
        <v>151.25049999999999</v>
      </c>
      <c r="I141" s="136"/>
      <c r="J141" s="136"/>
      <c r="K141" s="134"/>
      <c r="L141" s="15"/>
      <c r="M141" s="137"/>
      <c r="N141" s="138" t="s">
        <v>46</v>
      </c>
      <c r="O141" s="139">
        <v>2.9000000000000001E-2</v>
      </c>
      <c r="P141" s="139">
        <f>O141*H141</f>
        <v>4.3862645000000002</v>
      </c>
      <c r="Q141" s="139">
        <v>0</v>
      </c>
      <c r="R141" s="139">
        <f>Q141*H141</f>
        <v>0</v>
      </c>
      <c r="S141" s="139">
        <v>0</v>
      </c>
      <c r="T141" s="140">
        <f>S141*H141</f>
        <v>0</v>
      </c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R141" s="141" t="s">
        <v>129</v>
      </c>
      <c r="AT141" s="141" t="s">
        <v>125</v>
      </c>
      <c r="AU141" s="141" t="s">
        <v>84</v>
      </c>
      <c r="AY141" s="2" t="s">
        <v>122</v>
      </c>
      <c r="BE141" s="142">
        <f>IF(N141="základní",J141,0)</f>
        <v>0</v>
      </c>
      <c r="BF141" s="142">
        <f>IF(N141="snížená",J141,0)</f>
        <v>0</v>
      </c>
      <c r="BG141" s="142">
        <f>IF(N141="zákl. přenesená",J141,0)</f>
        <v>0</v>
      </c>
      <c r="BH141" s="142">
        <f>IF(N141="sníž. přenesená",J141,0)</f>
        <v>0</v>
      </c>
      <c r="BI141" s="142">
        <f>IF(N141="nulová",J141,0)</f>
        <v>0</v>
      </c>
      <c r="BJ141" s="2" t="s">
        <v>82</v>
      </c>
      <c r="BK141" s="143">
        <f>ROUND(I141*H141,15)</f>
        <v>0</v>
      </c>
      <c r="BL141" s="2" t="s">
        <v>129</v>
      </c>
      <c r="BM141" s="141" t="s">
        <v>197</v>
      </c>
    </row>
    <row r="142" spans="1:65" s="148" customFormat="1">
      <c r="B142" s="149"/>
      <c r="D142" s="144" t="s">
        <v>133</v>
      </c>
      <c r="E142" s="150"/>
      <c r="F142" s="151" t="s">
        <v>456</v>
      </c>
      <c r="H142" s="150"/>
      <c r="L142" s="149"/>
      <c r="M142" s="152"/>
      <c r="N142" s="153"/>
      <c r="O142" s="153"/>
      <c r="P142" s="153"/>
      <c r="Q142" s="153"/>
      <c r="R142" s="153"/>
      <c r="S142" s="153"/>
      <c r="T142" s="154"/>
      <c r="AT142" s="150" t="s">
        <v>133</v>
      </c>
      <c r="AU142" s="150" t="s">
        <v>84</v>
      </c>
      <c r="AV142" s="148" t="s">
        <v>82</v>
      </c>
      <c r="AW142" s="148" t="s">
        <v>36</v>
      </c>
      <c r="AX142" s="148" t="s">
        <v>6</v>
      </c>
      <c r="AY142" s="150" t="s">
        <v>122</v>
      </c>
    </row>
    <row r="143" spans="1:65" s="155" customFormat="1">
      <c r="B143" s="156"/>
      <c r="D143" s="144" t="s">
        <v>133</v>
      </c>
      <c r="E143" s="157"/>
      <c r="F143" s="158" t="s">
        <v>457</v>
      </c>
      <c r="H143" s="159">
        <v>125.3355</v>
      </c>
      <c r="L143" s="156"/>
      <c r="M143" s="160"/>
      <c r="N143" s="161"/>
      <c r="O143" s="161"/>
      <c r="P143" s="161"/>
      <c r="Q143" s="161"/>
      <c r="R143" s="161"/>
      <c r="S143" s="161"/>
      <c r="T143" s="162"/>
      <c r="AT143" s="157" t="s">
        <v>133</v>
      </c>
      <c r="AU143" s="157" t="s">
        <v>84</v>
      </c>
      <c r="AV143" s="155" t="s">
        <v>84</v>
      </c>
      <c r="AW143" s="155" t="s">
        <v>36</v>
      </c>
      <c r="AX143" s="155" t="s">
        <v>6</v>
      </c>
      <c r="AY143" s="157" t="s">
        <v>122</v>
      </c>
    </row>
    <row r="144" spans="1:65" s="148" customFormat="1">
      <c r="B144" s="149"/>
      <c r="D144" s="144" t="s">
        <v>133</v>
      </c>
      <c r="E144" s="150"/>
      <c r="F144" s="151" t="s">
        <v>458</v>
      </c>
      <c r="H144" s="150"/>
      <c r="L144" s="149"/>
      <c r="M144" s="152"/>
      <c r="N144" s="153"/>
      <c r="O144" s="153"/>
      <c r="P144" s="153"/>
      <c r="Q144" s="153"/>
      <c r="R144" s="153"/>
      <c r="S144" s="153"/>
      <c r="T144" s="154"/>
      <c r="AT144" s="150" t="s">
        <v>133</v>
      </c>
      <c r="AU144" s="150" t="s">
        <v>84</v>
      </c>
      <c r="AV144" s="148" t="s">
        <v>82</v>
      </c>
      <c r="AW144" s="148" t="s">
        <v>36</v>
      </c>
      <c r="AX144" s="148" t="s">
        <v>6</v>
      </c>
      <c r="AY144" s="150" t="s">
        <v>122</v>
      </c>
    </row>
    <row r="145" spans="1:65" s="155" customFormat="1">
      <c r="B145" s="156"/>
      <c r="D145" s="144" t="s">
        <v>133</v>
      </c>
      <c r="E145" s="157"/>
      <c r="F145" s="158" t="s">
        <v>459</v>
      </c>
      <c r="H145" s="159">
        <v>15.72</v>
      </c>
      <c r="L145" s="156"/>
      <c r="M145" s="160"/>
      <c r="N145" s="161"/>
      <c r="O145" s="161"/>
      <c r="P145" s="161"/>
      <c r="Q145" s="161"/>
      <c r="R145" s="161"/>
      <c r="S145" s="161"/>
      <c r="T145" s="162"/>
      <c r="AT145" s="157" t="s">
        <v>133</v>
      </c>
      <c r="AU145" s="157" t="s">
        <v>84</v>
      </c>
      <c r="AV145" s="155" t="s">
        <v>84</v>
      </c>
      <c r="AW145" s="155" t="s">
        <v>36</v>
      </c>
      <c r="AX145" s="155" t="s">
        <v>6</v>
      </c>
      <c r="AY145" s="157" t="s">
        <v>122</v>
      </c>
    </row>
    <row r="146" spans="1:65" s="148" customFormat="1">
      <c r="B146" s="149"/>
      <c r="D146" s="144" t="s">
        <v>133</v>
      </c>
      <c r="E146" s="150"/>
      <c r="F146" s="151" t="s">
        <v>460</v>
      </c>
      <c r="H146" s="150"/>
      <c r="L146" s="149"/>
      <c r="M146" s="152"/>
      <c r="N146" s="153"/>
      <c r="O146" s="153"/>
      <c r="P146" s="153"/>
      <c r="Q146" s="153"/>
      <c r="R146" s="153"/>
      <c r="S146" s="153"/>
      <c r="T146" s="154"/>
      <c r="AT146" s="150" t="s">
        <v>133</v>
      </c>
      <c r="AU146" s="150" t="s">
        <v>84</v>
      </c>
      <c r="AV146" s="148" t="s">
        <v>82</v>
      </c>
      <c r="AW146" s="148" t="s">
        <v>36</v>
      </c>
      <c r="AX146" s="148" t="s">
        <v>6</v>
      </c>
      <c r="AY146" s="150" t="s">
        <v>122</v>
      </c>
    </row>
    <row r="147" spans="1:65" s="155" customFormat="1">
      <c r="B147" s="156"/>
      <c r="D147" s="144" t="s">
        <v>133</v>
      </c>
      <c r="E147" s="157"/>
      <c r="F147" s="158" t="s">
        <v>461</v>
      </c>
      <c r="H147" s="159">
        <v>10.195</v>
      </c>
      <c r="L147" s="156"/>
      <c r="M147" s="160"/>
      <c r="N147" s="161"/>
      <c r="O147" s="161"/>
      <c r="P147" s="161"/>
      <c r="Q147" s="161"/>
      <c r="R147" s="161"/>
      <c r="S147" s="161"/>
      <c r="T147" s="162"/>
      <c r="AT147" s="157" t="s">
        <v>133</v>
      </c>
      <c r="AU147" s="157" t="s">
        <v>84</v>
      </c>
      <c r="AV147" s="155" t="s">
        <v>84</v>
      </c>
      <c r="AW147" s="155" t="s">
        <v>36</v>
      </c>
      <c r="AX147" s="155" t="s">
        <v>6</v>
      </c>
      <c r="AY147" s="157" t="s">
        <v>122</v>
      </c>
    </row>
    <row r="148" spans="1:65" s="163" customFormat="1">
      <c r="B148" s="164"/>
      <c r="D148" s="144" t="s">
        <v>133</v>
      </c>
      <c r="E148" s="165"/>
      <c r="F148" s="166" t="s">
        <v>136</v>
      </c>
      <c r="H148" s="167">
        <v>151.25049999999999</v>
      </c>
      <c r="L148" s="164"/>
      <c r="M148" s="168"/>
      <c r="N148" s="169"/>
      <c r="O148" s="169"/>
      <c r="P148" s="169"/>
      <c r="Q148" s="169"/>
      <c r="R148" s="169"/>
      <c r="S148" s="169"/>
      <c r="T148" s="170"/>
      <c r="AT148" s="165" t="s">
        <v>133</v>
      </c>
      <c r="AU148" s="165" t="s">
        <v>84</v>
      </c>
      <c r="AV148" s="163" t="s">
        <v>129</v>
      </c>
      <c r="AW148" s="163" t="s">
        <v>36</v>
      </c>
      <c r="AX148" s="163" t="s">
        <v>82</v>
      </c>
      <c r="AY148" s="165" t="s">
        <v>122</v>
      </c>
    </row>
    <row r="149" spans="1:65" s="148" customFormat="1">
      <c r="B149" s="149"/>
      <c r="D149" s="144" t="s">
        <v>133</v>
      </c>
      <c r="E149" s="150"/>
      <c r="F149" s="151" t="s">
        <v>191</v>
      </c>
      <c r="H149" s="150"/>
      <c r="L149" s="149"/>
      <c r="M149" s="152"/>
      <c r="N149" s="153"/>
      <c r="O149" s="153"/>
      <c r="P149" s="153"/>
      <c r="Q149" s="153"/>
      <c r="R149" s="153"/>
      <c r="S149" s="153"/>
      <c r="T149" s="154"/>
      <c r="AT149" s="150" t="s">
        <v>133</v>
      </c>
      <c r="AU149" s="150" t="s">
        <v>84</v>
      </c>
      <c r="AV149" s="148" t="s">
        <v>82</v>
      </c>
      <c r="AW149" s="148" t="s">
        <v>36</v>
      </c>
      <c r="AX149" s="148" t="s">
        <v>6</v>
      </c>
      <c r="AY149" s="150" t="s">
        <v>122</v>
      </c>
    </row>
    <row r="150" spans="1:65" s="18" customFormat="1" ht="16.5" customHeight="1">
      <c r="A150" s="14"/>
      <c r="B150" s="131"/>
      <c r="C150" s="171" t="s">
        <v>207</v>
      </c>
      <c r="D150" s="171" t="s">
        <v>201</v>
      </c>
      <c r="E150" s="172" t="s">
        <v>202</v>
      </c>
      <c r="F150" s="173" t="s">
        <v>203</v>
      </c>
      <c r="G150" s="174" t="s">
        <v>142</v>
      </c>
      <c r="H150" s="175">
        <v>6.0500199999999997E-2</v>
      </c>
      <c r="I150" s="175"/>
      <c r="J150" s="175"/>
      <c r="K150" s="173"/>
      <c r="L150" s="176"/>
      <c r="M150" s="177"/>
      <c r="N150" s="178" t="s">
        <v>46</v>
      </c>
      <c r="O150" s="139">
        <v>0</v>
      </c>
      <c r="P150" s="139">
        <f>O150*H150</f>
        <v>0</v>
      </c>
      <c r="Q150" s="139">
        <v>1</v>
      </c>
      <c r="R150" s="139">
        <f>Q150*H150</f>
        <v>6.0500199999999997E-2</v>
      </c>
      <c r="S150" s="139">
        <v>0</v>
      </c>
      <c r="T150" s="140">
        <f>S150*H150</f>
        <v>0</v>
      </c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R150" s="141" t="s">
        <v>168</v>
      </c>
      <c r="AT150" s="141" t="s">
        <v>201</v>
      </c>
      <c r="AU150" s="141" t="s">
        <v>84</v>
      </c>
      <c r="AY150" s="2" t="s">
        <v>122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2" t="s">
        <v>82</v>
      </c>
      <c r="BK150" s="143">
        <f>ROUND(I150*H150,15)</f>
        <v>0</v>
      </c>
      <c r="BL150" s="2" t="s">
        <v>129</v>
      </c>
      <c r="BM150" s="141" t="s">
        <v>204</v>
      </c>
    </row>
    <row r="151" spans="1:65" s="18" customFormat="1" ht="19.2">
      <c r="A151" s="14"/>
      <c r="B151" s="15"/>
      <c r="C151" s="14"/>
      <c r="D151" s="144" t="s">
        <v>131</v>
      </c>
      <c r="E151" s="14"/>
      <c r="F151" s="145" t="s">
        <v>205</v>
      </c>
      <c r="G151" s="14"/>
      <c r="H151" s="14"/>
      <c r="I151" s="14"/>
      <c r="J151" s="14"/>
      <c r="K151" s="14"/>
      <c r="L151" s="15"/>
      <c r="M151" s="146"/>
      <c r="N151" s="147"/>
      <c r="O151" s="37"/>
      <c r="P151" s="37"/>
      <c r="Q151" s="37"/>
      <c r="R151" s="37"/>
      <c r="S151" s="37"/>
      <c r="T151" s="3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" t="s">
        <v>131</v>
      </c>
      <c r="AU151" s="2" t="s">
        <v>84</v>
      </c>
    </row>
    <row r="152" spans="1:65" s="155" customFormat="1">
      <c r="B152" s="156"/>
      <c r="D152" s="144" t="s">
        <v>133</v>
      </c>
      <c r="F152" s="158" t="s">
        <v>462</v>
      </c>
      <c r="H152" s="159">
        <v>6.0500199999999997E-2</v>
      </c>
      <c r="L152" s="156"/>
      <c r="M152" s="160"/>
      <c r="N152" s="161"/>
      <c r="O152" s="161"/>
      <c r="P152" s="161"/>
      <c r="Q152" s="161"/>
      <c r="R152" s="161"/>
      <c r="S152" s="161"/>
      <c r="T152" s="162"/>
      <c r="AT152" s="157" t="s">
        <v>133</v>
      </c>
      <c r="AU152" s="157" t="s">
        <v>84</v>
      </c>
      <c r="AV152" s="155" t="s">
        <v>84</v>
      </c>
      <c r="AW152" s="155" t="s">
        <v>3</v>
      </c>
      <c r="AX152" s="155" t="s">
        <v>82</v>
      </c>
      <c r="AY152" s="157" t="s">
        <v>122</v>
      </c>
    </row>
    <row r="153" spans="1:65" s="18" customFormat="1" ht="33" customHeight="1">
      <c r="A153" s="14"/>
      <c r="B153" s="131"/>
      <c r="C153" s="132" t="s">
        <v>213</v>
      </c>
      <c r="D153" s="132" t="s">
        <v>125</v>
      </c>
      <c r="E153" s="133" t="s">
        <v>463</v>
      </c>
      <c r="F153" s="134" t="s">
        <v>464</v>
      </c>
      <c r="G153" s="135" t="s">
        <v>196</v>
      </c>
      <c r="H153" s="136">
        <v>175.71850000000001</v>
      </c>
      <c r="I153" s="136"/>
      <c r="J153" s="136"/>
      <c r="K153" s="134"/>
      <c r="L153" s="15"/>
      <c r="M153" s="137"/>
      <c r="N153" s="138" t="s">
        <v>46</v>
      </c>
      <c r="O153" s="139">
        <v>0.115</v>
      </c>
      <c r="P153" s="139">
        <f>O153*H153</f>
        <v>20.207627500000001</v>
      </c>
      <c r="Q153" s="139">
        <v>0</v>
      </c>
      <c r="R153" s="139">
        <f>Q153*H153</f>
        <v>0</v>
      </c>
      <c r="S153" s="139">
        <v>0</v>
      </c>
      <c r="T153" s="140">
        <f>S153*H153</f>
        <v>0</v>
      </c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R153" s="141" t="s">
        <v>180</v>
      </c>
      <c r="AT153" s="141" t="s">
        <v>125</v>
      </c>
      <c r="AU153" s="141" t="s">
        <v>84</v>
      </c>
      <c r="AY153" s="2" t="s">
        <v>122</v>
      </c>
      <c r="BE153" s="142">
        <f>IF(N153="základní",J153,0)</f>
        <v>0</v>
      </c>
      <c r="BF153" s="142">
        <f>IF(N153="snížená",J153,0)</f>
        <v>0</v>
      </c>
      <c r="BG153" s="142">
        <f>IF(N153="zákl. přenesená",J153,0)</f>
        <v>0</v>
      </c>
      <c r="BH153" s="142">
        <f>IF(N153="sníž. přenesená",J153,0)</f>
        <v>0</v>
      </c>
      <c r="BI153" s="142">
        <f>IF(N153="nulová",J153,0)</f>
        <v>0</v>
      </c>
      <c r="BJ153" s="2" t="s">
        <v>82</v>
      </c>
      <c r="BK153" s="143">
        <f>ROUND(I153*H153,15)</f>
        <v>0</v>
      </c>
      <c r="BL153" s="2" t="s">
        <v>180</v>
      </c>
      <c r="BM153" s="141" t="s">
        <v>465</v>
      </c>
    </row>
    <row r="154" spans="1:65" s="148" customFormat="1">
      <c r="B154" s="149"/>
      <c r="D154" s="144" t="s">
        <v>133</v>
      </c>
      <c r="E154" s="150"/>
      <c r="F154" s="151" t="s">
        <v>456</v>
      </c>
      <c r="H154" s="150"/>
      <c r="L154" s="149"/>
      <c r="M154" s="152"/>
      <c r="N154" s="153"/>
      <c r="O154" s="153"/>
      <c r="P154" s="153"/>
      <c r="Q154" s="153"/>
      <c r="R154" s="153"/>
      <c r="S154" s="153"/>
      <c r="T154" s="154"/>
      <c r="AT154" s="150" t="s">
        <v>133</v>
      </c>
      <c r="AU154" s="150" t="s">
        <v>84</v>
      </c>
      <c r="AV154" s="148" t="s">
        <v>82</v>
      </c>
      <c r="AW154" s="148" t="s">
        <v>36</v>
      </c>
      <c r="AX154" s="148" t="s">
        <v>6</v>
      </c>
      <c r="AY154" s="150" t="s">
        <v>122</v>
      </c>
    </row>
    <row r="155" spans="1:65" s="155" customFormat="1">
      <c r="B155" s="156"/>
      <c r="D155" s="144" t="s">
        <v>133</v>
      </c>
      <c r="E155" s="157"/>
      <c r="F155" s="158" t="s">
        <v>457</v>
      </c>
      <c r="H155" s="159">
        <v>125.3355</v>
      </c>
      <c r="L155" s="156"/>
      <c r="M155" s="160"/>
      <c r="N155" s="161"/>
      <c r="O155" s="161"/>
      <c r="P155" s="161"/>
      <c r="Q155" s="161"/>
      <c r="R155" s="161"/>
      <c r="S155" s="161"/>
      <c r="T155" s="162"/>
      <c r="AT155" s="157" t="s">
        <v>133</v>
      </c>
      <c r="AU155" s="157" t="s">
        <v>84</v>
      </c>
      <c r="AV155" s="155" t="s">
        <v>84</v>
      </c>
      <c r="AW155" s="155" t="s">
        <v>36</v>
      </c>
      <c r="AX155" s="155" t="s">
        <v>6</v>
      </c>
      <c r="AY155" s="157" t="s">
        <v>122</v>
      </c>
    </row>
    <row r="156" spans="1:65" s="148" customFormat="1">
      <c r="B156" s="149"/>
      <c r="D156" s="144" t="s">
        <v>133</v>
      </c>
      <c r="E156" s="150"/>
      <c r="F156" s="151" t="s">
        <v>458</v>
      </c>
      <c r="H156" s="150"/>
      <c r="L156" s="149"/>
      <c r="M156" s="152"/>
      <c r="N156" s="153"/>
      <c r="O156" s="153"/>
      <c r="P156" s="153"/>
      <c r="Q156" s="153"/>
      <c r="R156" s="153"/>
      <c r="S156" s="153"/>
      <c r="T156" s="154"/>
      <c r="AT156" s="150" t="s">
        <v>133</v>
      </c>
      <c r="AU156" s="150" t="s">
        <v>84</v>
      </c>
      <c r="AV156" s="148" t="s">
        <v>82</v>
      </c>
      <c r="AW156" s="148" t="s">
        <v>36</v>
      </c>
      <c r="AX156" s="148" t="s">
        <v>6</v>
      </c>
      <c r="AY156" s="150" t="s">
        <v>122</v>
      </c>
    </row>
    <row r="157" spans="1:65" s="155" customFormat="1">
      <c r="B157" s="156"/>
      <c r="D157" s="144" t="s">
        <v>133</v>
      </c>
      <c r="E157" s="157"/>
      <c r="F157" s="158" t="s">
        <v>459</v>
      </c>
      <c r="H157" s="159">
        <v>15.72</v>
      </c>
      <c r="L157" s="156"/>
      <c r="M157" s="160"/>
      <c r="N157" s="161"/>
      <c r="O157" s="161"/>
      <c r="P157" s="161"/>
      <c r="Q157" s="161"/>
      <c r="R157" s="161"/>
      <c r="S157" s="161"/>
      <c r="T157" s="162"/>
      <c r="AT157" s="157" t="s">
        <v>133</v>
      </c>
      <c r="AU157" s="157" t="s">
        <v>84</v>
      </c>
      <c r="AV157" s="155" t="s">
        <v>84</v>
      </c>
      <c r="AW157" s="155" t="s">
        <v>36</v>
      </c>
      <c r="AX157" s="155" t="s">
        <v>6</v>
      </c>
      <c r="AY157" s="157" t="s">
        <v>122</v>
      </c>
    </row>
    <row r="158" spans="1:65" s="148" customFormat="1">
      <c r="B158" s="149"/>
      <c r="D158" s="144" t="s">
        <v>133</v>
      </c>
      <c r="E158" s="150"/>
      <c r="F158" s="151" t="s">
        <v>460</v>
      </c>
      <c r="H158" s="150"/>
      <c r="L158" s="149"/>
      <c r="M158" s="152"/>
      <c r="N158" s="153"/>
      <c r="O158" s="153"/>
      <c r="P158" s="153"/>
      <c r="Q158" s="153"/>
      <c r="R158" s="153"/>
      <c r="S158" s="153"/>
      <c r="T158" s="154"/>
      <c r="AT158" s="150" t="s">
        <v>133</v>
      </c>
      <c r="AU158" s="150" t="s">
        <v>84</v>
      </c>
      <c r="AV158" s="148" t="s">
        <v>82</v>
      </c>
      <c r="AW158" s="148" t="s">
        <v>36</v>
      </c>
      <c r="AX158" s="148" t="s">
        <v>6</v>
      </c>
      <c r="AY158" s="150" t="s">
        <v>122</v>
      </c>
    </row>
    <row r="159" spans="1:65" s="155" customFormat="1">
      <c r="B159" s="156"/>
      <c r="D159" s="144" t="s">
        <v>133</v>
      </c>
      <c r="E159" s="157"/>
      <c r="F159" s="158" t="s">
        <v>466</v>
      </c>
      <c r="H159" s="159">
        <v>34.662999999999997</v>
      </c>
      <c r="L159" s="156"/>
      <c r="M159" s="160"/>
      <c r="N159" s="161"/>
      <c r="O159" s="161"/>
      <c r="P159" s="161"/>
      <c r="Q159" s="161"/>
      <c r="R159" s="161"/>
      <c r="S159" s="161"/>
      <c r="T159" s="162"/>
      <c r="AT159" s="157" t="s">
        <v>133</v>
      </c>
      <c r="AU159" s="157" t="s">
        <v>84</v>
      </c>
      <c r="AV159" s="155" t="s">
        <v>84</v>
      </c>
      <c r="AW159" s="155" t="s">
        <v>36</v>
      </c>
      <c r="AX159" s="155" t="s">
        <v>6</v>
      </c>
      <c r="AY159" s="157" t="s">
        <v>122</v>
      </c>
    </row>
    <row r="160" spans="1:65" s="163" customFormat="1">
      <c r="B160" s="164"/>
      <c r="D160" s="144" t="s">
        <v>133</v>
      </c>
      <c r="E160" s="165"/>
      <c r="F160" s="166" t="s">
        <v>136</v>
      </c>
      <c r="H160" s="167">
        <v>175.71850000000001</v>
      </c>
      <c r="L160" s="164"/>
      <c r="M160" s="168"/>
      <c r="N160" s="169"/>
      <c r="O160" s="169"/>
      <c r="P160" s="169"/>
      <c r="Q160" s="169"/>
      <c r="R160" s="169"/>
      <c r="S160" s="169"/>
      <c r="T160" s="170"/>
      <c r="AT160" s="165" t="s">
        <v>133</v>
      </c>
      <c r="AU160" s="165" t="s">
        <v>84</v>
      </c>
      <c r="AV160" s="163" t="s">
        <v>129</v>
      </c>
      <c r="AW160" s="163" t="s">
        <v>36</v>
      </c>
      <c r="AX160" s="163" t="s">
        <v>82</v>
      </c>
      <c r="AY160" s="165" t="s">
        <v>122</v>
      </c>
    </row>
    <row r="161" spans="1:65" s="148" customFormat="1">
      <c r="B161" s="149"/>
      <c r="D161" s="144" t="s">
        <v>133</v>
      </c>
      <c r="E161" s="150"/>
      <c r="F161" s="151" t="s">
        <v>191</v>
      </c>
      <c r="H161" s="150"/>
      <c r="L161" s="149"/>
      <c r="M161" s="152"/>
      <c r="N161" s="153"/>
      <c r="O161" s="153"/>
      <c r="P161" s="153"/>
      <c r="Q161" s="153"/>
      <c r="R161" s="153"/>
      <c r="S161" s="153"/>
      <c r="T161" s="154"/>
      <c r="AT161" s="150" t="s">
        <v>133</v>
      </c>
      <c r="AU161" s="150" t="s">
        <v>84</v>
      </c>
      <c r="AV161" s="148" t="s">
        <v>82</v>
      </c>
      <c r="AW161" s="148" t="s">
        <v>36</v>
      </c>
      <c r="AX161" s="148" t="s">
        <v>6</v>
      </c>
      <c r="AY161" s="150" t="s">
        <v>122</v>
      </c>
    </row>
    <row r="162" spans="1:65" s="18" customFormat="1" ht="49.05" customHeight="1">
      <c r="A162" s="14"/>
      <c r="B162" s="131"/>
      <c r="C162" s="171" t="s">
        <v>8</v>
      </c>
      <c r="D162" s="171" t="s">
        <v>201</v>
      </c>
      <c r="E162" s="172" t="s">
        <v>467</v>
      </c>
      <c r="F162" s="173" t="s">
        <v>468</v>
      </c>
      <c r="G162" s="174" t="s">
        <v>196</v>
      </c>
      <c r="H162" s="175">
        <v>231.78537499999999</v>
      </c>
      <c r="I162" s="175"/>
      <c r="J162" s="175"/>
      <c r="K162" s="173"/>
      <c r="L162" s="176"/>
      <c r="M162" s="177"/>
      <c r="N162" s="178" t="s">
        <v>46</v>
      </c>
      <c r="O162" s="139">
        <v>0</v>
      </c>
      <c r="P162" s="139">
        <f>O162*H162</f>
        <v>0</v>
      </c>
      <c r="Q162" s="139">
        <v>4.0000000000000001E-3</v>
      </c>
      <c r="R162" s="139">
        <f>Q162*H162</f>
        <v>0.92714149999999995</v>
      </c>
      <c r="S162" s="139">
        <v>0</v>
      </c>
      <c r="T162" s="140">
        <f>S162*H162</f>
        <v>0</v>
      </c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R162" s="141" t="s">
        <v>219</v>
      </c>
      <c r="AT162" s="141" t="s">
        <v>201</v>
      </c>
      <c r="AU162" s="141" t="s">
        <v>84</v>
      </c>
      <c r="AY162" s="2" t="s">
        <v>122</v>
      </c>
      <c r="BE162" s="142">
        <f>IF(N162="základní",J162,0)</f>
        <v>0</v>
      </c>
      <c r="BF162" s="142">
        <f>IF(N162="snížená",J162,0)</f>
        <v>0</v>
      </c>
      <c r="BG162" s="142">
        <f>IF(N162="zákl. přenesená",J162,0)</f>
        <v>0</v>
      </c>
      <c r="BH162" s="142">
        <f>IF(N162="sníž. přenesená",J162,0)</f>
        <v>0</v>
      </c>
      <c r="BI162" s="142">
        <f>IF(N162="nulová",J162,0)</f>
        <v>0</v>
      </c>
      <c r="BJ162" s="2" t="s">
        <v>82</v>
      </c>
      <c r="BK162" s="143">
        <f>ROUND(I162*H162,15)</f>
        <v>0</v>
      </c>
      <c r="BL162" s="2" t="s">
        <v>180</v>
      </c>
      <c r="BM162" s="141" t="s">
        <v>469</v>
      </c>
    </row>
    <row r="163" spans="1:65" s="155" customFormat="1">
      <c r="B163" s="156"/>
      <c r="D163" s="144" t="s">
        <v>133</v>
      </c>
      <c r="F163" s="158" t="s">
        <v>470</v>
      </c>
      <c r="H163" s="159">
        <v>231.78537499999999</v>
      </c>
      <c r="L163" s="156"/>
      <c r="M163" s="160"/>
      <c r="N163" s="161"/>
      <c r="O163" s="161"/>
      <c r="P163" s="161"/>
      <c r="Q163" s="161"/>
      <c r="R163" s="161"/>
      <c r="S163" s="161"/>
      <c r="T163" s="162"/>
      <c r="AT163" s="157" t="s">
        <v>133</v>
      </c>
      <c r="AU163" s="157" t="s">
        <v>84</v>
      </c>
      <c r="AV163" s="155" t="s">
        <v>84</v>
      </c>
      <c r="AW163" s="155" t="s">
        <v>3</v>
      </c>
      <c r="AX163" s="155" t="s">
        <v>82</v>
      </c>
      <c r="AY163" s="157" t="s">
        <v>122</v>
      </c>
    </row>
    <row r="164" spans="1:65" s="18" customFormat="1" ht="24.15" customHeight="1">
      <c r="A164" s="14"/>
      <c r="B164" s="131"/>
      <c r="C164" s="132" t="s">
        <v>180</v>
      </c>
      <c r="D164" s="132" t="s">
        <v>125</v>
      </c>
      <c r="E164" s="133" t="s">
        <v>471</v>
      </c>
      <c r="F164" s="134" t="s">
        <v>472</v>
      </c>
      <c r="G164" s="135" t="s">
        <v>196</v>
      </c>
      <c r="H164" s="136">
        <v>16.5365</v>
      </c>
      <c r="I164" s="136"/>
      <c r="J164" s="136"/>
      <c r="K164" s="134"/>
      <c r="L164" s="15"/>
      <c r="M164" s="137"/>
      <c r="N164" s="138" t="s">
        <v>46</v>
      </c>
      <c r="O164" s="139">
        <v>3.2000000000000001E-2</v>
      </c>
      <c r="P164" s="139">
        <f>O164*H164</f>
        <v>0.52916799999999997</v>
      </c>
      <c r="Q164" s="139">
        <v>0</v>
      </c>
      <c r="R164" s="139">
        <f>Q164*H164</f>
        <v>0</v>
      </c>
      <c r="S164" s="139">
        <v>0</v>
      </c>
      <c r="T164" s="140">
        <f>S164*H164</f>
        <v>0</v>
      </c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R164" s="141" t="s">
        <v>180</v>
      </c>
      <c r="AT164" s="141" t="s">
        <v>125</v>
      </c>
      <c r="AU164" s="141" t="s">
        <v>84</v>
      </c>
      <c r="AY164" s="2" t="s">
        <v>122</v>
      </c>
      <c r="BE164" s="142">
        <f>IF(N164="základní",J164,0)</f>
        <v>0</v>
      </c>
      <c r="BF164" s="142">
        <f>IF(N164="snížená",J164,0)</f>
        <v>0</v>
      </c>
      <c r="BG164" s="142">
        <f>IF(N164="zákl. přenesená",J164,0)</f>
        <v>0</v>
      </c>
      <c r="BH164" s="142">
        <f>IF(N164="sníž. přenesená",J164,0)</f>
        <v>0</v>
      </c>
      <c r="BI164" s="142">
        <f>IF(N164="nulová",J164,0)</f>
        <v>0</v>
      </c>
      <c r="BJ164" s="2" t="s">
        <v>82</v>
      </c>
      <c r="BK164" s="143">
        <f>ROUND(I164*H164,15)</f>
        <v>0</v>
      </c>
      <c r="BL164" s="2" t="s">
        <v>180</v>
      </c>
      <c r="BM164" s="141" t="s">
        <v>473</v>
      </c>
    </row>
    <row r="165" spans="1:65" s="148" customFormat="1">
      <c r="B165" s="149"/>
      <c r="D165" s="144" t="s">
        <v>133</v>
      </c>
      <c r="E165" s="150"/>
      <c r="F165" s="151" t="s">
        <v>474</v>
      </c>
      <c r="H165" s="150"/>
      <c r="L165" s="149"/>
      <c r="M165" s="152"/>
      <c r="N165" s="153"/>
      <c r="O165" s="153"/>
      <c r="P165" s="153"/>
      <c r="Q165" s="153"/>
      <c r="R165" s="153"/>
      <c r="S165" s="153"/>
      <c r="T165" s="154"/>
      <c r="AT165" s="150" t="s">
        <v>133</v>
      </c>
      <c r="AU165" s="150" t="s">
        <v>84</v>
      </c>
      <c r="AV165" s="148" t="s">
        <v>82</v>
      </c>
      <c r="AW165" s="148" t="s">
        <v>36</v>
      </c>
      <c r="AX165" s="148" t="s">
        <v>6</v>
      </c>
      <c r="AY165" s="150" t="s">
        <v>122</v>
      </c>
    </row>
    <row r="166" spans="1:65" s="155" customFormat="1">
      <c r="B166" s="156"/>
      <c r="D166" s="144" t="s">
        <v>133</v>
      </c>
      <c r="E166" s="157"/>
      <c r="F166" s="158" t="s">
        <v>475</v>
      </c>
      <c r="H166" s="159">
        <v>8.3804999999999996</v>
      </c>
      <c r="L166" s="156"/>
      <c r="M166" s="160"/>
      <c r="N166" s="161"/>
      <c r="O166" s="161"/>
      <c r="P166" s="161"/>
      <c r="Q166" s="161"/>
      <c r="R166" s="161"/>
      <c r="S166" s="161"/>
      <c r="T166" s="162"/>
      <c r="AT166" s="157" t="s">
        <v>133</v>
      </c>
      <c r="AU166" s="157" t="s">
        <v>84</v>
      </c>
      <c r="AV166" s="155" t="s">
        <v>84</v>
      </c>
      <c r="AW166" s="155" t="s">
        <v>36</v>
      </c>
      <c r="AX166" s="155" t="s">
        <v>6</v>
      </c>
      <c r="AY166" s="157" t="s">
        <v>122</v>
      </c>
    </row>
    <row r="167" spans="1:65" s="148" customFormat="1">
      <c r="B167" s="149"/>
      <c r="D167" s="144" t="s">
        <v>133</v>
      </c>
      <c r="E167" s="150"/>
      <c r="F167" s="151" t="s">
        <v>460</v>
      </c>
      <c r="H167" s="150"/>
      <c r="L167" s="149"/>
      <c r="M167" s="152"/>
      <c r="N167" s="153"/>
      <c r="O167" s="153"/>
      <c r="P167" s="153"/>
      <c r="Q167" s="153"/>
      <c r="R167" s="153"/>
      <c r="S167" s="153"/>
      <c r="T167" s="154"/>
      <c r="AT167" s="150" t="s">
        <v>133</v>
      </c>
      <c r="AU167" s="150" t="s">
        <v>84</v>
      </c>
      <c r="AV167" s="148" t="s">
        <v>82</v>
      </c>
      <c r="AW167" s="148" t="s">
        <v>36</v>
      </c>
      <c r="AX167" s="148" t="s">
        <v>6</v>
      </c>
      <c r="AY167" s="150" t="s">
        <v>122</v>
      </c>
    </row>
    <row r="168" spans="1:65" s="155" customFormat="1">
      <c r="B168" s="156"/>
      <c r="D168" s="144" t="s">
        <v>133</v>
      </c>
      <c r="E168" s="157"/>
      <c r="F168" s="158" t="s">
        <v>476</v>
      </c>
      <c r="H168" s="159">
        <v>8.1560000000000006</v>
      </c>
      <c r="L168" s="156"/>
      <c r="M168" s="160"/>
      <c r="N168" s="161"/>
      <c r="O168" s="161"/>
      <c r="P168" s="161"/>
      <c r="Q168" s="161"/>
      <c r="R168" s="161"/>
      <c r="S168" s="161"/>
      <c r="T168" s="162"/>
      <c r="AT168" s="157" t="s">
        <v>133</v>
      </c>
      <c r="AU168" s="157" t="s">
        <v>84</v>
      </c>
      <c r="AV168" s="155" t="s">
        <v>84</v>
      </c>
      <c r="AW168" s="155" t="s">
        <v>36</v>
      </c>
      <c r="AX168" s="155" t="s">
        <v>6</v>
      </c>
      <c r="AY168" s="157" t="s">
        <v>122</v>
      </c>
    </row>
    <row r="169" spans="1:65" s="163" customFormat="1">
      <c r="B169" s="164"/>
      <c r="D169" s="144" t="s">
        <v>133</v>
      </c>
      <c r="E169" s="165"/>
      <c r="F169" s="166" t="s">
        <v>136</v>
      </c>
      <c r="H169" s="167">
        <v>16.5365</v>
      </c>
      <c r="L169" s="164"/>
      <c r="M169" s="168"/>
      <c r="N169" s="169"/>
      <c r="O169" s="169"/>
      <c r="P169" s="169"/>
      <c r="Q169" s="169"/>
      <c r="R169" s="169"/>
      <c r="S169" s="169"/>
      <c r="T169" s="170"/>
      <c r="AT169" s="165" t="s">
        <v>133</v>
      </c>
      <c r="AU169" s="165" t="s">
        <v>84</v>
      </c>
      <c r="AV169" s="163" t="s">
        <v>129</v>
      </c>
      <c r="AW169" s="163" t="s">
        <v>36</v>
      </c>
      <c r="AX169" s="163" t="s">
        <v>82</v>
      </c>
      <c r="AY169" s="165" t="s">
        <v>122</v>
      </c>
    </row>
    <row r="170" spans="1:65" s="148" customFormat="1">
      <c r="B170" s="149"/>
      <c r="D170" s="144" t="s">
        <v>133</v>
      </c>
      <c r="E170" s="150"/>
      <c r="F170" s="151" t="s">
        <v>185</v>
      </c>
      <c r="H170" s="150"/>
      <c r="L170" s="149"/>
      <c r="M170" s="152"/>
      <c r="N170" s="153"/>
      <c r="O170" s="153"/>
      <c r="P170" s="153"/>
      <c r="Q170" s="153"/>
      <c r="R170" s="153"/>
      <c r="S170" s="153"/>
      <c r="T170" s="154"/>
      <c r="AT170" s="150" t="s">
        <v>133</v>
      </c>
      <c r="AU170" s="150" t="s">
        <v>84</v>
      </c>
      <c r="AV170" s="148" t="s">
        <v>82</v>
      </c>
      <c r="AW170" s="148" t="s">
        <v>36</v>
      </c>
      <c r="AX170" s="148" t="s">
        <v>6</v>
      </c>
      <c r="AY170" s="150" t="s">
        <v>122</v>
      </c>
    </row>
    <row r="171" spans="1:65" s="18" customFormat="1" ht="24.15" customHeight="1">
      <c r="A171" s="14"/>
      <c r="B171" s="131"/>
      <c r="C171" s="171" t="s">
        <v>231</v>
      </c>
      <c r="D171" s="171" t="s">
        <v>201</v>
      </c>
      <c r="E171" s="172" t="s">
        <v>477</v>
      </c>
      <c r="F171" s="173" t="s">
        <v>478</v>
      </c>
      <c r="G171" s="174" t="s">
        <v>196</v>
      </c>
      <c r="H171" s="175">
        <v>19.016974999999999</v>
      </c>
      <c r="I171" s="175"/>
      <c r="J171" s="175"/>
      <c r="K171" s="173"/>
      <c r="L171" s="176"/>
      <c r="M171" s="177"/>
      <c r="N171" s="178" t="s">
        <v>46</v>
      </c>
      <c r="O171" s="139">
        <v>0</v>
      </c>
      <c r="P171" s="139">
        <f>O171*H171</f>
        <v>0</v>
      </c>
      <c r="Q171" s="139">
        <v>1.3500000000000001E-3</v>
      </c>
      <c r="R171" s="139">
        <f>Q171*H171</f>
        <v>2.567291625E-2</v>
      </c>
      <c r="S171" s="139">
        <v>0</v>
      </c>
      <c r="T171" s="140">
        <f>S171*H171</f>
        <v>0</v>
      </c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R171" s="141" t="s">
        <v>219</v>
      </c>
      <c r="AT171" s="141" t="s">
        <v>201</v>
      </c>
      <c r="AU171" s="141" t="s">
        <v>84</v>
      </c>
      <c r="AY171" s="2" t="s">
        <v>122</v>
      </c>
      <c r="BE171" s="142">
        <f>IF(N171="základní",J171,0)</f>
        <v>0</v>
      </c>
      <c r="BF171" s="142">
        <f>IF(N171="snížená",J171,0)</f>
        <v>0</v>
      </c>
      <c r="BG171" s="142">
        <f>IF(N171="zákl. přenesená",J171,0)</f>
        <v>0</v>
      </c>
      <c r="BH171" s="142">
        <f>IF(N171="sníž. přenesená",J171,0)</f>
        <v>0</v>
      </c>
      <c r="BI171" s="142">
        <f>IF(N171="nulová",J171,0)</f>
        <v>0</v>
      </c>
      <c r="BJ171" s="2" t="s">
        <v>82</v>
      </c>
      <c r="BK171" s="143">
        <f>ROUND(I171*H171,15)</f>
        <v>0</v>
      </c>
      <c r="BL171" s="2" t="s">
        <v>180</v>
      </c>
      <c r="BM171" s="141" t="s">
        <v>479</v>
      </c>
    </row>
    <row r="172" spans="1:65" s="155" customFormat="1">
      <c r="B172" s="156"/>
      <c r="D172" s="144" t="s">
        <v>133</v>
      </c>
      <c r="F172" s="158" t="s">
        <v>480</v>
      </c>
      <c r="H172" s="159">
        <v>19.016974999999999</v>
      </c>
      <c r="L172" s="156"/>
      <c r="M172" s="160"/>
      <c r="N172" s="161"/>
      <c r="O172" s="161"/>
      <c r="P172" s="161"/>
      <c r="Q172" s="161"/>
      <c r="R172" s="161"/>
      <c r="S172" s="161"/>
      <c r="T172" s="162"/>
      <c r="AT172" s="157" t="s">
        <v>133</v>
      </c>
      <c r="AU172" s="157" t="s">
        <v>84</v>
      </c>
      <c r="AV172" s="155" t="s">
        <v>84</v>
      </c>
      <c r="AW172" s="155" t="s">
        <v>3</v>
      </c>
      <c r="AX172" s="155" t="s">
        <v>82</v>
      </c>
      <c r="AY172" s="157" t="s">
        <v>122</v>
      </c>
    </row>
    <row r="173" spans="1:65" s="18" customFormat="1" ht="24.15" customHeight="1">
      <c r="A173" s="14"/>
      <c r="B173" s="131"/>
      <c r="C173" s="132" t="s">
        <v>235</v>
      </c>
      <c r="D173" s="132" t="s">
        <v>125</v>
      </c>
      <c r="E173" s="133" t="s">
        <v>214</v>
      </c>
      <c r="F173" s="134" t="s">
        <v>215</v>
      </c>
      <c r="G173" s="135" t="s">
        <v>196</v>
      </c>
      <c r="H173" s="136">
        <v>141.05549999999999</v>
      </c>
      <c r="I173" s="136"/>
      <c r="J173" s="136"/>
      <c r="K173" s="134"/>
      <c r="L173" s="15"/>
      <c r="M173" s="137"/>
      <c r="N173" s="138" t="s">
        <v>46</v>
      </c>
      <c r="O173" s="139">
        <v>0.17899999999999999</v>
      </c>
      <c r="P173" s="139">
        <f>O173*H173</f>
        <v>25.248934499999997</v>
      </c>
      <c r="Q173" s="139">
        <v>8.8000000000000003E-4</v>
      </c>
      <c r="R173" s="139">
        <f>Q173*H173</f>
        <v>0.12412884</v>
      </c>
      <c r="S173" s="139">
        <v>0</v>
      </c>
      <c r="T173" s="140">
        <f>S173*H173</f>
        <v>0</v>
      </c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R173" s="141" t="s">
        <v>180</v>
      </c>
      <c r="AT173" s="141" t="s">
        <v>125</v>
      </c>
      <c r="AU173" s="141" t="s">
        <v>84</v>
      </c>
      <c r="AY173" s="2" t="s">
        <v>122</v>
      </c>
      <c r="BE173" s="142">
        <f>IF(N173="základní",J173,0)</f>
        <v>0</v>
      </c>
      <c r="BF173" s="142">
        <f>IF(N173="snížená",J173,0)</f>
        <v>0</v>
      </c>
      <c r="BG173" s="142">
        <f>IF(N173="zákl. přenesená",J173,0)</f>
        <v>0</v>
      </c>
      <c r="BH173" s="142">
        <f>IF(N173="sníž. přenesená",J173,0)</f>
        <v>0</v>
      </c>
      <c r="BI173" s="142">
        <f>IF(N173="nulová",J173,0)</f>
        <v>0</v>
      </c>
      <c r="BJ173" s="2" t="s">
        <v>82</v>
      </c>
      <c r="BK173" s="143">
        <f>ROUND(I173*H173,15)</f>
        <v>0</v>
      </c>
      <c r="BL173" s="2" t="s">
        <v>180</v>
      </c>
      <c r="BM173" s="141" t="s">
        <v>216</v>
      </c>
    </row>
    <row r="174" spans="1:65" s="148" customFormat="1">
      <c r="B174" s="149"/>
      <c r="D174" s="144" t="s">
        <v>133</v>
      </c>
      <c r="E174" s="150"/>
      <c r="F174" s="151" t="s">
        <v>456</v>
      </c>
      <c r="H174" s="150"/>
      <c r="L174" s="149"/>
      <c r="M174" s="152"/>
      <c r="N174" s="153"/>
      <c r="O174" s="153"/>
      <c r="P174" s="153"/>
      <c r="Q174" s="153"/>
      <c r="R174" s="153"/>
      <c r="S174" s="153"/>
      <c r="T174" s="154"/>
      <c r="AT174" s="150" t="s">
        <v>133</v>
      </c>
      <c r="AU174" s="150" t="s">
        <v>84</v>
      </c>
      <c r="AV174" s="148" t="s">
        <v>82</v>
      </c>
      <c r="AW174" s="148" t="s">
        <v>36</v>
      </c>
      <c r="AX174" s="148" t="s">
        <v>6</v>
      </c>
      <c r="AY174" s="150" t="s">
        <v>122</v>
      </c>
    </row>
    <row r="175" spans="1:65" s="155" customFormat="1">
      <c r="B175" s="156"/>
      <c r="D175" s="144" t="s">
        <v>133</v>
      </c>
      <c r="E175" s="157"/>
      <c r="F175" s="158" t="s">
        <v>457</v>
      </c>
      <c r="H175" s="159">
        <v>125.3355</v>
      </c>
      <c r="L175" s="156"/>
      <c r="M175" s="160"/>
      <c r="N175" s="161"/>
      <c r="O175" s="161"/>
      <c r="P175" s="161"/>
      <c r="Q175" s="161"/>
      <c r="R175" s="161"/>
      <c r="S175" s="161"/>
      <c r="T175" s="162"/>
      <c r="AT175" s="157" t="s">
        <v>133</v>
      </c>
      <c r="AU175" s="157" t="s">
        <v>84</v>
      </c>
      <c r="AV175" s="155" t="s">
        <v>84</v>
      </c>
      <c r="AW175" s="155" t="s">
        <v>36</v>
      </c>
      <c r="AX175" s="155" t="s">
        <v>6</v>
      </c>
      <c r="AY175" s="157" t="s">
        <v>122</v>
      </c>
    </row>
    <row r="176" spans="1:65" s="148" customFormat="1">
      <c r="B176" s="149"/>
      <c r="D176" s="144" t="s">
        <v>133</v>
      </c>
      <c r="E176" s="150"/>
      <c r="F176" s="151" t="s">
        <v>458</v>
      </c>
      <c r="H176" s="150"/>
      <c r="L176" s="149"/>
      <c r="M176" s="152"/>
      <c r="N176" s="153"/>
      <c r="O176" s="153"/>
      <c r="P176" s="153"/>
      <c r="Q176" s="153"/>
      <c r="R176" s="153"/>
      <c r="S176" s="153"/>
      <c r="T176" s="154"/>
      <c r="AT176" s="150" t="s">
        <v>133</v>
      </c>
      <c r="AU176" s="150" t="s">
        <v>84</v>
      </c>
      <c r="AV176" s="148" t="s">
        <v>82</v>
      </c>
      <c r="AW176" s="148" t="s">
        <v>36</v>
      </c>
      <c r="AX176" s="148" t="s">
        <v>6</v>
      </c>
      <c r="AY176" s="150" t="s">
        <v>122</v>
      </c>
    </row>
    <row r="177" spans="1:65" s="155" customFormat="1">
      <c r="B177" s="156"/>
      <c r="D177" s="144" t="s">
        <v>133</v>
      </c>
      <c r="E177" s="157"/>
      <c r="F177" s="158" t="s">
        <v>459</v>
      </c>
      <c r="H177" s="159">
        <v>15.72</v>
      </c>
      <c r="L177" s="156"/>
      <c r="M177" s="160"/>
      <c r="N177" s="161"/>
      <c r="O177" s="161"/>
      <c r="P177" s="161"/>
      <c r="Q177" s="161"/>
      <c r="R177" s="161"/>
      <c r="S177" s="161"/>
      <c r="T177" s="162"/>
      <c r="AT177" s="157" t="s">
        <v>133</v>
      </c>
      <c r="AU177" s="157" t="s">
        <v>84</v>
      </c>
      <c r="AV177" s="155" t="s">
        <v>84</v>
      </c>
      <c r="AW177" s="155" t="s">
        <v>36</v>
      </c>
      <c r="AX177" s="155" t="s">
        <v>6</v>
      </c>
      <c r="AY177" s="157" t="s">
        <v>122</v>
      </c>
    </row>
    <row r="178" spans="1:65" s="163" customFormat="1">
      <c r="B178" s="164"/>
      <c r="D178" s="144" t="s">
        <v>133</v>
      </c>
      <c r="E178" s="165"/>
      <c r="F178" s="166" t="s">
        <v>136</v>
      </c>
      <c r="H178" s="167">
        <v>141.05549999999999</v>
      </c>
      <c r="L178" s="164"/>
      <c r="M178" s="168"/>
      <c r="N178" s="169"/>
      <c r="O178" s="169"/>
      <c r="P178" s="169"/>
      <c r="Q178" s="169"/>
      <c r="R178" s="169"/>
      <c r="S178" s="169"/>
      <c r="T178" s="170"/>
      <c r="AT178" s="165" t="s">
        <v>133</v>
      </c>
      <c r="AU178" s="165" t="s">
        <v>84</v>
      </c>
      <c r="AV178" s="163" t="s">
        <v>129</v>
      </c>
      <c r="AW178" s="163" t="s">
        <v>36</v>
      </c>
      <c r="AX178" s="163" t="s">
        <v>82</v>
      </c>
      <c r="AY178" s="165" t="s">
        <v>122</v>
      </c>
    </row>
    <row r="179" spans="1:65" s="148" customFormat="1">
      <c r="B179" s="149"/>
      <c r="D179" s="144" t="s">
        <v>133</v>
      </c>
      <c r="E179" s="150"/>
      <c r="F179" s="151" t="s">
        <v>191</v>
      </c>
      <c r="H179" s="150"/>
      <c r="L179" s="149"/>
      <c r="M179" s="152"/>
      <c r="N179" s="153"/>
      <c r="O179" s="153"/>
      <c r="P179" s="153"/>
      <c r="Q179" s="153"/>
      <c r="R179" s="153"/>
      <c r="S179" s="153"/>
      <c r="T179" s="154"/>
      <c r="AT179" s="150" t="s">
        <v>133</v>
      </c>
      <c r="AU179" s="150" t="s">
        <v>84</v>
      </c>
      <c r="AV179" s="148" t="s">
        <v>82</v>
      </c>
      <c r="AW179" s="148" t="s">
        <v>36</v>
      </c>
      <c r="AX179" s="148" t="s">
        <v>6</v>
      </c>
      <c r="AY179" s="150" t="s">
        <v>122</v>
      </c>
    </row>
    <row r="180" spans="1:65" s="18" customFormat="1" ht="44.25" customHeight="1">
      <c r="A180" s="14"/>
      <c r="B180" s="131"/>
      <c r="C180" s="171" t="s">
        <v>238</v>
      </c>
      <c r="D180" s="171" t="s">
        <v>201</v>
      </c>
      <c r="E180" s="172" t="s">
        <v>217</v>
      </c>
      <c r="F180" s="173" t="s">
        <v>218</v>
      </c>
      <c r="G180" s="174" t="s">
        <v>196</v>
      </c>
      <c r="H180" s="175">
        <v>21.933949999999999</v>
      </c>
      <c r="I180" s="175"/>
      <c r="J180" s="175"/>
      <c r="K180" s="173"/>
      <c r="L180" s="176"/>
      <c r="M180" s="177"/>
      <c r="N180" s="178" t="s">
        <v>46</v>
      </c>
      <c r="O180" s="139">
        <v>0</v>
      </c>
      <c r="P180" s="139">
        <f>O180*H180</f>
        <v>0</v>
      </c>
      <c r="Q180" s="139">
        <v>1E-3</v>
      </c>
      <c r="R180" s="139">
        <f>Q180*H180</f>
        <v>2.1933950000000001E-2</v>
      </c>
      <c r="S180" s="139">
        <v>0</v>
      </c>
      <c r="T180" s="140">
        <f>S180*H180</f>
        <v>0</v>
      </c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R180" s="141" t="s">
        <v>219</v>
      </c>
      <c r="AT180" s="141" t="s">
        <v>201</v>
      </c>
      <c r="AU180" s="141" t="s">
        <v>84</v>
      </c>
      <c r="AY180" s="2" t="s">
        <v>122</v>
      </c>
      <c r="BE180" s="142">
        <f>IF(N180="základní",J180,0)</f>
        <v>0</v>
      </c>
      <c r="BF180" s="142">
        <f>IF(N180="snížená",J180,0)</f>
        <v>0</v>
      </c>
      <c r="BG180" s="142">
        <f>IF(N180="zákl. přenesená",J180,0)</f>
        <v>0</v>
      </c>
      <c r="BH180" s="142">
        <f>IF(N180="sníž. přenesená",J180,0)</f>
        <v>0</v>
      </c>
      <c r="BI180" s="142">
        <f>IF(N180="nulová",J180,0)</f>
        <v>0</v>
      </c>
      <c r="BJ180" s="2" t="s">
        <v>82</v>
      </c>
      <c r="BK180" s="143">
        <f>ROUND(I180*H180,15)</f>
        <v>0</v>
      </c>
      <c r="BL180" s="2" t="s">
        <v>180</v>
      </c>
      <c r="BM180" s="141" t="s">
        <v>220</v>
      </c>
    </row>
    <row r="181" spans="1:65" s="148" customFormat="1">
      <c r="B181" s="149"/>
      <c r="D181" s="144" t="s">
        <v>133</v>
      </c>
      <c r="E181" s="150"/>
      <c r="F181" s="151" t="s">
        <v>455</v>
      </c>
      <c r="H181" s="150"/>
      <c r="L181" s="149"/>
      <c r="M181" s="152"/>
      <c r="N181" s="153"/>
      <c r="O181" s="153"/>
      <c r="P181" s="153"/>
      <c r="Q181" s="153"/>
      <c r="R181" s="153"/>
      <c r="S181" s="153"/>
      <c r="T181" s="154"/>
      <c r="AT181" s="150" t="s">
        <v>133</v>
      </c>
      <c r="AU181" s="150" t="s">
        <v>84</v>
      </c>
      <c r="AV181" s="148" t="s">
        <v>82</v>
      </c>
      <c r="AW181" s="148" t="s">
        <v>36</v>
      </c>
      <c r="AX181" s="148" t="s">
        <v>6</v>
      </c>
      <c r="AY181" s="150" t="s">
        <v>122</v>
      </c>
    </row>
    <row r="182" spans="1:65" s="155" customFormat="1">
      <c r="B182" s="156"/>
      <c r="D182" s="144" t="s">
        <v>133</v>
      </c>
      <c r="E182" s="157"/>
      <c r="F182" s="158" t="s">
        <v>186</v>
      </c>
      <c r="H182" s="159">
        <v>10</v>
      </c>
      <c r="L182" s="156"/>
      <c r="M182" s="160"/>
      <c r="N182" s="161"/>
      <c r="O182" s="161"/>
      <c r="P182" s="161"/>
      <c r="Q182" s="161"/>
      <c r="R182" s="161"/>
      <c r="S182" s="161"/>
      <c r="T182" s="162"/>
      <c r="AT182" s="157" t="s">
        <v>133</v>
      </c>
      <c r="AU182" s="157" t="s">
        <v>84</v>
      </c>
      <c r="AV182" s="155" t="s">
        <v>84</v>
      </c>
      <c r="AW182" s="155" t="s">
        <v>36</v>
      </c>
      <c r="AX182" s="155" t="s">
        <v>6</v>
      </c>
      <c r="AY182" s="157" t="s">
        <v>122</v>
      </c>
    </row>
    <row r="183" spans="1:65" s="148" customFormat="1">
      <c r="B183" s="149"/>
      <c r="D183" s="144" t="s">
        <v>133</v>
      </c>
      <c r="E183" s="150"/>
      <c r="F183" s="151" t="s">
        <v>448</v>
      </c>
      <c r="H183" s="150"/>
      <c r="L183" s="149"/>
      <c r="M183" s="152"/>
      <c r="N183" s="153"/>
      <c r="O183" s="153"/>
      <c r="P183" s="153"/>
      <c r="Q183" s="153"/>
      <c r="R183" s="153"/>
      <c r="S183" s="153"/>
      <c r="T183" s="154"/>
      <c r="AT183" s="150" t="s">
        <v>133</v>
      </c>
      <c r="AU183" s="150" t="s">
        <v>84</v>
      </c>
      <c r="AV183" s="148" t="s">
        <v>82</v>
      </c>
      <c r="AW183" s="148" t="s">
        <v>36</v>
      </c>
      <c r="AX183" s="148" t="s">
        <v>6</v>
      </c>
      <c r="AY183" s="150" t="s">
        <v>122</v>
      </c>
    </row>
    <row r="184" spans="1:65" s="155" customFormat="1">
      <c r="B184" s="156"/>
      <c r="D184" s="144" t="s">
        <v>133</v>
      </c>
      <c r="E184" s="157"/>
      <c r="F184" s="158" t="s">
        <v>481</v>
      </c>
      <c r="H184" s="159">
        <v>9.0730000000000004</v>
      </c>
      <c r="L184" s="156"/>
      <c r="M184" s="160"/>
      <c r="N184" s="161"/>
      <c r="O184" s="161"/>
      <c r="P184" s="161"/>
      <c r="Q184" s="161"/>
      <c r="R184" s="161"/>
      <c r="S184" s="161"/>
      <c r="T184" s="162"/>
      <c r="AT184" s="157" t="s">
        <v>133</v>
      </c>
      <c r="AU184" s="157" t="s">
        <v>84</v>
      </c>
      <c r="AV184" s="155" t="s">
        <v>84</v>
      </c>
      <c r="AW184" s="155" t="s">
        <v>36</v>
      </c>
      <c r="AX184" s="155" t="s">
        <v>6</v>
      </c>
      <c r="AY184" s="157" t="s">
        <v>122</v>
      </c>
    </row>
    <row r="185" spans="1:65" s="163" customFormat="1">
      <c r="B185" s="164"/>
      <c r="D185" s="144" t="s">
        <v>133</v>
      </c>
      <c r="E185" s="165"/>
      <c r="F185" s="166" t="s">
        <v>136</v>
      </c>
      <c r="H185" s="167">
        <v>19.073</v>
      </c>
      <c r="L185" s="164"/>
      <c r="M185" s="168"/>
      <c r="N185" s="169"/>
      <c r="O185" s="169"/>
      <c r="P185" s="169"/>
      <c r="Q185" s="169"/>
      <c r="R185" s="169"/>
      <c r="S185" s="169"/>
      <c r="T185" s="170"/>
      <c r="AT185" s="165" t="s">
        <v>133</v>
      </c>
      <c r="AU185" s="165" t="s">
        <v>84</v>
      </c>
      <c r="AV185" s="163" t="s">
        <v>129</v>
      </c>
      <c r="AW185" s="163" t="s">
        <v>36</v>
      </c>
      <c r="AX185" s="163" t="s">
        <v>82</v>
      </c>
      <c r="AY185" s="165" t="s">
        <v>122</v>
      </c>
    </row>
    <row r="186" spans="1:65" s="148" customFormat="1">
      <c r="B186" s="149"/>
      <c r="D186" s="144" t="s">
        <v>133</v>
      </c>
      <c r="E186" s="150"/>
      <c r="F186" s="151" t="s">
        <v>191</v>
      </c>
      <c r="H186" s="150"/>
      <c r="L186" s="149"/>
      <c r="M186" s="152"/>
      <c r="N186" s="153"/>
      <c r="O186" s="153"/>
      <c r="P186" s="153"/>
      <c r="Q186" s="153"/>
      <c r="R186" s="153"/>
      <c r="S186" s="153"/>
      <c r="T186" s="154"/>
      <c r="AT186" s="150" t="s">
        <v>133</v>
      </c>
      <c r="AU186" s="150" t="s">
        <v>84</v>
      </c>
      <c r="AV186" s="148" t="s">
        <v>82</v>
      </c>
      <c r="AW186" s="148" t="s">
        <v>36</v>
      </c>
      <c r="AX186" s="148" t="s">
        <v>6</v>
      </c>
      <c r="AY186" s="150" t="s">
        <v>122</v>
      </c>
    </row>
    <row r="187" spans="1:65" s="148" customFormat="1">
      <c r="B187" s="149"/>
      <c r="D187" s="144" t="s">
        <v>133</v>
      </c>
      <c r="E187" s="150"/>
      <c r="F187" s="151" t="s">
        <v>221</v>
      </c>
      <c r="H187" s="150"/>
      <c r="L187" s="149"/>
      <c r="M187" s="152"/>
      <c r="N187" s="153"/>
      <c r="O187" s="153"/>
      <c r="P187" s="153"/>
      <c r="Q187" s="153"/>
      <c r="R187" s="153"/>
      <c r="S187" s="153"/>
      <c r="T187" s="154"/>
      <c r="AT187" s="150" t="s">
        <v>133</v>
      </c>
      <c r="AU187" s="150" t="s">
        <v>84</v>
      </c>
      <c r="AV187" s="148" t="s">
        <v>82</v>
      </c>
      <c r="AW187" s="148" t="s">
        <v>36</v>
      </c>
      <c r="AX187" s="148" t="s">
        <v>6</v>
      </c>
      <c r="AY187" s="150" t="s">
        <v>122</v>
      </c>
    </row>
    <row r="188" spans="1:65" s="155" customFormat="1">
      <c r="B188" s="156"/>
      <c r="D188" s="144" t="s">
        <v>133</v>
      </c>
      <c r="F188" s="158" t="s">
        <v>482</v>
      </c>
      <c r="H188" s="159">
        <v>21.933949999999999</v>
      </c>
      <c r="L188" s="156"/>
      <c r="M188" s="160"/>
      <c r="N188" s="161"/>
      <c r="O188" s="161"/>
      <c r="P188" s="161"/>
      <c r="Q188" s="161"/>
      <c r="R188" s="161"/>
      <c r="S188" s="161"/>
      <c r="T188" s="162"/>
      <c r="AT188" s="157" t="s">
        <v>133</v>
      </c>
      <c r="AU188" s="157" t="s">
        <v>84</v>
      </c>
      <c r="AV188" s="155" t="s">
        <v>84</v>
      </c>
      <c r="AW188" s="155" t="s">
        <v>3</v>
      </c>
      <c r="AX188" s="155" t="s">
        <v>82</v>
      </c>
      <c r="AY188" s="157" t="s">
        <v>122</v>
      </c>
    </row>
    <row r="189" spans="1:65" s="18" customFormat="1" ht="44.25" customHeight="1">
      <c r="A189" s="14"/>
      <c r="B189" s="131"/>
      <c r="C189" s="171" t="s">
        <v>242</v>
      </c>
      <c r="D189" s="171" t="s">
        <v>201</v>
      </c>
      <c r="E189" s="172" t="s">
        <v>483</v>
      </c>
      <c r="F189" s="173" t="s">
        <v>484</v>
      </c>
      <c r="G189" s="174" t="s">
        <v>196</v>
      </c>
      <c r="H189" s="175">
        <v>162.21382500000001</v>
      </c>
      <c r="I189" s="175"/>
      <c r="J189" s="175"/>
      <c r="K189" s="173"/>
      <c r="L189" s="176"/>
      <c r="M189" s="177"/>
      <c r="N189" s="178" t="s">
        <v>46</v>
      </c>
      <c r="O189" s="139">
        <v>0</v>
      </c>
      <c r="P189" s="139">
        <f>O189*H189</f>
        <v>0</v>
      </c>
      <c r="Q189" s="139">
        <v>1E-3</v>
      </c>
      <c r="R189" s="139">
        <f>Q189*H189</f>
        <v>0.16221382500000001</v>
      </c>
      <c r="S189" s="139">
        <v>0</v>
      </c>
      <c r="T189" s="140">
        <f>S189*H189</f>
        <v>0</v>
      </c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R189" s="141" t="s">
        <v>219</v>
      </c>
      <c r="AT189" s="141" t="s">
        <v>201</v>
      </c>
      <c r="AU189" s="141" t="s">
        <v>84</v>
      </c>
      <c r="AY189" s="2" t="s">
        <v>122</v>
      </c>
      <c r="BE189" s="142">
        <f>IF(N189="základní",J189,0)</f>
        <v>0</v>
      </c>
      <c r="BF189" s="142">
        <f>IF(N189="snížená",J189,0)</f>
        <v>0</v>
      </c>
      <c r="BG189" s="142">
        <f>IF(N189="zákl. přenesená",J189,0)</f>
        <v>0</v>
      </c>
      <c r="BH189" s="142">
        <f>IF(N189="sníž. přenesená",J189,0)</f>
        <v>0</v>
      </c>
      <c r="BI189" s="142">
        <f>IF(N189="nulová",J189,0)</f>
        <v>0</v>
      </c>
      <c r="BJ189" s="2" t="s">
        <v>82</v>
      </c>
      <c r="BK189" s="143">
        <f>ROUND(I189*H189,15)</f>
        <v>0</v>
      </c>
      <c r="BL189" s="2" t="s">
        <v>180</v>
      </c>
      <c r="BM189" s="141" t="s">
        <v>485</v>
      </c>
    </row>
    <row r="190" spans="1:65" s="148" customFormat="1">
      <c r="B190" s="149"/>
      <c r="D190" s="144" t="s">
        <v>133</v>
      </c>
      <c r="E190" s="150"/>
      <c r="F190" s="151" t="s">
        <v>456</v>
      </c>
      <c r="H190" s="150"/>
      <c r="L190" s="149"/>
      <c r="M190" s="152"/>
      <c r="N190" s="153"/>
      <c r="O190" s="153"/>
      <c r="P190" s="153"/>
      <c r="Q190" s="153"/>
      <c r="R190" s="153"/>
      <c r="S190" s="153"/>
      <c r="T190" s="154"/>
      <c r="AT190" s="150" t="s">
        <v>133</v>
      </c>
      <c r="AU190" s="150" t="s">
        <v>84</v>
      </c>
      <c r="AV190" s="148" t="s">
        <v>82</v>
      </c>
      <c r="AW190" s="148" t="s">
        <v>36</v>
      </c>
      <c r="AX190" s="148" t="s">
        <v>6</v>
      </c>
      <c r="AY190" s="150" t="s">
        <v>122</v>
      </c>
    </row>
    <row r="191" spans="1:65" s="155" customFormat="1">
      <c r="B191" s="156"/>
      <c r="D191" s="144" t="s">
        <v>133</v>
      </c>
      <c r="E191" s="157"/>
      <c r="F191" s="158" t="s">
        <v>457</v>
      </c>
      <c r="H191" s="159">
        <v>125.3355</v>
      </c>
      <c r="L191" s="156"/>
      <c r="M191" s="160"/>
      <c r="N191" s="161"/>
      <c r="O191" s="161"/>
      <c r="P191" s="161"/>
      <c r="Q191" s="161"/>
      <c r="R191" s="161"/>
      <c r="S191" s="161"/>
      <c r="T191" s="162"/>
      <c r="AT191" s="157" t="s">
        <v>133</v>
      </c>
      <c r="AU191" s="157" t="s">
        <v>84</v>
      </c>
      <c r="AV191" s="155" t="s">
        <v>84</v>
      </c>
      <c r="AW191" s="155" t="s">
        <v>36</v>
      </c>
      <c r="AX191" s="155" t="s">
        <v>6</v>
      </c>
      <c r="AY191" s="157" t="s">
        <v>122</v>
      </c>
    </row>
    <row r="192" spans="1:65" s="148" customFormat="1">
      <c r="B192" s="149"/>
      <c r="D192" s="144" t="s">
        <v>133</v>
      </c>
      <c r="E192" s="150"/>
      <c r="F192" s="151" t="s">
        <v>458</v>
      </c>
      <c r="H192" s="150"/>
      <c r="L192" s="149"/>
      <c r="M192" s="152"/>
      <c r="N192" s="153"/>
      <c r="O192" s="153"/>
      <c r="P192" s="153"/>
      <c r="Q192" s="153"/>
      <c r="R192" s="153"/>
      <c r="S192" s="153"/>
      <c r="T192" s="154"/>
      <c r="AT192" s="150" t="s">
        <v>133</v>
      </c>
      <c r="AU192" s="150" t="s">
        <v>84</v>
      </c>
      <c r="AV192" s="148" t="s">
        <v>82</v>
      </c>
      <c r="AW192" s="148" t="s">
        <v>36</v>
      </c>
      <c r="AX192" s="148" t="s">
        <v>6</v>
      </c>
      <c r="AY192" s="150" t="s">
        <v>122</v>
      </c>
    </row>
    <row r="193" spans="1:65" s="155" customFormat="1">
      <c r="B193" s="156"/>
      <c r="D193" s="144" t="s">
        <v>133</v>
      </c>
      <c r="E193" s="157"/>
      <c r="F193" s="158" t="s">
        <v>459</v>
      </c>
      <c r="H193" s="159">
        <v>15.72</v>
      </c>
      <c r="L193" s="156"/>
      <c r="M193" s="160"/>
      <c r="N193" s="161"/>
      <c r="O193" s="161"/>
      <c r="P193" s="161"/>
      <c r="Q193" s="161"/>
      <c r="R193" s="161"/>
      <c r="S193" s="161"/>
      <c r="T193" s="162"/>
      <c r="AT193" s="157" t="s">
        <v>133</v>
      </c>
      <c r="AU193" s="157" t="s">
        <v>84</v>
      </c>
      <c r="AV193" s="155" t="s">
        <v>84</v>
      </c>
      <c r="AW193" s="155" t="s">
        <v>36</v>
      </c>
      <c r="AX193" s="155" t="s">
        <v>6</v>
      </c>
      <c r="AY193" s="157" t="s">
        <v>122</v>
      </c>
    </row>
    <row r="194" spans="1:65" s="163" customFormat="1">
      <c r="B194" s="164"/>
      <c r="D194" s="144" t="s">
        <v>133</v>
      </c>
      <c r="E194" s="165"/>
      <c r="F194" s="166" t="s">
        <v>136</v>
      </c>
      <c r="H194" s="167">
        <v>141.05549999999999</v>
      </c>
      <c r="L194" s="164"/>
      <c r="M194" s="168"/>
      <c r="N194" s="169"/>
      <c r="O194" s="169"/>
      <c r="P194" s="169"/>
      <c r="Q194" s="169"/>
      <c r="R194" s="169"/>
      <c r="S194" s="169"/>
      <c r="T194" s="170"/>
      <c r="AT194" s="165" t="s">
        <v>133</v>
      </c>
      <c r="AU194" s="165" t="s">
        <v>84</v>
      </c>
      <c r="AV194" s="163" t="s">
        <v>129</v>
      </c>
      <c r="AW194" s="163" t="s">
        <v>36</v>
      </c>
      <c r="AX194" s="163" t="s">
        <v>82</v>
      </c>
      <c r="AY194" s="165" t="s">
        <v>122</v>
      </c>
    </row>
    <row r="195" spans="1:65" s="148" customFormat="1">
      <c r="B195" s="149"/>
      <c r="D195" s="144" t="s">
        <v>133</v>
      </c>
      <c r="E195" s="150"/>
      <c r="F195" s="151" t="s">
        <v>191</v>
      </c>
      <c r="H195" s="150"/>
      <c r="L195" s="149"/>
      <c r="M195" s="152"/>
      <c r="N195" s="153"/>
      <c r="O195" s="153"/>
      <c r="P195" s="153"/>
      <c r="Q195" s="153"/>
      <c r="R195" s="153"/>
      <c r="S195" s="153"/>
      <c r="T195" s="154"/>
      <c r="AT195" s="150" t="s">
        <v>133</v>
      </c>
      <c r="AU195" s="150" t="s">
        <v>84</v>
      </c>
      <c r="AV195" s="148" t="s">
        <v>82</v>
      </c>
      <c r="AW195" s="148" t="s">
        <v>36</v>
      </c>
      <c r="AX195" s="148" t="s">
        <v>6</v>
      </c>
      <c r="AY195" s="150" t="s">
        <v>122</v>
      </c>
    </row>
    <row r="196" spans="1:65" s="155" customFormat="1">
      <c r="B196" s="156"/>
      <c r="D196" s="144" t="s">
        <v>133</v>
      </c>
      <c r="F196" s="158" t="s">
        <v>486</v>
      </c>
      <c r="H196" s="159">
        <v>162.21382500000001</v>
      </c>
      <c r="L196" s="156"/>
      <c r="M196" s="160"/>
      <c r="N196" s="161"/>
      <c r="O196" s="161"/>
      <c r="P196" s="161"/>
      <c r="Q196" s="161"/>
      <c r="R196" s="161"/>
      <c r="S196" s="161"/>
      <c r="T196" s="162"/>
      <c r="AT196" s="157" t="s">
        <v>133</v>
      </c>
      <c r="AU196" s="157" t="s">
        <v>84</v>
      </c>
      <c r="AV196" s="155" t="s">
        <v>84</v>
      </c>
      <c r="AW196" s="155" t="s">
        <v>3</v>
      </c>
      <c r="AX196" s="155" t="s">
        <v>82</v>
      </c>
      <c r="AY196" s="157" t="s">
        <v>122</v>
      </c>
    </row>
    <row r="197" spans="1:65" s="18" customFormat="1" ht="44.25" customHeight="1">
      <c r="A197" s="14"/>
      <c r="B197" s="131"/>
      <c r="C197" s="132" t="s">
        <v>7</v>
      </c>
      <c r="D197" s="132" t="s">
        <v>125</v>
      </c>
      <c r="E197" s="133" t="s">
        <v>232</v>
      </c>
      <c r="F197" s="134" t="s">
        <v>233</v>
      </c>
      <c r="G197" s="135" t="s">
        <v>196</v>
      </c>
      <c r="H197" s="136">
        <v>9.0730000000000004</v>
      </c>
      <c r="I197" s="136"/>
      <c r="J197" s="136"/>
      <c r="K197" s="134"/>
      <c r="L197" s="15"/>
      <c r="M197" s="137"/>
      <c r="N197" s="138" t="s">
        <v>46</v>
      </c>
      <c r="O197" s="139">
        <v>3.2000000000000001E-2</v>
      </c>
      <c r="P197" s="139">
        <f>O197*H197</f>
        <v>0.29033600000000004</v>
      </c>
      <c r="Q197" s="139">
        <v>0</v>
      </c>
      <c r="R197" s="139">
        <f>Q197*H197</f>
        <v>0</v>
      </c>
      <c r="S197" s="139">
        <v>0</v>
      </c>
      <c r="T197" s="140">
        <f>S197*H197</f>
        <v>0</v>
      </c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R197" s="141" t="s">
        <v>180</v>
      </c>
      <c r="AT197" s="141" t="s">
        <v>125</v>
      </c>
      <c r="AU197" s="141" t="s">
        <v>84</v>
      </c>
      <c r="AY197" s="2" t="s">
        <v>122</v>
      </c>
      <c r="BE197" s="142">
        <f>IF(N197="základní",J197,0)</f>
        <v>0</v>
      </c>
      <c r="BF197" s="142">
        <f>IF(N197="snížená",J197,0)</f>
        <v>0</v>
      </c>
      <c r="BG197" s="142">
        <f>IF(N197="zákl. přenesená",J197,0)</f>
        <v>0</v>
      </c>
      <c r="BH197" s="142">
        <f>IF(N197="sníž. přenesená",J197,0)</f>
        <v>0</v>
      </c>
      <c r="BI197" s="142">
        <f>IF(N197="nulová",J197,0)</f>
        <v>0</v>
      </c>
      <c r="BJ197" s="2" t="s">
        <v>82</v>
      </c>
      <c r="BK197" s="143">
        <f>ROUND(I197*H197,15)</f>
        <v>0</v>
      </c>
      <c r="BL197" s="2" t="s">
        <v>180</v>
      </c>
      <c r="BM197" s="141" t="s">
        <v>234</v>
      </c>
    </row>
    <row r="198" spans="1:65" s="148" customFormat="1">
      <c r="B198" s="149"/>
      <c r="D198" s="144" t="s">
        <v>133</v>
      </c>
      <c r="E198" s="150"/>
      <c r="F198" s="151" t="s">
        <v>448</v>
      </c>
      <c r="H198" s="150"/>
      <c r="L198" s="149"/>
      <c r="M198" s="152"/>
      <c r="N198" s="153"/>
      <c r="O198" s="153"/>
      <c r="P198" s="153"/>
      <c r="Q198" s="153"/>
      <c r="R198" s="153"/>
      <c r="S198" s="153"/>
      <c r="T198" s="154"/>
      <c r="AT198" s="150" t="s">
        <v>133</v>
      </c>
      <c r="AU198" s="150" t="s">
        <v>84</v>
      </c>
      <c r="AV198" s="148" t="s">
        <v>82</v>
      </c>
      <c r="AW198" s="148" t="s">
        <v>36</v>
      </c>
      <c r="AX198" s="148" t="s">
        <v>6</v>
      </c>
      <c r="AY198" s="150" t="s">
        <v>122</v>
      </c>
    </row>
    <row r="199" spans="1:65" s="155" customFormat="1">
      <c r="B199" s="156"/>
      <c r="D199" s="144" t="s">
        <v>133</v>
      </c>
      <c r="E199" s="157"/>
      <c r="F199" s="158" t="s">
        <v>481</v>
      </c>
      <c r="H199" s="159">
        <v>9.0730000000000004</v>
      </c>
      <c r="L199" s="156"/>
      <c r="M199" s="160"/>
      <c r="N199" s="161"/>
      <c r="O199" s="161"/>
      <c r="P199" s="161"/>
      <c r="Q199" s="161"/>
      <c r="R199" s="161"/>
      <c r="S199" s="161"/>
      <c r="T199" s="162"/>
      <c r="AT199" s="157" t="s">
        <v>133</v>
      </c>
      <c r="AU199" s="157" t="s">
        <v>84</v>
      </c>
      <c r="AV199" s="155" t="s">
        <v>84</v>
      </c>
      <c r="AW199" s="155" t="s">
        <v>36</v>
      </c>
      <c r="AX199" s="155" t="s">
        <v>6</v>
      </c>
      <c r="AY199" s="157" t="s">
        <v>122</v>
      </c>
    </row>
    <row r="200" spans="1:65" s="163" customFormat="1">
      <c r="B200" s="164"/>
      <c r="D200" s="144" t="s">
        <v>133</v>
      </c>
      <c r="E200" s="165"/>
      <c r="F200" s="166" t="s">
        <v>136</v>
      </c>
      <c r="H200" s="167">
        <v>9.0730000000000004</v>
      </c>
      <c r="L200" s="164"/>
      <c r="M200" s="168"/>
      <c r="N200" s="169"/>
      <c r="O200" s="169"/>
      <c r="P200" s="169"/>
      <c r="Q200" s="169"/>
      <c r="R200" s="169"/>
      <c r="S200" s="169"/>
      <c r="T200" s="170"/>
      <c r="AT200" s="165" t="s">
        <v>133</v>
      </c>
      <c r="AU200" s="165" t="s">
        <v>84</v>
      </c>
      <c r="AV200" s="163" t="s">
        <v>129</v>
      </c>
      <c r="AW200" s="163" t="s">
        <v>36</v>
      </c>
      <c r="AX200" s="163" t="s">
        <v>82</v>
      </c>
      <c r="AY200" s="165" t="s">
        <v>122</v>
      </c>
    </row>
    <row r="201" spans="1:65" s="148" customFormat="1">
      <c r="B201" s="149"/>
      <c r="D201" s="144" t="s">
        <v>133</v>
      </c>
      <c r="E201" s="150"/>
      <c r="F201" s="151" t="s">
        <v>185</v>
      </c>
      <c r="H201" s="150"/>
      <c r="L201" s="149"/>
      <c r="M201" s="152"/>
      <c r="N201" s="153"/>
      <c r="O201" s="153"/>
      <c r="P201" s="153"/>
      <c r="Q201" s="153"/>
      <c r="R201" s="153"/>
      <c r="S201" s="153"/>
      <c r="T201" s="154"/>
      <c r="AT201" s="150" t="s">
        <v>133</v>
      </c>
      <c r="AU201" s="150" t="s">
        <v>84</v>
      </c>
      <c r="AV201" s="148" t="s">
        <v>82</v>
      </c>
      <c r="AW201" s="148" t="s">
        <v>36</v>
      </c>
      <c r="AX201" s="148" t="s">
        <v>6</v>
      </c>
      <c r="AY201" s="150" t="s">
        <v>122</v>
      </c>
    </row>
    <row r="202" spans="1:65" s="18" customFormat="1" ht="16.5" customHeight="1">
      <c r="A202" s="14"/>
      <c r="B202" s="131"/>
      <c r="C202" s="171" t="s">
        <v>254</v>
      </c>
      <c r="D202" s="171" t="s">
        <v>201</v>
      </c>
      <c r="E202" s="172" t="s">
        <v>202</v>
      </c>
      <c r="F202" s="173" t="s">
        <v>203</v>
      </c>
      <c r="G202" s="174" t="s">
        <v>142</v>
      </c>
      <c r="H202" s="175">
        <v>3.6292E-3</v>
      </c>
      <c r="I202" s="175"/>
      <c r="J202" s="175"/>
      <c r="K202" s="173"/>
      <c r="L202" s="176"/>
      <c r="M202" s="177"/>
      <c r="N202" s="178" t="s">
        <v>46</v>
      </c>
      <c r="O202" s="139">
        <v>0</v>
      </c>
      <c r="P202" s="139">
        <f>O202*H202</f>
        <v>0</v>
      </c>
      <c r="Q202" s="139">
        <v>1</v>
      </c>
      <c r="R202" s="139">
        <f>Q202*H202</f>
        <v>3.6292E-3</v>
      </c>
      <c r="S202" s="139">
        <v>0</v>
      </c>
      <c r="T202" s="140">
        <f>S202*H202</f>
        <v>0</v>
      </c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R202" s="141" t="s">
        <v>219</v>
      </c>
      <c r="AT202" s="141" t="s">
        <v>201</v>
      </c>
      <c r="AU202" s="141" t="s">
        <v>84</v>
      </c>
      <c r="AY202" s="2" t="s">
        <v>122</v>
      </c>
      <c r="BE202" s="142">
        <f>IF(N202="základní",J202,0)</f>
        <v>0</v>
      </c>
      <c r="BF202" s="142">
        <f>IF(N202="snížená",J202,0)</f>
        <v>0</v>
      </c>
      <c r="BG202" s="142">
        <f>IF(N202="zákl. přenesená",J202,0)</f>
        <v>0</v>
      </c>
      <c r="BH202" s="142">
        <f>IF(N202="sníž. přenesená",J202,0)</f>
        <v>0</v>
      </c>
      <c r="BI202" s="142">
        <f>IF(N202="nulová",J202,0)</f>
        <v>0</v>
      </c>
      <c r="BJ202" s="2" t="s">
        <v>82</v>
      </c>
      <c r="BK202" s="143">
        <f>ROUND(I202*H202,15)</f>
        <v>0</v>
      </c>
      <c r="BL202" s="2" t="s">
        <v>180</v>
      </c>
      <c r="BM202" s="141" t="s">
        <v>236</v>
      </c>
    </row>
    <row r="203" spans="1:65" s="18" customFormat="1" ht="19.2">
      <c r="A203" s="14"/>
      <c r="B203" s="15"/>
      <c r="C203" s="14"/>
      <c r="D203" s="144" t="s">
        <v>131</v>
      </c>
      <c r="E203" s="14"/>
      <c r="F203" s="145" t="s">
        <v>205</v>
      </c>
      <c r="G203" s="14"/>
      <c r="H203" s="14"/>
      <c r="I203" s="14"/>
      <c r="J203" s="14"/>
      <c r="K203" s="14"/>
      <c r="L203" s="15"/>
      <c r="M203" s="146"/>
      <c r="N203" s="147"/>
      <c r="O203" s="37"/>
      <c r="P203" s="37"/>
      <c r="Q203" s="37"/>
      <c r="R203" s="37"/>
      <c r="S203" s="37"/>
      <c r="T203" s="3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" t="s">
        <v>131</v>
      </c>
      <c r="AU203" s="2" t="s">
        <v>84</v>
      </c>
    </row>
    <row r="204" spans="1:65" s="155" customFormat="1">
      <c r="B204" s="156"/>
      <c r="D204" s="144" t="s">
        <v>133</v>
      </c>
      <c r="F204" s="158" t="s">
        <v>487</v>
      </c>
      <c r="H204" s="159">
        <v>3.6292E-3</v>
      </c>
      <c r="L204" s="156"/>
      <c r="M204" s="160"/>
      <c r="N204" s="161"/>
      <c r="O204" s="161"/>
      <c r="P204" s="161"/>
      <c r="Q204" s="161"/>
      <c r="R204" s="161"/>
      <c r="S204" s="161"/>
      <c r="T204" s="162"/>
      <c r="AT204" s="157" t="s">
        <v>133</v>
      </c>
      <c r="AU204" s="157" t="s">
        <v>84</v>
      </c>
      <c r="AV204" s="155" t="s">
        <v>84</v>
      </c>
      <c r="AW204" s="155" t="s">
        <v>3</v>
      </c>
      <c r="AX204" s="155" t="s">
        <v>82</v>
      </c>
      <c r="AY204" s="157" t="s">
        <v>122</v>
      </c>
    </row>
    <row r="205" spans="1:65" s="18" customFormat="1" ht="49.05" customHeight="1">
      <c r="A205" s="14"/>
      <c r="B205" s="131"/>
      <c r="C205" s="132" t="s">
        <v>260</v>
      </c>
      <c r="D205" s="132" t="s">
        <v>125</v>
      </c>
      <c r="E205" s="133" t="s">
        <v>488</v>
      </c>
      <c r="F205" s="134" t="s">
        <v>489</v>
      </c>
      <c r="G205" s="135" t="s">
        <v>196</v>
      </c>
      <c r="H205" s="136">
        <v>25.834</v>
      </c>
      <c r="I205" s="136"/>
      <c r="J205" s="136"/>
      <c r="K205" s="134"/>
      <c r="L205" s="15"/>
      <c r="M205" s="137"/>
      <c r="N205" s="138" t="s">
        <v>46</v>
      </c>
      <c r="O205" s="139">
        <v>5.5E-2</v>
      </c>
      <c r="P205" s="139">
        <f>O205*H205</f>
        <v>1.4208700000000001</v>
      </c>
      <c r="Q205" s="139">
        <v>0</v>
      </c>
      <c r="R205" s="139">
        <f>Q205*H205</f>
        <v>0</v>
      </c>
      <c r="S205" s="139">
        <v>0</v>
      </c>
      <c r="T205" s="140">
        <f>S205*H205</f>
        <v>0</v>
      </c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R205" s="141" t="s">
        <v>180</v>
      </c>
      <c r="AT205" s="141" t="s">
        <v>125</v>
      </c>
      <c r="AU205" s="141" t="s">
        <v>84</v>
      </c>
      <c r="AY205" s="2" t="s">
        <v>122</v>
      </c>
      <c r="BE205" s="142">
        <f>IF(N205="základní",J205,0)</f>
        <v>0</v>
      </c>
      <c r="BF205" s="142">
        <f>IF(N205="snížená",J205,0)</f>
        <v>0</v>
      </c>
      <c r="BG205" s="142">
        <f>IF(N205="zákl. přenesená",J205,0)</f>
        <v>0</v>
      </c>
      <c r="BH205" s="142">
        <f>IF(N205="sníž. přenesená",J205,0)</f>
        <v>0</v>
      </c>
      <c r="BI205" s="142">
        <f>IF(N205="nulová",J205,0)</f>
        <v>0</v>
      </c>
      <c r="BJ205" s="2" t="s">
        <v>82</v>
      </c>
      <c r="BK205" s="143">
        <f>ROUND(I205*H205,15)</f>
        <v>0</v>
      </c>
      <c r="BL205" s="2" t="s">
        <v>180</v>
      </c>
      <c r="BM205" s="141" t="s">
        <v>490</v>
      </c>
    </row>
    <row r="206" spans="1:65" s="148" customFormat="1">
      <c r="B206" s="149"/>
      <c r="D206" s="144" t="s">
        <v>133</v>
      </c>
      <c r="E206" s="150"/>
      <c r="F206" s="151" t="s">
        <v>491</v>
      </c>
      <c r="H206" s="150"/>
      <c r="L206" s="149"/>
      <c r="M206" s="152"/>
      <c r="N206" s="153"/>
      <c r="O206" s="153"/>
      <c r="P206" s="153"/>
      <c r="Q206" s="153"/>
      <c r="R206" s="153"/>
      <c r="S206" s="153"/>
      <c r="T206" s="154"/>
      <c r="AT206" s="150" t="s">
        <v>133</v>
      </c>
      <c r="AU206" s="150" t="s">
        <v>84</v>
      </c>
      <c r="AV206" s="148" t="s">
        <v>82</v>
      </c>
      <c r="AW206" s="148" t="s">
        <v>36</v>
      </c>
      <c r="AX206" s="148" t="s">
        <v>6</v>
      </c>
      <c r="AY206" s="150" t="s">
        <v>122</v>
      </c>
    </row>
    <row r="207" spans="1:65" s="155" customFormat="1">
      <c r="B207" s="156"/>
      <c r="D207" s="144" t="s">
        <v>133</v>
      </c>
      <c r="E207" s="157"/>
      <c r="F207" s="158" t="s">
        <v>492</v>
      </c>
      <c r="H207" s="159">
        <v>16.760999999999999</v>
      </c>
      <c r="L207" s="156"/>
      <c r="M207" s="160"/>
      <c r="N207" s="161"/>
      <c r="O207" s="161"/>
      <c r="P207" s="161"/>
      <c r="Q207" s="161"/>
      <c r="R207" s="161"/>
      <c r="S207" s="161"/>
      <c r="T207" s="162"/>
      <c r="AT207" s="157" t="s">
        <v>133</v>
      </c>
      <c r="AU207" s="157" t="s">
        <v>84</v>
      </c>
      <c r="AV207" s="155" t="s">
        <v>84</v>
      </c>
      <c r="AW207" s="155" t="s">
        <v>36</v>
      </c>
      <c r="AX207" s="155" t="s">
        <v>6</v>
      </c>
      <c r="AY207" s="157" t="s">
        <v>122</v>
      </c>
    </row>
    <row r="208" spans="1:65" s="148" customFormat="1">
      <c r="B208" s="149"/>
      <c r="D208" s="144" t="s">
        <v>133</v>
      </c>
      <c r="E208" s="150"/>
      <c r="F208" s="151" t="s">
        <v>448</v>
      </c>
      <c r="H208" s="150"/>
      <c r="L208" s="149"/>
      <c r="M208" s="152"/>
      <c r="N208" s="153"/>
      <c r="O208" s="153"/>
      <c r="P208" s="153"/>
      <c r="Q208" s="153"/>
      <c r="R208" s="153"/>
      <c r="S208" s="153"/>
      <c r="T208" s="154"/>
      <c r="AT208" s="150" t="s">
        <v>133</v>
      </c>
      <c r="AU208" s="150" t="s">
        <v>84</v>
      </c>
      <c r="AV208" s="148" t="s">
        <v>82</v>
      </c>
      <c r="AW208" s="148" t="s">
        <v>36</v>
      </c>
      <c r="AX208" s="148" t="s">
        <v>6</v>
      </c>
      <c r="AY208" s="150" t="s">
        <v>122</v>
      </c>
    </row>
    <row r="209" spans="1:65" s="155" customFormat="1">
      <c r="B209" s="156"/>
      <c r="D209" s="144" t="s">
        <v>133</v>
      </c>
      <c r="E209" s="157"/>
      <c r="F209" s="158" t="s">
        <v>481</v>
      </c>
      <c r="H209" s="159">
        <v>9.0730000000000004</v>
      </c>
      <c r="L209" s="156"/>
      <c r="M209" s="160"/>
      <c r="N209" s="161"/>
      <c r="O209" s="161"/>
      <c r="P209" s="161"/>
      <c r="Q209" s="161"/>
      <c r="R209" s="161"/>
      <c r="S209" s="161"/>
      <c r="T209" s="162"/>
      <c r="AT209" s="157" t="s">
        <v>133</v>
      </c>
      <c r="AU209" s="157" t="s">
        <v>84</v>
      </c>
      <c r="AV209" s="155" t="s">
        <v>84</v>
      </c>
      <c r="AW209" s="155" t="s">
        <v>36</v>
      </c>
      <c r="AX209" s="155" t="s">
        <v>6</v>
      </c>
      <c r="AY209" s="157" t="s">
        <v>122</v>
      </c>
    </row>
    <row r="210" spans="1:65" s="163" customFormat="1">
      <c r="B210" s="164"/>
      <c r="D210" s="144" t="s">
        <v>133</v>
      </c>
      <c r="E210" s="165"/>
      <c r="F210" s="166" t="s">
        <v>136</v>
      </c>
      <c r="H210" s="167">
        <v>25.834</v>
      </c>
      <c r="L210" s="164"/>
      <c r="M210" s="168"/>
      <c r="N210" s="169"/>
      <c r="O210" s="169"/>
      <c r="P210" s="169"/>
      <c r="Q210" s="169"/>
      <c r="R210" s="169"/>
      <c r="S210" s="169"/>
      <c r="T210" s="170"/>
      <c r="AT210" s="165" t="s">
        <v>133</v>
      </c>
      <c r="AU210" s="165" t="s">
        <v>84</v>
      </c>
      <c r="AV210" s="163" t="s">
        <v>129</v>
      </c>
      <c r="AW210" s="163" t="s">
        <v>36</v>
      </c>
      <c r="AX210" s="163" t="s">
        <v>82</v>
      </c>
      <c r="AY210" s="165" t="s">
        <v>122</v>
      </c>
    </row>
    <row r="211" spans="1:65" s="148" customFormat="1">
      <c r="B211" s="149"/>
      <c r="D211" s="144" t="s">
        <v>133</v>
      </c>
      <c r="E211" s="150"/>
      <c r="F211" s="151" t="s">
        <v>185</v>
      </c>
      <c r="H211" s="150"/>
      <c r="L211" s="149"/>
      <c r="M211" s="152"/>
      <c r="N211" s="153"/>
      <c r="O211" s="153"/>
      <c r="P211" s="153"/>
      <c r="Q211" s="153"/>
      <c r="R211" s="153"/>
      <c r="S211" s="153"/>
      <c r="T211" s="154"/>
      <c r="AT211" s="150" t="s">
        <v>133</v>
      </c>
      <c r="AU211" s="150" t="s">
        <v>84</v>
      </c>
      <c r="AV211" s="148" t="s">
        <v>82</v>
      </c>
      <c r="AW211" s="148" t="s">
        <v>36</v>
      </c>
      <c r="AX211" s="148" t="s">
        <v>6</v>
      </c>
      <c r="AY211" s="150" t="s">
        <v>122</v>
      </c>
    </row>
    <row r="212" spans="1:65" s="18" customFormat="1" ht="37.799999999999997" customHeight="1">
      <c r="A212" s="14"/>
      <c r="B212" s="131"/>
      <c r="C212" s="132" t="s">
        <v>267</v>
      </c>
      <c r="D212" s="132" t="s">
        <v>125</v>
      </c>
      <c r="E212" s="133" t="s">
        <v>239</v>
      </c>
      <c r="F212" s="134" t="s">
        <v>240</v>
      </c>
      <c r="G212" s="135" t="s">
        <v>196</v>
      </c>
      <c r="H212" s="136">
        <v>9.0730000000000004</v>
      </c>
      <c r="I212" s="136"/>
      <c r="J212" s="136"/>
      <c r="K212" s="134"/>
      <c r="L212" s="15"/>
      <c r="M212" s="137"/>
      <c r="N212" s="138" t="s">
        <v>46</v>
      </c>
      <c r="O212" s="139">
        <v>0.25700000000000001</v>
      </c>
      <c r="P212" s="139">
        <f>O212*H212</f>
        <v>2.3317610000000002</v>
      </c>
      <c r="Q212" s="139">
        <v>9.3999999999999997E-4</v>
      </c>
      <c r="R212" s="139">
        <f>Q212*H212</f>
        <v>8.5286200000000006E-3</v>
      </c>
      <c r="S212" s="139">
        <v>0</v>
      </c>
      <c r="T212" s="140">
        <f>S212*H212</f>
        <v>0</v>
      </c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R212" s="141" t="s">
        <v>180</v>
      </c>
      <c r="AT212" s="141" t="s">
        <v>125</v>
      </c>
      <c r="AU212" s="141" t="s">
        <v>84</v>
      </c>
      <c r="AY212" s="2" t="s">
        <v>122</v>
      </c>
      <c r="BE212" s="142">
        <f>IF(N212="základní",J212,0)</f>
        <v>0</v>
      </c>
      <c r="BF212" s="142">
        <f>IF(N212="snížená",J212,0)</f>
        <v>0</v>
      </c>
      <c r="BG212" s="142">
        <f>IF(N212="zákl. přenesená",J212,0)</f>
        <v>0</v>
      </c>
      <c r="BH212" s="142">
        <f>IF(N212="sníž. přenesená",J212,0)</f>
        <v>0</v>
      </c>
      <c r="BI212" s="142">
        <f>IF(N212="nulová",J212,0)</f>
        <v>0</v>
      </c>
      <c r="BJ212" s="2" t="s">
        <v>82</v>
      </c>
      <c r="BK212" s="143">
        <f>ROUND(I212*H212,15)</f>
        <v>0</v>
      </c>
      <c r="BL212" s="2" t="s">
        <v>180</v>
      </c>
      <c r="BM212" s="141" t="s">
        <v>241</v>
      </c>
    </row>
    <row r="213" spans="1:65" s="148" customFormat="1">
      <c r="B213" s="149"/>
      <c r="D213" s="144" t="s">
        <v>133</v>
      </c>
      <c r="E213" s="150"/>
      <c r="F213" s="151" t="s">
        <v>448</v>
      </c>
      <c r="H213" s="150"/>
      <c r="L213" s="149"/>
      <c r="M213" s="152"/>
      <c r="N213" s="153"/>
      <c r="O213" s="153"/>
      <c r="P213" s="153"/>
      <c r="Q213" s="153"/>
      <c r="R213" s="153"/>
      <c r="S213" s="153"/>
      <c r="T213" s="154"/>
      <c r="AT213" s="150" t="s">
        <v>133</v>
      </c>
      <c r="AU213" s="150" t="s">
        <v>84</v>
      </c>
      <c r="AV213" s="148" t="s">
        <v>82</v>
      </c>
      <c r="AW213" s="148" t="s">
        <v>36</v>
      </c>
      <c r="AX213" s="148" t="s">
        <v>6</v>
      </c>
      <c r="AY213" s="150" t="s">
        <v>122</v>
      </c>
    </row>
    <row r="214" spans="1:65" s="155" customFormat="1">
      <c r="B214" s="156"/>
      <c r="D214" s="144" t="s">
        <v>133</v>
      </c>
      <c r="E214" s="157"/>
      <c r="F214" s="158" t="s">
        <v>481</v>
      </c>
      <c r="H214" s="159">
        <v>9.0730000000000004</v>
      </c>
      <c r="L214" s="156"/>
      <c r="M214" s="160"/>
      <c r="N214" s="161"/>
      <c r="O214" s="161"/>
      <c r="P214" s="161"/>
      <c r="Q214" s="161"/>
      <c r="R214" s="161"/>
      <c r="S214" s="161"/>
      <c r="T214" s="162"/>
      <c r="AT214" s="157" t="s">
        <v>133</v>
      </c>
      <c r="AU214" s="157" t="s">
        <v>84</v>
      </c>
      <c r="AV214" s="155" t="s">
        <v>84</v>
      </c>
      <c r="AW214" s="155" t="s">
        <v>36</v>
      </c>
      <c r="AX214" s="155" t="s">
        <v>6</v>
      </c>
      <c r="AY214" s="157" t="s">
        <v>122</v>
      </c>
    </row>
    <row r="215" spans="1:65" s="163" customFormat="1">
      <c r="B215" s="164"/>
      <c r="D215" s="144" t="s">
        <v>133</v>
      </c>
      <c r="E215" s="165"/>
      <c r="F215" s="166" t="s">
        <v>136</v>
      </c>
      <c r="H215" s="167">
        <v>9.0730000000000004</v>
      </c>
      <c r="L215" s="164"/>
      <c r="M215" s="168"/>
      <c r="N215" s="169"/>
      <c r="O215" s="169"/>
      <c r="P215" s="169"/>
      <c r="Q215" s="169"/>
      <c r="R215" s="169"/>
      <c r="S215" s="169"/>
      <c r="T215" s="170"/>
      <c r="AT215" s="165" t="s">
        <v>133</v>
      </c>
      <c r="AU215" s="165" t="s">
        <v>84</v>
      </c>
      <c r="AV215" s="163" t="s">
        <v>129</v>
      </c>
      <c r="AW215" s="163" t="s">
        <v>36</v>
      </c>
      <c r="AX215" s="163" t="s">
        <v>82</v>
      </c>
      <c r="AY215" s="165" t="s">
        <v>122</v>
      </c>
    </row>
    <row r="216" spans="1:65" s="148" customFormat="1">
      <c r="B216" s="149"/>
      <c r="D216" s="144" t="s">
        <v>133</v>
      </c>
      <c r="E216" s="150"/>
      <c r="F216" s="151" t="s">
        <v>185</v>
      </c>
      <c r="H216" s="150"/>
      <c r="L216" s="149"/>
      <c r="M216" s="152"/>
      <c r="N216" s="153"/>
      <c r="O216" s="153"/>
      <c r="P216" s="153"/>
      <c r="Q216" s="153"/>
      <c r="R216" s="153"/>
      <c r="S216" s="153"/>
      <c r="T216" s="154"/>
      <c r="AT216" s="150" t="s">
        <v>133</v>
      </c>
      <c r="AU216" s="150" t="s">
        <v>84</v>
      </c>
      <c r="AV216" s="148" t="s">
        <v>82</v>
      </c>
      <c r="AW216" s="148" t="s">
        <v>36</v>
      </c>
      <c r="AX216" s="148" t="s">
        <v>6</v>
      </c>
      <c r="AY216" s="150" t="s">
        <v>122</v>
      </c>
    </row>
    <row r="217" spans="1:65" s="18" customFormat="1" ht="49.05" customHeight="1">
      <c r="A217" s="14"/>
      <c r="B217" s="131"/>
      <c r="C217" s="132" t="s">
        <v>273</v>
      </c>
      <c r="D217" s="132" t="s">
        <v>125</v>
      </c>
      <c r="E217" s="133" t="s">
        <v>290</v>
      </c>
      <c r="F217" s="134" t="s">
        <v>291</v>
      </c>
      <c r="G217" s="135" t="s">
        <v>142</v>
      </c>
      <c r="H217" s="136">
        <v>1.27774885</v>
      </c>
      <c r="I217" s="136"/>
      <c r="J217" s="136"/>
      <c r="K217" s="134"/>
      <c r="L217" s="15"/>
      <c r="M217" s="137"/>
      <c r="N217" s="138" t="s">
        <v>46</v>
      </c>
      <c r="O217" s="139">
        <v>1.609</v>
      </c>
      <c r="P217" s="139">
        <f>O217*H217</f>
        <v>2.0558978996500001</v>
      </c>
      <c r="Q217" s="139">
        <v>0</v>
      </c>
      <c r="R217" s="139">
        <f>Q217*H217</f>
        <v>0</v>
      </c>
      <c r="S217" s="139">
        <v>0</v>
      </c>
      <c r="T217" s="140">
        <f>S217*H217</f>
        <v>0</v>
      </c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R217" s="141" t="s">
        <v>180</v>
      </c>
      <c r="AT217" s="141" t="s">
        <v>125</v>
      </c>
      <c r="AU217" s="141" t="s">
        <v>84</v>
      </c>
      <c r="AY217" s="2" t="s">
        <v>122</v>
      </c>
      <c r="BE217" s="142">
        <f>IF(N217="základní",J217,0)</f>
        <v>0</v>
      </c>
      <c r="BF217" s="142">
        <f>IF(N217="snížená",J217,0)</f>
        <v>0</v>
      </c>
      <c r="BG217" s="142">
        <f>IF(N217="zákl. přenesená",J217,0)</f>
        <v>0</v>
      </c>
      <c r="BH217" s="142">
        <f>IF(N217="sníž. přenesená",J217,0)</f>
        <v>0</v>
      </c>
      <c r="BI217" s="142">
        <f>IF(N217="nulová",J217,0)</f>
        <v>0</v>
      </c>
      <c r="BJ217" s="2" t="s">
        <v>82</v>
      </c>
      <c r="BK217" s="143">
        <f>ROUND(I217*H217,15)</f>
        <v>0</v>
      </c>
      <c r="BL217" s="2" t="s">
        <v>180</v>
      </c>
      <c r="BM217" s="141" t="s">
        <v>292</v>
      </c>
    </row>
    <row r="218" spans="1:65" s="118" customFormat="1" ht="22.8" customHeight="1">
      <c r="B218" s="119"/>
      <c r="D218" s="120" t="s">
        <v>74</v>
      </c>
      <c r="E218" s="129" t="s">
        <v>495</v>
      </c>
      <c r="F218" s="129" t="s">
        <v>496</v>
      </c>
      <c r="J218" s="130"/>
      <c r="L218" s="119"/>
      <c r="M218" s="123"/>
      <c r="N218" s="124"/>
      <c r="O218" s="124"/>
      <c r="P218" s="125">
        <f>SUM(P219:P255)</f>
        <v>17.316042915720001</v>
      </c>
      <c r="Q218" s="124"/>
      <c r="R218" s="125">
        <f>SUM(R219:R255)</f>
        <v>1.0556166950909998</v>
      </c>
      <c r="S218" s="124"/>
      <c r="T218" s="126">
        <f>SUM(T219:T255)</f>
        <v>0</v>
      </c>
      <c r="AR218" s="120" t="s">
        <v>84</v>
      </c>
      <c r="AT218" s="127" t="s">
        <v>74</v>
      </c>
      <c r="AU218" s="127" t="s">
        <v>82</v>
      </c>
      <c r="AY218" s="120" t="s">
        <v>122</v>
      </c>
      <c r="BK218" s="128">
        <f>SUM(BK219:BK255)</f>
        <v>0</v>
      </c>
    </row>
    <row r="219" spans="1:65" s="18" customFormat="1" ht="44.25" customHeight="1">
      <c r="A219" s="14"/>
      <c r="B219" s="131"/>
      <c r="C219" s="132" t="s">
        <v>369</v>
      </c>
      <c r="D219" s="132" t="s">
        <v>125</v>
      </c>
      <c r="E219" s="133" t="s">
        <v>497</v>
      </c>
      <c r="F219" s="134" t="s">
        <v>498</v>
      </c>
      <c r="G219" s="135" t="s">
        <v>196</v>
      </c>
      <c r="H219" s="136">
        <v>63.5807</v>
      </c>
      <c r="I219" s="136"/>
      <c r="J219" s="136"/>
      <c r="K219" s="134"/>
      <c r="L219" s="15"/>
      <c r="M219" s="137"/>
      <c r="N219" s="138" t="s">
        <v>46</v>
      </c>
      <c r="O219" s="139">
        <v>0.26400000000000001</v>
      </c>
      <c r="P219" s="139">
        <f>O219*H219</f>
        <v>16.785304800000002</v>
      </c>
      <c r="Q219" s="139">
        <v>0</v>
      </c>
      <c r="R219" s="139">
        <f>Q219*H219</f>
        <v>0</v>
      </c>
      <c r="S219" s="139">
        <v>0</v>
      </c>
      <c r="T219" s="140">
        <f>S219*H219</f>
        <v>0</v>
      </c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R219" s="141" t="s">
        <v>180</v>
      </c>
      <c r="AT219" s="141" t="s">
        <v>125</v>
      </c>
      <c r="AU219" s="141" t="s">
        <v>84</v>
      </c>
      <c r="AY219" s="2" t="s">
        <v>122</v>
      </c>
      <c r="BE219" s="142">
        <f>IF(N219="základní",J219,0)</f>
        <v>0</v>
      </c>
      <c r="BF219" s="142">
        <f>IF(N219="snížená",J219,0)</f>
        <v>0</v>
      </c>
      <c r="BG219" s="142">
        <f>IF(N219="zákl. přenesená",J219,0)</f>
        <v>0</v>
      </c>
      <c r="BH219" s="142">
        <f>IF(N219="sníž. přenesená",J219,0)</f>
        <v>0</v>
      </c>
      <c r="BI219" s="142">
        <f>IF(N219="nulová",J219,0)</f>
        <v>0</v>
      </c>
      <c r="BJ219" s="2" t="s">
        <v>82</v>
      </c>
      <c r="BK219" s="143">
        <f>ROUND(I219*H219,15)</f>
        <v>0</v>
      </c>
      <c r="BL219" s="2" t="s">
        <v>180</v>
      </c>
      <c r="BM219" s="141" t="s">
        <v>499</v>
      </c>
    </row>
    <row r="220" spans="1:65" s="148" customFormat="1">
      <c r="B220" s="149"/>
      <c r="D220" s="144" t="s">
        <v>133</v>
      </c>
      <c r="E220" s="150"/>
      <c r="F220" s="151" t="s">
        <v>474</v>
      </c>
      <c r="H220" s="150"/>
      <c r="L220" s="149"/>
      <c r="M220" s="152"/>
      <c r="N220" s="153"/>
      <c r="O220" s="153"/>
      <c r="P220" s="153"/>
      <c r="Q220" s="153"/>
      <c r="R220" s="153"/>
      <c r="S220" s="153"/>
      <c r="T220" s="154"/>
      <c r="AT220" s="150" t="s">
        <v>133</v>
      </c>
      <c r="AU220" s="150" t="s">
        <v>84</v>
      </c>
      <c r="AV220" s="148" t="s">
        <v>82</v>
      </c>
      <c r="AW220" s="148" t="s">
        <v>36</v>
      </c>
      <c r="AX220" s="148" t="s">
        <v>6</v>
      </c>
      <c r="AY220" s="150" t="s">
        <v>122</v>
      </c>
    </row>
    <row r="221" spans="1:65" s="155" customFormat="1">
      <c r="B221" s="156"/>
      <c r="D221" s="144" t="s">
        <v>133</v>
      </c>
      <c r="E221" s="157"/>
      <c r="F221" s="158" t="s">
        <v>500</v>
      </c>
      <c r="H221" s="159">
        <v>24.024100000000001</v>
      </c>
      <c r="L221" s="156"/>
      <c r="M221" s="160"/>
      <c r="N221" s="161"/>
      <c r="O221" s="161"/>
      <c r="P221" s="161"/>
      <c r="Q221" s="161"/>
      <c r="R221" s="161"/>
      <c r="S221" s="161"/>
      <c r="T221" s="162"/>
      <c r="AT221" s="157" t="s">
        <v>133</v>
      </c>
      <c r="AU221" s="157" t="s">
        <v>84</v>
      </c>
      <c r="AV221" s="155" t="s">
        <v>84</v>
      </c>
      <c r="AW221" s="155" t="s">
        <v>36</v>
      </c>
      <c r="AX221" s="155" t="s">
        <v>6</v>
      </c>
      <c r="AY221" s="157" t="s">
        <v>122</v>
      </c>
    </row>
    <row r="222" spans="1:65" s="148" customFormat="1">
      <c r="B222" s="149"/>
      <c r="D222" s="144" t="s">
        <v>133</v>
      </c>
      <c r="E222" s="150"/>
      <c r="F222" s="151" t="s">
        <v>460</v>
      </c>
      <c r="H222" s="150"/>
      <c r="L222" s="149"/>
      <c r="M222" s="152"/>
      <c r="N222" s="153"/>
      <c r="O222" s="153"/>
      <c r="P222" s="153"/>
      <c r="Q222" s="153"/>
      <c r="R222" s="153"/>
      <c r="S222" s="153"/>
      <c r="T222" s="154"/>
      <c r="AT222" s="150" t="s">
        <v>133</v>
      </c>
      <c r="AU222" s="150" t="s">
        <v>84</v>
      </c>
      <c r="AV222" s="148" t="s">
        <v>82</v>
      </c>
      <c r="AW222" s="148" t="s">
        <v>36</v>
      </c>
      <c r="AX222" s="148" t="s">
        <v>6</v>
      </c>
      <c r="AY222" s="150" t="s">
        <v>122</v>
      </c>
    </row>
    <row r="223" spans="1:65" s="155" customFormat="1">
      <c r="B223" s="156"/>
      <c r="D223" s="144" t="s">
        <v>133</v>
      </c>
      <c r="E223" s="157"/>
      <c r="F223" s="158" t="s">
        <v>501</v>
      </c>
      <c r="H223" s="159">
        <v>39.556600000000003</v>
      </c>
      <c r="L223" s="156"/>
      <c r="M223" s="160"/>
      <c r="N223" s="161"/>
      <c r="O223" s="161"/>
      <c r="P223" s="161"/>
      <c r="Q223" s="161"/>
      <c r="R223" s="161"/>
      <c r="S223" s="161"/>
      <c r="T223" s="162"/>
      <c r="AT223" s="157" t="s">
        <v>133</v>
      </c>
      <c r="AU223" s="157" t="s">
        <v>84</v>
      </c>
      <c r="AV223" s="155" t="s">
        <v>84</v>
      </c>
      <c r="AW223" s="155" t="s">
        <v>36</v>
      </c>
      <c r="AX223" s="155" t="s">
        <v>6</v>
      </c>
      <c r="AY223" s="157" t="s">
        <v>122</v>
      </c>
    </row>
    <row r="224" spans="1:65" s="163" customFormat="1">
      <c r="B224" s="164"/>
      <c r="D224" s="144" t="s">
        <v>133</v>
      </c>
      <c r="E224" s="165"/>
      <c r="F224" s="166" t="s">
        <v>136</v>
      </c>
      <c r="H224" s="167">
        <v>63.5807</v>
      </c>
      <c r="L224" s="164"/>
      <c r="M224" s="168"/>
      <c r="N224" s="169"/>
      <c r="O224" s="169"/>
      <c r="P224" s="169"/>
      <c r="Q224" s="169"/>
      <c r="R224" s="169"/>
      <c r="S224" s="169"/>
      <c r="T224" s="170"/>
      <c r="AT224" s="165" t="s">
        <v>133</v>
      </c>
      <c r="AU224" s="165" t="s">
        <v>84</v>
      </c>
      <c r="AV224" s="163" t="s">
        <v>129</v>
      </c>
      <c r="AW224" s="163" t="s">
        <v>36</v>
      </c>
      <c r="AX224" s="163" t="s">
        <v>82</v>
      </c>
      <c r="AY224" s="165" t="s">
        <v>122</v>
      </c>
    </row>
    <row r="225" spans="1:65" s="148" customFormat="1">
      <c r="B225" s="149"/>
      <c r="D225" s="144" t="s">
        <v>133</v>
      </c>
      <c r="E225" s="150"/>
      <c r="F225" s="151" t="s">
        <v>185</v>
      </c>
      <c r="H225" s="150"/>
      <c r="L225" s="149"/>
      <c r="M225" s="152"/>
      <c r="N225" s="153"/>
      <c r="O225" s="153"/>
      <c r="P225" s="153"/>
      <c r="Q225" s="153"/>
      <c r="R225" s="153"/>
      <c r="S225" s="153"/>
      <c r="T225" s="154"/>
      <c r="AT225" s="150" t="s">
        <v>133</v>
      </c>
      <c r="AU225" s="150" t="s">
        <v>84</v>
      </c>
      <c r="AV225" s="148" t="s">
        <v>82</v>
      </c>
      <c r="AW225" s="148" t="s">
        <v>36</v>
      </c>
      <c r="AX225" s="148" t="s">
        <v>6</v>
      </c>
      <c r="AY225" s="150" t="s">
        <v>122</v>
      </c>
    </row>
    <row r="226" spans="1:65" s="18" customFormat="1" ht="24.15" customHeight="1">
      <c r="A226" s="14"/>
      <c r="B226" s="131"/>
      <c r="C226" s="171" t="s">
        <v>375</v>
      </c>
      <c r="D226" s="171" t="s">
        <v>201</v>
      </c>
      <c r="E226" s="172" t="s">
        <v>502</v>
      </c>
      <c r="F226" s="173" t="s">
        <v>503</v>
      </c>
      <c r="G226" s="174" t="s">
        <v>196</v>
      </c>
      <c r="H226" s="175">
        <v>2.2021199999999999</v>
      </c>
      <c r="I226" s="175"/>
      <c r="J226" s="175"/>
      <c r="K226" s="173"/>
      <c r="L226" s="176"/>
      <c r="M226" s="177"/>
      <c r="N226" s="178" t="s">
        <v>46</v>
      </c>
      <c r="O226" s="139">
        <v>0</v>
      </c>
      <c r="P226" s="139">
        <f>O226*H226</f>
        <v>0</v>
      </c>
      <c r="Q226" s="139">
        <v>1.125E-2</v>
      </c>
      <c r="R226" s="139">
        <f>Q226*H226</f>
        <v>2.4773849999999997E-2</v>
      </c>
      <c r="S226" s="139">
        <v>0</v>
      </c>
      <c r="T226" s="140">
        <f>S226*H226</f>
        <v>0</v>
      </c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R226" s="141" t="s">
        <v>493</v>
      </c>
      <c r="AT226" s="141" t="s">
        <v>201</v>
      </c>
      <c r="AU226" s="141" t="s">
        <v>84</v>
      </c>
      <c r="AY226" s="2" t="s">
        <v>122</v>
      </c>
      <c r="BE226" s="142">
        <f>IF(N226="základní",J226,0)</f>
        <v>0</v>
      </c>
      <c r="BF226" s="142">
        <f>IF(N226="snížená",J226,0)</f>
        <v>0</v>
      </c>
      <c r="BG226" s="142">
        <f>IF(N226="zákl. přenesená",J226,0)</f>
        <v>0</v>
      </c>
      <c r="BH226" s="142">
        <f>IF(N226="sníž. přenesená",J226,0)</f>
        <v>0</v>
      </c>
      <c r="BI226" s="142">
        <f>IF(N226="nulová",J226,0)</f>
        <v>0</v>
      </c>
      <c r="BJ226" s="2" t="s">
        <v>82</v>
      </c>
      <c r="BK226" s="143">
        <f>ROUND(I226*H226,15)</f>
        <v>0</v>
      </c>
      <c r="BL226" s="2" t="s">
        <v>493</v>
      </c>
      <c r="BM226" s="141" t="s">
        <v>504</v>
      </c>
    </row>
    <row r="227" spans="1:65" s="148" customFormat="1">
      <c r="B227" s="149"/>
      <c r="D227" s="144" t="s">
        <v>133</v>
      </c>
      <c r="E227" s="150"/>
      <c r="F227" s="151" t="s">
        <v>460</v>
      </c>
      <c r="H227" s="150"/>
      <c r="L227" s="149"/>
      <c r="M227" s="152"/>
      <c r="N227" s="153"/>
      <c r="O227" s="153"/>
      <c r="P227" s="153"/>
      <c r="Q227" s="153"/>
      <c r="R227" s="153"/>
      <c r="S227" s="153"/>
      <c r="T227" s="154"/>
      <c r="AT227" s="150" t="s">
        <v>133</v>
      </c>
      <c r="AU227" s="150" t="s">
        <v>84</v>
      </c>
      <c r="AV227" s="148" t="s">
        <v>82</v>
      </c>
      <c r="AW227" s="148" t="s">
        <v>36</v>
      </c>
      <c r="AX227" s="148" t="s">
        <v>6</v>
      </c>
      <c r="AY227" s="150" t="s">
        <v>122</v>
      </c>
    </row>
    <row r="228" spans="1:65" s="155" customFormat="1">
      <c r="B228" s="156"/>
      <c r="D228" s="144" t="s">
        <v>133</v>
      </c>
      <c r="E228" s="157"/>
      <c r="F228" s="158" t="s">
        <v>505</v>
      </c>
      <c r="H228" s="159">
        <v>2.0390000000000001</v>
      </c>
      <c r="L228" s="156"/>
      <c r="M228" s="160"/>
      <c r="N228" s="161"/>
      <c r="O228" s="161"/>
      <c r="P228" s="161"/>
      <c r="Q228" s="161"/>
      <c r="R228" s="161"/>
      <c r="S228" s="161"/>
      <c r="T228" s="162"/>
      <c r="AT228" s="157" t="s">
        <v>133</v>
      </c>
      <c r="AU228" s="157" t="s">
        <v>84</v>
      </c>
      <c r="AV228" s="155" t="s">
        <v>84</v>
      </c>
      <c r="AW228" s="155" t="s">
        <v>36</v>
      </c>
      <c r="AX228" s="155" t="s">
        <v>6</v>
      </c>
      <c r="AY228" s="157" t="s">
        <v>122</v>
      </c>
    </row>
    <row r="229" spans="1:65" s="163" customFormat="1">
      <c r="B229" s="164"/>
      <c r="D229" s="144" t="s">
        <v>133</v>
      </c>
      <c r="E229" s="165"/>
      <c r="F229" s="166" t="s">
        <v>136</v>
      </c>
      <c r="H229" s="167">
        <v>2.0390000000000001</v>
      </c>
      <c r="L229" s="164"/>
      <c r="M229" s="168"/>
      <c r="N229" s="169"/>
      <c r="O229" s="169"/>
      <c r="P229" s="169"/>
      <c r="Q229" s="169"/>
      <c r="R229" s="169"/>
      <c r="S229" s="169"/>
      <c r="T229" s="170"/>
      <c r="AT229" s="165" t="s">
        <v>133</v>
      </c>
      <c r="AU229" s="165" t="s">
        <v>84</v>
      </c>
      <c r="AV229" s="163" t="s">
        <v>129</v>
      </c>
      <c r="AW229" s="163" t="s">
        <v>36</v>
      </c>
      <c r="AX229" s="163" t="s">
        <v>82</v>
      </c>
      <c r="AY229" s="165" t="s">
        <v>122</v>
      </c>
    </row>
    <row r="230" spans="1:65" s="148" customFormat="1">
      <c r="B230" s="149"/>
      <c r="D230" s="144" t="s">
        <v>133</v>
      </c>
      <c r="E230" s="150"/>
      <c r="F230" s="151" t="s">
        <v>185</v>
      </c>
      <c r="H230" s="150"/>
      <c r="L230" s="149"/>
      <c r="M230" s="152"/>
      <c r="N230" s="153"/>
      <c r="O230" s="153"/>
      <c r="P230" s="153"/>
      <c r="Q230" s="153"/>
      <c r="R230" s="153"/>
      <c r="S230" s="153"/>
      <c r="T230" s="154"/>
      <c r="AT230" s="150" t="s">
        <v>133</v>
      </c>
      <c r="AU230" s="150" t="s">
        <v>84</v>
      </c>
      <c r="AV230" s="148" t="s">
        <v>82</v>
      </c>
      <c r="AW230" s="148" t="s">
        <v>36</v>
      </c>
      <c r="AX230" s="148" t="s">
        <v>6</v>
      </c>
      <c r="AY230" s="150" t="s">
        <v>122</v>
      </c>
    </row>
    <row r="231" spans="1:65" s="155" customFormat="1">
      <c r="B231" s="156"/>
      <c r="D231" s="144" t="s">
        <v>133</v>
      </c>
      <c r="F231" s="158" t="s">
        <v>506</v>
      </c>
      <c r="H231" s="159">
        <v>2.2021199999999999</v>
      </c>
      <c r="L231" s="156"/>
      <c r="M231" s="160"/>
      <c r="N231" s="161"/>
      <c r="O231" s="161"/>
      <c r="P231" s="161"/>
      <c r="Q231" s="161"/>
      <c r="R231" s="161"/>
      <c r="S231" s="161"/>
      <c r="T231" s="162"/>
      <c r="AT231" s="157" t="s">
        <v>133</v>
      </c>
      <c r="AU231" s="157" t="s">
        <v>84</v>
      </c>
      <c r="AV231" s="155" t="s">
        <v>84</v>
      </c>
      <c r="AW231" s="155" t="s">
        <v>3</v>
      </c>
      <c r="AX231" s="155" t="s">
        <v>82</v>
      </c>
      <c r="AY231" s="157" t="s">
        <v>122</v>
      </c>
    </row>
    <row r="232" spans="1:65" s="18" customFormat="1" ht="24.15" customHeight="1">
      <c r="A232" s="14"/>
      <c r="B232" s="131"/>
      <c r="C232" s="171" t="s">
        <v>381</v>
      </c>
      <c r="D232" s="171" t="s">
        <v>201</v>
      </c>
      <c r="E232" s="172" t="s">
        <v>507</v>
      </c>
      <c r="F232" s="173" t="s">
        <v>508</v>
      </c>
      <c r="G232" s="174" t="s">
        <v>196</v>
      </c>
      <c r="H232" s="175">
        <v>20.259504</v>
      </c>
      <c r="I232" s="175"/>
      <c r="J232" s="175"/>
      <c r="K232" s="173"/>
      <c r="L232" s="176"/>
      <c r="M232" s="177"/>
      <c r="N232" s="178" t="s">
        <v>46</v>
      </c>
      <c r="O232" s="139">
        <v>0</v>
      </c>
      <c r="P232" s="139">
        <f>O232*H232</f>
        <v>0</v>
      </c>
      <c r="Q232" s="139">
        <v>1.35E-2</v>
      </c>
      <c r="R232" s="139">
        <f>Q232*H232</f>
        <v>0.273503304</v>
      </c>
      <c r="S232" s="139">
        <v>0</v>
      </c>
      <c r="T232" s="140">
        <f>S232*H232</f>
        <v>0</v>
      </c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R232" s="141" t="s">
        <v>219</v>
      </c>
      <c r="AT232" s="141" t="s">
        <v>201</v>
      </c>
      <c r="AU232" s="141" t="s">
        <v>84</v>
      </c>
      <c r="AY232" s="2" t="s">
        <v>122</v>
      </c>
      <c r="BE232" s="142">
        <f>IF(N232="základní",J232,0)</f>
        <v>0</v>
      </c>
      <c r="BF232" s="142">
        <f>IF(N232="snížená",J232,0)</f>
        <v>0</v>
      </c>
      <c r="BG232" s="142">
        <f>IF(N232="zákl. přenesená",J232,0)</f>
        <v>0</v>
      </c>
      <c r="BH232" s="142">
        <f>IF(N232="sníž. přenesená",J232,0)</f>
        <v>0</v>
      </c>
      <c r="BI232" s="142">
        <f>IF(N232="nulová",J232,0)</f>
        <v>0</v>
      </c>
      <c r="BJ232" s="2" t="s">
        <v>82</v>
      </c>
      <c r="BK232" s="143">
        <f>ROUND(I232*H232,15)</f>
        <v>0</v>
      </c>
      <c r="BL232" s="2" t="s">
        <v>180</v>
      </c>
      <c r="BM232" s="141" t="s">
        <v>509</v>
      </c>
    </row>
    <row r="233" spans="1:65" s="148" customFormat="1">
      <c r="B233" s="149"/>
      <c r="D233" s="144" t="s">
        <v>133</v>
      </c>
      <c r="E233" s="150"/>
      <c r="F233" s="151" t="s">
        <v>460</v>
      </c>
      <c r="H233" s="150"/>
      <c r="L233" s="149"/>
      <c r="M233" s="152"/>
      <c r="N233" s="153"/>
      <c r="O233" s="153"/>
      <c r="P233" s="153"/>
      <c r="Q233" s="153"/>
      <c r="R233" s="153"/>
      <c r="S233" s="153"/>
      <c r="T233" s="154"/>
      <c r="AT233" s="150" t="s">
        <v>133</v>
      </c>
      <c r="AU233" s="150" t="s">
        <v>84</v>
      </c>
      <c r="AV233" s="148" t="s">
        <v>82</v>
      </c>
      <c r="AW233" s="148" t="s">
        <v>36</v>
      </c>
      <c r="AX233" s="148" t="s">
        <v>6</v>
      </c>
      <c r="AY233" s="150" t="s">
        <v>122</v>
      </c>
    </row>
    <row r="234" spans="1:65" s="155" customFormat="1">
      <c r="B234" s="156"/>
      <c r="D234" s="144" t="s">
        <v>133</v>
      </c>
      <c r="E234" s="157"/>
      <c r="F234" s="158" t="s">
        <v>510</v>
      </c>
      <c r="H234" s="159">
        <v>18.758800000000001</v>
      </c>
      <c r="L234" s="156"/>
      <c r="M234" s="160"/>
      <c r="N234" s="161"/>
      <c r="O234" s="161"/>
      <c r="P234" s="161"/>
      <c r="Q234" s="161"/>
      <c r="R234" s="161"/>
      <c r="S234" s="161"/>
      <c r="T234" s="162"/>
      <c r="AT234" s="157" t="s">
        <v>133</v>
      </c>
      <c r="AU234" s="157" t="s">
        <v>84</v>
      </c>
      <c r="AV234" s="155" t="s">
        <v>84</v>
      </c>
      <c r="AW234" s="155" t="s">
        <v>36</v>
      </c>
      <c r="AX234" s="155" t="s">
        <v>6</v>
      </c>
      <c r="AY234" s="157" t="s">
        <v>122</v>
      </c>
    </row>
    <row r="235" spans="1:65" s="163" customFormat="1">
      <c r="B235" s="164"/>
      <c r="D235" s="144" t="s">
        <v>133</v>
      </c>
      <c r="E235" s="165"/>
      <c r="F235" s="166" t="s">
        <v>136</v>
      </c>
      <c r="H235" s="167">
        <v>18.758800000000001</v>
      </c>
      <c r="L235" s="164"/>
      <c r="M235" s="168"/>
      <c r="N235" s="169"/>
      <c r="O235" s="169"/>
      <c r="P235" s="169"/>
      <c r="Q235" s="169"/>
      <c r="R235" s="169"/>
      <c r="S235" s="169"/>
      <c r="T235" s="170"/>
      <c r="AT235" s="165" t="s">
        <v>133</v>
      </c>
      <c r="AU235" s="165" t="s">
        <v>84</v>
      </c>
      <c r="AV235" s="163" t="s">
        <v>129</v>
      </c>
      <c r="AW235" s="163" t="s">
        <v>36</v>
      </c>
      <c r="AX235" s="163" t="s">
        <v>82</v>
      </c>
      <c r="AY235" s="165" t="s">
        <v>122</v>
      </c>
    </row>
    <row r="236" spans="1:65" s="148" customFormat="1">
      <c r="B236" s="149"/>
      <c r="D236" s="144" t="s">
        <v>133</v>
      </c>
      <c r="E236" s="150"/>
      <c r="F236" s="151" t="s">
        <v>185</v>
      </c>
      <c r="H236" s="150"/>
      <c r="L236" s="149"/>
      <c r="M236" s="152"/>
      <c r="N236" s="153"/>
      <c r="O236" s="153"/>
      <c r="P236" s="153"/>
      <c r="Q236" s="153"/>
      <c r="R236" s="153"/>
      <c r="S236" s="153"/>
      <c r="T236" s="154"/>
      <c r="AT236" s="150" t="s">
        <v>133</v>
      </c>
      <c r="AU236" s="150" t="s">
        <v>84</v>
      </c>
      <c r="AV236" s="148" t="s">
        <v>82</v>
      </c>
      <c r="AW236" s="148" t="s">
        <v>36</v>
      </c>
      <c r="AX236" s="148" t="s">
        <v>6</v>
      </c>
      <c r="AY236" s="150" t="s">
        <v>122</v>
      </c>
    </row>
    <row r="237" spans="1:65" s="155" customFormat="1">
      <c r="B237" s="156"/>
      <c r="D237" s="144" t="s">
        <v>133</v>
      </c>
      <c r="F237" s="158" t="s">
        <v>511</v>
      </c>
      <c r="H237" s="159">
        <v>20.259504</v>
      </c>
      <c r="L237" s="156"/>
      <c r="M237" s="160"/>
      <c r="N237" s="161"/>
      <c r="O237" s="161"/>
      <c r="P237" s="161"/>
      <c r="Q237" s="161"/>
      <c r="R237" s="161"/>
      <c r="S237" s="161"/>
      <c r="T237" s="162"/>
      <c r="AT237" s="157" t="s">
        <v>133</v>
      </c>
      <c r="AU237" s="157" t="s">
        <v>84</v>
      </c>
      <c r="AV237" s="155" t="s">
        <v>84</v>
      </c>
      <c r="AW237" s="155" t="s">
        <v>3</v>
      </c>
      <c r="AX237" s="155" t="s">
        <v>82</v>
      </c>
      <c r="AY237" s="157" t="s">
        <v>122</v>
      </c>
    </row>
    <row r="238" spans="1:65" s="18" customFormat="1" ht="24.15" customHeight="1">
      <c r="A238" s="14"/>
      <c r="B238" s="131"/>
      <c r="C238" s="171" t="s">
        <v>387</v>
      </c>
      <c r="D238" s="171" t="s">
        <v>201</v>
      </c>
      <c r="E238" s="172" t="s">
        <v>512</v>
      </c>
      <c r="F238" s="173" t="s">
        <v>513</v>
      </c>
      <c r="G238" s="174" t="s">
        <v>196</v>
      </c>
      <c r="H238" s="175">
        <v>46.205531999999998</v>
      </c>
      <c r="I238" s="175"/>
      <c r="J238" s="175"/>
      <c r="K238" s="173"/>
      <c r="L238" s="176"/>
      <c r="M238" s="177"/>
      <c r="N238" s="178" t="s">
        <v>46</v>
      </c>
      <c r="O238" s="139">
        <v>0</v>
      </c>
      <c r="P238" s="139">
        <f>O238*H238</f>
        <v>0</v>
      </c>
      <c r="Q238" s="139">
        <v>1.575E-2</v>
      </c>
      <c r="R238" s="139">
        <f>Q238*H238</f>
        <v>0.72773712899999998</v>
      </c>
      <c r="S238" s="139">
        <v>0</v>
      </c>
      <c r="T238" s="140">
        <f>S238*H238</f>
        <v>0</v>
      </c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R238" s="141" t="s">
        <v>493</v>
      </c>
      <c r="AT238" s="141" t="s">
        <v>201</v>
      </c>
      <c r="AU238" s="141" t="s">
        <v>84</v>
      </c>
      <c r="AY238" s="2" t="s">
        <v>122</v>
      </c>
      <c r="BE238" s="142">
        <f>IF(N238="základní",J238,0)</f>
        <v>0</v>
      </c>
      <c r="BF238" s="142">
        <f>IF(N238="snížená",J238,0)</f>
        <v>0</v>
      </c>
      <c r="BG238" s="142">
        <f>IF(N238="zákl. přenesená",J238,0)</f>
        <v>0</v>
      </c>
      <c r="BH238" s="142">
        <f>IF(N238="sníž. přenesená",J238,0)</f>
        <v>0</v>
      </c>
      <c r="BI238" s="142">
        <f>IF(N238="nulová",J238,0)</f>
        <v>0</v>
      </c>
      <c r="BJ238" s="2" t="s">
        <v>82</v>
      </c>
      <c r="BK238" s="143">
        <f>ROUND(I238*H238,15)</f>
        <v>0</v>
      </c>
      <c r="BL238" s="2" t="s">
        <v>493</v>
      </c>
      <c r="BM238" s="141" t="s">
        <v>514</v>
      </c>
    </row>
    <row r="239" spans="1:65" s="148" customFormat="1">
      <c r="B239" s="149"/>
      <c r="D239" s="144" t="s">
        <v>133</v>
      </c>
      <c r="E239" s="150"/>
      <c r="F239" s="151" t="s">
        <v>474</v>
      </c>
      <c r="H239" s="150"/>
      <c r="L239" s="149"/>
      <c r="M239" s="152"/>
      <c r="N239" s="153"/>
      <c r="O239" s="153"/>
      <c r="P239" s="153"/>
      <c r="Q239" s="153"/>
      <c r="R239" s="153"/>
      <c r="S239" s="153"/>
      <c r="T239" s="154"/>
      <c r="AT239" s="150" t="s">
        <v>133</v>
      </c>
      <c r="AU239" s="150" t="s">
        <v>84</v>
      </c>
      <c r="AV239" s="148" t="s">
        <v>82</v>
      </c>
      <c r="AW239" s="148" t="s">
        <v>36</v>
      </c>
      <c r="AX239" s="148" t="s">
        <v>6</v>
      </c>
      <c r="AY239" s="150" t="s">
        <v>122</v>
      </c>
    </row>
    <row r="240" spans="1:65" s="155" customFormat="1">
      <c r="B240" s="156"/>
      <c r="D240" s="144" t="s">
        <v>133</v>
      </c>
      <c r="E240" s="157"/>
      <c r="F240" s="158" t="s">
        <v>500</v>
      </c>
      <c r="H240" s="159">
        <v>24.024100000000001</v>
      </c>
      <c r="L240" s="156"/>
      <c r="M240" s="160"/>
      <c r="N240" s="161"/>
      <c r="O240" s="161"/>
      <c r="P240" s="161"/>
      <c r="Q240" s="161"/>
      <c r="R240" s="161"/>
      <c r="S240" s="161"/>
      <c r="T240" s="162"/>
      <c r="AT240" s="157" t="s">
        <v>133</v>
      </c>
      <c r="AU240" s="157" t="s">
        <v>84</v>
      </c>
      <c r="AV240" s="155" t="s">
        <v>84</v>
      </c>
      <c r="AW240" s="155" t="s">
        <v>36</v>
      </c>
      <c r="AX240" s="155" t="s">
        <v>6</v>
      </c>
      <c r="AY240" s="157" t="s">
        <v>122</v>
      </c>
    </row>
    <row r="241" spans="1:65" s="148" customFormat="1">
      <c r="B241" s="149"/>
      <c r="D241" s="144" t="s">
        <v>133</v>
      </c>
      <c r="E241" s="150"/>
      <c r="F241" s="151" t="s">
        <v>460</v>
      </c>
      <c r="H241" s="150"/>
      <c r="L241" s="149"/>
      <c r="M241" s="152"/>
      <c r="N241" s="153"/>
      <c r="O241" s="153"/>
      <c r="P241" s="153"/>
      <c r="Q241" s="153"/>
      <c r="R241" s="153"/>
      <c r="S241" s="153"/>
      <c r="T241" s="154"/>
      <c r="AT241" s="150" t="s">
        <v>133</v>
      </c>
      <c r="AU241" s="150" t="s">
        <v>84</v>
      </c>
      <c r="AV241" s="148" t="s">
        <v>82</v>
      </c>
      <c r="AW241" s="148" t="s">
        <v>36</v>
      </c>
      <c r="AX241" s="148" t="s">
        <v>6</v>
      </c>
      <c r="AY241" s="150" t="s">
        <v>122</v>
      </c>
    </row>
    <row r="242" spans="1:65" s="155" customFormat="1">
      <c r="B242" s="156"/>
      <c r="D242" s="144" t="s">
        <v>133</v>
      </c>
      <c r="E242" s="157"/>
      <c r="F242" s="158" t="s">
        <v>510</v>
      </c>
      <c r="H242" s="159">
        <v>18.758800000000001</v>
      </c>
      <c r="L242" s="156"/>
      <c r="M242" s="160"/>
      <c r="N242" s="161"/>
      <c r="O242" s="161"/>
      <c r="P242" s="161"/>
      <c r="Q242" s="161"/>
      <c r="R242" s="161"/>
      <c r="S242" s="161"/>
      <c r="T242" s="162"/>
      <c r="AT242" s="157" t="s">
        <v>133</v>
      </c>
      <c r="AU242" s="157" t="s">
        <v>84</v>
      </c>
      <c r="AV242" s="155" t="s">
        <v>84</v>
      </c>
      <c r="AW242" s="155" t="s">
        <v>36</v>
      </c>
      <c r="AX242" s="155" t="s">
        <v>6</v>
      </c>
      <c r="AY242" s="157" t="s">
        <v>122</v>
      </c>
    </row>
    <row r="243" spans="1:65" s="163" customFormat="1">
      <c r="B243" s="164"/>
      <c r="D243" s="144" t="s">
        <v>133</v>
      </c>
      <c r="E243" s="165"/>
      <c r="F243" s="166" t="s">
        <v>136</v>
      </c>
      <c r="H243" s="167">
        <v>42.782899999999998</v>
      </c>
      <c r="L243" s="164"/>
      <c r="M243" s="168"/>
      <c r="N243" s="169"/>
      <c r="O243" s="169"/>
      <c r="P243" s="169"/>
      <c r="Q243" s="169"/>
      <c r="R243" s="169"/>
      <c r="S243" s="169"/>
      <c r="T243" s="170"/>
      <c r="AT243" s="165" t="s">
        <v>133</v>
      </c>
      <c r="AU243" s="165" t="s">
        <v>84</v>
      </c>
      <c r="AV243" s="163" t="s">
        <v>129</v>
      </c>
      <c r="AW243" s="163" t="s">
        <v>36</v>
      </c>
      <c r="AX243" s="163" t="s">
        <v>82</v>
      </c>
      <c r="AY243" s="165" t="s">
        <v>122</v>
      </c>
    </row>
    <row r="244" spans="1:65" s="148" customFormat="1">
      <c r="B244" s="149"/>
      <c r="D244" s="144" t="s">
        <v>133</v>
      </c>
      <c r="E244" s="150"/>
      <c r="F244" s="151" t="s">
        <v>185</v>
      </c>
      <c r="H244" s="150"/>
      <c r="L244" s="149"/>
      <c r="M244" s="152"/>
      <c r="N244" s="153"/>
      <c r="O244" s="153"/>
      <c r="P244" s="153"/>
      <c r="Q244" s="153"/>
      <c r="R244" s="153"/>
      <c r="S244" s="153"/>
      <c r="T244" s="154"/>
      <c r="AT244" s="150" t="s">
        <v>133</v>
      </c>
      <c r="AU244" s="150" t="s">
        <v>84</v>
      </c>
      <c r="AV244" s="148" t="s">
        <v>82</v>
      </c>
      <c r="AW244" s="148" t="s">
        <v>36</v>
      </c>
      <c r="AX244" s="148" t="s">
        <v>6</v>
      </c>
      <c r="AY244" s="150" t="s">
        <v>122</v>
      </c>
    </row>
    <row r="245" spans="1:65" s="155" customFormat="1">
      <c r="B245" s="156"/>
      <c r="D245" s="144" t="s">
        <v>133</v>
      </c>
      <c r="F245" s="158" t="s">
        <v>515</v>
      </c>
      <c r="H245" s="159">
        <v>46.205531999999998</v>
      </c>
      <c r="L245" s="156"/>
      <c r="M245" s="160"/>
      <c r="N245" s="161"/>
      <c r="O245" s="161"/>
      <c r="P245" s="161"/>
      <c r="Q245" s="161"/>
      <c r="R245" s="161"/>
      <c r="S245" s="161"/>
      <c r="T245" s="162"/>
      <c r="AT245" s="157" t="s">
        <v>133</v>
      </c>
      <c r="AU245" s="157" t="s">
        <v>84</v>
      </c>
      <c r="AV245" s="155" t="s">
        <v>84</v>
      </c>
      <c r="AW245" s="155" t="s">
        <v>3</v>
      </c>
      <c r="AX245" s="155" t="s">
        <v>82</v>
      </c>
      <c r="AY245" s="157" t="s">
        <v>122</v>
      </c>
    </row>
    <row r="246" spans="1:65" s="18" customFormat="1" ht="37.799999999999997" customHeight="1">
      <c r="A246" s="14"/>
      <c r="B246" s="131"/>
      <c r="C246" s="132" t="s">
        <v>393</v>
      </c>
      <c r="D246" s="132" t="s">
        <v>125</v>
      </c>
      <c r="E246" s="133" t="s">
        <v>516</v>
      </c>
      <c r="F246" s="134" t="s">
        <v>517</v>
      </c>
      <c r="G246" s="135" t="s">
        <v>494</v>
      </c>
      <c r="H246" s="136">
        <v>1.2666843000000001</v>
      </c>
      <c r="I246" s="136"/>
      <c r="J246" s="136"/>
      <c r="K246" s="134"/>
      <c r="L246" s="15"/>
      <c r="M246" s="137"/>
      <c r="N246" s="138" t="s">
        <v>46</v>
      </c>
      <c r="O246" s="139">
        <v>0</v>
      </c>
      <c r="P246" s="139">
        <f>O246*H246</f>
        <v>0</v>
      </c>
      <c r="Q246" s="139">
        <v>2.3369999999999998E-2</v>
      </c>
      <c r="R246" s="139">
        <f>Q246*H246</f>
        <v>2.9602412091000001E-2</v>
      </c>
      <c r="S246" s="139">
        <v>0</v>
      </c>
      <c r="T246" s="140">
        <f>S246*H246</f>
        <v>0</v>
      </c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R246" s="141" t="s">
        <v>180</v>
      </c>
      <c r="AT246" s="141" t="s">
        <v>125</v>
      </c>
      <c r="AU246" s="141" t="s">
        <v>84</v>
      </c>
      <c r="AY246" s="2" t="s">
        <v>122</v>
      </c>
      <c r="BE246" s="142">
        <f>IF(N246="základní",J246,0)</f>
        <v>0</v>
      </c>
      <c r="BF246" s="142">
        <f>IF(N246="snížená",J246,0)</f>
        <v>0</v>
      </c>
      <c r="BG246" s="142">
        <f>IF(N246="zákl. přenesená",J246,0)</f>
        <v>0</v>
      </c>
      <c r="BH246" s="142">
        <f>IF(N246="sníž. přenesená",J246,0)</f>
        <v>0</v>
      </c>
      <c r="BI246" s="142">
        <f>IF(N246="nulová",J246,0)</f>
        <v>0</v>
      </c>
      <c r="BJ246" s="2" t="s">
        <v>82</v>
      </c>
      <c r="BK246" s="143">
        <f>ROUND(I246*H246,15)</f>
        <v>0</v>
      </c>
      <c r="BL246" s="2" t="s">
        <v>180</v>
      </c>
      <c r="BM246" s="141" t="s">
        <v>518</v>
      </c>
    </row>
    <row r="247" spans="1:65" s="148" customFormat="1">
      <c r="B247" s="149"/>
      <c r="D247" s="144" t="s">
        <v>133</v>
      </c>
      <c r="E247" s="150"/>
      <c r="F247" s="151" t="s">
        <v>474</v>
      </c>
      <c r="H247" s="150"/>
      <c r="L247" s="149"/>
      <c r="M247" s="152"/>
      <c r="N247" s="153"/>
      <c r="O247" s="153"/>
      <c r="P247" s="153"/>
      <c r="Q247" s="153"/>
      <c r="R247" s="153"/>
      <c r="S247" s="153"/>
      <c r="T247" s="154"/>
      <c r="AT247" s="150" t="s">
        <v>133</v>
      </c>
      <c r="AU247" s="150" t="s">
        <v>84</v>
      </c>
      <c r="AV247" s="148" t="s">
        <v>82</v>
      </c>
      <c r="AW247" s="148" t="s">
        <v>36</v>
      </c>
      <c r="AX247" s="148" t="s">
        <v>6</v>
      </c>
      <c r="AY247" s="150" t="s">
        <v>122</v>
      </c>
    </row>
    <row r="248" spans="1:65" s="155" customFormat="1">
      <c r="B248" s="156"/>
      <c r="D248" s="144" t="s">
        <v>133</v>
      </c>
      <c r="E248" s="157"/>
      <c r="F248" s="158" t="s">
        <v>519</v>
      </c>
      <c r="H248" s="159">
        <v>0.50450609999999996</v>
      </c>
      <c r="L248" s="156"/>
      <c r="M248" s="160"/>
      <c r="N248" s="161"/>
      <c r="O248" s="161"/>
      <c r="P248" s="161"/>
      <c r="Q248" s="161"/>
      <c r="R248" s="161"/>
      <c r="S248" s="161"/>
      <c r="T248" s="162"/>
      <c r="AT248" s="157" t="s">
        <v>133</v>
      </c>
      <c r="AU248" s="157" t="s">
        <v>84</v>
      </c>
      <c r="AV248" s="155" t="s">
        <v>84</v>
      </c>
      <c r="AW248" s="155" t="s">
        <v>36</v>
      </c>
      <c r="AX248" s="155" t="s">
        <v>6</v>
      </c>
      <c r="AY248" s="157" t="s">
        <v>122</v>
      </c>
    </row>
    <row r="249" spans="1:65" s="148" customFormat="1">
      <c r="B249" s="149"/>
      <c r="D249" s="144" t="s">
        <v>133</v>
      </c>
      <c r="E249" s="150"/>
      <c r="F249" s="151" t="s">
        <v>460</v>
      </c>
      <c r="H249" s="150"/>
      <c r="L249" s="149"/>
      <c r="M249" s="152"/>
      <c r="N249" s="153"/>
      <c r="O249" s="153"/>
      <c r="P249" s="153"/>
      <c r="Q249" s="153"/>
      <c r="R249" s="153"/>
      <c r="S249" s="153"/>
      <c r="T249" s="154"/>
      <c r="AT249" s="150" t="s">
        <v>133</v>
      </c>
      <c r="AU249" s="150" t="s">
        <v>84</v>
      </c>
      <c r="AV249" s="148" t="s">
        <v>82</v>
      </c>
      <c r="AW249" s="148" t="s">
        <v>36</v>
      </c>
      <c r="AX249" s="148" t="s">
        <v>6</v>
      </c>
      <c r="AY249" s="150" t="s">
        <v>122</v>
      </c>
    </row>
    <row r="250" spans="1:65" s="155" customFormat="1">
      <c r="B250" s="156"/>
      <c r="D250" s="144" t="s">
        <v>133</v>
      </c>
      <c r="E250" s="157"/>
      <c r="F250" s="158" t="s">
        <v>520</v>
      </c>
      <c r="H250" s="159">
        <v>0.33765840000000003</v>
      </c>
      <c r="L250" s="156"/>
      <c r="M250" s="160"/>
      <c r="N250" s="161"/>
      <c r="O250" s="161"/>
      <c r="P250" s="161"/>
      <c r="Q250" s="161"/>
      <c r="R250" s="161"/>
      <c r="S250" s="161"/>
      <c r="T250" s="162"/>
      <c r="AT250" s="157" t="s">
        <v>133</v>
      </c>
      <c r="AU250" s="157" t="s">
        <v>84</v>
      </c>
      <c r="AV250" s="155" t="s">
        <v>84</v>
      </c>
      <c r="AW250" s="155" t="s">
        <v>36</v>
      </c>
      <c r="AX250" s="155" t="s">
        <v>6</v>
      </c>
      <c r="AY250" s="157" t="s">
        <v>122</v>
      </c>
    </row>
    <row r="251" spans="1:65" s="155" customFormat="1">
      <c r="B251" s="156"/>
      <c r="D251" s="144" t="s">
        <v>133</v>
      </c>
      <c r="E251" s="157"/>
      <c r="F251" s="158" t="s">
        <v>521</v>
      </c>
      <c r="H251" s="159">
        <v>0.39393479999999997</v>
      </c>
      <c r="L251" s="156"/>
      <c r="M251" s="160"/>
      <c r="N251" s="161"/>
      <c r="O251" s="161"/>
      <c r="P251" s="161"/>
      <c r="Q251" s="161"/>
      <c r="R251" s="161"/>
      <c r="S251" s="161"/>
      <c r="T251" s="162"/>
      <c r="AT251" s="157" t="s">
        <v>133</v>
      </c>
      <c r="AU251" s="157" t="s">
        <v>84</v>
      </c>
      <c r="AV251" s="155" t="s">
        <v>84</v>
      </c>
      <c r="AW251" s="155" t="s">
        <v>36</v>
      </c>
      <c r="AX251" s="155" t="s">
        <v>6</v>
      </c>
      <c r="AY251" s="157" t="s">
        <v>122</v>
      </c>
    </row>
    <row r="252" spans="1:65" s="155" customFormat="1">
      <c r="B252" s="156"/>
      <c r="D252" s="144" t="s">
        <v>133</v>
      </c>
      <c r="E252" s="157"/>
      <c r="F252" s="158" t="s">
        <v>522</v>
      </c>
      <c r="H252" s="159">
        <v>3.0585000000000001E-2</v>
      </c>
      <c r="L252" s="156"/>
      <c r="M252" s="160"/>
      <c r="N252" s="161"/>
      <c r="O252" s="161"/>
      <c r="P252" s="161"/>
      <c r="Q252" s="161"/>
      <c r="R252" s="161"/>
      <c r="S252" s="161"/>
      <c r="T252" s="162"/>
      <c r="AT252" s="157" t="s">
        <v>133</v>
      </c>
      <c r="AU252" s="157" t="s">
        <v>84</v>
      </c>
      <c r="AV252" s="155" t="s">
        <v>84</v>
      </c>
      <c r="AW252" s="155" t="s">
        <v>36</v>
      </c>
      <c r="AX252" s="155" t="s">
        <v>6</v>
      </c>
      <c r="AY252" s="157" t="s">
        <v>122</v>
      </c>
    </row>
    <row r="253" spans="1:65" s="163" customFormat="1">
      <c r="B253" s="164"/>
      <c r="D253" s="144" t="s">
        <v>133</v>
      </c>
      <c r="E253" s="165"/>
      <c r="F253" s="166" t="s">
        <v>136</v>
      </c>
      <c r="H253" s="167">
        <v>1.2666843000000001</v>
      </c>
      <c r="L253" s="164"/>
      <c r="M253" s="168"/>
      <c r="N253" s="169"/>
      <c r="O253" s="169"/>
      <c r="P253" s="169"/>
      <c r="Q253" s="169"/>
      <c r="R253" s="169"/>
      <c r="S253" s="169"/>
      <c r="T253" s="170"/>
      <c r="AT253" s="165" t="s">
        <v>133</v>
      </c>
      <c r="AU253" s="165" t="s">
        <v>84</v>
      </c>
      <c r="AV253" s="163" t="s">
        <v>129</v>
      </c>
      <c r="AW253" s="163" t="s">
        <v>36</v>
      </c>
      <c r="AX253" s="163" t="s">
        <v>82</v>
      </c>
      <c r="AY253" s="165" t="s">
        <v>122</v>
      </c>
    </row>
    <row r="254" spans="1:65" s="148" customFormat="1">
      <c r="B254" s="149"/>
      <c r="D254" s="144" t="s">
        <v>133</v>
      </c>
      <c r="E254" s="150"/>
      <c r="F254" s="151" t="s">
        <v>185</v>
      </c>
      <c r="H254" s="150"/>
      <c r="L254" s="149"/>
      <c r="M254" s="152"/>
      <c r="N254" s="153"/>
      <c r="O254" s="153"/>
      <c r="P254" s="153"/>
      <c r="Q254" s="153"/>
      <c r="R254" s="153"/>
      <c r="S254" s="153"/>
      <c r="T254" s="154"/>
      <c r="AT254" s="150" t="s">
        <v>133</v>
      </c>
      <c r="AU254" s="150" t="s">
        <v>84</v>
      </c>
      <c r="AV254" s="148" t="s">
        <v>82</v>
      </c>
      <c r="AW254" s="148" t="s">
        <v>36</v>
      </c>
      <c r="AX254" s="148" t="s">
        <v>6</v>
      </c>
      <c r="AY254" s="150" t="s">
        <v>122</v>
      </c>
    </row>
    <row r="255" spans="1:65" s="18" customFormat="1" ht="49.05" customHeight="1">
      <c r="A255" s="14"/>
      <c r="B255" s="131"/>
      <c r="C255" s="132" t="s">
        <v>401</v>
      </c>
      <c r="D255" s="132" t="s">
        <v>125</v>
      </c>
      <c r="E255" s="133" t="s">
        <v>523</v>
      </c>
      <c r="F255" s="134" t="s">
        <v>524</v>
      </c>
      <c r="G255" s="135" t="s">
        <v>142</v>
      </c>
      <c r="H255" s="136">
        <v>0.30310572000000002</v>
      </c>
      <c r="I255" s="136"/>
      <c r="J255" s="136"/>
      <c r="K255" s="134"/>
      <c r="L255" s="15"/>
      <c r="M255" s="137"/>
      <c r="N255" s="138" t="s">
        <v>46</v>
      </c>
      <c r="O255" s="139">
        <v>1.7509999999999999</v>
      </c>
      <c r="P255" s="139">
        <f>O255*H255</f>
        <v>0.53073811571999996</v>
      </c>
      <c r="Q255" s="139">
        <v>0</v>
      </c>
      <c r="R255" s="139">
        <f>Q255*H255</f>
        <v>0</v>
      </c>
      <c r="S255" s="139">
        <v>0</v>
      </c>
      <c r="T255" s="140">
        <f>S255*H255</f>
        <v>0</v>
      </c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R255" s="141" t="s">
        <v>180</v>
      </c>
      <c r="AT255" s="141" t="s">
        <v>125</v>
      </c>
      <c r="AU255" s="141" t="s">
        <v>84</v>
      </c>
      <c r="AY255" s="2" t="s">
        <v>122</v>
      </c>
      <c r="BE255" s="142">
        <f>IF(N255="základní",J255,0)</f>
        <v>0</v>
      </c>
      <c r="BF255" s="142">
        <f>IF(N255="snížená",J255,0)</f>
        <v>0</v>
      </c>
      <c r="BG255" s="142">
        <f>IF(N255="zákl. přenesená",J255,0)</f>
        <v>0</v>
      </c>
      <c r="BH255" s="142">
        <f>IF(N255="sníž. přenesená",J255,0)</f>
        <v>0</v>
      </c>
      <c r="BI255" s="142">
        <f>IF(N255="nulová",J255,0)</f>
        <v>0</v>
      </c>
      <c r="BJ255" s="2" t="s">
        <v>82</v>
      </c>
      <c r="BK255" s="143">
        <f>ROUND(I255*H255,15)</f>
        <v>0</v>
      </c>
      <c r="BL255" s="2" t="s">
        <v>180</v>
      </c>
      <c r="BM255" s="141" t="s">
        <v>525</v>
      </c>
    </row>
    <row r="256" spans="1:65" s="118" customFormat="1" ht="22.8" customHeight="1">
      <c r="B256" s="119"/>
      <c r="D256" s="120" t="s">
        <v>74</v>
      </c>
      <c r="E256" s="129" t="s">
        <v>341</v>
      </c>
      <c r="F256" s="129" t="s">
        <v>342</v>
      </c>
      <c r="J256" s="130"/>
      <c r="L256" s="119"/>
      <c r="M256" s="123"/>
      <c r="N256" s="124"/>
      <c r="O256" s="124"/>
      <c r="P256" s="125">
        <f>SUM(P257:P330)</f>
        <v>138.13614622</v>
      </c>
      <c r="Q256" s="124"/>
      <c r="R256" s="125">
        <f>SUM(R257:R330)</f>
        <v>0.67677100000000001</v>
      </c>
      <c r="S256" s="124"/>
      <c r="T256" s="126">
        <f>SUM(T257:T330)</f>
        <v>0.3506628</v>
      </c>
      <c r="AR256" s="120" t="s">
        <v>84</v>
      </c>
      <c r="AT256" s="127" t="s">
        <v>74</v>
      </c>
      <c r="AU256" s="127" t="s">
        <v>82</v>
      </c>
      <c r="AY256" s="120" t="s">
        <v>122</v>
      </c>
      <c r="BK256" s="128">
        <f>SUM(BK257:BK330)</f>
        <v>0</v>
      </c>
    </row>
    <row r="257" spans="1:65" s="18" customFormat="1" ht="24.15" customHeight="1">
      <c r="A257" s="14"/>
      <c r="B257" s="131"/>
      <c r="C257" s="132" t="s">
        <v>412</v>
      </c>
      <c r="D257" s="132" t="s">
        <v>125</v>
      </c>
      <c r="E257" s="133" t="s">
        <v>344</v>
      </c>
      <c r="F257" s="134" t="s">
        <v>345</v>
      </c>
      <c r="G257" s="135" t="s">
        <v>179</v>
      </c>
      <c r="H257" s="136">
        <v>55.87</v>
      </c>
      <c r="I257" s="136"/>
      <c r="J257" s="136"/>
      <c r="K257" s="134"/>
      <c r="L257" s="15"/>
      <c r="M257" s="137"/>
      <c r="N257" s="138" t="s">
        <v>46</v>
      </c>
      <c r="O257" s="139">
        <v>0.43</v>
      </c>
      <c r="P257" s="139">
        <f>O257*H257</f>
        <v>24.024099999999997</v>
      </c>
      <c r="Q257" s="139">
        <v>0</v>
      </c>
      <c r="R257" s="139">
        <f>Q257*H257</f>
        <v>0</v>
      </c>
      <c r="S257" s="139">
        <v>1.91E-3</v>
      </c>
      <c r="T257" s="140">
        <f>S257*H257</f>
        <v>0.10671169999999999</v>
      </c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R257" s="141" t="s">
        <v>180</v>
      </c>
      <c r="AT257" s="141" t="s">
        <v>125</v>
      </c>
      <c r="AU257" s="141" t="s">
        <v>84</v>
      </c>
      <c r="AY257" s="2" t="s">
        <v>122</v>
      </c>
      <c r="BE257" s="142">
        <f>IF(N257="základní",J257,0)</f>
        <v>0</v>
      </c>
      <c r="BF257" s="142">
        <f>IF(N257="snížená",J257,0)</f>
        <v>0</v>
      </c>
      <c r="BG257" s="142">
        <f>IF(N257="zákl. přenesená",J257,0)</f>
        <v>0</v>
      </c>
      <c r="BH257" s="142">
        <f>IF(N257="sníž. přenesená",J257,0)</f>
        <v>0</v>
      </c>
      <c r="BI257" s="142">
        <f>IF(N257="nulová",J257,0)</f>
        <v>0</v>
      </c>
      <c r="BJ257" s="2" t="s">
        <v>82</v>
      </c>
      <c r="BK257" s="143">
        <f>ROUND(I257*H257,15)</f>
        <v>0</v>
      </c>
      <c r="BL257" s="2" t="s">
        <v>180</v>
      </c>
      <c r="BM257" s="141" t="s">
        <v>346</v>
      </c>
    </row>
    <row r="258" spans="1:65" s="148" customFormat="1">
      <c r="B258" s="149"/>
      <c r="D258" s="144" t="s">
        <v>133</v>
      </c>
      <c r="E258" s="150"/>
      <c r="F258" s="151" t="s">
        <v>474</v>
      </c>
      <c r="H258" s="150"/>
      <c r="L258" s="149"/>
      <c r="M258" s="152"/>
      <c r="N258" s="153"/>
      <c r="O258" s="153"/>
      <c r="P258" s="153"/>
      <c r="Q258" s="153"/>
      <c r="R258" s="153"/>
      <c r="S258" s="153"/>
      <c r="T258" s="154"/>
      <c r="AT258" s="150" t="s">
        <v>133</v>
      </c>
      <c r="AU258" s="150" t="s">
        <v>84</v>
      </c>
      <c r="AV258" s="148" t="s">
        <v>82</v>
      </c>
      <c r="AW258" s="148" t="s">
        <v>36</v>
      </c>
      <c r="AX258" s="148" t="s">
        <v>6</v>
      </c>
      <c r="AY258" s="150" t="s">
        <v>122</v>
      </c>
    </row>
    <row r="259" spans="1:65" s="155" customFormat="1">
      <c r="B259" s="156"/>
      <c r="D259" s="144" t="s">
        <v>133</v>
      </c>
      <c r="E259" s="157"/>
      <c r="F259" s="158" t="s">
        <v>526</v>
      </c>
      <c r="H259" s="159">
        <v>55.87</v>
      </c>
      <c r="L259" s="156"/>
      <c r="M259" s="160"/>
      <c r="N259" s="161"/>
      <c r="O259" s="161"/>
      <c r="P259" s="161"/>
      <c r="Q259" s="161"/>
      <c r="R259" s="161"/>
      <c r="S259" s="161"/>
      <c r="T259" s="162"/>
      <c r="AT259" s="157" t="s">
        <v>133</v>
      </c>
      <c r="AU259" s="157" t="s">
        <v>84</v>
      </c>
      <c r="AV259" s="155" t="s">
        <v>84</v>
      </c>
      <c r="AW259" s="155" t="s">
        <v>36</v>
      </c>
      <c r="AX259" s="155" t="s">
        <v>6</v>
      </c>
      <c r="AY259" s="157" t="s">
        <v>122</v>
      </c>
    </row>
    <row r="260" spans="1:65" s="163" customFormat="1">
      <c r="B260" s="164"/>
      <c r="D260" s="144" t="s">
        <v>133</v>
      </c>
      <c r="E260" s="165"/>
      <c r="F260" s="166" t="s">
        <v>136</v>
      </c>
      <c r="H260" s="167">
        <v>55.87</v>
      </c>
      <c r="L260" s="164"/>
      <c r="M260" s="168"/>
      <c r="N260" s="169"/>
      <c r="O260" s="169"/>
      <c r="P260" s="169"/>
      <c r="Q260" s="169"/>
      <c r="R260" s="169"/>
      <c r="S260" s="169"/>
      <c r="T260" s="170"/>
      <c r="AT260" s="165" t="s">
        <v>133</v>
      </c>
      <c r="AU260" s="165" t="s">
        <v>84</v>
      </c>
      <c r="AV260" s="163" t="s">
        <v>129</v>
      </c>
      <c r="AW260" s="163" t="s">
        <v>36</v>
      </c>
      <c r="AX260" s="163" t="s">
        <v>82</v>
      </c>
      <c r="AY260" s="165" t="s">
        <v>122</v>
      </c>
    </row>
    <row r="261" spans="1:65" s="148" customFormat="1">
      <c r="B261" s="149"/>
      <c r="D261" s="144" t="s">
        <v>133</v>
      </c>
      <c r="E261" s="150"/>
      <c r="F261" s="151" t="s">
        <v>332</v>
      </c>
      <c r="H261" s="150"/>
      <c r="L261" s="149"/>
      <c r="M261" s="152"/>
      <c r="N261" s="153"/>
      <c r="O261" s="153"/>
      <c r="P261" s="153"/>
      <c r="Q261" s="153"/>
      <c r="R261" s="153"/>
      <c r="S261" s="153"/>
      <c r="T261" s="154"/>
      <c r="AT261" s="150" t="s">
        <v>133</v>
      </c>
      <c r="AU261" s="150" t="s">
        <v>84</v>
      </c>
      <c r="AV261" s="148" t="s">
        <v>82</v>
      </c>
      <c r="AW261" s="148" t="s">
        <v>36</v>
      </c>
      <c r="AX261" s="148" t="s">
        <v>6</v>
      </c>
      <c r="AY261" s="150" t="s">
        <v>122</v>
      </c>
    </row>
    <row r="262" spans="1:65" s="18" customFormat="1" ht="24.15" customHeight="1">
      <c r="A262" s="14"/>
      <c r="B262" s="131"/>
      <c r="C262" s="132" t="s">
        <v>421</v>
      </c>
      <c r="D262" s="132" t="s">
        <v>125</v>
      </c>
      <c r="E262" s="133" t="s">
        <v>527</v>
      </c>
      <c r="F262" s="134" t="s">
        <v>528</v>
      </c>
      <c r="G262" s="135" t="s">
        <v>179</v>
      </c>
      <c r="H262" s="136">
        <v>40.78</v>
      </c>
      <c r="I262" s="136"/>
      <c r="J262" s="136"/>
      <c r="K262" s="134"/>
      <c r="L262" s="15"/>
      <c r="M262" s="137"/>
      <c r="N262" s="138" t="s">
        <v>46</v>
      </c>
      <c r="O262" s="139">
        <v>7.8E-2</v>
      </c>
      <c r="P262" s="139">
        <f>O262*H262</f>
        <v>3.1808399999999999</v>
      </c>
      <c r="Q262" s="139">
        <v>0</v>
      </c>
      <c r="R262" s="139">
        <f>Q262*H262</f>
        <v>0</v>
      </c>
      <c r="S262" s="139">
        <v>1.7700000000000001E-3</v>
      </c>
      <c r="T262" s="140">
        <f>S262*H262</f>
        <v>7.2180600000000011E-2</v>
      </c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R262" s="141" t="s">
        <v>180</v>
      </c>
      <c r="AT262" s="141" t="s">
        <v>125</v>
      </c>
      <c r="AU262" s="141" t="s">
        <v>84</v>
      </c>
      <c r="AY262" s="2" t="s">
        <v>122</v>
      </c>
      <c r="BE262" s="142">
        <f>IF(N262="základní",J262,0)</f>
        <v>0</v>
      </c>
      <c r="BF262" s="142">
        <f>IF(N262="snížená",J262,0)</f>
        <v>0</v>
      </c>
      <c r="BG262" s="142">
        <f>IF(N262="zákl. přenesená",J262,0)</f>
        <v>0</v>
      </c>
      <c r="BH262" s="142">
        <f>IF(N262="sníž. přenesená",J262,0)</f>
        <v>0</v>
      </c>
      <c r="BI262" s="142">
        <f>IF(N262="nulová",J262,0)</f>
        <v>0</v>
      </c>
      <c r="BJ262" s="2" t="s">
        <v>82</v>
      </c>
      <c r="BK262" s="143">
        <f>ROUND(I262*H262,15)</f>
        <v>0</v>
      </c>
      <c r="BL262" s="2" t="s">
        <v>180</v>
      </c>
      <c r="BM262" s="141" t="s">
        <v>529</v>
      </c>
    </row>
    <row r="263" spans="1:65" s="148" customFormat="1">
      <c r="B263" s="149"/>
      <c r="D263" s="144" t="s">
        <v>133</v>
      </c>
      <c r="E263" s="150"/>
      <c r="F263" s="151" t="s">
        <v>460</v>
      </c>
      <c r="H263" s="150"/>
      <c r="L263" s="149"/>
      <c r="M263" s="152"/>
      <c r="N263" s="153"/>
      <c r="O263" s="153"/>
      <c r="P263" s="153"/>
      <c r="Q263" s="153"/>
      <c r="R263" s="153"/>
      <c r="S263" s="153"/>
      <c r="T263" s="154"/>
      <c r="AT263" s="150" t="s">
        <v>133</v>
      </c>
      <c r="AU263" s="150" t="s">
        <v>84</v>
      </c>
      <c r="AV263" s="148" t="s">
        <v>82</v>
      </c>
      <c r="AW263" s="148" t="s">
        <v>36</v>
      </c>
      <c r="AX263" s="148" t="s">
        <v>6</v>
      </c>
      <c r="AY263" s="150" t="s">
        <v>122</v>
      </c>
    </row>
    <row r="264" spans="1:65" s="155" customFormat="1">
      <c r="B264" s="156"/>
      <c r="D264" s="144" t="s">
        <v>133</v>
      </c>
      <c r="E264" s="157"/>
      <c r="F264" s="158" t="s">
        <v>530</v>
      </c>
      <c r="H264" s="159">
        <v>40.78</v>
      </c>
      <c r="L264" s="156"/>
      <c r="M264" s="160"/>
      <c r="N264" s="161"/>
      <c r="O264" s="161"/>
      <c r="P264" s="161"/>
      <c r="Q264" s="161"/>
      <c r="R264" s="161"/>
      <c r="S264" s="161"/>
      <c r="T264" s="162"/>
      <c r="AT264" s="157" t="s">
        <v>133</v>
      </c>
      <c r="AU264" s="157" t="s">
        <v>84</v>
      </c>
      <c r="AV264" s="155" t="s">
        <v>84</v>
      </c>
      <c r="AW264" s="155" t="s">
        <v>36</v>
      </c>
      <c r="AX264" s="155" t="s">
        <v>6</v>
      </c>
      <c r="AY264" s="157" t="s">
        <v>122</v>
      </c>
    </row>
    <row r="265" spans="1:65" s="163" customFormat="1">
      <c r="B265" s="164"/>
      <c r="D265" s="144" t="s">
        <v>133</v>
      </c>
      <c r="E265" s="165"/>
      <c r="F265" s="166" t="s">
        <v>136</v>
      </c>
      <c r="H265" s="167">
        <v>40.78</v>
      </c>
      <c r="L265" s="164"/>
      <c r="M265" s="168"/>
      <c r="N265" s="169"/>
      <c r="O265" s="169"/>
      <c r="P265" s="169"/>
      <c r="Q265" s="169"/>
      <c r="R265" s="169"/>
      <c r="S265" s="169"/>
      <c r="T265" s="170"/>
      <c r="AT265" s="165" t="s">
        <v>133</v>
      </c>
      <c r="AU265" s="165" t="s">
        <v>84</v>
      </c>
      <c r="AV265" s="163" t="s">
        <v>129</v>
      </c>
      <c r="AW265" s="163" t="s">
        <v>36</v>
      </c>
      <c r="AX265" s="163" t="s">
        <v>82</v>
      </c>
      <c r="AY265" s="165" t="s">
        <v>122</v>
      </c>
    </row>
    <row r="266" spans="1:65" s="148" customFormat="1">
      <c r="B266" s="149"/>
      <c r="D266" s="144" t="s">
        <v>133</v>
      </c>
      <c r="E266" s="150"/>
      <c r="F266" s="151" t="s">
        <v>332</v>
      </c>
      <c r="H266" s="150"/>
      <c r="L266" s="149"/>
      <c r="M266" s="152"/>
      <c r="N266" s="153"/>
      <c r="O266" s="153"/>
      <c r="P266" s="153"/>
      <c r="Q266" s="153"/>
      <c r="R266" s="153"/>
      <c r="S266" s="153"/>
      <c r="T266" s="154"/>
      <c r="AT266" s="150" t="s">
        <v>133</v>
      </c>
      <c r="AU266" s="150" t="s">
        <v>84</v>
      </c>
      <c r="AV266" s="148" t="s">
        <v>82</v>
      </c>
      <c r="AW266" s="148" t="s">
        <v>36</v>
      </c>
      <c r="AX266" s="148" t="s">
        <v>6</v>
      </c>
      <c r="AY266" s="150" t="s">
        <v>122</v>
      </c>
    </row>
    <row r="267" spans="1:65" s="18" customFormat="1" ht="24.15" customHeight="1">
      <c r="A267" s="14"/>
      <c r="B267" s="131"/>
      <c r="C267" s="132" t="s">
        <v>427</v>
      </c>
      <c r="D267" s="132" t="s">
        <v>125</v>
      </c>
      <c r="E267" s="133" t="s">
        <v>531</v>
      </c>
      <c r="F267" s="134" t="s">
        <v>782</v>
      </c>
      <c r="G267" s="135" t="s">
        <v>179</v>
      </c>
      <c r="H267" s="136">
        <v>40.78</v>
      </c>
      <c r="I267" s="136"/>
      <c r="J267" s="136"/>
      <c r="K267" s="134"/>
      <c r="L267" s="15"/>
      <c r="M267" s="137"/>
      <c r="N267" s="138" t="s">
        <v>46</v>
      </c>
      <c r="O267" s="139">
        <v>0.189</v>
      </c>
      <c r="P267" s="139">
        <f>O267*H267</f>
        <v>7.7074199999999999</v>
      </c>
      <c r="Q267" s="139">
        <v>0</v>
      </c>
      <c r="R267" s="139">
        <f>Q267*H267</f>
        <v>0</v>
      </c>
      <c r="S267" s="139">
        <v>2.5999999999999999E-3</v>
      </c>
      <c r="T267" s="140">
        <f>S267*H267</f>
        <v>0.106028</v>
      </c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R267" s="141" t="s">
        <v>180</v>
      </c>
      <c r="AT267" s="141" t="s">
        <v>125</v>
      </c>
      <c r="AU267" s="141" t="s">
        <v>84</v>
      </c>
      <c r="AY267" s="2" t="s">
        <v>122</v>
      </c>
      <c r="BE267" s="142">
        <f>IF(N267="základní",J267,0)</f>
        <v>0</v>
      </c>
      <c r="BF267" s="142">
        <f>IF(N267="snížená",J267,0)</f>
        <v>0</v>
      </c>
      <c r="BG267" s="142">
        <f>IF(N267="zákl. přenesená",J267,0)</f>
        <v>0</v>
      </c>
      <c r="BH267" s="142">
        <f>IF(N267="sníž. přenesená",J267,0)</f>
        <v>0</v>
      </c>
      <c r="BI267" s="142">
        <f>IF(N267="nulová",J267,0)</f>
        <v>0</v>
      </c>
      <c r="BJ267" s="2" t="s">
        <v>82</v>
      </c>
      <c r="BK267" s="143">
        <f>ROUND(I267*H267,15)</f>
        <v>0</v>
      </c>
      <c r="BL267" s="2" t="s">
        <v>180</v>
      </c>
      <c r="BM267" s="141" t="s">
        <v>532</v>
      </c>
    </row>
    <row r="268" spans="1:65" s="18" customFormat="1" ht="16.5" customHeight="1">
      <c r="A268" s="14"/>
      <c r="B268" s="131"/>
      <c r="C268" s="132" t="s">
        <v>432</v>
      </c>
      <c r="D268" s="132" t="s">
        <v>125</v>
      </c>
      <c r="E268" s="133" t="s">
        <v>533</v>
      </c>
      <c r="F268" s="134" t="s">
        <v>534</v>
      </c>
      <c r="G268" s="135" t="s">
        <v>179</v>
      </c>
      <c r="H268" s="136">
        <v>12</v>
      </c>
      <c r="I268" s="136"/>
      <c r="J268" s="136"/>
      <c r="K268" s="134"/>
      <c r="L268" s="15"/>
      <c r="M268" s="137"/>
      <c r="N268" s="138" t="s">
        <v>46</v>
      </c>
      <c r="O268" s="139">
        <v>0.14699999999999999</v>
      </c>
      <c r="P268" s="139">
        <f>O268*H268</f>
        <v>1.7639999999999998</v>
      </c>
      <c r="Q268" s="139">
        <v>0</v>
      </c>
      <c r="R268" s="139">
        <f>Q268*H268</f>
        <v>0</v>
      </c>
      <c r="S268" s="139">
        <v>3.9399999999999999E-3</v>
      </c>
      <c r="T268" s="140">
        <f>S268*H268</f>
        <v>4.7280000000000003E-2</v>
      </c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R268" s="141" t="s">
        <v>180</v>
      </c>
      <c r="AT268" s="141" t="s">
        <v>125</v>
      </c>
      <c r="AU268" s="141" t="s">
        <v>84</v>
      </c>
      <c r="AY268" s="2" t="s">
        <v>122</v>
      </c>
      <c r="BE268" s="142">
        <f>IF(N268="základní",J268,0)</f>
        <v>0</v>
      </c>
      <c r="BF268" s="142">
        <f>IF(N268="snížená",J268,0)</f>
        <v>0</v>
      </c>
      <c r="BG268" s="142">
        <f>IF(N268="zákl. přenesená",J268,0)</f>
        <v>0</v>
      </c>
      <c r="BH268" s="142">
        <f>IF(N268="sníž. přenesená",J268,0)</f>
        <v>0</v>
      </c>
      <c r="BI268" s="142">
        <f>IF(N268="nulová",J268,0)</f>
        <v>0</v>
      </c>
      <c r="BJ268" s="2" t="s">
        <v>82</v>
      </c>
      <c r="BK268" s="143">
        <f>ROUND(I268*H268,15)</f>
        <v>0</v>
      </c>
      <c r="BL268" s="2" t="s">
        <v>180</v>
      </c>
      <c r="BM268" s="141" t="s">
        <v>535</v>
      </c>
    </row>
    <row r="269" spans="1:65" s="148" customFormat="1">
      <c r="B269" s="149"/>
      <c r="D269" s="144" t="s">
        <v>133</v>
      </c>
      <c r="E269" s="150"/>
      <c r="F269" s="151" t="s">
        <v>460</v>
      </c>
      <c r="H269" s="150"/>
      <c r="L269" s="149"/>
      <c r="M269" s="152"/>
      <c r="N269" s="153"/>
      <c r="O269" s="153"/>
      <c r="P269" s="153"/>
      <c r="Q269" s="153"/>
      <c r="R269" s="153"/>
      <c r="S269" s="153"/>
      <c r="T269" s="154"/>
      <c r="AT269" s="150" t="s">
        <v>133</v>
      </c>
      <c r="AU269" s="150" t="s">
        <v>84</v>
      </c>
      <c r="AV269" s="148" t="s">
        <v>82</v>
      </c>
      <c r="AW269" s="148" t="s">
        <v>36</v>
      </c>
      <c r="AX269" s="148" t="s">
        <v>6</v>
      </c>
      <c r="AY269" s="150" t="s">
        <v>122</v>
      </c>
    </row>
    <row r="270" spans="1:65" s="155" customFormat="1">
      <c r="B270" s="156"/>
      <c r="D270" s="144" t="s">
        <v>133</v>
      </c>
      <c r="E270" s="157"/>
      <c r="F270" s="158" t="s">
        <v>536</v>
      </c>
      <c r="H270" s="159">
        <v>12</v>
      </c>
      <c r="L270" s="156"/>
      <c r="M270" s="160"/>
      <c r="N270" s="161"/>
      <c r="O270" s="161"/>
      <c r="P270" s="161"/>
      <c r="Q270" s="161"/>
      <c r="R270" s="161"/>
      <c r="S270" s="161"/>
      <c r="T270" s="162"/>
      <c r="AT270" s="157" t="s">
        <v>133</v>
      </c>
      <c r="AU270" s="157" t="s">
        <v>84</v>
      </c>
      <c r="AV270" s="155" t="s">
        <v>84</v>
      </c>
      <c r="AW270" s="155" t="s">
        <v>36</v>
      </c>
      <c r="AX270" s="155" t="s">
        <v>6</v>
      </c>
      <c r="AY270" s="157" t="s">
        <v>122</v>
      </c>
    </row>
    <row r="271" spans="1:65" s="163" customFormat="1">
      <c r="B271" s="164"/>
      <c r="D271" s="144" t="s">
        <v>133</v>
      </c>
      <c r="E271" s="165"/>
      <c r="F271" s="166" t="s">
        <v>136</v>
      </c>
      <c r="H271" s="167">
        <v>12</v>
      </c>
      <c r="L271" s="164"/>
      <c r="M271" s="168"/>
      <c r="N271" s="169"/>
      <c r="O271" s="169"/>
      <c r="P271" s="169"/>
      <c r="Q271" s="169"/>
      <c r="R271" s="169"/>
      <c r="S271" s="169"/>
      <c r="T271" s="170"/>
      <c r="AT271" s="165" t="s">
        <v>133</v>
      </c>
      <c r="AU271" s="165" t="s">
        <v>84</v>
      </c>
      <c r="AV271" s="163" t="s">
        <v>129</v>
      </c>
      <c r="AW271" s="163" t="s">
        <v>36</v>
      </c>
      <c r="AX271" s="163" t="s">
        <v>82</v>
      </c>
      <c r="AY271" s="165" t="s">
        <v>122</v>
      </c>
    </row>
    <row r="272" spans="1:65" s="148" customFormat="1">
      <c r="B272" s="149"/>
      <c r="D272" s="144" t="s">
        <v>133</v>
      </c>
      <c r="E272" s="150"/>
      <c r="F272" s="151" t="s">
        <v>332</v>
      </c>
      <c r="H272" s="150"/>
      <c r="L272" s="149"/>
      <c r="M272" s="152"/>
      <c r="N272" s="153"/>
      <c r="O272" s="153"/>
      <c r="P272" s="153"/>
      <c r="Q272" s="153"/>
      <c r="R272" s="153"/>
      <c r="S272" s="153"/>
      <c r="T272" s="154"/>
      <c r="AT272" s="150" t="s">
        <v>133</v>
      </c>
      <c r="AU272" s="150" t="s">
        <v>84</v>
      </c>
      <c r="AV272" s="148" t="s">
        <v>82</v>
      </c>
      <c r="AW272" s="148" t="s">
        <v>36</v>
      </c>
      <c r="AX272" s="148" t="s">
        <v>6</v>
      </c>
      <c r="AY272" s="150" t="s">
        <v>122</v>
      </c>
    </row>
    <row r="273" spans="1:65" s="18" customFormat="1" ht="21.75" customHeight="1">
      <c r="A273" s="14"/>
      <c r="B273" s="131"/>
      <c r="C273" s="132" t="s">
        <v>537</v>
      </c>
      <c r="D273" s="132" t="s">
        <v>125</v>
      </c>
      <c r="E273" s="133" t="s">
        <v>354</v>
      </c>
      <c r="F273" s="134" t="s">
        <v>355</v>
      </c>
      <c r="G273" s="135" t="s">
        <v>179</v>
      </c>
      <c r="H273" s="136">
        <v>10.55</v>
      </c>
      <c r="I273" s="136"/>
      <c r="J273" s="136"/>
      <c r="K273" s="134"/>
      <c r="L273" s="15"/>
      <c r="M273" s="137"/>
      <c r="N273" s="138" t="s">
        <v>46</v>
      </c>
      <c r="O273" s="139">
        <v>0.17899999999999999</v>
      </c>
      <c r="P273" s="139">
        <f>O273*H273</f>
        <v>1.88845</v>
      </c>
      <c r="Q273" s="139">
        <v>0</v>
      </c>
      <c r="R273" s="139">
        <f>Q273*H273</f>
        <v>0</v>
      </c>
      <c r="S273" s="139">
        <v>1.75E-3</v>
      </c>
      <c r="T273" s="140">
        <f>S273*H273</f>
        <v>1.8462500000000003E-2</v>
      </c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R273" s="141" t="s">
        <v>180</v>
      </c>
      <c r="AT273" s="141" t="s">
        <v>125</v>
      </c>
      <c r="AU273" s="141" t="s">
        <v>84</v>
      </c>
      <c r="AY273" s="2" t="s">
        <v>122</v>
      </c>
      <c r="BE273" s="142">
        <f>IF(N273="základní",J273,0)</f>
        <v>0</v>
      </c>
      <c r="BF273" s="142">
        <f>IF(N273="snížená",J273,0)</f>
        <v>0</v>
      </c>
      <c r="BG273" s="142">
        <f>IF(N273="zákl. přenesená",J273,0)</f>
        <v>0</v>
      </c>
      <c r="BH273" s="142">
        <f>IF(N273="sníž. přenesená",J273,0)</f>
        <v>0</v>
      </c>
      <c r="BI273" s="142">
        <f>IF(N273="nulová",J273,0)</f>
        <v>0</v>
      </c>
      <c r="BJ273" s="2" t="s">
        <v>82</v>
      </c>
      <c r="BK273" s="143">
        <f>ROUND(I273*H273,15)</f>
        <v>0</v>
      </c>
      <c r="BL273" s="2" t="s">
        <v>180</v>
      </c>
      <c r="BM273" s="141" t="s">
        <v>356</v>
      </c>
    </row>
    <row r="274" spans="1:65" s="148" customFormat="1">
      <c r="B274" s="149"/>
      <c r="D274" s="144" t="s">
        <v>133</v>
      </c>
      <c r="E274" s="150"/>
      <c r="F274" s="151" t="s">
        <v>448</v>
      </c>
      <c r="H274" s="150"/>
      <c r="L274" s="149"/>
      <c r="M274" s="152"/>
      <c r="N274" s="153"/>
      <c r="O274" s="153"/>
      <c r="P274" s="153"/>
      <c r="Q274" s="153"/>
      <c r="R274" s="153"/>
      <c r="S274" s="153"/>
      <c r="T274" s="154"/>
      <c r="AT274" s="150" t="s">
        <v>133</v>
      </c>
      <c r="AU274" s="150" t="s">
        <v>84</v>
      </c>
      <c r="AV274" s="148" t="s">
        <v>82</v>
      </c>
      <c r="AW274" s="148" t="s">
        <v>36</v>
      </c>
      <c r="AX274" s="148" t="s">
        <v>6</v>
      </c>
      <c r="AY274" s="150" t="s">
        <v>122</v>
      </c>
    </row>
    <row r="275" spans="1:65" s="155" customFormat="1">
      <c r="B275" s="156"/>
      <c r="D275" s="144" t="s">
        <v>133</v>
      </c>
      <c r="E275" s="157"/>
      <c r="F275" s="158" t="s">
        <v>538</v>
      </c>
      <c r="H275" s="159">
        <v>10.55</v>
      </c>
      <c r="L275" s="156"/>
      <c r="M275" s="160"/>
      <c r="N275" s="161"/>
      <c r="O275" s="161"/>
      <c r="P275" s="161"/>
      <c r="Q275" s="161"/>
      <c r="R275" s="161"/>
      <c r="S275" s="161"/>
      <c r="T275" s="162"/>
      <c r="AT275" s="157" t="s">
        <v>133</v>
      </c>
      <c r="AU275" s="157" t="s">
        <v>84</v>
      </c>
      <c r="AV275" s="155" t="s">
        <v>84</v>
      </c>
      <c r="AW275" s="155" t="s">
        <v>36</v>
      </c>
      <c r="AX275" s="155" t="s">
        <v>6</v>
      </c>
      <c r="AY275" s="157" t="s">
        <v>122</v>
      </c>
    </row>
    <row r="276" spans="1:65" s="163" customFormat="1">
      <c r="B276" s="164"/>
      <c r="D276" s="144" t="s">
        <v>133</v>
      </c>
      <c r="E276" s="165"/>
      <c r="F276" s="166" t="s">
        <v>136</v>
      </c>
      <c r="H276" s="167">
        <v>10.55</v>
      </c>
      <c r="L276" s="164"/>
      <c r="M276" s="168"/>
      <c r="N276" s="169"/>
      <c r="O276" s="169"/>
      <c r="P276" s="169"/>
      <c r="Q276" s="169"/>
      <c r="R276" s="169"/>
      <c r="S276" s="169"/>
      <c r="T276" s="170"/>
      <c r="AT276" s="165" t="s">
        <v>133</v>
      </c>
      <c r="AU276" s="165" t="s">
        <v>84</v>
      </c>
      <c r="AV276" s="163" t="s">
        <v>129</v>
      </c>
      <c r="AW276" s="163" t="s">
        <v>36</v>
      </c>
      <c r="AX276" s="163" t="s">
        <v>82</v>
      </c>
      <c r="AY276" s="165" t="s">
        <v>122</v>
      </c>
    </row>
    <row r="277" spans="1:65" s="148" customFormat="1">
      <c r="B277" s="149"/>
      <c r="D277" s="144" t="s">
        <v>133</v>
      </c>
      <c r="E277" s="150"/>
      <c r="F277" s="151" t="s">
        <v>185</v>
      </c>
      <c r="H277" s="150"/>
      <c r="L277" s="149"/>
      <c r="M277" s="152"/>
      <c r="N277" s="153"/>
      <c r="O277" s="153"/>
      <c r="P277" s="153"/>
      <c r="Q277" s="153"/>
      <c r="R277" s="153"/>
      <c r="S277" s="153"/>
      <c r="T277" s="154"/>
      <c r="AT277" s="150" t="s">
        <v>133</v>
      </c>
      <c r="AU277" s="150" t="s">
        <v>84</v>
      </c>
      <c r="AV277" s="148" t="s">
        <v>82</v>
      </c>
      <c r="AW277" s="148" t="s">
        <v>36</v>
      </c>
      <c r="AX277" s="148" t="s">
        <v>6</v>
      </c>
      <c r="AY277" s="150" t="s">
        <v>122</v>
      </c>
    </row>
    <row r="278" spans="1:65" s="18" customFormat="1" ht="37.799999999999997" customHeight="1">
      <c r="A278" s="14"/>
      <c r="B278" s="131"/>
      <c r="C278" s="132" t="s">
        <v>539</v>
      </c>
      <c r="D278" s="132" t="s">
        <v>125</v>
      </c>
      <c r="E278" s="133" t="s">
        <v>370</v>
      </c>
      <c r="F278" s="134" t="s">
        <v>371</v>
      </c>
      <c r="G278" s="135" t="s">
        <v>179</v>
      </c>
      <c r="H278" s="136">
        <v>90</v>
      </c>
      <c r="I278" s="136"/>
      <c r="J278" s="136"/>
      <c r="K278" s="134"/>
      <c r="L278" s="15"/>
      <c r="M278" s="137"/>
      <c r="N278" s="138" t="s">
        <v>46</v>
      </c>
      <c r="O278" s="139">
        <v>0.192</v>
      </c>
      <c r="P278" s="139">
        <f>O278*H278</f>
        <v>17.28</v>
      </c>
      <c r="Q278" s="139">
        <v>1.8400000000000001E-3</v>
      </c>
      <c r="R278" s="139">
        <f>Q278*H278</f>
        <v>0.1656</v>
      </c>
      <c r="S278" s="139">
        <v>0</v>
      </c>
      <c r="T278" s="140">
        <f>S278*H278</f>
        <v>0</v>
      </c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R278" s="141" t="s">
        <v>180</v>
      </c>
      <c r="AT278" s="141" t="s">
        <v>125</v>
      </c>
      <c r="AU278" s="141" t="s">
        <v>84</v>
      </c>
      <c r="AY278" s="2" t="s">
        <v>122</v>
      </c>
      <c r="BE278" s="142">
        <f>IF(N278="základní",J278,0)</f>
        <v>0</v>
      </c>
      <c r="BF278" s="142">
        <f>IF(N278="snížená",J278,0)</f>
        <v>0</v>
      </c>
      <c r="BG278" s="142">
        <f>IF(N278="zákl. přenesená",J278,0)</f>
        <v>0</v>
      </c>
      <c r="BH278" s="142">
        <f>IF(N278="sníž. přenesená",J278,0)</f>
        <v>0</v>
      </c>
      <c r="BI278" s="142">
        <f>IF(N278="nulová",J278,0)</f>
        <v>0</v>
      </c>
      <c r="BJ278" s="2" t="s">
        <v>82</v>
      </c>
      <c r="BK278" s="143">
        <f>ROUND(I278*H278,15)</f>
        <v>0</v>
      </c>
      <c r="BL278" s="2" t="s">
        <v>180</v>
      </c>
      <c r="BM278" s="141" t="s">
        <v>372</v>
      </c>
    </row>
    <row r="279" spans="1:65" s="148" customFormat="1">
      <c r="B279" s="149"/>
      <c r="D279" s="144" t="s">
        <v>133</v>
      </c>
      <c r="E279" s="150"/>
      <c r="F279" s="151" t="s">
        <v>540</v>
      </c>
      <c r="H279" s="150"/>
      <c r="L279" s="149"/>
      <c r="M279" s="152"/>
      <c r="N279" s="153"/>
      <c r="O279" s="153"/>
      <c r="P279" s="153"/>
      <c r="Q279" s="153"/>
      <c r="R279" s="153"/>
      <c r="S279" s="153"/>
      <c r="T279" s="154"/>
      <c r="AT279" s="150" t="s">
        <v>133</v>
      </c>
      <c r="AU279" s="150" t="s">
        <v>84</v>
      </c>
      <c r="AV279" s="148" t="s">
        <v>82</v>
      </c>
      <c r="AW279" s="148" t="s">
        <v>36</v>
      </c>
      <c r="AX279" s="148" t="s">
        <v>6</v>
      </c>
      <c r="AY279" s="150" t="s">
        <v>122</v>
      </c>
    </row>
    <row r="280" spans="1:65" s="155" customFormat="1">
      <c r="B280" s="156"/>
      <c r="D280" s="144" t="s">
        <v>133</v>
      </c>
      <c r="E280" s="157"/>
      <c r="F280" s="158" t="s">
        <v>541</v>
      </c>
      <c r="H280" s="159">
        <v>90</v>
      </c>
      <c r="L280" s="156"/>
      <c r="M280" s="160"/>
      <c r="N280" s="161"/>
      <c r="O280" s="161"/>
      <c r="P280" s="161"/>
      <c r="Q280" s="161"/>
      <c r="R280" s="161"/>
      <c r="S280" s="161"/>
      <c r="T280" s="162"/>
      <c r="AT280" s="157" t="s">
        <v>133</v>
      </c>
      <c r="AU280" s="157" t="s">
        <v>84</v>
      </c>
      <c r="AV280" s="155" t="s">
        <v>84</v>
      </c>
      <c r="AW280" s="155" t="s">
        <v>36</v>
      </c>
      <c r="AX280" s="155" t="s">
        <v>6</v>
      </c>
      <c r="AY280" s="157" t="s">
        <v>122</v>
      </c>
    </row>
    <row r="281" spans="1:65" s="163" customFormat="1">
      <c r="B281" s="164"/>
      <c r="D281" s="144" t="s">
        <v>133</v>
      </c>
      <c r="E281" s="165"/>
      <c r="F281" s="166" t="s">
        <v>136</v>
      </c>
      <c r="H281" s="167">
        <v>90</v>
      </c>
      <c r="L281" s="164"/>
      <c r="M281" s="168"/>
      <c r="N281" s="169"/>
      <c r="O281" s="169"/>
      <c r="P281" s="169"/>
      <c r="Q281" s="169"/>
      <c r="R281" s="169"/>
      <c r="S281" s="169"/>
      <c r="T281" s="170"/>
      <c r="AT281" s="165" t="s">
        <v>133</v>
      </c>
      <c r="AU281" s="165" t="s">
        <v>84</v>
      </c>
      <c r="AV281" s="163" t="s">
        <v>129</v>
      </c>
      <c r="AW281" s="163" t="s">
        <v>36</v>
      </c>
      <c r="AX281" s="163" t="s">
        <v>82</v>
      </c>
      <c r="AY281" s="165" t="s">
        <v>122</v>
      </c>
    </row>
    <row r="282" spans="1:65" s="148" customFormat="1">
      <c r="B282" s="149"/>
      <c r="D282" s="144" t="s">
        <v>133</v>
      </c>
      <c r="E282" s="150"/>
      <c r="F282" s="151" t="s">
        <v>137</v>
      </c>
      <c r="H282" s="150"/>
      <c r="L282" s="149"/>
      <c r="M282" s="152"/>
      <c r="N282" s="153"/>
      <c r="O282" s="153"/>
      <c r="P282" s="153"/>
      <c r="Q282" s="153"/>
      <c r="R282" s="153"/>
      <c r="S282" s="153"/>
      <c r="T282" s="154"/>
      <c r="AT282" s="150" t="s">
        <v>133</v>
      </c>
      <c r="AU282" s="150" t="s">
        <v>84</v>
      </c>
      <c r="AV282" s="148" t="s">
        <v>82</v>
      </c>
      <c r="AW282" s="148" t="s">
        <v>36</v>
      </c>
      <c r="AX282" s="148" t="s">
        <v>6</v>
      </c>
      <c r="AY282" s="150" t="s">
        <v>122</v>
      </c>
    </row>
    <row r="283" spans="1:65" s="18" customFormat="1" ht="37.799999999999997" customHeight="1">
      <c r="A283" s="14"/>
      <c r="B283" s="131"/>
      <c r="C283" s="132" t="s">
        <v>542</v>
      </c>
      <c r="D283" s="132" t="s">
        <v>125</v>
      </c>
      <c r="E283" s="133" t="s">
        <v>543</v>
      </c>
      <c r="F283" s="134" t="s">
        <v>544</v>
      </c>
      <c r="G283" s="135" t="s">
        <v>179</v>
      </c>
      <c r="H283" s="136">
        <v>61.5</v>
      </c>
      <c r="I283" s="136"/>
      <c r="J283" s="136"/>
      <c r="K283" s="134"/>
      <c r="L283" s="15"/>
      <c r="M283" s="137"/>
      <c r="N283" s="138" t="s">
        <v>46</v>
      </c>
      <c r="O283" s="139">
        <v>0.625</v>
      </c>
      <c r="P283" s="139">
        <f>O283*H283</f>
        <v>38.4375</v>
      </c>
      <c r="Q283" s="139">
        <v>2.9099999999999998E-3</v>
      </c>
      <c r="R283" s="139">
        <f>Q283*H283</f>
        <v>0.17896499999999999</v>
      </c>
      <c r="S283" s="139">
        <v>0</v>
      </c>
      <c r="T283" s="140">
        <f>S283*H283</f>
        <v>0</v>
      </c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R283" s="141" t="s">
        <v>180</v>
      </c>
      <c r="AT283" s="141" t="s">
        <v>125</v>
      </c>
      <c r="AU283" s="141" t="s">
        <v>84</v>
      </c>
      <c r="AY283" s="2" t="s">
        <v>122</v>
      </c>
      <c r="BE283" s="142">
        <f>IF(N283="základní",J283,0)</f>
        <v>0</v>
      </c>
      <c r="BF283" s="142">
        <f>IF(N283="snížená",J283,0)</f>
        <v>0</v>
      </c>
      <c r="BG283" s="142">
        <f>IF(N283="zákl. přenesená",J283,0)</f>
        <v>0</v>
      </c>
      <c r="BH283" s="142">
        <f>IF(N283="sníž. přenesená",J283,0)</f>
        <v>0</v>
      </c>
      <c r="BI283" s="142">
        <f>IF(N283="nulová",J283,0)</f>
        <v>0</v>
      </c>
      <c r="BJ283" s="2" t="s">
        <v>82</v>
      </c>
      <c r="BK283" s="143">
        <f>ROUND(I283*H283,15)</f>
        <v>0</v>
      </c>
      <c r="BL283" s="2" t="s">
        <v>180</v>
      </c>
      <c r="BM283" s="141" t="s">
        <v>545</v>
      </c>
    </row>
    <row r="284" spans="1:65" s="148" customFormat="1">
      <c r="B284" s="149"/>
      <c r="D284" s="144" t="s">
        <v>133</v>
      </c>
      <c r="E284" s="150"/>
      <c r="F284" s="151" t="s">
        <v>546</v>
      </c>
      <c r="H284" s="150"/>
      <c r="L284" s="149"/>
      <c r="M284" s="152"/>
      <c r="N284" s="153"/>
      <c r="O284" s="153"/>
      <c r="P284" s="153"/>
      <c r="Q284" s="153"/>
      <c r="R284" s="153"/>
      <c r="S284" s="153"/>
      <c r="T284" s="154"/>
      <c r="AT284" s="150" t="s">
        <v>133</v>
      </c>
      <c r="AU284" s="150" t="s">
        <v>84</v>
      </c>
      <c r="AV284" s="148" t="s">
        <v>82</v>
      </c>
      <c r="AW284" s="148" t="s">
        <v>36</v>
      </c>
      <c r="AX284" s="148" t="s">
        <v>6</v>
      </c>
      <c r="AY284" s="150" t="s">
        <v>122</v>
      </c>
    </row>
    <row r="285" spans="1:65" s="155" customFormat="1">
      <c r="B285" s="156"/>
      <c r="D285" s="144" t="s">
        <v>133</v>
      </c>
      <c r="E285" s="157"/>
      <c r="F285" s="158" t="s">
        <v>547</v>
      </c>
      <c r="H285" s="159">
        <v>61.5</v>
      </c>
      <c r="L285" s="156"/>
      <c r="M285" s="160"/>
      <c r="N285" s="161"/>
      <c r="O285" s="161"/>
      <c r="P285" s="161"/>
      <c r="Q285" s="161"/>
      <c r="R285" s="161"/>
      <c r="S285" s="161"/>
      <c r="T285" s="162"/>
      <c r="AT285" s="157" t="s">
        <v>133</v>
      </c>
      <c r="AU285" s="157" t="s">
        <v>84</v>
      </c>
      <c r="AV285" s="155" t="s">
        <v>84</v>
      </c>
      <c r="AW285" s="155" t="s">
        <v>36</v>
      </c>
      <c r="AX285" s="155" t="s">
        <v>6</v>
      </c>
      <c r="AY285" s="157" t="s">
        <v>122</v>
      </c>
    </row>
    <row r="286" spans="1:65" s="163" customFormat="1">
      <c r="B286" s="164"/>
      <c r="D286" s="144" t="s">
        <v>133</v>
      </c>
      <c r="E286" s="165"/>
      <c r="F286" s="166" t="s">
        <v>136</v>
      </c>
      <c r="H286" s="167">
        <v>61.5</v>
      </c>
      <c r="L286" s="164"/>
      <c r="M286" s="168"/>
      <c r="N286" s="169"/>
      <c r="O286" s="169"/>
      <c r="P286" s="169"/>
      <c r="Q286" s="169"/>
      <c r="R286" s="169"/>
      <c r="S286" s="169"/>
      <c r="T286" s="170"/>
      <c r="AT286" s="165" t="s">
        <v>133</v>
      </c>
      <c r="AU286" s="165" t="s">
        <v>84</v>
      </c>
      <c r="AV286" s="163" t="s">
        <v>129</v>
      </c>
      <c r="AW286" s="163" t="s">
        <v>36</v>
      </c>
      <c r="AX286" s="163" t="s">
        <v>82</v>
      </c>
      <c r="AY286" s="165" t="s">
        <v>122</v>
      </c>
    </row>
    <row r="287" spans="1:65" s="148" customFormat="1">
      <c r="B287" s="149"/>
      <c r="D287" s="144" t="s">
        <v>133</v>
      </c>
      <c r="E287" s="150"/>
      <c r="F287" s="151" t="s">
        <v>137</v>
      </c>
      <c r="H287" s="150"/>
      <c r="L287" s="149"/>
      <c r="M287" s="152"/>
      <c r="N287" s="153"/>
      <c r="O287" s="153"/>
      <c r="P287" s="153"/>
      <c r="Q287" s="153"/>
      <c r="R287" s="153"/>
      <c r="S287" s="153"/>
      <c r="T287" s="154"/>
      <c r="AT287" s="150" t="s">
        <v>133</v>
      </c>
      <c r="AU287" s="150" t="s">
        <v>84</v>
      </c>
      <c r="AV287" s="148" t="s">
        <v>82</v>
      </c>
      <c r="AW287" s="148" t="s">
        <v>36</v>
      </c>
      <c r="AX287" s="148" t="s">
        <v>6</v>
      </c>
      <c r="AY287" s="150" t="s">
        <v>122</v>
      </c>
    </row>
    <row r="288" spans="1:65" s="18" customFormat="1" ht="33" customHeight="1">
      <c r="A288" s="14"/>
      <c r="B288" s="131"/>
      <c r="C288" s="132" t="s">
        <v>548</v>
      </c>
      <c r="D288" s="132" t="s">
        <v>125</v>
      </c>
      <c r="E288" s="133" t="s">
        <v>549</v>
      </c>
      <c r="F288" s="134" t="s">
        <v>785</v>
      </c>
      <c r="G288" s="135" t="s">
        <v>179</v>
      </c>
      <c r="H288" s="136">
        <v>38.200000000000003</v>
      </c>
      <c r="I288" s="136"/>
      <c r="J288" s="136"/>
      <c r="K288" s="134"/>
      <c r="L288" s="15"/>
      <c r="M288" s="137"/>
      <c r="N288" s="138" t="s">
        <v>46</v>
      </c>
      <c r="O288" s="139">
        <v>0.17599999999999999</v>
      </c>
      <c r="P288" s="139">
        <f>O288*H288</f>
        <v>6.7232000000000003</v>
      </c>
      <c r="Q288" s="139">
        <v>1.3699999999999999E-3</v>
      </c>
      <c r="R288" s="139">
        <f>Q288*H288</f>
        <v>5.2333999999999999E-2</v>
      </c>
      <c r="S288" s="139">
        <v>0</v>
      </c>
      <c r="T288" s="140">
        <f>S288*H288</f>
        <v>0</v>
      </c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R288" s="141" t="s">
        <v>180</v>
      </c>
      <c r="AT288" s="141" t="s">
        <v>125</v>
      </c>
      <c r="AU288" s="141" t="s">
        <v>84</v>
      </c>
      <c r="AY288" s="2" t="s">
        <v>122</v>
      </c>
      <c r="BE288" s="142">
        <f>IF(N288="základní",J288,0)</f>
        <v>0</v>
      </c>
      <c r="BF288" s="142">
        <f>IF(N288="snížená",J288,0)</f>
        <v>0</v>
      </c>
      <c r="BG288" s="142">
        <f>IF(N288="zákl. přenesená",J288,0)</f>
        <v>0</v>
      </c>
      <c r="BH288" s="142">
        <f>IF(N288="sníž. přenesená",J288,0)</f>
        <v>0</v>
      </c>
      <c r="BI288" s="142">
        <f>IF(N288="nulová",J288,0)</f>
        <v>0</v>
      </c>
      <c r="BJ288" s="2" t="s">
        <v>82</v>
      </c>
      <c r="BK288" s="143">
        <f>ROUND(I288*H288,15)</f>
        <v>0</v>
      </c>
      <c r="BL288" s="2" t="s">
        <v>180</v>
      </c>
      <c r="BM288" s="141" t="s">
        <v>550</v>
      </c>
    </row>
    <row r="289" spans="1:65" s="148" customFormat="1">
      <c r="B289" s="149"/>
      <c r="D289" s="144" t="s">
        <v>133</v>
      </c>
      <c r="E289" s="150"/>
      <c r="F289" s="151" t="s">
        <v>551</v>
      </c>
      <c r="H289" s="150"/>
      <c r="L289" s="149"/>
      <c r="M289" s="152"/>
      <c r="N289" s="153"/>
      <c r="O289" s="153"/>
      <c r="P289" s="153"/>
      <c r="Q289" s="153"/>
      <c r="R289" s="153"/>
      <c r="S289" s="153"/>
      <c r="T289" s="154"/>
      <c r="AT289" s="150" t="s">
        <v>133</v>
      </c>
      <c r="AU289" s="150" t="s">
        <v>84</v>
      </c>
      <c r="AV289" s="148" t="s">
        <v>82</v>
      </c>
      <c r="AW289" s="148" t="s">
        <v>36</v>
      </c>
      <c r="AX289" s="148" t="s">
        <v>6</v>
      </c>
      <c r="AY289" s="150" t="s">
        <v>122</v>
      </c>
    </row>
    <row r="290" spans="1:65" s="155" customFormat="1">
      <c r="B290" s="156"/>
      <c r="D290" s="144" t="s">
        <v>133</v>
      </c>
      <c r="E290" s="157"/>
      <c r="F290" s="158" t="s">
        <v>552</v>
      </c>
      <c r="H290" s="159">
        <v>38.200000000000003</v>
      </c>
      <c r="L290" s="156"/>
      <c r="M290" s="160"/>
      <c r="N290" s="161"/>
      <c r="O290" s="161"/>
      <c r="P290" s="161"/>
      <c r="Q290" s="161"/>
      <c r="R290" s="161"/>
      <c r="S290" s="161"/>
      <c r="T290" s="162"/>
      <c r="AT290" s="157" t="s">
        <v>133</v>
      </c>
      <c r="AU290" s="157" t="s">
        <v>84</v>
      </c>
      <c r="AV290" s="155" t="s">
        <v>84</v>
      </c>
      <c r="AW290" s="155" t="s">
        <v>36</v>
      </c>
      <c r="AX290" s="155" t="s">
        <v>6</v>
      </c>
      <c r="AY290" s="157" t="s">
        <v>122</v>
      </c>
    </row>
    <row r="291" spans="1:65" s="163" customFormat="1">
      <c r="B291" s="164"/>
      <c r="D291" s="144" t="s">
        <v>133</v>
      </c>
      <c r="E291" s="165"/>
      <c r="F291" s="166" t="s">
        <v>136</v>
      </c>
      <c r="H291" s="167">
        <v>38.200000000000003</v>
      </c>
      <c r="L291" s="164"/>
      <c r="M291" s="168"/>
      <c r="N291" s="169"/>
      <c r="O291" s="169"/>
      <c r="P291" s="169"/>
      <c r="Q291" s="169"/>
      <c r="R291" s="169"/>
      <c r="S291" s="169"/>
      <c r="T291" s="170"/>
      <c r="AT291" s="165" t="s">
        <v>133</v>
      </c>
      <c r="AU291" s="165" t="s">
        <v>84</v>
      </c>
      <c r="AV291" s="163" t="s">
        <v>129</v>
      </c>
      <c r="AW291" s="163" t="s">
        <v>36</v>
      </c>
      <c r="AX291" s="163" t="s">
        <v>82</v>
      </c>
      <c r="AY291" s="165" t="s">
        <v>122</v>
      </c>
    </row>
    <row r="292" spans="1:65" s="148" customFormat="1">
      <c r="B292" s="149"/>
      <c r="D292" s="144" t="s">
        <v>133</v>
      </c>
      <c r="E292" s="150"/>
      <c r="F292" s="151" t="s">
        <v>137</v>
      </c>
      <c r="H292" s="150"/>
      <c r="L292" s="149"/>
      <c r="M292" s="152"/>
      <c r="N292" s="153"/>
      <c r="O292" s="153"/>
      <c r="P292" s="153"/>
      <c r="Q292" s="153"/>
      <c r="R292" s="153"/>
      <c r="S292" s="153"/>
      <c r="T292" s="154"/>
      <c r="AT292" s="150" t="s">
        <v>133</v>
      </c>
      <c r="AU292" s="150" t="s">
        <v>84</v>
      </c>
      <c r="AV292" s="148" t="s">
        <v>82</v>
      </c>
      <c r="AW292" s="148" t="s">
        <v>36</v>
      </c>
      <c r="AX292" s="148" t="s">
        <v>6</v>
      </c>
      <c r="AY292" s="150" t="s">
        <v>122</v>
      </c>
    </row>
    <row r="293" spans="1:65" s="18" customFormat="1" ht="33" customHeight="1">
      <c r="A293" s="14"/>
      <c r="B293" s="131"/>
      <c r="C293" s="132" t="s">
        <v>553</v>
      </c>
      <c r="D293" s="132" t="s">
        <v>125</v>
      </c>
      <c r="E293" s="133" t="s">
        <v>554</v>
      </c>
      <c r="F293" s="134" t="s">
        <v>783</v>
      </c>
      <c r="G293" s="135" t="s">
        <v>179</v>
      </c>
      <c r="H293" s="136">
        <v>5.9</v>
      </c>
      <c r="I293" s="136"/>
      <c r="J293" s="136"/>
      <c r="K293" s="134"/>
      <c r="L293" s="15"/>
      <c r="M293" s="137"/>
      <c r="N293" s="138" t="s">
        <v>46</v>
      </c>
      <c r="O293" s="139">
        <v>0.20399999999999999</v>
      </c>
      <c r="P293" s="139">
        <f>O293*H293</f>
        <v>1.2036</v>
      </c>
      <c r="Q293" s="139">
        <v>1.74E-3</v>
      </c>
      <c r="R293" s="139">
        <f>Q293*H293</f>
        <v>1.0266000000000001E-2</v>
      </c>
      <c r="S293" s="139">
        <v>0</v>
      </c>
      <c r="T293" s="140">
        <f>S293*H293</f>
        <v>0</v>
      </c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R293" s="141" t="s">
        <v>180</v>
      </c>
      <c r="AT293" s="141" t="s">
        <v>125</v>
      </c>
      <c r="AU293" s="141" t="s">
        <v>84</v>
      </c>
      <c r="AY293" s="2" t="s">
        <v>122</v>
      </c>
      <c r="BE293" s="142">
        <f>IF(N293="základní",J293,0)</f>
        <v>0</v>
      </c>
      <c r="BF293" s="142">
        <f>IF(N293="snížená",J293,0)</f>
        <v>0</v>
      </c>
      <c r="BG293" s="142">
        <f>IF(N293="zákl. přenesená",J293,0)</f>
        <v>0</v>
      </c>
      <c r="BH293" s="142">
        <f>IF(N293="sníž. přenesená",J293,0)</f>
        <v>0</v>
      </c>
      <c r="BI293" s="142">
        <f>IF(N293="nulová",J293,0)</f>
        <v>0</v>
      </c>
      <c r="BJ293" s="2" t="s">
        <v>82</v>
      </c>
      <c r="BK293" s="143">
        <f>ROUND(I293*H293,15)</f>
        <v>0</v>
      </c>
      <c r="BL293" s="2" t="s">
        <v>180</v>
      </c>
      <c r="BM293" s="141" t="s">
        <v>555</v>
      </c>
    </row>
    <row r="294" spans="1:65" s="148" customFormat="1">
      <c r="B294" s="149"/>
      <c r="D294" s="144" t="s">
        <v>133</v>
      </c>
      <c r="E294" s="150"/>
      <c r="F294" s="151" t="s">
        <v>551</v>
      </c>
      <c r="H294" s="150"/>
      <c r="L294" s="149"/>
      <c r="M294" s="152"/>
      <c r="N294" s="153"/>
      <c r="O294" s="153"/>
      <c r="P294" s="153"/>
      <c r="Q294" s="153"/>
      <c r="R294" s="153"/>
      <c r="S294" s="153"/>
      <c r="T294" s="154"/>
      <c r="AT294" s="150" t="s">
        <v>133</v>
      </c>
      <c r="AU294" s="150" t="s">
        <v>84</v>
      </c>
      <c r="AV294" s="148" t="s">
        <v>82</v>
      </c>
      <c r="AW294" s="148" t="s">
        <v>36</v>
      </c>
      <c r="AX294" s="148" t="s">
        <v>6</v>
      </c>
      <c r="AY294" s="150" t="s">
        <v>122</v>
      </c>
    </row>
    <row r="295" spans="1:65" s="155" customFormat="1">
      <c r="B295" s="156"/>
      <c r="D295" s="144" t="s">
        <v>133</v>
      </c>
      <c r="E295" s="157"/>
      <c r="F295" s="158" t="s">
        <v>556</v>
      </c>
      <c r="H295" s="159">
        <v>5.9</v>
      </c>
      <c r="L295" s="156"/>
      <c r="M295" s="160"/>
      <c r="N295" s="161"/>
      <c r="O295" s="161"/>
      <c r="P295" s="161"/>
      <c r="Q295" s="161"/>
      <c r="R295" s="161"/>
      <c r="S295" s="161"/>
      <c r="T295" s="162"/>
      <c r="AT295" s="157" t="s">
        <v>133</v>
      </c>
      <c r="AU295" s="157" t="s">
        <v>84</v>
      </c>
      <c r="AV295" s="155" t="s">
        <v>84</v>
      </c>
      <c r="AW295" s="155" t="s">
        <v>36</v>
      </c>
      <c r="AX295" s="155" t="s">
        <v>6</v>
      </c>
      <c r="AY295" s="157" t="s">
        <v>122</v>
      </c>
    </row>
    <row r="296" spans="1:65" s="163" customFormat="1">
      <c r="B296" s="164"/>
      <c r="D296" s="144" t="s">
        <v>133</v>
      </c>
      <c r="E296" s="165"/>
      <c r="F296" s="166" t="s">
        <v>136</v>
      </c>
      <c r="H296" s="167">
        <v>5.9</v>
      </c>
      <c r="L296" s="164"/>
      <c r="M296" s="168"/>
      <c r="N296" s="169"/>
      <c r="O296" s="169"/>
      <c r="P296" s="169"/>
      <c r="Q296" s="169"/>
      <c r="R296" s="169"/>
      <c r="S296" s="169"/>
      <c r="T296" s="170"/>
      <c r="AT296" s="165" t="s">
        <v>133</v>
      </c>
      <c r="AU296" s="165" t="s">
        <v>84</v>
      </c>
      <c r="AV296" s="163" t="s">
        <v>129</v>
      </c>
      <c r="AW296" s="163" t="s">
        <v>36</v>
      </c>
      <c r="AX296" s="163" t="s">
        <v>82</v>
      </c>
      <c r="AY296" s="165" t="s">
        <v>122</v>
      </c>
    </row>
    <row r="297" spans="1:65" s="148" customFormat="1">
      <c r="B297" s="149"/>
      <c r="D297" s="144" t="s">
        <v>133</v>
      </c>
      <c r="E297" s="150"/>
      <c r="F297" s="151" t="s">
        <v>137</v>
      </c>
      <c r="H297" s="150"/>
      <c r="L297" s="149"/>
      <c r="M297" s="152"/>
      <c r="N297" s="153"/>
      <c r="O297" s="153"/>
      <c r="P297" s="153"/>
      <c r="Q297" s="153"/>
      <c r="R297" s="153"/>
      <c r="S297" s="153"/>
      <c r="T297" s="154"/>
      <c r="AT297" s="150" t="s">
        <v>133</v>
      </c>
      <c r="AU297" s="150" t="s">
        <v>84</v>
      </c>
      <c r="AV297" s="148" t="s">
        <v>82</v>
      </c>
      <c r="AW297" s="148" t="s">
        <v>36</v>
      </c>
      <c r="AX297" s="148" t="s">
        <v>6</v>
      </c>
      <c r="AY297" s="150" t="s">
        <v>122</v>
      </c>
    </row>
    <row r="298" spans="1:65" s="18" customFormat="1" ht="44.25" customHeight="1">
      <c r="A298" s="14"/>
      <c r="B298" s="131"/>
      <c r="C298" s="132" t="s">
        <v>557</v>
      </c>
      <c r="D298" s="132" t="s">
        <v>125</v>
      </c>
      <c r="E298" s="133" t="s">
        <v>558</v>
      </c>
      <c r="F298" s="134" t="s">
        <v>784</v>
      </c>
      <c r="G298" s="135" t="s">
        <v>128</v>
      </c>
      <c r="H298" s="136">
        <v>3</v>
      </c>
      <c r="I298" s="136"/>
      <c r="J298" s="136"/>
      <c r="K298" s="134"/>
      <c r="L298" s="15"/>
      <c r="M298" s="137"/>
      <c r="N298" s="138" t="s">
        <v>46</v>
      </c>
      <c r="O298" s="139">
        <v>0.4</v>
      </c>
      <c r="P298" s="139">
        <f>O298*H298</f>
        <v>1.2000000000000002</v>
      </c>
      <c r="Q298" s="139">
        <v>2.5000000000000001E-4</v>
      </c>
      <c r="R298" s="139">
        <f>Q298*H298</f>
        <v>7.5000000000000002E-4</v>
      </c>
      <c r="S298" s="139">
        <v>0</v>
      </c>
      <c r="T298" s="140">
        <f>S298*H298</f>
        <v>0</v>
      </c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R298" s="141" t="s">
        <v>180</v>
      </c>
      <c r="AT298" s="141" t="s">
        <v>125</v>
      </c>
      <c r="AU298" s="141" t="s">
        <v>84</v>
      </c>
      <c r="AY298" s="2" t="s">
        <v>122</v>
      </c>
      <c r="BE298" s="142">
        <f>IF(N298="základní",J298,0)</f>
        <v>0</v>
      </c>
      <c r="BF298" s="142">
        <f>IF(N298="snížená",J298,0)</f>
        <v>0</v>
      </c>
      <c r="BG298" s="142">
        <f>IF(N298="zákl. přenesená",J298,0)</f>
        <v>0</v>
      </c>
      <c r="BH298" s="142">
        <f>IF(N298="sníž. přenesená",J298,0)</f>
        <v>0</v>
      </c>
      <c r="BI298" s="142">
        <f>IF(N298="nulová",J298,0)</f>
        <v>0</v>
      </c>
      <c r="BJ298" s="2" t="s">
        <v>82</v>
      </c>
      <c r="BK298" s="143">
        <f>ROUND(I298*H298,15)</f>
        <v>0</v>
      </c>
      <c r="BL298" s="2" t="s">
        <v>180</v>
      </c>
      <c r="BM298" s="141" t="s">
        <v>559</v>
      </c>
    </row>
    <row r="299" spans="1:65" s="148" customFormat="1">
      <c r="B299" s="149"/>
      <c r="D299" s="144" t="s">
        <v>133</v>
      </c>
      <c r="E299" s="150"/>
      <c r="F299" s="151" t="s">
        <v>551</v>
      </c>
      <c r="H299" s="150"/>
      <c r="L299" s="149"/>
      <c r="M299" s="152"/>
      <c r="N299" s="153"/>
      <c r="O299" s="153"/>
      <c r="P299" s="153"/>
      <c r="Q299" s="153"/>
      <c r="R299" s="153"/>
      <c r="S299" s="153"/>
      <c r="T299" s="154"/>
      <c r="AT299" s="150" t="s">
        <v>133</v>
      </c>
      <c r="AU299" s="150" t="s">
        <v>84</v>
      </c>
      <c r="AV299" s="148" t="s">
        <v>82</v>
      </c>
      <c r="AW299" s="148" t="s">
        <v>36</v>
      </c>
      <c r="AX299" s="148" t="s">
        <v>6</v>
      </c>
      <c r="AY299" s="150" t="s">
        <v>122</v>
      </c>
    </row>
    <row r="300" spans="1:65" s="155" customFormat="1">
      <c r="B300" s="156"/>
      <c r="D300" s="144" t="s">
        <v>133</v>
      </c>
      <c r="E300" s="157"/>
      <c r="F300" s="158" t="s">
        <v>135</v>
      </c>
      <c r="H300" s="159">
        <v>3</v>
      </c>
      <c r="L300" s="156"/>
      <c r="M300" s="160"/>
      <c r="N300" s="161"/>
      <c r="O300" s="161"/>
      <c r="P300" s="161"/>
      <c r="Q300" s="161"/>
      <c r="R300" s="161"/>
      <c r="S300" s="161"/>
      <c r="T300" s="162"/>
      <c r="AT300" s="157" t="s">
        <v>133</v>
      </c>
      <c r="AU300" s="157" t="s">
        <v>84</v>
      </c>
      <c r="AV300" s="155" t="s">
        <v>84</v>
      </c>
      <c r="AW300" s="155" t="s">
        <v>36</v>
      </c>
      <c r="AX300" s="155" t="s">
        <v>6</v>
      </c>
      <c r="AY300" s="157" t="s">
        <v>122</v>
      </c>
    </row>
    <row r="301" spans="1:65" s="163" customFormat="1">
      <c r="B301" s="164"/>
      <c r="D301" s="144" t="s">
        <v>133</v>
      </c>
      <c r="E301" s="165"/>
      <c r="F301" s="166" t="s">
        <v>136</v>
      </c>
      <c r="H301" s="167">
        <v>3</v>
      </c>
      <c r="L301" s="164"/>
      <c r="M301" s="168"/>
      <c r="N301" s="169"/>
      <c r="O301" s="169"/>
      <c r="P301" s="169"/>
      <c r="Q301" s="169"/>
      <c r="R301" s="169"/>
      <c r="S301" s="169"/>
      <c r="T301" s="170"/>
      <c r="AT301" s="165" t="s">
        <v>133</v>
      </c>
      <c r="AU301" s="165" t="s">
        <v>84</v>
      </c>
      <c r="AV301" s="163" t="s">
        <v>129</v>
      </c>
      <c r="AW301" s="163" t="s">
        <v>36</v>
      </c>
      <c r="AX301" s="163" t="s">
        <v>82</v>
      </c>
      <c r="AY301" s="165" t="s">
        <v>122</v>
      </c>
    </row>
    <row r="302" spans="1:65" s="148" customFormat="1">
      <c r="B302" s="149"/>
      <c r="D302" s="144" t="s">
        <v>133</v>
      </c>
      <c r="E302" s="150"/>
      <c r="F302" s="151" t="s">
        <v>137</v>
      </c>
      <c r="H302" s="150"/>
      <c r="L302" s="149"/>
      <c r="M302" s="152"/>
      <c r="N302" s="153"/>
      <c r="O302" s="153"/>
      <c r="P302" s="153"/>
      <c r="Q302" s="153"/>
      <c r="R302" s="153"/>
      <c r="S302" s="153"/>
      <c r="T302" s="154"/>
      <c r="AT302" s="150" t="s">
        <v>133</v>
      </c>
      <c r="AU302" s="150" t="s">
        <v>84</v>
      </c>
      <c r="AV302" s="148" t="s">
        <v>82</v>
      </c>
      <c r="AW302" s="148" t="s">
        <v>36</v>
      </c>
      <c r="AX302" s="148" t="s">
        <v>6</v>
      </c>
      <c r="AY302" s="150" t="s">
        <v>122</v>
      </c>
    </row>
    <row r="303" spans="1:65" s="18" customFormat="1" ht="37.799999999999997" customHeight="1">
      <c r="A303" s="14"/>
      <c r="B303" s="131"/>
      <c r="C303" s="132" t="s">
        <v>560</v>
      </c>
      <c r="D303" s="132" t="s">
        <v>125</v>
      </c>
      <c r="E303" s="133" t="s">
        <v>561</v>
      </c>
      <c r="F303" s="134" t="s">
        <v>562</v>
      </c>
      <c r="G303" s="135" t="s">
        <v>179</v>
      </c>
      <c r="H303" s="136">
        <v>12</v>
      </c>
      <c r="I303" s="136"/>
      <c r="J303" s="136"/>
      <c r="K303" s="134"/>
      <c r="L303" s="15"/>
      <c r="M303" s="137"/>
      <c r="N303" s="138" t="s">
        <v>46</v>
      </c>
      <c r="O303" s="139">
        <v>0.33400000000000002</v>
      </c>
      <c r="P303" s="139">
        <f>O303*H303</f>
        <v>4.008</v>
      </c>
      <c r="Q303" s="139">
        <v>2.1199999999999999E-3</v>
      </c>
      <c r="R303" s="139">
        <f>Q303*H303</f>
        <v>2.5439999999999997E-2</v>
      </c>
      <c r="S303" s="139">
        <v>0</v>
      </c>
      <c r="T303" s="140">
        <f>S303*H303</f>
        <v>0</v>
      </c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R303" s="141" t="s">
        <v>180</v>
      </c>
      <c r="AT303" s="141" t="s">
        <v>125</v>
      </c>
      <c r="AU303" s="141" t="s">
        <v>84</v>
      </c>
      <c r="AY303" s="2" t="s">
        <v>122</v>
      </c>
      <c r="BE303" s="142">
        <f>IF(N303="základní",J303,0)</f>
        <v>0</v>
      </c>
      <c r="BF303" s="142">
        <f>IF(N303="snížená",J303,0)</f>
        <v>0</v>
      </c>
      <c r="BG303" s="142">
        <f>IF(N303="zákl. přenesená",J303,0)</f>
        <v>0</v>
      </c>
      <c r="BH303" s="142">
        <f>IF(N303="sníž. přenesená",J303,0)</f>
        <v>0</v>
      </c>
      <c r="BI303" s="142">
        <f>IF(N303="nulová",J303,0)</f>
        <v>0</v>
      </c>
      <c r="BJ303" s="2" t="s">
        <v>82</v>
      </c>
      <c r="BK303" s="143">
        <f>ROUND(I303*H303,15)</f>
        <v>0</v>
      </c>
      <c r="BL303" s="2" t="s">
        <v>180</v>
      </c>
      <c r="BM303" s="141" t="s">
        <v>563</v>
      </c>
    </row>
    <row r="304" spans="1:65" s="148" customFormat="1">
      <c r="B304" s="149"/>
      <c r="D304" s="144" t="s">
        <v>133</v>
      </c>
      <c r="E304" s="150"/>
      <c r="F304" s="151" t="s">
        <v>551</v>
      </c>
      <c r="H304" s="150"/>
      <c r="L304" s="149"/>
      <c r="M304" s="152"/>
      <c r="N304" s="153"/>
      <c r="O304" s="153"/>
      <c r="P304" s="153"/>
      <c r="Q304" s="153"/>
      <c r="R304" s="153"/>
      <c r="S304" s="153"/>
      <c r="T304" s="154"/>
      <c r="AT304" s="150" t="s">
        <v>133</v>
      </c>
      <c r="AU304" s="150" t="s">
        <v>84</v>
      </c>
      <c r="AV304" s="148" t="s">
        <v>82</v>
      </c>
      <c r="AW304" s="148" t="s">
        <v>36</v>
      </c>
      <c r="AX304" s="148" t="s">
        <v>6</v>
      </c>
      <c r="AY304" s="150" t="s">
        <v>122</v>
      </c>
    </row>
    <row r="305" spans="1:65" s="155" customFormat="1">
      <c r="B305" s="156"/>
      <c r="D305" s="144" t="s">
        <v>133</v>
      </c>
      <c r="E305" s="157"/>
      <c r="F305" s="158" t="s">
        <v>564</v>
      </c>
      <c r="H305" s="159">
        <v>12</v>
      </c>
      <c r="L305" s="156"/>
      <c r="M305" s="160"/>
      <c r="N305" s="161"/>
      <c r="O305" s="161"/>
      <c r="P305" s="161"/>
      <c r="Q305" s="161"/>
      <c r="R305" s="161"/>
      <c r="S305" s="161"/>
      <c r="T305" s="162"/>
      <c r="AT305" s="157" t="s">
        <v>133</v>
      </c>
      <c r="AU305" s="157" t="s">
        <v>84</v>
      </c>
      <c r="AV305" s="155" t="s">
        <v>84</v>
      </c>
      <c r="AW305" s="155" t="s">
        <v>36</v>
      </c>
      <c r="AX305" s="155" t="s">
        <v>6</v>
      </c>
      <c r="AY305" s="157" t="s">
        <v>122</v>
      </c>
    </row>
    <row r="306" spans="1:65" s="163" customFormat="1">
      <c r="B306" s="164"/>
      <c r="D306" s="144" t="s">
        <v>133</v>
      </c>
      <c r="E306" s="165"/>
      <c r="F306" s="166" t="s">
        <v>136</v>
      </c>
      <c r="H306" s="167">
        <v>12</v>
      </c>
      <c r="L306" s="164"/>
      <c r="M306" s="168"/>
      <c r="N306" s="169"/>
      <c r="O306" s="169"/>
      <c r="P306" s="169"/>
      <c r="Q306" s="169"/>
      <c r="R306" s="169"/>
      <c r="S306" s="169"/>
      <c r="T306" s="170"/>
      <c r="AT306" s="165" t="s">
        <v>133</v>
      </c>
      <c r="AU306" s="165" t="s">
        <v>84</v>
      </c>
      <c r="AV306" s="163" t="s">
        <v>129</v>
      </c>
      <c r="AW306" s="163" t="s">
        <v>36</v>
      </c>
      <c r="AX306" s="163" t="s">
        <v>82</v>
      </c>
      <c r="AY306" s="165" t="s">
        <v>122</v>
      </c>
    </row>
    <row r="307" spans="1:65" s="148" customFormat="1">
      <c r="B307" s="149"/>
      <c r="D307" s="144" t="s">
        <v>133</v>
      </c>
      <c r="E307" s="150"/>
      <c r="F307" s="151" t="s">
        <v>137</v>
      </c>
      <c r="H307" s="150"/>
      <c r="L307" s="149"/>
      <c r="M307" s="152"/>
      <c r="N307" s="153"/>
      <c r="O307" s="153"/>
      <c r="P307" s="153"/>
      <c r="Q307" s="153"/>
      <c r="R307" s="153"/>
      <c r="S307" s="153"/>
      <c r="T307" s="154"/>
      <c r="AT307" s="150" t="s">
        <v>133</v>
      </c>
      <c r="AU307" s="150" t="s">
        <v>84</v>
      </c>
      <c r="AV307" s="148" t="s">
        <v>82</v>
      </c>
      <c r="AW307" s="148" t="s">
        <v>36</v>
      </c>
      <c r="AX307" s="148" t="s">
        <v>6</v>
      </c>
      <c r="AY307" s="150" t="s">
        <v>122</v>
      </c>
    </row>
    <row r="308" spans="1:65" s="18" customFormat="1" ht="24.15" customHeight="1">
      <c r="A308" s="14"/>
      <c r="B308" s="131"/>
      <c r="C308" s="132" t="s">
        <v>565</v>
      </c>
      <c r="D308" s="132" t="s">
        <v>125</v>
      </c>
      <c r="E308" s="133" t="s">
        <v>566</v>
      </c>
      <c r="F308" s="134" t="s">
        <v>567</v>
      </c>
      <c r="G308" s="135" t="s">
        <v>179</v>
      </c>
      <c r="H308" s="136">
        <v>123</v>
      </c>
      <c r="I308" s="136"/>
      <c r="J308" s="136"/>
      <c r="K308" s="134"/>
      <c r="L308" s="15"/>
      <c r="M308" s="137"/>
      <c r="N308" s="138" t="s">
        <v>46</v>
      </c>
      <c r="O308" s="139">
        <v>8.7999999999999995E-2</v>
      </c>
      <c r="P308" s="139">
        <f>O308*H308</f>
        <v>10.824</v>
      </c>
      <c r="Q308" s="139">
        <v>1.06E-3</v>
      </c>
      <c r="R308" s="139">
        <f>Q308*H308</f>
        <v>0.13038</v>
      </c>
      <c r="S308" s="139">
        <v>0</v>
      </c>
      <c r="T308" s="140">
        <f>S308*H308</f>
        <v>0</v>
      </c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R308" s="141" t="s">
        <v>180</v>
      </c>
      <c r="AT308" s="141" t="s">
        <v>125</v>
      </c>
      <c r="AU308" s="141" t="s">
        <v>84</v>
      </c>
      <c r="AY308" s="2" t="s">
        <v>122</v>
      </c>
      <c r="BE308" s="142">
        <f>IF(N308="základní",J308,0)</f>
        <v>0</v>
      </c>
      <c r="BF308" s="142">
        <f>IF(N308="snížená",J308,0)</f>
        <v>0</v>
      </c>
      <c r="BG308" s="142">
        <f>IF(N308="zákl. přenesená",J308,0)</f>
        <v>0</v>
      </c>
      <c r="BH308" s="142">
        <f>IF(N308="sníž. přenesená",J308,0)</f>
        <v>0</v>
      </c>
      <c r="BI308" s="142">
        <f>IF(N308="nulová",J308,0)</f>
        <v>0</v>
      </c>
      <c r="BJ308" s="2" t="s">
        <v>82</v>
      </c>
      <c r="BK308" s="143">
        <f>ROUND(I308*H308,15)</f>
        <v>0</v>
      </c>
      <c r="BL308" s="2" t="s">
        <v>180</v>
      </c>
      <c r="BM308" s="141" t="s">
        <v>568</v>
      </c>
    </row>
    <row r="309" spans="1:65" s="148" customFormat="1">
      <c r="B309" s="149"/>
      <c r="D309" s="144" t="s">
        <v>133</v>
      </c>
      <c r="E309" s="150"/>
      <c r="F309" s="151" t="s">
        <v>569</v>
      </c>
      <c r="H309" s="150"/>
      <c r="L309" s="149"/>
      <c r="M309" s="152"/>
      <c r="N309" s="153"/>
      <c r="O309" s="153"/>
      <c r="P309" s="153"/>
      <c r="Q309" s="153"/>
      <c r="R309" s="153"/>
      <c r="S309" s="153"/>
      <c r="T309" s="154"/>
      <c r="AT309" s="150" t="s">
        <v>133</v>
      </c>
      <c r="AU309" s="150" t="s">
        <v>84</v>
      </c>
      <c r="AV309" s="148" t="s">
        <v>82</v>
      </c>
      <c r="AW309" s="148" t="s">
        <v>36</v>
      </c>
      <c r="AX309" s="148" t="s">
        <v>6</v>
      </c>
      <c r="AY309" s="150" t="s">
        <v>122</v>
      </c>
    </row>
    <row r="310" spans="1:65" s="155" customFormat="1">
      <c r="B310" s="156"/>
      <c r="D310" s="144" t="s">
        <v>133</v>
      </c>
      <c r="E310" s="157"/>
      <c r="F310" s="158" t="s">
        <v>547</v>
      </c>
      <c r="H310" s="159">
        <v>61.5</v>
      </c>
      <c r="L310" s="156"/>
      <c r="M310" s="160"/>
      <c r="N310" s="161"/>
      <c r="O310" s="161"/>
      <c r="P310" s="161"/>
      <c r="Q310" s="161"/>
      <c r="R310" s="161"/>
      <c r="S310" s="161"/>
      <c r="T310" s="162"/>
      <c r="AT310" s="157" t="s">
        <v>133</v>
      </c>
      <c r="AU310" s="157" t="s">
        <v>84</v>
      </c>
      <c r="AV310" s="155" t="s">
        <v>84</v>
      </c>
      <c r="AW310" s="155" t="s">
        <v>36</v>
      </c>
      <c r="AX310" s="155" t="s">
        <v>6</v>
      </c>
      <c r="AY310" s="157" t="s">
        <v>122</v>
      </c>
    </row>
    <row r="311" spans="1:65" s="148" customFormat="1">
      <c r="B311" s="149"/>
      <c r="D311" s="144" t="s">
        <v>133</v>
      </c>
      <c r="E311" s="150"/>
      <c r="F311" s="151" t="s">
        <v>570</v>
      </c>
      <c r="H311" s="150"/>
      <c r="L311" s="149"/>
      <c r="M311" s="152"/>
      <c r="N311" s="153"/>
      <c r="O311" s="153"/>
      <c r="P311" s="153"/>
      <c r="Q311" s="153"/>
      <c r="R311" s="153"/>
      <c r="S311" s="153"/>
      <c r="T311" s="154"/>
      <c r="AT311" s="150" t="s">
        <v>133</v>
      </c>
      <c r="AU311" s="150" t="s">
        <v>84</v>
      </c>
      <c r="AV311" s="148" t="s">
        <v>82</v>
      </c>
      <c r="AW311" s="148" t="s">
        <v>36</v>
      </c>
      <c r="AX311" s="148" t="s">
        <v>6</v>
      </c>
      <c r="AY311" s="150" t="s">
        <v>122</v>
      </c>
    </row>
    <row r="312" spans="1:65" s="155" customFormat="1">
      <c r="B312" s="156"/>
      <c r="D312" s="144" t="s">
        <v>133</v>
      </c>
      <c r="E312" s="157"/>
      <c r="F312" s="158" t="s">
        <v>547</v>
      </c>
      <c r="H312" s="159">
        <v>61.5</v>
      </c>
      <c r="L312" s="156"/>
      <c r="M312" s="160"/>
      <c r="N312" s="161"/>
      <c r="O312" s="161"/>
      <c r="P312" s="161"/>
      <c r="Q312" s="161"/>
      <c r="R312" s="161"/>
      <c r="S312" s="161"/>
      <c r="T312" s="162"/>
      <c r="AT312" s="157" t="s">
        <v>133</v>
      </c>
      <c r="AU312" s="157" t="s">
        <v>84</v>
      </c>
      <c r="AV312" s="155" t="s">
        <v>84</v>
      </c>
      <c r="AW312" s="155" t="s">
        <v>36</v>
      </c>
      <c r="AX312" s="155" t="s">
        <v>6</v>
      </c>
      <c r="AY312" s="157" t="s">
        <v>122</v>
      </c>
    </row>
    <row r="313" spans="1:65" s="163" customFormat="1">
      <c r="B313" s="164"/>
      <c r="D313" s="144" t="s">
        <v>133</v>
      </c>
      <c r="E313" s="165"/>
      <c r="F313" s="166" t="s">
        <v>136</v>
      </c>
      <c r="H313" s="167">
        <v>123</v>
      </c>
      <c r="L313" s="164"/>
      <c r="M313" s="168"/>
      <c r="N313" s="169"/>
      <c r="O313" s="169"/>
      <c r="P313" s="169"/>
      <c r="Q313" s="169"/>
      <c r="R313" s="169"/>
      <c r="S313" s="169"/>
      <c r="T313" s="170"/>
      <c r="AT313" s="165" t="s">
        <v>133</v>
      </c>
      <c r="AU313" s="165" t="s">
        <v>84</v>
      </c>
      <c r="AV313" s="163" t="s">
        <v>129</v>
      </c>
      <c r="AW313" s="163" t="s">
        <v>36</v>
      </c>
      <c r="AX313" s="163" t="s">
        <v>82</v>
      </c>
      <c r="AY313" s="165" t="s">
        <v>122</v>
      </c>
    </row>
    <row r="314" spans="1:65" s="148" customFormat="1">
      <c r="B314" s="149"/>
      <c r="D314" s="144" t="s">
        <v>133</v>
      </c>
      <c r="E314" s="150"/>
      <c r="F314" s="151" t="s">
        <v>137</v>
      </c>
      <c r="H314" s="150"/>
      <c r="L314" s="149"/>
      <c r="M314" s="152"/>
      <c r="N314" s="153"/>
      <c r="O314" s="153"/>
      <c r="P314" s="153"/>
      <c r="Q314" s="153"/>
      <c r="R314" s="153"/>
      <c r="S314" s="153"/>
      <c r="T314" s="154"/>
      <c r="AT314" s="150" t="s">
        <v>133</v>
      </c>
      <c r="AU314" s="150" t="s">
        <v>84</v>
      </c>
      <c r="AV314" s="148" t="s">
        <v>82</v>
      </c>
      <c r="AW314" s="148" t="s">
        <v>36</v>
      </c>
      <c r="AX314" s="148" t="s">
        <v>6</v>
      </c>
      <c r="AY314" s="150" t="s">
        <v>122</v>
      </c>
    </row>
    <row r="315" spans="1:65" s="18" customFormat="1" ht="16.5" customHeight="1">
      <c r="A315" s="14"/>
      <c r="B315" s="131"/>
      <c r="C315" s="132" t="s">
        <v>571</v>
      </c>
      <c r="D315" s="132" t="s">
        <v>125</v>
      </c>
      <c r="E315" s="133" t="s">
        <v>572</v>
      </c>
      <c r="F315" s="134" t="s">
        <v>573</v>
      </c>
      <c r="G315" s="135" t="s">
        <v>179</v>
      </c>
      <c r="H315" s="136">
        <v>11.6</v>
      </c>
      <c r="I315" s="136"/>
      <c r="J315" s="136"/>
      <c r="K315" s="134"/>
      <c r="L315" s="15"/>
      <c r="M315" s="137"/>
      <c r="N315" s="138" t="s">
        <v>46</v>
      </c>
      <c r="O315" s="139">
        <v>0.26500000000000001</v>
      </c>
      <c r="P315" s="139">
        <f>O315*H315</f>
        <v>3.0739999999999998</v>
      </c>
      <c r="Q315" s="139">
        <v>4.8000000000000001E-4</v>
      </c>
      <c r="R315" s="139">
        <f>Q315*H315</f>
        <v>5.568E-3</v>
      </c>
      <c r="S315" s="139">
        <v>0</v>
      </c>
      <c r="T315" s="140">
        <f>S315*H315</f>
        <v>0</v>
      </c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R315" s="141" t="s">
        <v>180</v>
      </c>
      <c r="AT315" s="141" t="s">
        <v>125</v>
      </c>
      <c r="AU315" s="141" t="s">
        <v>84</v>
      </c>
      <c r="AY315" s="2" t="s">
        <v>122</v>
      </c>
      <c r="BE315" s="142">
        <f>IF(N315="základní",J315,0)</f>
        <v>0</v>
      </c>
      <c r="BF315" s="142">
        <f>IF(N315="snížená",J315,0)</f>
        <v>0</v>
      </c>
      <c r="BG315" s="142">
        <f>IF(N315="zákl. přenesená",J315,0)</f>
        <v>0</v>
      </c>
      <c r="BH315" s="142">
        <f>IF(N315="sníž. přenesená",J315,0)</f>
        <v>0</v>
      </c>
      <c r="BI315" s="142">
        <f>IF(N315="nulová",J315,0)</f>
        <v>0</v>
      </c>
      <c r="BJ315" s="2" t="s">
        <v>82</v>
      </c>
      <c r="BK315" s="143">
        <f>ROUND(I315*H315,15)</f>
        <v>0</v>
      </c>
      <c r="BL315" s="2" t="s">
        <v>180</v>
      </c>
      <c r="BM315" s="141" t="s">
        <v>574</v>
      </c>
    </row>
    <row r="316" spans="1:65" s="148" customFormat="1">
      <c r="B316" s="149"/>
      <c r="D316" s="144" t="s">
        <v>133</v>
      </c>
      <c r="E316" s="150"/>
      <c r="F316" s="151" t="s">
        <v>575</v>
      </c>
      <c r="H316" s="150"/>
      <c r="L316" s="149"/>
      <c r="M316" s="152"/>
      <c r="N316" s="153"/>
      <c r="O316" s="153"/>
      <c r="P316" s="153"/>
      <c r="Q316" s="153"/>
      <c r="R316" s="153"/>
      <c r="S316" s="153"/>
      <c r="T316" s="154"/>
      <c r="AT316" s="150" t="s">
        <v>133</v>
      </c>
      <c r="AU316" s="150" t="s">
        <v>84</v>
      </c>
      <c r="AV316" s="148" t="s">
        <v>82</v>
      </c>
      <c r="AW316" s="148" t="s">
        <v>36</v>
      </c>
      <c r="AX316" s="148" t="s">
        <v>6</v>
      </c>
      <c r="AY316" s="150" t="s">
        <v>122</v>
      </c>
    </row>
    <row r="317" spans="1:65" s="155" customFormat="1">
      <c r="B317" s="156"/>
      <c r="D317" s="144" t="s">
        <v>133</v>
      </c>
      <c r="E317" s="157"/>
      <c r="F317" s="158" t="s">
        <v>576</v>
      </c>
      <c r="H317" s="159">
        <v>11.6</v>
      </c>
      <c r="L317" s="156"/>
      <c r="M317" s="160"/>
      <c r="N317" s="161"/>
      <c r="O317" s="161"/>
      <c r="P317" s="161"/>
      <c r="Q317" s="161"/>
      <c r="R317" s="161"/>
      <c r="S317" s="161"/>
      <c r="T317" s="162"/>
      <c r="AT317" s="157" t="s">
        <v>133</v>
      </c>
      <c r="AU317" s="157" t="s">
        <v>84</v>
      </c>
      <c r="AV317" s="155" t="s">
        <v>84</v>
      </c>
      <c r="AW317" s="155" t="s">
        <v>36</v>
      </c>
      <c r="AX317" s="155" t="s">
        <v>6</v>
      </c>
      <c r="AY317" s="157" t="s">
        <v>122</v>
      </c>
    </row>
    <row r="318" spans="1:65" s="163" customFormat="1">
      <c r="B318" s="164"/>
      <c r="D318" s="144" t="s">
        <v>133</v>
      </c>
      <c r="E318" s="165"/>
      <c r="F318" s="166" t="s">
        <v>136</v>
      </c>
      <c r="H318" s="167">
        <v>11.6</v>
      </c>
      <c r="L318" s="164"/>
      <c r="M318" s="168"/>
      <c r="N318" s="169"/>
      <c r="O318" s="169"/>
      <c r="P318" s="169"/>
      <c r="Q318" s="169"/>
      <c r="R318" s="169"/>
      <c r="S318" s="169"/>
      <c r="T318" s="170"/>
      <c r="AT318" s="165" t="s">
        <v>133</v>
      </c>
      <c r="AU318" s="165" t="s">
        <v>84</v>
      </c>
      <c r="AV318" s="163" t="s">
        <v>129</v>
      </c>
      <c r="AW318" s="163" t="s">
        <v>36</v>
      </c>
      <c r="AX318" s="163" t="s">
        <v>82</v>
      </c>
      <c r="AY318" s="165" t="s">
        <v>122</v>
      </c>
    </row>
    <row r="319" spans="1:65" s="148" customFormat="1">
      <c r="B319" s="149"/>
      <c r="D319" s="144" t="s">
        <v>133</v>
      </c>
      <c r="E319" s="150"/>
      <c r="F319" s="151" t="s">
        <v>137</v>
      </c>
      <c r="H319" s="150"/>
      <c r="L319" s="149"/>
      <c r="M319" s="152"/>
      <c r="N319" s="153"/>
      <c r="O319" s="153"/>
      <c r="P319" s="153"/>
      <c r="Q319" s="153"/>
      <c r="R319" s="153"/>
      <c r="S319" s="153"/>
      <c r="T319" s="154"/>
      <c r="AT319" s="150" t="s">
        <v>133</v>
      </c>
      <c r="AU319" s="150" t="s">
        <v>84</v>
      </c>
      <c r="AV319" s="148" t="s">
        <v>82</v>
      </c>
      <c r="AW319" s="148" t="s">
        <v>36</v>
      </c>
      <c r="AX319" s="148" t="s">
        <v>6</v>
      </c>
      <c r="AY319" s="150" t="s">
        <v>122</v>
      </c>
    </row>
    <row r="320" spans="1:65" s="18" customFormat="1" ht="21.75" customHeight="1">
      <c r="A320" s="14"/>
      <c r="B320" s="131"/>
      <c r="C320" s="132" t="s">
        <v>577</v>
      </c>
      <c r="D320" s="132" t="s">
        <v>125</v>
      </c>
      <c r="E320" s="133" t="s">
        <v>578</v>
      </c>
      <c r="F320" s="134" t="s">
        <v>579</v>
      </c>
      <c r="G320" s="135" t="s">
        <v>179</v>
      </c>
      <c r="H320" s="136">
        <v>11.6</v>
      </c>
      <c r="I320" s="136"/>
      <c r="J320" s="136"/>
      <c r="K320" s="134"/>
      <c r="L320" s="15"/>
      <c r="M320" s="137"/>
      <c r="N320" s="138" t="s">
        <v>46</v>
      </c>
      <c r="O320" s="139">
        <v>0.26500000000000001</v>
      </c>
      <c r="P320" s="139">
        <f>O320*H320</f>
        <v>3.0739999999999998</v>
      </c>
      <c r="Q320" s="139">
        <v>7.2999999999999996E-4</v>
      </c>
      <c r="R320" s="139">
        <f>Q320*H320</f>
        <v>8.4679999999999998E-3</v>
      </c>
      <c r="S320" s="139">
        <v>0</v>
      </c>
      <c r="T320" s="140">
        <f>S320*H320</f>
        <v>0</v>
      </c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R320" s="141" t="s">
        <v>180</v>
      </c>
      <c r="AT320" s="141" t="s">
        <v>125</v>
      </c>
      <c r="AU320" s="141" t="s">
        <v>84</v>
      </c>
      <c r="AY320" s="2" t="s">
        <v>122</v>
      </c>
      <c r="BE320" s="142">
        <f>IF(N320="základní",J320,0)</f>
        <v>0</v>
      </c>
      <c r="BF320" s="142">
        <f>IF(N320="snížená",J320,0)</f>
        <v>0</v>
      </c>
      <c r="BG320" s="142">
        <f>IF(N320="zákl. přenesená",J320,0)</f>
        <v>0</v>
      </c>
      <c r="BH320" s="142">
        <f>IF(N320="sníž. přenesená",J320,0)</f>
        <v>0</v>
      </c>
      <c r="BI320" s="142">
        <f>IF(N320="nulová",J320,0)</f>
        <v>0</v>
      </c>
      <c r="BJ320" s="2" t="s">
        <v>82</v>
      </c>
      <c r="BK320" s="143">
        <f>ROUND(I320*H320,15)</f>
        <v>0</v>
      </c>
      <c r="BL320" s="2" t="s">
        <v>180</v>
      </c>
      <c r="BM320" s="141" t="s">
        <v>580</v>
      </c>
    </row>
    <row r="321" spans="1:65" s="148" customFormat="1">
      <c r="B321" s="149"/>
      <c r="D321" s="144" t="s">
        <v>133</v>
      </c>
      <c r="E321" s="150"/>
      <c r="F321" s="151" t="s">
        <v>581</v>
      </c>
      <c r="H321" s="150"/>
      <c r="L321" s="149"/>
      <c r="M321" s="152"/>
      <c r="N321" s="153"/>
      <c r="O321" s="153"/>
      <c r="P321" s="153"/>
      <c r="Q321" s="153"/>
      <c r="R321" s="153"/>
      <c r="S321" s="153"/>
      <c r="T321" s="154"/>
      <c r="AT321" s="150" t="s">
        <v>133</v>
      </c>
      <c r="AU321" s="150" t="s">
        <v>84</v>
      </c>
      <c r="AV321" s="148" t="s">
        <v>82</v>
      </c>
      <c r="AW321" s="148" t="s">
        <v>36</v>
      </c>
      <c r="AX321" s="148" t="s">
        <v>6</v>
      </c>
      <c r="AY321" s="150" t="s">
        <v>122</v>
      </c>
    </row>
    <row r="322" spans="1:65" s="155" customFormat="1">
      <c r="B322" s="156"/>
      <c r="D322" s="144" t="s">
        <v>133</v>
      </c>
      <c r="E322" s="157"/>
      <c r="F322" s="158" t="s">
        <v>576</v>
      </c>
      <c r="H322" s="159">
        <v>11.6</v>
      </c>
      <c r="L322" s="156"/>
      <c r="M322" s="160"/>
      <c r="N322" s="161"/>
      <c r="O322" s="161"/>
      <c r="P322" s="161"/>
      <c r="Q322" s="161"/>
      <c r="R322" s="161"/>
      <c r="S322" s="161"/>
      <c r="T322" s="162"/>
      <c r="AT322" s="157" t="s">
        <v>133</v>
      </c>
      <c r="AU322" s="157" t="s">
        <v>84</v>
      </c>
      <c r="AV322" s="155" t="s">
        <v>84</v>
      </c>
      <c r="AW322" s="155" t="s">
        <v>36</v>
      </c>
      <c r="AX322" s="155" t="s">
        <v>6</v>
      </c>
      <c r="AY322" s="157" t="s">
        <v>122</v>
      </c>
    </row>
    <row r="323" spans="1:65" s="163" customFormat="1">
      <c r="B323" s="164"/>
      <c r="D323" s="144" t="s">
        <v>133</v>
      </c>
      <c r="E323" s="165"/>
      <c r="F323" s="166" t="s">
        <v>136</v>
      </c>
      <c r="H323" s="167">
        <v>11.6</v>
      </c>
      <c r="L323" s="164"/>
      <c r="M323" s="168"/>
      <c r="N323" s="169"/>
      <c r="O323" s="169"/>
      <c r="P323" s="169"/>
      <c r="Q323" s="169"/>
      <c r="R323" s="169"/>
      <c r="S323" s="169"/>
      <c r="T323" s="170"/>
      <c r="AT323" s="165" t="s">
        <v>133</v>
      </c>
      <c r="AU323" s="165" t="s">
        <v>84</v>
      </c>
      <c r="AV323" s="163" t="s">
        <v>129</v>
      </c>
      <c r="AW323" s="163" t="s">
        <v>36</v>
      </c>
      <c r="AX323" s="163" t="s">
        <v>82</v>
      </c>
      <c r="AY323" s="165" t="s">
        <v>122</v>
      </c>
    </row>
    <row r="324" spans="1:65" s="148" customFormat="1">
      <c r="B324" s="149"/>
      <c r="D324" s="144" t="s">
        <v>133</v>
      </c>
      <c r="E324" s="150"/>
      <c r="F324" s="151" t="s">
        <v>137</v>
      </c>
      <c r="H324" s="150"/>
      <c r="L324" s="149"/>
      <c r="M324" s="152"/>
      <c r="N324" s="153"/>
      <c r="O324" s="153"/>
      <c r="P324" s="153"/>
      <c r="Q324" s="153"/>
      <c r="R324" s="153"/>
      <c r="S324" s="153"/>
      <c r="T324" s="154"/>
      <c r="AT324" s="150" t="s">
        <v>133</v>
      </c>
      <c r="AU324" s="150" t="s">
        <v>84</v>
      </c>
      <c r="AV324" s="148" t="s">
        <v>82</v>
      </c>
      <c r="AW324" s="148" t="s">
        <v>36</v>
      </c>
      <c r="AX324" s="148" t="s">
        <v>6</v>
      </c>
      <c r="AY324" s="150" t="s">
        <v>122</v>
      </c>
    </row>
    <row r="325" spans="1:65" s="18" customFormat="1" ht="21.75" customHeight="1">
      <c r="A325" s="14"/>
      <c r="B325" s="131"/>
      <c r="C325" s="132" t="s">
        <v>582</v>
      </c>
      <c r="D325" s="132" t="s">
        <v>125</v>
      </c>
      <c r="E325" s="133" t="s">
        <v>583</v>
      </c>
      <c r="F325" s="134" t="s">
        <v>584</v>
      </c>
      <c r="G325" s="135" t="s">
        <v>179</v>
      </c>
      <c r="H325" s="136">
        <v>45</v>
      </c>
      <c r="I325" s="136"/>
      <c r="J325" s="136"/>
      <c r="K325" s="134"/>
      <c r="L325" s="15"/>
      <c r="M325" s="137"/>
      <c r="N325" s="138" t="s">
        <v>46</v>
      </c>
      <c r="O325" s="139">
        <v>0.23300000000000001</v>
      </c>
      <c r="P325" s="139">
        <f>O325*H325</f>
        <v>10.485000000000001</v>
      </c>
      <c r="Q325" s="139">
        <v>2.2000000000000001E-3</v>
      </c>
      <c r="R325" s="139">
        <f>Q325*H325</f>
        <v>9.9000000000000005E-2</v>
      </c>
      <c r="S325" s="139">
        <v>0</v>
      </c>
      <c r="T325" s="140">
        <f>S325*H325</f>
        <v>0</v>
      </c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R325" s="141" t="s">
        <v>180</v>
      </c>
      <c r="AT325" s="141" t="s">
        <v>125</v>
      </c>
      <c r="AU325" s="141" t="s">
        <v>84</v>
      </c>
      <c r="AY325" s="2" t="s">
        <v>122</v>
      </c>
      <c r="BE325" s="142">
        <f>IF(N325="základní",J325,0)</f>
        <v>0</v>
      </c>
      <c r="BF325" s="142">
        <f>IF(N325="snížená",J325,0)</f>
        <v>0</v>
      </c>
      <c r="BG325" s="142">
        <f>IF(N325="zákl. přenesená",J325,0)</f>
        <v>0</v>
      </c>
      <c r="BH325" s="142">
        <f>IF(N325="sníž. přenesená",J325,0)</f>
        <v>0</v>
      </c>
      <c r="BI325" s="142">
        <f>IF(N325="nulová",J325,0)</f>
        <v>0</v>
      </c>
      <c r="BJ325" s="2" t="s">
        <v>82</v>
      </c>
      <c r="BK325" s="143">
        <f>ROUND(I325*H325,15)</f>
        <v>0</v>
      </c>
      <c r="BL325" s="2" t="s">
        <v>180</v>
      </c>
      <c r="BM325" s="141" t="s">
        <v>585</v>
      </c>
    </row>
    <row r="326" spans="1:65" s="148" customFormat="1">
      <c r="B326" s="149"/>
      <c r="D326" s="144" t="s">
        <v>133</v>
      </c>
      <c r="E326" s="150"/>
      <c r="F326" s="151" t="s">
        <v>586</v>
      </c>
      <c r="H326" s="150"/>
      <c r="L326" s="149"/>
      <c r="M326" s="152"/>
      <c r="N326" s="153"/>
      <c r="O326" s="153"/>
      <c r="P326" s="153"/>
      <c r="Q326" s="153"/>
      <c r="R326" s="153"/>
      <c r="S326" s="153"/>
      <c r="T326" s="154"/>
      <c r="AT326" s="150" t="s">
        <v>133</v>
      </c>
      <c r="AU326" s="150" t="s">
        <v>84</v>
      </c>
      <c r="AV326" s="148" t="s">
        <v>82</v>
      </c>
      <c r="AW326" s="148" t="s">
        <v>36</v>
      </c>
      <c r="AX326" s="148" t="s">
        <v>6</v>
      </c>
      <c r="AY326" s="150" t="s">
        <v>122</v>
      </c>
    </row>
    <row r="327" spans="1:65" s="155" customFormat="1">
      <c r="B327" s="156"/>
      <c r="D327" s="144" t="s">
        <v>133</v>
      </c>
      <c r="E327" s="157"/>
      <c r="F327" s="158" t="s">
        <v>375</v>
      </c>
      <c r="H327" s="159">
        <v>45</v>
      </c>
      <c r="L327" s="156"/>
      <c r="M327" s="160"/>
      <c r="N327" s="161"/>
      <c r="O327" s="161"/>
      <c r="P327" s="161"/>
      <c r="Q327" s="161"/>
      <c r="R327" s="161"/>
      <c r="S327" s="161"/>
      <c r="T327" s="162"/>
      <c r="AT327" s="157" t="s">
        <v>133</v>
      </c>
      <c r="AU327" s="157" t="s">
        <v>84</v>
      </c>
      <c r="AV327" s="155" t="s">
        <v>84</v>
      </c>
      <c r="AW327" s="155" t="s">
        <v>36</v>
      </c>
      <c r="AX327" s="155" t="s">
        <v>6</v>
      </c>
      <c r="AY327" s="157" t="s">
        <v>122</v>
      </c>
    </row>
    <row r="328" spans="1:65" s="163" customFormat="1">
      <c r="B328" s="164"/>
      <c r="D328" s="144" t="s">
        <v>133</v>
      </c>
      <c r="E328" s="165"/>
      <c r="F328" s="166" t="s">
        <v>136</v>
      </c>
      <c r="H328" s="167">
        <v>45</v>
      </c>
      <c r="L328" s="164"/>
      <c r="M328" s="168"/>
      <c r="N328" s="169"/>
      <c r="O328" s="169"/>
      <c r="P328" s="169"/>
      <c r="Q328" s="169"/>
      <c r="R328" s="169"/>
      <c r="S328" s="169"/>
      <c r="T328" s="170"/>
      <c r="AT328" s="165" t="s">
        <v>133</v>
      </c>
      <c r="AU328" s="165" t="s">
        <v>84</v>
      </c>
      <c r="AV328" s="163" t="s">
        <v>129</v>
      </c>
      <c r="AW328" s="163" t="s">
        <v>36</v>
      </c>
      <c r="AX328" s="163" t="s">
        <v>82</v>
      </c>
      <c r="AY328" s="165" t="s">
        <v>122</v>
      </c>
    </row>
    <row r="329" spans="1:65" s="148" customFormat="1">
      <c r="B329" s="149"/>
      <c r="D329" s="144" t="s">
        <v>133</v>
      </c>
      <c r="E329" s="150"/>
      <c r="F329" s="151" t="s">
        <v>137</v>
      </c>
      <c r="H329" s="150"/>
      <c r="L329" s="149"/>
      <c r="M329" s="152"/>
      <c r="N329" s="153"/>
      <c r="O329" s="153"/>
      <c r="P329" s="153"/>
      <c r="Q329" s="153"/>
      <c r="R329" s="153"/>
      <c r="S329" s="153"/>
      <c r="T329" s="154"/>
      <c r="AT329" s="150" t="s">
        <v>133</v>
      </c>
      <c r="AU329" s="150" t="s">
        <v>84</v>
      </c>
      <c r="AV329" s="148" t="s">
        <v>82</v>
      </c>
      <c r="AW329" s="148" t="s">
        <v>36</v>
      </c>
      <c r="AX329" s="148" t="s">
        <v>6</v>
      </c>
      <c r="AY329" s="150" t="s">
        <v>122</v>
      </c>
    </row>
    <row r="330" spans="1:65" s="18" customFormat="1" ht="49.05" customHeight="1">
      <c r="A330" s="14"/>
      <c r="B330" s="131"/>
      <c r="C330" s="132" t="s">
        <v>587</v>
      </c>
      <c r="D330" s="132" t="s">
        <v>125</v>
      </c>
      <c r="E330" s="133" t="s">
        <v>388</v>
      </c>
      <c r="F330" s="134" t="s">
        <v>389</v>
      </c>
      <c r="G330" s="135" t="s">
        <v>142</v>
      </c>
      <c r="H330" s="136">
        <v>0.67677100000000001</v>
      </c>
      <c r="I330" s="136"/>
      <c r="J330" s="136"/>
      <c r="K330" s="134"/>
      <c r="L330" s="15"/>
      <c r="M330" s="137"/>
      <c r="N330" s="138" t="s">
        <v>46</v>
      </c>
      <c r="O330" s="139">
        <v>4.82</v>
      </c>
      <c r="P330" s="139">
        <f>O330*H330</f>
        <v>3.2620362200000002</v>
      </c>
      <c r="Q330" s="139">
        <v>0</v>
      </c>
      <c r="R330" s="139">
        <f>Q330*H330</f>
        <v>0</v>
      </c>
      <c r="S330" s="139">
        <v>0</v>
      </c>
      <c r="T330" s="140">
        <f>S330*H330</f>
        <v>0</v>
      </c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R330" s="141" t="s">
        <v>180</v>
      </c>
      <c r="AT330" s="141" t="s">
        <v>125</v>
      </c>
      <c r="AU330" s="141" t="s">
        <v>84</v>
      </c>
      <c r="AY330" s="2" t="s">
        <v>122</v>
      </c>
      <c r="BE330" s="142">
        <f>IF(N330="základní",J330,0)</f>
        <v>0</v>
      </c>
      <c r="BF330" s="142">
        <f>IF(N330="snížená",J330,0)</f>
        <v>0</v>
      </c>
      <c r="BG330" s="142">
        <f>IF(N330="zákl. přenesená",J330,0)</f>
        <v>0</v>
      </c>
      <c r="BH330" s="142">
        <f>IF(N330="sníž. přenesená",J330,0)</f>
        <v>0</v>
      </c>
      <c r="BI330" s="142">
        <f>IF(N330="nulová",J330,0)</f>
        <v>0</v>
      </c>
      <c r="BJ330" s="2" t="s">
        <v>82</v>
      </c>
      <c r="BK330" s="143">
        <f>ROUND(I330*H330,15)</f>
        <v>0</v>
      </c>
      <c r="BL330" s="2" t="s">
        <v>180</v>
      </c>
      <c r="BM330" s="141" t="s">
        <v>390</v>
      </c>
    </row>
    <row r="331" spans="1:65" s="118" customFormat="1" ht="22.8" customHeight="1">
      <c r="B331" s="119"/>
      <c r="D331" s="120" t="s">
        <v>74</v>
      </c>
      <c r="E331" s="129" t="s">
        <v>391</v>
      </c>
      <c r="F331" s="129" t="s">
        <v>392</v>
      </c>
      <c r="J331" s="130"/>
      <c r="L331" s="119"/>
      <c r="M331" s="123"/>
      <c r="N331" s="124"/>
      <c r="O331" s="124"/>
      <c r="P331" s="125">
        <f>SUM(P332:P337)</f>
        <v>2.5</v>
      </c>
      <c r="Q331" s="124"/>
      <c r="R331" s="125">
        <f>SUM(R332:R337)</f>
        <v>0</v>
      </c>
      <c r="S331" s="124"/>
      <c r="T331" s="126">
        <f>SUM(T332:T337)</f>
        <v>0</v>
      </c>
      <c r="AR331" s="120" t="s">
        <v>84</v>
      </c>
      <c r="AT331" s="127" t="s">
        <v>74</v>
      </c>
      <c r="AU331" s="127" t="s">
        <v>82</v>
      </c>
      <c r="AY331" s="120" t="s">
        <v>122</v>
      </c>
      <c r="BK331" s="128">
        <f>SUM(BK332:BK337)</f>
        <v>0</v>
      </c>
    </row>
    <row r="332" spans="1:65" s="18" customFormat="1" ht="16.5" customHeight="1">
      <c r="A332" s="14"/>
      <c r="B332" s="131"/>
      <c r="C332" s="132" t="s">
        <v>588</v>
      </c>
      <c r="D332" s="132" t="s">
        <v>125</v>
      </c>
      <c r="E332" s="133" t="s">
        <v>394</v>
      </c>
      <c r="F332" s="134" t="s">
        <v>395</v>
      </c>
      <c r="G332" s="135" t="s">
        <v>128</v>
      </c>
      <c r="H332" s="136">
        <v>1</v>
      </c>
      <c r="I332" s="136"/>
      <c r="J332" s="136"/>
      <c r="K332" s="134"/>
      <c r="L332" s="15"/>
      <c r="M332" s="137"/>
      <c r="N332" s="138" t="s">
        <v>46</v>
      </c>
      <c r="O332" s="139">
        <v>2.5</v>
      </c>
      <c r="P332" s="139">
        <f>O332*H332</f>
        <v>2.5</v>
      </c>
      <c r="Q332" s="139">
        <v>0</v>
      </c>
      <c r="R332" s="139">
        <f>Q332*H332</f>
        <v>0</v>
      </c>
      <c r="S332" s="139">
        <v>0</v>
      </c>
      <c r="T332" s="140">
        <f>S332*H332</f>
        <v>0</v>
      </c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R332" s="141" t="s">
        <v>180</v>
      </c>
      <c r="AT332" s="141" t="s">
        <v>125</v>
      </c>
      <c r="AU332" s="141" t="s">
        <v>84</v>
      </c>
      <c r="AY332" s="2" t="s">
        <v>122</v>
      </c>
      <c r="BE332" s="142">
        <f>IF(N332="základní",J332,0)</f>
        <v>0</v>
      </c>
      <c r="BF332" s="142">
        <f>IF(N332="snížená",J332,0)</f>
        <v>0</v>
      </c>
      <c r="BG332" s="142">
        <f>IF(N332="zákl. přenesená",J332,0)</f>
        <v>0</v>
      </c>
      <c r="BH332" s="142">
        <f>IF(N332="sníž. přenesená",J332,0)</f>
        <v>0</v>
      </c>
      <c r="BI332" s="142">
        <f>IF(N332="nulová",J332,0)</f>
        <v>0</v>
      </c>
      <c r="BJ332" s="2" t="s">
        <v>82</v>
      </c>
      <c r="BK332" s="143">
        <f>ROUND(I332*H332,15)</f>
        <v>0</v>
      </c>
      <c r="BL332" s="2" t="s">
        <v>180</v>
      </c>
      <c r="BM332" s="141" t="s">
        <v>396</v>
      </c>
    </row>
    <row r="333" spans="1:65" s="18" customFormat="1" ht="86.4">
      <c r="A333" s="14"/>
      <c r="B333" s="15"/>
      <c r="C333" s="14"/>
      <c r="D333" s="144" t="s">
        <v>131</v>
      </c>
      <c r="E333" s="14"/>
      <c r="F333" s="145" t="s">
        <v>589</v>
      </c>
      <c r="G333" s="14"/>
      <c r="H333" s="14"/>
      <c r="I333" s="14"/>
      <c r="J333" s="14"/>
      <c r="K333" s="14"/>
      <c r="L333" s="15"/>
      <c r="M333" s="146"/>
      <c r="N333" s="147"/>
      <c r="O333" s="37"/>
      <c r="P333" s="37"/>
      <c r="Q333" s="37"/>
      <c r="R333" s="37"/>
      <c r="S333" s="37"/>
      <c r="T333" s="38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" t="s">
        <v>131</v>
      </c>
      <c r="AU333" s="2" t="s">
        <v>84</v>
      </c>
    </row>
    <row r="334" spans="1:65" s="148" customFormat="1">
      <c r="B334" s="149"/>
      <c r="D334" s="144" t="s">
        <v>133</v>
      </c>
      <c r="E334" s="150"/>
      <c r="F334" s="151" t="s">
        <v>265</v>
      </c>
      <c r="H334" s="150"/>
      <c r="L334" s="149"/>
      <c r="M334" s="152"/>
      <c r="N334" s="153"/>
      <c r="O334" s="153"/>
      <c r="P334" s="153"/>
      <c r="Q334" s="153"/>
      <c r="R334" s="153"/>
      <c r="S334" s="153"/>
      <c r="T334" s="154"/>
      <c r="AT334" s="150" t="s">
        <v>133</v>
      </c>
      <c r="AU334" s="150" t="s">
        <v>84</v>
      </c>
      <c r="AV334" s="148" t="s">
        <v>82</v>
      </c>
      <c r="AW334" s="148" t="s">
        <v>36</v>
      </c>
      <c r="AX334" s="148" t="s">
        <v>6</v>
      </c>
      <c r="AY334" s="150" t="s">
        <v>122</v>
      </c>
    </row>
    <row r="335" spans="1:65" s="155" customFormat="1">
      <c r="B335" s="156"/>
      <c r="D335" s="144" t="s">
        <v>133</v>
      </c>
      <c r="E335" s="157"/>
      <c r="F335" s="158" t="s">
        <v>82</v>
      </c>
      <c r="H335" s="159">
        <v>1</v>
      </c>
      <c r="L335" s="156"/>
      <c r="M335" s="160"/>
      <c r="N335" s="161"/>
      <c r="O335" s="161"/>
      <c r="P335" s="161"/>
      <c r="Q335" s="161"/>
      <c r="R335" s="161"/>
      <c r="S335" s="161"/>
      <c r="T335" s="162"/>
      <c r="AT335" s="157" t="s">
        <v>133</v>
      </c>
      <c r="AU335" s="157" t="s">
        <v>84</v>
      </c>
      <c r="AV335" s="155" t="s">
        <v>84</v>
      </c>
      <c r="AW335" s="155" t="s">
        <v>36</v>
      </c>
      <c r="AX335" s="155" t="s">
        <v>6</v>
      </c>
      <c r="AY335" s="157" t="s">
        <v>122</v>
      </c>
    </row>
    <row r="336" spans="1:65" s="163" customFormat="1">
      <c r="B336" s="164"/>
      <c r="D336" s="144" t="s">
        <v>133</v>
      </c>
      <c r="E336" s="165"/>
      <c r="F336" s="166" t="s">
        <v>136</v>
      </c>
      <c r="H336" s="167">
        <v>1</v>
      </c>
      <c r="L336" s="164"/>
      <c r="M336" s="168"/>
      <c r="N336" s="169"/>
      <c r="O336" s="169"/>
      <c r="P336" s="169"/>
      <c r="Q336" s="169"/>
      <c r="R336" s="169"/>
      <c r="S336" s="169"/>
      <c r="T336" s="170"/>
      <c r="AT336" s="165" t="s">
        <v>133</v>
      </c>
      <c r="AU336" s="165" t="s">
        <v>84</v>
      </c>
      <c r="AV336" s="163" t="s">
        <v>129</v>
      </c>
      <c r="AW336" s="163" t="s">
        <v>36</v>
      </c>
      <c r="AX336" s="163" t="s">
        <v>82</v>
      </c>
      <c r="AY336" s="165" t="s">
        <v>122</v>
      </c>
    </row>
    <row r="337" spans="1:65" s="148" customFormat="1">
      <c r="B337" s="149"/>
      <c r="D337" s="144" t="s">
        <v>133</v>
      </c>
      <c r="E337" s="150"/>
      <c r="F337" s="151" t="s">
        <v>398</v>
      </c>
      <c r="H337" s="150"/>
      <c r="L337" s="149"/>
      <c r="M337" s="152"/>
      <c r="N337" s="153"/>
      <c r="O337" s="153"/>
      <c r="P337" s="153"/>
      <c r="Q337" s="153"/>
      <c r="R337" s="153"/>
      <c r="S337" s="153"/>
      <c r="T337" s="154"/>
      <c r="AT337" s="150" t="s">
        <v>133</v>
      </c>
      <c r="AU337" s="150" t="s">
        <v>84</v>
      </c>
      <c r="AV337" s="148" t="s">
        <v>82</v>
      </c>
      <c r="AW337" s="148" t="s">
        <v>36</v>
      </c>
      <c r="AX337" s="148" t="s">
        <v>6</v>
      </c>
      <c r="AY337" s="150" t="s">
        <v>122</v>
      </c>
    </row>
    <row r="338" spans="1:65" s="118" customFormat="1" ht="25.95" customHeight="1">
      <c r="B338" s="119"/>
      <c r="D338" s="120" t="s">
        <v>74</v>
      </c>
      <c r="E338" s="121" t="s">
        <v>399</v>
      </c>
      <c r="F338" s="121" t="s">
        <v>400</v>
      </c>
      <c r="J338" s="122"/>
      <c r="L338" s="119"/>
      <c r="M338" s="123"/>
      <c r="N338" s="124"/>
      <c r="O338" s="124"/>
      <c r="P338" s="125">
        <f>SUM(P339:P343)</f>
        <v>20</v>
      </c>
      <c r="Q338" s="124"/>
      <c r="R338" s="125">
        <f>SUM(R339:R343)</f>
        <v>0</v>
      </c>
      <c r="S338" s="124"/>
      <c r="T338" s="126">
        <f>SUM(T339:T343)</f>
        <v>0</v>
      </c>
      <c r="AR338" s="120" t="s">
        <v>129</v>
      </c>
      <c r="AT338" s="127" t="s">
        <v>74</v>
      </c>
      <c r="AU338" s="127" t="s">
        <v>6</v>
      </c>
      <c r="AY338" s="120" t="s">
        <v>122</v>
      </c>
      <c r="BK338" s="128">
        <f>SUM(BK339:BK343)</f>
        <v>0</v>
      </c>
    </row>
    <row r="339" spans="1:65" s="18" customFormat="1" ht="24.15" customHeight="1">
      <c r="A339" s="14"/>
      <c r="B339" s="131"/>
      <c r="C339" s="132" t="s">
        <v>590</v>
      </c>
      <c r="D339" s="132" t="s">
        <v>125</v>
      </c>
      <c r="E339" s="133" t="s">
        <v>402</v>
      </c>
      <c r="F339" s="134" t="s">
        <v>403</v>
      </c>
      <c r="G339" s="135" t="s">
        <v>404</v>
      </c>
      <c r="H339" s="136">
        <v>20</v>
      </c>
      <c r="I339" s="136"/>
      <c r="J339" s="136"/>
      <c r="K339" s="134"/>
      <c r="L339" s="15"/>
      <c r="M339" s="137"/>
      <c r="N339" s="138" t="s">
        <v>46</v>
      </c>
      <c r="O339" s="139">
        <v>1</v>
      </c>
      <c r="P339" s="139">
        <f>O339*H339</f>
        <v>20</v>
      </c>
      <c r="Q339" s="139">
        <v>0</v>
      </c>
      <c r="R339" s="139">
        <f>Q339*H339</f>
        <v>0</v>
      </c>
      <c r="S339" s="139">
        <v>0</v>
      </c>
      <c r="T339" s="140">
        <f>S339*H339</f>
        <v>0</v>
      </c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R339" s="141" t="s">
        <v>405</v>
      </c>
      <c r="AT339" s="141" t="s">
        <v>125</v>
      </c>
      <c r="AU339" s="141" t="s">
        <v>82</v>
      </c>
      <c r="AY339" s="2" t="s">
        <v>122</v>
      </c>
      <c r="BE339" s="142">
        <f>IF(N339="základní",J339,0)</f>
        <v>0</v>
      </c>
      <c r="BF339" s="142">
        <f>IF(N339="snížená",J339,0)</f>
        <v>0</v>
      </c>
      <c r="BG339" s="142">
        <f>IF(N339="zákl. přenesená",J339,0)</f>
        <v>0</v>
      </c>
      <c r="BH339" s="142">
        <f>IF(N339="sníž. přenesená",J339,0)</f>
        <v>0</v>
      </c>
      <c r="BI339" s="142">
        <f>IF(N339="nulová",J339,0)</f>
        <v>0</v>
      </c>
      <c r="BJ339" s="2" t="s">
        <v>82</v>
      </c>
      <c r="BK339" s="143">
        <f>ROUND(I339*H339,15)</f>
        <v>0</v>
      </c>
      <c r="BL339" s="2" t="s">
        <v>405</v>
      </c>
      <c r="BM339" s="141" t="s">
        <v>406</v>
      </c>
    </row>
    <row r="340" spans="1:65" s="148" customFormat="1">
      <c r="B340" s="149"/>
      <c r="D340" s="144" t="s">
        <v>133</v>
      </c>
      <c r="E340" s="150"/>
      <c r="F340" s="151" t="s">
        <v>407</v>
      </c>
      <c r="H340" s="150"/>
      <c r="L340" s="149"/>
      <c r="M340" s="152"/>
      <c r="N340" s="153"/>
      <c r="O340" s="153"/>
      <c r="P340" s="153"/>
      <c r="Q340" s="153"/>
      <c r="R340" s="153"/>
      <c r="S340" s="153"/>
      <c r="T340" s="154"/>
      <c r="AT340" s="150" t="s">
        <v>133</v>
      </c>
      <c r="AU340" s="150" t="s">
        <v>82</v>
      </c>
      <c r="AV340" s="148" t="s">
        <v>82</v>
      </c>
      <c r="AW340" s="148" t="s">
        <v>36</v>
      </c>
      <c r="AX340" s="148" t="s">
        <v>6</v>
      </c>
      <c r="AY340" s="150" t="s">
        <v>122</v>
      </c>
    </row>
    <row r="341" spans="1:65" s="155" customFormat="1">
      <c r="B341" s="156"/>
      <c r="D341" s="144" t="s">
        <v>133</v>
      </c>
      <c r="E341" s="157"/>
      <c r="F341" s="158" t="s">
        <v>242</v>
      </c>
      <c r="H341" s="159">
        <v>20</v>
      </c>
      <c r="L341" s="156"/>
      <c r="M341" s="160"/>
      <c r="N341" s="161"/>
      <c r="O341" s="161"/>
      <c r="P341" s="161"/>
      <c r="Q341" s="161"/>
      <c r="R341" s="161"/>
      <c r="S341" s="161"/>
      <c r="T341" s="162"/>
      <c r="AT341" s="157" t="s">
        <v>133</v>
      </c>
      <c r="AU341" s="157" t="s">
        <v>82</v>
      </c>
      <c r="AV341" s="155" t="s">
        <v>84</v>
      </c>
      <c r="AW341" s="155" t="s">
        <v>36</v>
      </c>
      <c r="AX341" s="155" t="s">
        <v>6</v>
      </c>
      <c r="AY341" s="157" t="s">
        <v>122</v>
      </c>
    </row>
    <row r="342" spans="1:65" s="163" customFormat="1">
      <c r="B342" s="164"/>
      <c r="D342" s="144" t="s">
        <v>133</v>
      </c>
      <c r="E342" s="165"/>
      <c r="F342" s="166" t="s">
        <v>136</v>
      </c>
      <c r="H342" s="167">
        <v>20</v>
      </c>
      <c r="L342" s="164"/>
      <c r="M342" s="168"/>
      <c r="N342" s="169"/>
      <c r="O342" s="169"/>
      <c r="P342" s="169"/>
      <c r="Q342" s="169"/>
      <c r="R342" s="169"/>
      <c r="S342" s="169"/>
      <c r="T342" s="170"/>
      <c r="AT342" s="165" t="s">
        <v>133</v>
      </c>
      <c r="AU342" s="165" t="s">
        <v>82</v>
      </c>
      <c r="AV342" s="163" t="s">
        <v>129</v>
      </c>
      <c r="AW342" s="163" t="s">
        <v>36</v>
      </c>
      <c r="AX342" s="163" t="s">
        <v>82</v>
      </c>
      <c r="AY342" s="165" t="s">
        <v>122</v>
      </c>
    </row>
    <row r="343" spans="1:65" s="148" customFormat="1">
      <c r="B343" s="149"/>
      <c r="D343" s="144" t="s">
        <v>133</v>
      </c>
      <c r="E343" s="150"/>
      <c r="F343" s="151" t="s">
        <v>398</v>
      </c>
      <c r="H343" s="150"/>
      <c r="L343" s="149"/>
      <c r="M343" s="152"/>
      <c r="N343" s="153"/>
      <c r="O343" s="153"/>
      <c r="P343" s="153"/>
      <c r="Q343" s="153"/>
      <c r="R343" s="153"/>
      <c r="S343" s="153"/>
      <c r="T343" s="154"/>
      <c r="AT343" s="150" t="s">
        <v>133</v>
      </c>
      <c r="AU343" s="150" t="s">
        <v>82</v>
      </c>
      <c r="AV343" s="148" t="s">
        <v>82</v>
      </c>
      <c r="AW343" s="148" t="s">
        <v>36</v>
      </c>
      <c r="AX343" s="148" t="s">
        <v>6</v>
      </c>
      <c r="AY343" s="150" t="s">
        <v>122</v>
      </c>
    </row>
    <row r="344" spans="1:65" s="118" customFormat="1" ht="25.95" customHeight="1">
      <c r="B344" s="119"/>
      <c r="D344" s="120" t="s">
        <v>74</v>
      </c>
      <c r="E344" s="121" t="s">
        <v>408</v>
      </c>
      <c r="F344" s="121" t="s">
        <v>409</v>
      </c>
      <c r="J344" s="122"/>
      <c r="L344" s="119"/>
      <c r="M344" s="123"/>
      <c r="N344" s="124"/>
      <c r="O344" s="124"/>
      <c r="P344" s="125">
        <f>P345+P351+P357</f>
        <v>0</v>
      </c>
      <c r="Q344" s="124"/>
      <c r="R344" s="125">
        <f>R345+R351+R357</f>
        <v>0</v>
      </c>
      <c r="S344" s="124"/>
      <c r="T344" s="126">
        <f>T345+T351+T357</f>
        <v>0</v>
      </c>
      <c r="AR344" s="120" t="s">
        <v>151</v>
      </c>
      <c r="AT344" s="127" t="s">
        <v>74</v>
      </c>
      <c r="AU344" s="127" t="s">
        <v>6</v>
      </c>
      <c r="AY344" s="120" t="s">
        <v>122</v>
      </c>
      <c r="BK344" s="128">
        <f>BK345+BK351+BK357</f>
        <v>0</v>
      </c>
    </row>
    <row r="345" spans="1:65" s="118" customFormat="1" ht="22.8" customHeight="1">
      <c r="B345" s="119"/>
      <c r="D345" s="120" t="s">
        <v>74</v>
      </c>
      <c r="E345" s="129" t="s">
        <v>410</v>
      </c>
      <c r="F345" s="129" t="s">
        <v>411</v>
      </c>
      <c r="J345" s="130"/>
      <c r="L345" s="119"/>
      <c r="M345" s="123"/>
      <c r="N345" s="124"/>
      <c r="O345" s="124"/>
      <c r="P345" s="125">
        <f>SUM(P346:P350)</f>
        <v>0</v>
      </c>
      <c r="Q345" s="124"/>
      <c r="R345" s="125">
        <f>SUM(R346:R350)</f>
        <v>0</v>
      </c>
      <c r="S345" s="124"/>
      <c r="T345" s="126">
        <f>SUM(T346:T350)</f>
        <v>0</v>
      </c>
      <c r="AR345" s="120" t="s">
        <v>151</v>
      </c>
      <c r="AT345" s="127" t="s">
        <v>74</v>
      </c>
      <c r="AU345" s="127" t="s">
        <v>82</v>
      </c>
      <c r="AY345" s="120" t="s">
        <v>122</v>
      </c>
      <c r="BK345" s="128">
        <f>SUM(BK346:BK350)</f>
        <v>0</v>
      </c>
    </row>
    <row r="346" spans="1:65" s="18" customFormat="1" ht="16.5" customHeight="1">
      <c r="A346" s="14"/>
      <c r="B346" s="131"/>
      <c r="C346" s="132" t="s">
        <v>591</v>
      </c>
      <c r="D346" s="132" t="s">
        <v>125</v>
      </c>
      <c r="E346" s="133" t="s">
        <v>413</v>
      </c>
      <c r="F346" s="134" t="s">
        <v>414</v>
      </c>
      <c r="G346" s="135" t="s">
        <v>415</v>
      </c>
      <c r="H346" s="136">
        <v>1</v>
      </c>
      <c r="I346" s="136"/>
      <c r="J346" s="136"/>
      <c r="K346" s="134"/>
      <c r="L346" s="15"/>
      <c r="M346" s="137"/>
      <c r="N346" s="138" t="s">
        <v>46</v>
      </c>
      <c r="O346" s="139">
        <v>0</v>
      </c>
      <c r="P346" s="139">
        <f>O346*H346</f>
        <v>0</v>
      </c>
      <c r="Q346" s="139">
        <v>0</v>
      </c>
      <c r="R346" s="139">
        <f>Q346*H346</f>
        <v>0</v>
      </c>
      <c r="S346" s="139">
        <v>0</v>
      </c>
      <c r="T346" s="140">
        <f>S346*H346</f>
        <v>0</v>
      </c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R346" s="141" t="s">
        <v>416</v>
      </c>
      <c r="AT346" s="141" t="s">
        <v>125</v>
      </c>
      <c r="AU346" s="141" t="s">
        <v>84</v>
      </c>
      <c r="AY346" s="2" t="s">
        <v>122</v>
      </c>
      <c r="BE346" s="142">
        <f>IF(N346="základní",J346,0)</f>
        <v>0</v>
      </c>
      <c r="BF346" s="142">
        <f>IF(N346="snížená",J346,0)</f>
        <v>0</v>
      </c>
      <c r="BG346" s="142">
        <f>IF(N346="zákl. přenesená",J346,0)</f>
        <v>0</v>
      </c>
      <c r="BH346" s="142">
        <f>IF(N346="sníž. přenesená",J346,0)</f>
        <v>0</v>
      </c>
      <c r="BI346" s="142">
        <f>IF(N346="nulová",J346,0)</f>
        <v>0</v>
      </c>
      <c r="BJ346" s="2" t="s">
        <v>82</v>
      </c>
      <c r="BK346" s="143">
        <f>ROUND(I346*H346,15)</f>
        <v>0</v>
      </c>
      <c r="BL346" s="2" t="s">
        <v>416</v>
      </c>
      <c r="BM346" s="141" t="s">
        <v>417</v>
      </c>
    </row>
    <row r="347" spans="1:65" s="148" customFormat="1">
      <c r="B347" s="149"/>
      <c r="D347" s="144" t="s">
        <v>133</v>
      </c>
      <c r="E347" s="150"/>
      <c r="F347" s="151" t="s">
        <v>418</v>
      </c>
      <c r="H347" s="150"/>
      <c r="L347" s="149"/>
      <c r="M347" s="152"/>
      <c r="N347" s="153"/>
      <c r="O347" s="153"/>
      <c r="P347" s="153"/>
      <c r="Q347" s="153"/>
      <c r="R347" s="153"/>
      <c r="S347" s="153"/>
      <c r="T347" s="154"/>
      <c r="AT347" s="150" t="s">
        <v>133</v>
      </c>
      <c r="AU347" s="150" t="s">
        <v>84</v>
      </c>
      <c r="AV347" s="148" t="s">
        <v>82</v>
      </c>
      <c r="AW347" s="148" t="s">
        <v>36</v>
      </c>
      <c r="AX347" s="148" t="s">
        <v>6</v>
      </c>
      <c r="AY347" s="150" t="s">
        <v>122</v>
      </c>
    </row>
    <row r="348" spans="1:65" s="155" customFormat="1">
      <c r="B348" s="156"/>
      <c r="D348" s="144" t="s">
        <v>133</v>
      </c>
      <c r="E348" s="157"/>
      <c r="F348" s="158" t="s">
        <v>82</v>
      </c>
      <c r="H348" s="159">
        <v>1</v>
      </c>
      <c r="L348" s="156"/>
      <c r="M348" s="160"/>
      <c r="N348" s="161"/>
      <c r="O348" s="161"/>
      <c r="P348" s="161"/>
      <c r="Q348" s="161"/>
      <c r="R348" s="161"/>
      <c r="S348" s="161"/>
      <c r="T348" s="162"/>
      <c r="AT348" s="157" t="s">
        <v>133</v>
      </c>
      <c r="AU348" s="157" t="s">
        <v>84</v>
      </c>
      <c r="AV348" s="155" t="s">
        <v>84</v>
      </c>
      <c r="AW348" s="155" t="s">
        <v>36</v>
      </c>
      <c r="AX348" s="155" t="s">
        <v>6</v>
      </c>
      <c r="AY348" s="157" t="s">
        <v>122</v>
      </c>
    </row>
    <row r="349" spans="1:65" s="163" customFormat="1">
      <c r="B349" s="164"/>
      <c r="D349" s="144" t="s">
        <v>133</v>
      </c>
      <c r="E349" s="165"/>
      <c r="F349" s="166" t="s">
        <v>136</v>
      </c>
      <c r="H349" s="167">
        <v>1</v>
      </c>
      <c r="L349" s="164"/>
      <c r="M349" s="168"/>
      <c r="N349" s="169"/>
      <c r="O349" s="169"/>
      <c r="P349" s="169"/>
      <c r="Q349" s="169"/>
      <c r="R349" s="169"/>
      <c r="S349" s="169"/>
      <c r="T349" s="170"/>
      <c r="AT349" s="165" t="s">
        <v>133</v>
      </c>
      <c r="AU349" s="165" t="s">
        <v>84</v>
      </c>
      <c r="AV349" s="163" t="s">
        <v>129</v>
      </c>
      <c r="AW349" s="163" t="s">
        <v>36</v>
      </c>
      <c r="AX349" s="163" t="s">
        <v>82</v>
      </c>
      <c r="AY349" s="165" t="s">
        <v>122</v>
      </c>
    </row>
    <row r="350" spans="1:65" s="148" customFormat="1">
      <c r="B350" s="149"/>
      <c r="D350" s="144" t="s">
        <v>133</v>
      </c>
      <c r="E350" s="150"/>
      <c r="F350" s="151" t="s">
        <v>175</v>
      </c>
      <c r="H350" s="150"/>
      <c r="L350" s="149"/>
      <c r="M350" s="152"/>
      <c r="N350" s="153"/>
      <c r="O350" s="153"/>
      <c r="P350" s="153"/>
      <c r="Q350" s="153"/>
      <c r="R350" s="153"/>
      <c r="S350" s="153"/>
      <c r="T350" s="154"/>
      <c r="AT350" s="150" t="s">
        <v>133</v>
      </c>
      <c r="AU350" s="150" t="s">
        <v>84</v>
      </c>
      <c r="AV350" s="148" t="s">
        <v>82</v>
      </c>
      <c r="AW350" s="148" t="s">
        <v>36</v>
      </c>
      <c r="AX350" s="148" t="s">
        <v>6</v>
      </c>
      <c r="AY350" s="150" t="s">
        <v>122</v>
      </c>
    </row>
    <row r="351" spans="1:65" s="118" customFormat="1" ht="22.8" customHeight="1">
      <c r="B351" s="119"/>
      <c r="D351" s="120" t="s">
        <v>74</v>
      </c>
      <c r="E351" s="129" t="s">
        <v>419</v>
      </c>
      <c r="F351" s="129" t="s">
        <v>420</v>
      </c>
      <c r="J351" s="130"/>
      <c r="L351" s="119"/>
      <c r="M351" s="123"/>
      <c r="N351" s="124"/>
      <c r="O351" s="124"/>
      <c r="P351" s="125">
        <f>SUM(P352:P356)</f>
        <v>0</v>
      </c>
      <c r="Q351" s="124"/>
      <c r="R351" s="125">
        <f>SUM(R352:R356)</f>
        <v>0</v>
      </c>
      <c r="S351" s="124"/>
      <c r="T351" s="126">
        <f>SUM(T352:T356)</f>
        <v>0</v>
      </c>
      <c r="AR351" s="120" t="s">
        <v>151</v>
      </c>
      <c r="AT351" s="127" t="s">
        <v>74</v>
      </c>
      <c r="AU351" s="127" t="s">
        <v>82</v>
      </c>
      <c r="AY351" s="120" t="s">
        <v>122</v>
      </c>
      <c r="BK351" s="128">
        <f>SUM(BK352:BK356)</f>
        <v>0</v>
      </c>
    </row>
    <row r="352" spans="1:65" s="18" customFormat="1" ht="16.5" customHeight="1">
      <c r="A352" s="14"/>
      <c r="B352" s="131"/>
      <c r="C352" s="132" t="s">
        <v>592</v>
      </c>
      <c r="D352" s="132" t="s">
        <v>125</v>
      </c>
      <c r="E352" s="133" t="s">
        <v>422</v>
      </c>
      <c r="F352" s="134" t="s">
        <v>420</v>
      </c>
      <c r="G352" s="135" t="s">
        <v>415</v>
      </c>
      <c r="H352" s="136">
        <v>1</v>
      </c>
      <c r="I352" s="136"/>
      <c r="J352" s="136"/>
      <c r="K352" s="134"/>
      <c r="L352" s="15"/>
      <c r="M352" s="137"/>
      <c r="N352" s="138" t="s">
        <v>46</v>
      </c>
      <c r="O352" s="139">
        <v>0</v>
      </c>
      <c r="P352" s="139">
        <f>O352*H352</f>
        <v>0</v>
      </c>
      <c r="Q352" s="139">
        <v>0</v>
      </c>
      <c r="R352" s="139">
        <f>Q352*H352</f>
        <v>0</v>
      </c>
      <c r="S352" s="139">
        <v>0</v>
      </c>
      <c r="T352" s="140">
        <f>S352*H352</f>
        <v>0</v>
      </c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R352" s="141" t="s">
        <v>416</v>
      </c>
      <c r="AT352" s="141" t="s">
        <v>125</v>
      </c>
      <c r="AU352" s="141" t="s">
        <v>84</v>
      </c>
      <c r="AY352" s="2" t="s">
        <v>122</v>
      </c>
      <c r="BE352" s="142">
        <f>IF(N352="základní",J352,0)</f>
        <v>0</v>
      </c>
      <c r="BF352" s="142">
        <f>IF(N352="snížená",J352,0)</f>
        <v>0</v>
      </c>
      <c r="BG352" s="142">
        <f>IF(N352="zákl. přenesená",J352,0)</f>
        <v>0</v>
      </c>
      <c r="BH352" s="142">
        <f>IF(N352="sníž. přenesená",J352,0)</f>
        <v>0</v>
      </c>
      <c r="BI352" s="142">
        <f>IF(N352="nulová",J352,0)</f>
        <v>0</v>
      </c>
      <c r="BJ352" s="2" t="s">
        <v>82</v>
      </c>
      <c r="BK352" s="143">
        <f>ROUND(I352*H352,15)</f>
        <v>0</v>
      </c>
      <c r="BL352" s="2" t="s">
        <v>416</v>
      </c>
      <c r="BM352" s="141" t="s">
        <v>423</v>
      </c>
    </row>
    <row r="353" spans="1:65" s="148" customFormat="1">
      <c r="B353" s="149"/>
      <c r="D353" s="144" t="s">
        <v>133</v>
      </c>
      <c r="E353" s="150"/>
      <c r="F353" s="151" t="s">
        <v>424</v>
      </c>
      <c r="H353" s="150"/>
      <c r="L353" s="149"/>
      <c r="M353" s="152"/>
      <c r="N353" s="153"/>
      <c r="O353" s="153"/>
      <c r="P353" s="153"/>
      <c r="Q353" s="153"/>
      <c r="R353" s="153"/>
      <c r="S353" s="153"/>
      <c r="T353" s="154"/>
      <c r="AT353" s="150" t="s">
        <v>133</v>
      </c>
      <c r="AU353" s="150" t="s">
        <v>84</v>
      </c>
      <c r="AV353" s="148" t="s">
        <v>82</v>
      </c>
      <c r="AW353" s="148" t="s">
        <v>36</v>
      </c>
      <c r="AX353" s="148" t="s">
        <v>6</v>
      </c>
      <c r="AY353" s="150" t="s">
        <v>122</v>
      </c>
    </row>
    <row r="354" spans="1:65" s="155" customFormat="1">
      <c r="B354" s="156"/>
      <c r="D354" s="144" t="s">
        <v>133</v>
      </c>
      <c r="E354" s="157"/>
      <c r="F354" s="158" t="s">
        <v>82</v>
      </c>
      <c r="H354" s="159">
        <v>1</v>
      </c>
      <c r="L354" s="156"/>
      <c r="M354" s="160"/>
      <c r="N354" s="161"/>
      <c r="O354" s="161"/>
      <c r="P354" s="161"/>
      <c r="Q354" s="161"/>
      <c r="R354" s="161"/>
      <c r="S354" s="161"/>
      <c r="T354" s="162"/>
      <c r="AT354" s="157" t="s">
        <v>133</v>
      </c>
      <c r="AU354" s="157" t="s">
        <v>84</v>
      </c>
      <c r="AV354" s="155" t="s">
        <v>84</v>
      </c>
      <c r="AW354" s="155" t="s">
        <v>36</v>
      </c>
      <c r="AX354" s="155" t="s">
        <v>6</v>
      </c>
      <c r="AY354" s="157" t="s">
        <v>122</v>
      </c>
    </row>
    <row r="355" spans="1:65" s="163" customFormat="1">
      <c r="B355" s="164"/>
      <c r="D355" s="144" t="s">
        <v>133</v>
      </c>
      <c r="E355" s="165"/>
      <c r="F355" s="166" t="s">
        <v>136</v>
      </c>
      <c r="H355" s="167">
        <v>1</v>
      </c>
      <c r="L355" s="164"/>
      <c r="M355" s="168"/>
      <c r="N355" s="169"/>
      <c r="O355" s="169"/>
      <c r="P355" s="169"/>
      <c r="Q355" s="169"/>
      <c r="R355" s="169"/>
      <c r="S355" s="169"/>
      <c r="T355" s="170"/>
      <c r="AT355" s="165" t="s">
        <v>133</v>
      </c>
      <c r="AU355" s="165" t="s">
        <v>84</v>
      </c>
      <c r="AV355" s="163" t="s">
        <v>129</v>
      </c>
      <c r="AW355" s="163" t="s">
        <v>36</v>
      </c>
      <c r="AX355" s="163" t="s">
        <v>82</v>
      </c>
      <c r="AY355" s="165" t="s">
        <v>122</v>
      </c>
    </row>
    <row r="356" spans="1:65" s="148" customFormat="1">
      <c r="B356" s="149"/>
      <c r="D356" s="144" t="s">
        <v>133</v>
      </c>
      <c r="E356" s="150"/>
      <c r="F356" s="151" t="s">
        <v>175</v>
      </c>
      <c r="H356" s="150"/>
      <c r="L356" s="149"/>
      <c r="M356" s="152"/>
      <c r="N356" s="153"/>
      <c r="O356" s="153"/>
      <c r="P356" s="153"/>
      <c r="Q356" s="153"/>
      <c r="R356" s="153"/>
      <c r="S356" s="153"/>
      <c r="T356" s="154"/>
      <c r="AT356" s="150" t="s">
        <v>133</v>
      </c>
      <c r="AU356" s="150" t="s">
        <v>84</v>
      </c>
      <c r="AV356" s="148" t="s">
        <v>82</v>
      </c>
      <c r="AW356" s="148" t="s">
        <v>36</v>
      </c>
      <c r="AX356" s="148" t="s">
        <v>6</v>
      </c>
      <c r="AY356" s="150" t="s">
        <v>122</v>
      </c>
    </row>
    <row r="357" spans="1:65" s="118" customFormat="1" ht="22.8" customHeight="1">
      <c r="B357" s="119"/>
      <c r="D357" s="120" t="s">
        <v>74</v>
      </c>
      <c r="E357" s="129" t="s">
        <v>425</v>
      </c>
      <c r="F357" s="129" t="s">
        <v>426</v>
      </c>
      <c r="J357" s="130"/>
      <c r="L357" s="119"/>
      <c r="M357" s="123"/>
      <c r="N357" s="124"/>
      <c r="O357" s="124"/>
      <c r="P357" s="125">
        <f>SUM(P358:P367)</f>
        <v>0</v>
      </c>
      <c r="Q357" s="124"/>
      <c r="R357" s="125">
        <f>SUM(R358:R367)</f>
        <v>0</v>
      </c>
      <c r="S357" s="124"/>
      <c r="T357" s="126">
        <f>SUM(T358:T367)</f>
        <v>0</v>
      </c>
      <c r="AR357" s="120" t="s">
        <v>151</v>
      </c>
      <c r="AT357" s="127" t="s">
        <v>74</v>
      </c>
      <c r="AU357" s="127" t="s">
        <v>82</v>
      </c>
      <c r="AY357" s="120" t="s">
        <v>122</v>
      </c>
      <c r="BK357" s="128">
        <f>SUM(BK358:BK367)</f>
        <v>0</v>
      </c>
    </row>
    <row r="358" spans="1:65" s="18" customFormat="1" ht="16.5" customHeight="1">
      <c r="A358" s="14"/>
      <c r="B358" s="131"/>
      <c r="C358" s="132" t="s">
        <v>593</v>
      </c>
      <c r="D358" s="132" t="s">
        <v>125</v>
      </c>
      <c r="E358" s="133" t="s">
        <v>428</v>
      </c>
      <c r="F358" s="134" t="s">
        <v>429</v>
      </c>
      <c r="G358" s="135" t="s">
        <v>415</v>
      </c>
      <c r="H358" s="136">
        <v>1</v>
      </c>
      <c r="I358" s="136"/>
      <c r="J358" s="136"/>
      <c r="K358" s="134"/>
      <c r="L358" s="15"/>
      <c r="M358" s="137"/>
      <c r="N358" s="138" t="s">
        <v>46</v>
      </c>
      <c r="O358" s="139">
        <v>0</v>
      </c>
      <c r="P358" s="139">
        <f>O358*H358</f>
        <v>0</v>
      </c>
      <c r="Q358" s="139">
        <v>0</v>
      </c>
      <c r="R358" s="139">
        <f>Q358*H358</f>
        <v>0</v>
      </c>
      <c r="S358" s="139">
        <v>0</v>
      </c>
      <c r="T358" s="140">
        <f>S358*H358</f>
        <v>0</v>
      </c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R358" s="141" t="s">
        <v>416</v>
      </c>
      <c r="AT358" s="141" t="s">
        <v>125</v>
      </c>
      <c r="AU358" s="141" t="s">
        <v>84</v>
      </c>
      <c r="AY358" s="2" t="s">
        <v>122</v>
      </c>
      <c r="BE358" s="142">
        <f>IF(N358="základní",J358,0)</f>
        <v>0</v>
      </c>
      <c r="BF358" s="142">
        <f>IF(N358="snížená",J358,0)</f>
        <v>0</v>
      </c>
      <c r="BG358" s="142">
        <f>IF(N358="zákl. přenesená",J358,0)</f>
        <v>0</v>
      </c>
      <c r="BH358" s="142">
        <f>IF(N358="sníž. přenesená",J358,0)</f>
        <v>0</v>
      </c>
      <c r="BI358" s="142">
        <f>IF(N358="nulová",J358,0)</f>
        <v>0</v>
      </c>
      <c r="BJ358" s="2" t="s">
        <v>82</v>
      </c>
      <c r="BK358" s="143">
        <f>ROUND(I358*H358,15)</f>
        <v>0</v>
      </c>
      <c r="BL358" s="2" t="s">
        <v>416</v>
      </c>
      <c r="BM358" s="141" t="s">
        <v>430</v>
      </c>
    </row>
    <row r="359" spans="1:65" s="148" customFormat="1">
      <c r="B359" s="149"/>
      <c r="D359" s="144" t="s">
        <v>133</v>
      </c>
      <c r="E359" s="150"/>
      <c r="F359" s="151" t="s">
        <v>431</v>
      </c>
      <c r="H359" s="150"/>
      <c r="L359" s="149"/>
      <c r="M359" s="152"/>
      <c r="N359" s="153"/>
      <c r="O359" s="153"/>
      <c r="P359" s="153"/>
      <c r="Q359" s="153"/>
      <c r="R359" s="153"/>
      <c r="S359" s="153"/>
      <c r="T359" s="154"/>
      <c r="AT359" s="150" t="s">
        <v>133</v>
      </c>
      <c r="AU359" s="150" t="s">
        <v>84</v>
      </c>
      <c r="AV359" s="148" t="s">
        <v>82</v>
      </c>
      <c r="AW359" s="148" t="s">
        <v>36</v>
      </c>
      <c r="AX359" s="148" t="s">
        <v>6</v>
      </c>
      <c r="AY359" s="150" t="s">
        <v>122</v>
      </c>
    </row>
    <row r="360" spans="1:65" s="155" customFormat="1">
      <c r="B360" s="156"/>
      <c r="D360" s="144" t="s">
        <v>133</v>
      </c>
      <c r="E360" s="157"/>
      <c r="F360" s="158" t="s">
        <v>82</v>
      </c>
      <c r="H360" s="159">
        <v>1</v>
      </c>
      <c r="L360" s="156"/>
      <c r="M360" s="160"/>
      <c r="N360" s="161"/>
      <c r="O360" s="161"/>
      <c r="P360" s="161"/>
      <c r="Q360" s="161"/>
      <c r="R360" s="161"/>
      <c r="S360" s="161"/>
      <c r="T360" s="162"/>
      <c r="AT360" s="157" t="s">
        <v>133</v>
      </c>
      <c r="AU360" s="157" t="s">
        <v>84</v>
      </c>
      <c r="AV360" s="155" t="s">
        <v>84</v>
      </c>
      <c r="AW360" s="155" t="s">
        <v>36</v>
      </c>
      <c r="AX360" s="155" t="s">
        <v>6</v>
      </c>
      <c r="AY360" s="157" t="s">
        <v>122</v>
      </c>
    </row>
    <row r="361" spans="1:65" s="163" customFormat="1">
      <c r="B361" s="164"/>
      <c r="D361" s="144" t="s">
        <v>133</v>
      </c>
      <c r="E361" s="165"/>
      <c r="F361" s="166" t="s">
        <v>136</v>
      </c>
      <c r="H361" s="167">
        <v>1</v>
      </c>
      <c r="L361" s="164"/>
      <c r="M361" s="168"/>
      <c r="N361" s="169"/>
      <c r="O361" s="169"/>
      <c r="P361" s="169"/>
      <c r="Q361" s="169"/>
      <c r="R361" s="169"/>
      <c r="S361" s="169"/>
      <c r="T361" s="170"/>
      <c r="AT361" s="165" t="s">
        <v>133</v>
      </c>
      <c r="AU361" s="165" t="s">
        <v>84</v>
      </c>
      <c r="AV361" s="163" t="s">
        <v>129</v>
      </c>
      <c r="AW361" s="163" t="s">
        <v>36</v>
      </c>
      <c r="AX361" s="163" t="s">
        <v>82</v>
      </c>
      <c r="AY361" s="165" t="s">
        <v>122</v>
      </c>
    </row>
    <row r="362" spans="1:65" s="148" customFormat="1">
      <c r="B362" s="149"/>
      <c r="D362" s="144" t="s">
        <v>133</v>
      </c>
      <c r="E362" s="150"/>
      <c r="F362" s="151" t="s">
        <v>175</v>
      </c>
      <c r="H362" s="150"/>
      <c r="L362" s="149"/>
      <c r="M362" s="152"/>
      <c r="N362" s="153"/>
      <c r="O362" s="153"/>
      <c r="P362" s="153"/>
      <c r="Q362" s="153"/>
      <c r="R362" s="153"/>
      <c r="S362" s="153"/>
      <c r="T362" s="154"/>
      <c r="AT362" s="150" t="s">
        <v>133</v>
      </c>
      <c r="AU362" s="150" t="s">
        <v>84</v>
      </c>
      <c r="AV362" s="148" t="s">
        <v>82</v>
      </c>
      <c r="AW362" s="148" t="s">
        <v>36</v>
      </c>
      <c r="AX362" s="148" t="s">
        <v>6</v>
      </c>
      <c r="AY362" s="150" t="s">
        <v>122</v>
      </c>
    </row>
    <row r="363" spans="1:65" s="18" customFormat="1" ht="16.5" customHeight="1">
      <c r="A363" s="14"/>
      <c r="B363" s="131"/>
      <c r="C363" s="132" t="s">
        <v>594</v>
      </c>
      <c r="D363" s="132" t="s">
        <v>125</v>
      </c>
      <c r="E363" s="133" t="s">
        <v>433</v>
      </c>
      <c r="F363" s="134" t="s">
        <v>434</v>
      </c>
      <c r="G363" s="135" t="s">
        <v>415</v>
      </c>
      <c r="H363" s="136">
        <v>1</v>
      </c>
      <c r="I363" s="136"/>
      <c r="J363" s="136"/>
      <c r="K363" s="134"/>
      <c r="L363" s="15"/>
      <c r="M363" s="137"/>
      <c r="N363" s="138" t="s">
        <v>46</v>
      </c>
      <c r="O363" s="139">
        <v>0</v>
      </c>
      <c r="P363" s="139">
        <f>O363*H363</f>
        <v>0</v>
      </c>
      <c r="Q363" s="139">
        <v>0</v>
      </c>
      <c r="R363" s="139">
        <f>Q363*H363</f>
        <v>0</v>
      </c>
      <c r="S363" s="139">
        <v>0</v>
      </c>
      <c r="T363" s="140">
        <f>S363*H363</f>
        <v>0</v>
      </c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R363" s="141" t="s">
        <v>416</v>
      </c>
      <c r="AT363" s="141" t="s">
        <v>125</v>
      </c>
      <c r="AU363" s="141" t="s">
        <v>84</v>
      </c>
      <c r="AY363" s="2" t="s">
        <v>122</v>
      </c>
      <c r="BE363" s="142">
        <f>IF(N363="základní",J363,0)</f>
        <v>0</v>
      </c>
      <c r="BF363" s="142">
        <f>IF(N363="snížená",J363,0)</f>
        <v>0</v>
      </c>
      <c r="BG363" s="142">
        <f>IF(N363="zákl. přenesená",J363,0)</f>
        <v>0</v>
      </c>
      <c r="BH363" s="142">
        <f>IF(N363="sníž. přenesená",J363,0)</f>
        <v>0</v>
      </c>
      <c r="BI363" s="142">
        <f>IF(N363="nulová",J363,0)</f>
        <v>0</v>
      </c>
      <c r="BJ363" s="2" t="s">
        <v>82</v>
      </c>
      <c r="BK363" s="143">
        <f>ROUND(I363*H363,15)</f>
        <v>0</v>
      </c>
      <c r="BL363" s="2" t="s">
        <v>416</v>
      </c>
      <c r="BM363" s="141" t="s">
        <v>435</v>
      </c>
    </row>
    <row r="364" spans="1:65" s="148" customFormat="1">
      <c r="B364" s="149"/>
      <c r="D364" s="144" t="s">
        <v>133</v>
      </c>
      <c r="E364" s="150"/>
      <c r="F364" s="151" t="s">
        <v>436</v>
      </c>
      <c r="H364" s="150"/>
      <c r="L364" s="149"/>
      <c r="M364" s="152"/>
      <c r="N364" s="153"/>
      <c r="O364" s="153"/>
      <c r="P364" s="153"/>
      <c r="Q364" s="153"/>
      <c r="R364" s="153"/>
      <c r="S364" s="153"/>
      <c r="T364" s="154"/>
      <c r="AT364" s="150" t="s">
        <v>133</v>
      </c>
      <c r="AU364" s="150" t="s">
        <v>84</v>
      </c>
      <c r="AV364" s="148" t="s">
        <v>82</v>
      </c>
      <c r="AW364" s="148" t="s">
        <v>36</v>
      </c>
      <c r="AX364" s="148" t="s">
        <v>6</v>
      </c>
      <c r="AY364" s="150" t="s">
        <v>122</v>
      </c>
    </row>
    <row r="365" spans="1:65" s="155" customFormat="1">
      <c r="B365" s="156"/>
      <c r="D365" s="144" t="s">
        <v>133</v>
      </c>
      <c r="E365" s="157"/>
      <c r="F365" s="158" t="s">
        <v>82</v>
      </c>
      <c r="H365" s="159">
        <v>1</v>
      </c>
      <c r="L365" s="156"/>
      <c r="M365" s="160"/>
      <c r="N365" s="161"/>
      <c r="O365" s="161"/>
      <c r="P365" s="161"/>
      <c r="Q365" s="161"/>
      <c r="R365" s="161"/>
      <c r="S365" s="161"/>
      <c r="T365" s="162"/>
      <c r="AT365" s="157" t="s">
        <v>133</v>
      </c>
      <c r="AU365" s="157" t="s">
        <v>84</v>
      </c>
      <c r="AV365" s="155" t="s">
        <v>84</v>
      </c>
      <c r="AW365" s="155" t="s">
        <v>36</v>
      </c>
      <c r="AX365" s="155" t="s">
        <v>6</v>
      </c>
      <c r="AY365" s="157" t="s">
        <v>122</v>
      </c>
    </row>
    <row r="366" spans="1:65" s="163" customFormat="1">
      <c r="B366" s="164"/>
      <c r="D366" s="144" t="s">
        <v>133</v>
      </c>
      <c r="E366" s="165"/>
      <c r="F366" s="166" t="s">
        <v>136</v>
      </c>
      <c r="H366" s="167">
        <v>1</v>
      </c>
      <c r="L366" s="164"/>
      <c r="M366" s="168"/>
      <c r="N366" s="169"/>
      <c r="O366" s="169"/>
      <c r="P366" s="169"/>
      <c r="Q366" s="169"/>
      <c r="R366" s="169"/>
      <c r="S366" s="169"/>
      <c r="T366" s="170"/>
      <c r="AT366" s="165" t="s">
        <v>133</v>
      </c>
      <c r="AU366" s="165" t="s">
        <v>84</v>
      </c>
      <c r="AV366" s="163" t="s">
        <v>129</v>
      </c>
      <c r="AW366" s="163" t="s">
        <v>36</v>
      </c>
      <c r="AX366" s="163" t="s">
        <v>82</v>
      </c>
      <c r="AY366" s="165" t="s">
        <v>122</v>
      </c>
    </row>
    <row r="367" spans="1:65" s="148" customFormat="1">
      <c r="B367" s="149"/>
      <c r="D367" s="144" t="s">
        <v>133</v>
      </c>
      <c r="E367" s="150"/>
      <c r="F367" s="151" t="s">
        <v>175</v>
      </c>
      <c r="H367" s="150"/>
      <c r="L367" s="149"/>
      <c r="M367" s="179"/>
      <c r="N367" s="180"/>
      <c r="O367" s="180"/>
      <c r="P367" s="180"/>
      <c r="Q367" s="180"/>
      <c r="R367" s="180"/>
      <c r="S367" s="180"/>
      <c r="T367" s="181"/>
      <c r="AT367" s="150" t="s">
        <v>133</v>
      </c>
      <c r="AU367" s="150" t="s">
        <v>84</v>
      </c>
      <c r="AV367" s="148" t="s">
        <v>82</v>
      </c>
      <c r="AW367" s="148" t="s">
        <v>36</v>
      </c>
      <c r="AX367" s="148" t="s">
        <v>6</v>
      </c>
      <c r="AY367" s="150" t="s">
        <v>122</v>
      </c>
    </row>
    <row r="368" spans="1:65" s="18" customFormat="1" ht="6.9" customHeight="1">
      <c r="A368" s="14"/>
      <c r="B368" s="25"/>
      <c r="C368" s="26"/>
      <c r="D368" s="26"/>
      <c r="E368" s="26"/>
      <c r="F368" s="26"/>
      <c r="G368" s="26"/>
      <c r="H368" s="26"/>
      <c r="I368" s="26"/>
      <c r="J368" s="26"/>
      <c r="K368" s="26"/>
      <c r="L368" s="15"/>
      <c r="M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</row>
  </sheetData>
  <autoFilter ref="C94:K367"/>
  <mergeCells count="9">
    <mergeCell ref="E48:H48"/>
    <mergeCell ref="E50:H50"/>
    <mergeCell ref="E85:H85"/>
    <mergeCell ref="E87:H87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fitToHeight="100" orientation="portrait" horizontalDpi="300" verticalDpi="300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topLeftCell="A205" zoomScale="110" zoomScaleNormal="110" workbookViewId="0"/>
  </sheetViews>
  <sheetFormatPr defaultColWidth="8.5703125" defaultRowHeight="10.199999999999999"/>
  <cols>
    <col min="1" max="1" width="8.28515625" style="182" customWidth="1"/>
    <col min="2" max="2" width="1.7109375" style="182" customWidth="1"/>
    <col min="3" max="4" width="5" style="182" customWidth="1"/>
    <col min="5" max="5" width="11.7109375" style="182" customWidth="1"/>
    <col min="6" max="6" width="9.140625" style="182" customWidth="1"/>
    <col min="7" max="7" width="5" style="182" customWidth="1"/>
    <col min="8" max="8" width="77.85546875" style="182" customWidth="1"/>
    <col min="9" max="10" width="20" style="182" customWidth="1"/>
    <col min="11" max="11" width="1.7109375" style="182" customWidth="1"/>
  </cols>
  <sheetData>
    <row r="1" spans="1:11" ht="37.5" customHeight="1">
      <c r="A1"/>
      <c r="B1"/>
      <c r="C1"/>
      <c r="D1"/>
      <c r="E1"/>
      <c r="F1"/>
      <c r="G1"/>
      <c r="H1"/>
      <c r="I1"/>
      <c r="J1"/>
      <c r="K1"/>
    </row>
    <row r="2" spans="1:11" ht="7.5" customHeight="1">
      <c r="A2"/>
      <c r="B2" s="183"/>
      <c r="C2" s="184"/>
      <c r="D2" s="184"/>
      <c r="E2" s="184"/>
      <c r="F2" s="184"/>
      <c r="G2" s="184"/>
      <c r="H2" s="184"/>
      <c r="I2" s="184"/>
      <c r="J2" s="184"/>
      <c r="K2" s="185"/>
    </row>
    <row r="3" spans="1:11" s="186" customFormat="1" ht="45" customHeight="1">
      <c r="B3" s="187"/>
      <c r="C3" s="286" t="s">
        <v>595</v>
      </c>
      <c r="D3" s="286"/>
      <c r="E3" s="286"/>
      <c r="F3" s="286"/>
      <c r="G3" s="286"/>
      <c r="H3" s="286"/>
      <c r="I3" s="286"/>
      <c r="J3" s="286"/>
      <c r="K3" s="188"/>
    </row>
    <row r="4" spans="1:11" ht="25.5" customHeight="1">
      <c r="A4"/>
      <c r="B4" s="189"/>
      <c r="C4" s="287" t="s">
        <v>596</v>
      </c>
      <c r="D4" s="287"/>
      <c r="E4" s="287"/>
      <c r="F4" s="287"/>
      <c r="G4" s="287"/>
      <c r="H4" s="287"/>
      <c r="I4" s="287"/>
      <c r="J4" s="287"/>
      <c r="K4" s="190"/>
    </row>
    <row r="5" spans="1:11" ht="5.25" customHeight="1">
      <c r="A5"/>
      <c r="B5" s="189"/>
      <c r="C5" s="191"/>
      <c r="D5" s="191"/>
      <c r="E5" s="191"/>
      <c r="F5" s="191"/>
      <c r="G5" s="191"/>
      <c r="H5" s="191"/>
      <c r="I5" s="191"/>
      <c r="J5" s="191"/>
      <c r="K5" s="190"/>
    </row>
    <row r="6" spans="1:11" ht="15" customHeight="1">
      <c r="A6"/>
      <c r="B6" s="189"/>
      <c r="C6" s="288" t="s">
        <v>597</v>
      </c>
      <c r="D6" s="288"/>
      <c r="E6" s="288"/>
      <c r="F6" s="288"/>
      <c r="G6" s="288"/>
      <c r="H6" s="288"/>
      <c r="I6" s="288"/>
      <c r="J6" s="288"/>
      <c r="K6" s="190"/>
    </row>
    <row r="7" spans="1:11" ht="15" customHeight="1">
      <c r="A7"/>
      <c r="B7" s="193"/>
      <c r="C7" s="288" t="s">
        <v>598</v>
      </c>
      <c r="D7" s="288"/>
      <c r="E7" s="288"/>
      <c r="F7" s="288"/>
      <c r="G7" s="288"/>
      <c r="H7" s="288"/>
      <c r="I7" s="288"/>
      <c r="J7" s="288"/>
      <c r="K7" s="190"/>
    </row>
    <row r="8" spans="1:11" ht="12.75" customHeight="1">
      <c r="A8"/>
      <c r="B8" s="193"/>
      <c r="C8" s="192"/>
      <c r="D8" s="192"/>
      <c r="E8" s="192"/>
      <c r="F8" s="192"/>
      <c r="G8" s="192"/>
      <c r="H8" s="192"/>
      <c r="I8" s="192"/>
      <c r="J8" s="192"/>
      <c r="K8" s="190"/>
    </row>
    <row r="9" spans="1:11" ht="15" customHeight="1">
      <c r="A9"/>
      <c r="B9" s="193"/>
      <c r="C9" s="289" t="s">
        <v>599</v>
      </c>
      <c r="D9" s="289"/>
      <c r="E9" s="289"/>
      <c r="F9" s="289"/>
      <c r="G9" s="289"/>
      <c r="H9" s="289"/>
      <c r="I9" s="289"/>
      <c r="J9" s="289"/>
      <c r="K9" s="190"/>
    </row>
    <row r="10" spans="1:11" ht="15" customHeight="1">
      <c r="A10"/>
      <c r="B10" s="193"/>
      <c r="C10" s="192"/>
      <c r="D10" s="288" t="s">
        <v>600</v>
      </c>
      <c r="E10" s="288"/>
      <c r="F10" s="288"/>
      <c r="G10" s="288"/>
      <c r="H10" s="288"/>
      <c r="I10" s="288"/>
      <c r="J10" s="288"/>
      <c r="K10" s="190"/>
    </row>
    <row r="11" spans="1:11" ht="15" customHeight="1">
      <c r="A11"/>
      <c r="B11" s="193"/>
      <c r="C11" s="194"/>
      <c r="D11" s="288" t="s">
        <v>601</v>
      </c>
      <c r="E11" s="288"/>
      <c r="F11" s="288"/>
      <c r="G11" s="288"/>
      <c r="H11" s="288"/>
      <c r="I11" s="288"/>
      <c r="J11" s="288"/>
      <c r="K11" s="190"/>
    </row>
    <row r="12" spans="1:11" ht="15" customHeight="1">
      <c r="A12"/>
      <c r="B12" s="193"/>
      <c r="C12" s="194"/>
      <c r="D12" s="192"/>
      <c r="E12" s="192"/>
      <c r="F12" s="192"/>
      <c r="G12" s="192"/>
      <c r="H12" s="192"/>
      <c r="I12" s="192"/>
      <c r="J12" s="192"/>
      <c r="K12" s="190"/>
    </row>
    <row r="13" spans="1:11" ht="15" customHeight="1">
      <c r="A13"/>
      <c r="B13" s="193"/>
      <c r="C13" s="194"/>
      <c r="D13" s="195" t="s">
        <v>602</v>
      </c>
      <c r="E13" s="192"/>
      <c r="F13" s="192"/>
      <c r="G13" s="192"/>
      <c r="H13" s="192"/>
      <c r="I13" s="192"/>
      <c r="J13" s="192"/>
      <c r="K13" s="190"/>
    </row>
    <row r="14" spans="1:11" ht="12.75" customHeight="1">
      <c r="A14"/>
      <c r="B14" s="193"/>
      <c r="C14" s="194"/>
      <c r="D14" s="194"/>
      <c r="E14" s="194"/>
      <c r="F14" s="194"/>
      <c r="G14" s="194"/>
      <c r="H14" s="194"/>
      <c r="I14" s="194"/>
      <c r="J14" s="194"/>
      <c r="K14" s="190"/>
    </row>
    <row r="15" spans="1:11" ht="15" customHeight="1">
      <c r="A15"/>
      <c r="B15" s="193"/>
      <c r="C15" s="194"/>
      <c r="D15" s="288" t="s">
        <v>603</v>
      </c>
      <c r="E15" s="288"/>
      <c r="F15" s="288"/>
      <c r="G15" s="288"/>
      <c r="H15" s="288"/>
      <c r="I15" s="288"/>
      <c r="J15" s="288"/>
      <c r="K15" s="190"/>
    </row>
    <row r="16" spans="1:11" ht="15" customHeight="1">
      <c r="A16"/>
      <c r="B16" s="193"/>
      <c r="C16" s="194"/>
      <c r="D16" s="288" t="s">
        <v>604</v>
      </c>
      <c r="E16" s="288"/>
      <c r="F16" s="288"/>
      <c r="G16" s="288"/>
      <c r="H16" s="288"/>
      <c r="I16" s="288"/>
      <c r="J16" s="288"/>
      <c r="K16" s="190"/>
    </row>
    <row r="17" spans="1:11" ht="15" customHeight="1">
      <c r="A17"/>
      <c r="B17" s="193"/>
      <c r="C17" s="194"/>
      <c r="D17" s="288" t="s">
        <v>605</v>
      </c>
      <c r="E17" s="288"/>
      <c r="F17" s="288"/>
      <c r="G17" s="288"/>
      <c r="H17" s="288"/>
      <c r="I17" s="288"/>
      <c r="J17" s="288"/>
      <c r="K17" s="190"/>
    </row>
    <row r="18" spans="1:11" ht="15" customHeight="1">
      <c r="A18"/>
      <c r="B18" s="193"/>
      <c r="C18" s="194"/>
      <c r="D18" s="194"/>
      <c r="E18" s="196" t="s">
        <v>81</v>
      </c>
      <c r="F18" s="288" t="s">
        <v>606</v>
      </c>
      <c r="G18" s="288"/>
      <c r="H18" s="288"/>
      <c r="I18" s="288"/>
      <c r="J18" s="288"/>
      <c r="K18" s="190"/>
    </row>
    <row r="19" spans="1:11" ht="15" customHeight="1">
      <c r="A19"/>
      <c r="B19" s="193"/>
      <c r="C19" s="194"/>
      <c r="D19" s="194"/>
      <c r="E19" s="196" t="s">
        <v>607</v>
      </c>
      <c r="F19" s="288" t="s">
        <v>608</v>
      </c>
      <c r="G19" s="288"/>
      <c r="H19" s="288"/>
      <c r="I19" s="288"/>
      <c r="J19" s="288"/>
      <c r="K19" s="190"/>
    </row>
    <row r="20" spans="1:11" ht="15" customHeight="1">
      <c r="A20"/>
      <c r="B20" s="193"/>
      <c r="C20" s="194"/>
      <c r="D20" s="194"/>
      <c r="E20" s="196" t="s">
        <v>609</v>
      </c>
      <c r="F20" s="288" t="s">
        <v>610</v>
      </c>
      <c r="G20" s="288"/>
      <c r="H20" s="288"/>
      <c r="I20" s="288"/>
      <c r="J20" s="288"/>
      <c r="K20" s="190"/>
    </row>
    <row r="21" spans="1:11" ht="15" customHeight="1">
      <c r="A21"/>
      <c r="B21" s="193"/>
      <c r="C21" s="194"/>
      <c r="D21" s="194"/>
      <c r="E21" s="196" t="s">
        <v>611</v>
      </c>
      <c r="F21" s="288" t="s">
        <v>612</v>
      </c>
      <c r="G21" s="288"/>
      <c r="H21" s="288"/>
      <c r="I21" s="288"/>
      <c r="J21" s="288"/>
      <c r="K21" s="190"/>
    </row>
    <row r="22" spans="1:11" ht="15" customHeight="1">
      <c r="A22"/>
      <c r="B22" s="193"/>
      <c r="C22" s="194"/>
      <c r="D22" s="194"/>
      <c r="E22" s="196" t="s">
        <v>613</v>
      </c>
      <c r="F22" s="288" t="s">
        <v>614</v>
      </c>
      <c r="G22" s="288"/>
      <c r="H22" s="288"/>
      <c r="I22" s="288"/>
      <c r="J22" s="288"/>
      <c r="K22" s="190"/>
    </row>
    <row r="23" spans="1:11" ht="15" customHeight="1">
      <c r="A23"/>
      <c r="B23" s="193"/>
      <c r="C23" s="194"/>
      <c r="D23" s="194"/>
      <c r="E23" s="196" t="s">
        <v>615</v>
      </c>
      <c r="F23" s="288" t="s">
        <v>616</v>
      </c>
      <c r="G23" s="288"/>
      <c r="H23" s="288"/>
      <c r="I23" s="288"/>
      <c r="J23" s="288"/>
      <c r="K23" s="190"/>
    </row>
    <row r="24" spans="1:11" ht="12.75" customHeight="1">
      <c r="A24"/>
      <c r="B24" s="193"/>
      <c r="C24" s="194"/>
      <c r="D24" s="194"/>
      <c r="E24" s="194"/>
      <c r="F24" s="194"/>
      <c r="G24" s="194"/>
      <c r="H24" s="194"/>
      <c r="I24" s="194"/>
      <c r="J24" s="194"/>
      <c r="K24" s="190"/>
    </row>
    <row r="25" spans="1:11" ht="15" customHeight="1">
      <c r="A25"/>
      <c r="B25" s="193"/>
      <c r="C25" s="289" t="s">
        <v>617</v>
      </c>
      <c r="D25" s="289"/>
      <c r="E25" s="289"/>
      <c r="F25" s="289"/>
      <c r="G25" s="289"/>
      <c r="H25" s="289"/>
      <c r="I25" s="289"/>
      <c r="J25" s="289"/>
      <c r="K25" s="190"/>
    </row>
    <row r="26" spans="1:11" ht="15" customHeight="1">
      <c r="A26"/>
      <c r="B26" s="193"/>
      <c r="C26" s="288" t="s">
        <v>618</v>
      </c>
      <c r="D26" s="288"/>
      <c r="E26" s="288"/>
      <c r="F26" s="288"/>
      <c r="G26" s="288"/>
      <c r="H26" s="288"/>
      <c r="I26" s="288"/>
      <c r="J26" s="288"/>
      <c r="K26" s="190"/>
    </row>
    <row r="27" spans="1:11" ht="15" customHeight="1">
      <c r="A27"/>
      <c r="B27" s="193"/>
      <c r="C27" s="192"/>
      <c r="D27" s="290" t="s">
        <v>619</v>
      </c>
      <c r="E27" s="290"/>
      <c r="F27" s="290"/>
      <c r="G27" s="290"/>
      <c r="H27" s="290"/>
      <c r="I27" s="290"/>
      <c r="J27" s="290"/>
      <c r="K27" s="190"/>
    </row>
    <row r="28" spans="1:11" ht="15" customHeight="1">
      <c r="A28"/>
      <c r="B28" s="193"/>
      <c r="C28" s="194"/>
      <c r="D28" s="288" t="s">
        <v>620</v>
      </c>
      <c r="E28" s="288"/>
      <c r="F28" s="288"/>
      <c r="G28" s="288"/>
      <c r="H28" s="288"/>
      <c r="I28" s="288"/>
      <c r="J28" s="288"/>
      <c r="K28" s="190"/>
    </row>
    <row r="29" spans="1:11" ht="12.75" customHeight="1">
      <c r="A29"/>
      <c r="B29" s="193"/>
      <c r="C29" s="194"/>
      <c r="D29" s="194"/>
      <c r="E29" s="194"/>
      <c r="F29" s="194"/>
      <c r="G29" s="194"/>
      <c r="H29" s="194"/>
      <c r="I29" s="194"/>
      <c r="J29" s="194"/>
      <c r="K29" s="190"/>
    </row>
    <row r="30" spans="1:11" ht="15" customHeight="1">
      <c r="A30"/>
      <c r="B30" s="193"/>
      <c r="C30" s="194"/>
      <c r="D30" s="290" t="s">
        <v>621</v>
      </c>
      <c r="E30" s="290"/>
      <c r="F30" s="290"/>
      <c r="G30" s="290"/>
      <c r="H30" s="290"/>
      <c r="I30" s="290"/>
      <c r="J30" s="290"/>
      <c r="K30" s="190"/>
    </row>
    <row r="31" spans="1:11" ht="15" customHeight="1">
      <c r="A31"/>
      <c r="B31" s="193"/>
      <c r="C31" s="194"/>
      <c r="D31" s="288" t="s">
        <v>622</v>
      </c>
      <c r="E31" s="288"/>
      <c r="F31" s="288"/>
      <c r="G31" s="288"/>
      <c r="H31" s="288"/>
      <c r="I31" s="288"/>
      <c r="J31" s="288"/>
      <c r="K31" s="190"/>
    </row>
    <row r="32" spans="1:11" ht="12.75" customHeight="1">
      <c r="A32"/>
      <c r="B32" s="193"/>
      <c r="C32" s="194"/>
      <c r="D32" s="194"/>
      <c r="E32" s="194"/>
      <c r="F32" s="194"/>
      <c r="G32" s="194"/>
      <c r="H32" s="194"/>
      <c r="I32" s="194"/>
      <c r="J32" s="194"/>
      <c r="K32" s="190"/>
    </row>
    <row r="33" spans="1:11" ht="15" customHeight="1">
      <c r="A33"/>
      <c r="B33" s="193"/>
      <c r="C33" s="194"/>
      <c r="D33" s="290" t="s">
        <v>623</v>
      </c>
      <c r="E33" s="290"/>
      <c r="F33" s="290"/>
      <c r="G33" s="290"/>
      <c r="H33" s="290"/>
      <c r="I33" s="290"/>
      <c r="J33" s="290"/>
      <c r="K33" s="190"/>
    </row>
    <row r="34" spans="1:11" ht="15" customHeight="1">
      <c r="A34"/>
      <c r="B34" s="193"/>
      <c r="C34" s="194"/>
      <c r="D34" s="288" t="s">
        <v>624</v>
      </c>
      <c r="E34" s="288"/>
      <c r="F34" s="288"/>
      <c r="G34" s="288"/>
      <c r="H34" s="288"/>
      <c r="I34" s="288"/>
      <c r="J34" s="288"/>
      <c r="K34" s="190"/>
    </row>
    <row r="35" spans="1:11" ht="15" customHeight="1">
      <c r="A35"/>
      <c r="B35" s="193"/>
      <c r="C35" s="194"/>
      <c r="D35" s="288" t="s">
        <v>625</v>
      </c>
      <c r="E35" s="288"/>
      <c r="F35" s="288"/>
      <c r="G35" s="288"/>
      <c r="H35" s="288"/>
      <c r="I35" s="288"/>
      <c r="J35" s="288"/>
      <c r="K35" s="190"/>
    </row>
    <row r="36" spans="1:11" ht="15" customHeight="1">
      <c r="A36"/>
      <c r="B36" s="193"/>
      <c r="C36" s="194"/>
      <c r="D36" s="192"/>
      <c r="E36" s="195" t="s">
        <v>110</v>
      </c>
      <c r="F36" s="192"/>
      <c r="G36" s="288" t="s">
        <v>626</v>
      </c>
      <c r="H36" s="288"/>
      <c r="I36" s="288"/>
      <c r="J36" s="288"/>
      <c r="K36" s="190"/>
    </row>
    <row r="37" spans="1:11" ht="30.75" customHeight="1">
      <c r="A37"/>
      <c r="B37" s="193"/>
      <c r="C37" s="194"/>
      <c r="D37" s="192"/>
      <c r="E37" s="195" t="s">
        <v>627</v>
      </c>
      <c r="F37" s="192"/>
      <c r="G37" s="288" t="s">
        <v>628</v>
      </c>
      <c r="H37" s="288"/>
      <c r="I37" s="288"/>
      <c r="J37" s="288"/>
      <c r="K37" s="190"/>
    </row>
    <row r="38" spans="1:11" ht="15" customHeight="1">
      <c r="A38"/>
      <c r="B38" s="193"/>
      <c r="C38" s="194"/>
      <c r="D38" s="192"/>
      <c r="E38" s="195" t="s">
        <v>56</v>
      </c>
      <c r="F38" s="192"/>
      <c r="G38" s="288" t="s">
        <v>629</v>
      </c>
      <c r="H38" s="288"/>
      <c r="I38" s="288"/>
      <c r="J38" s="288"/>
      <c r="K38" s="190"/>
    </row>
    <row r="39" spans="1:11" ht="15" customHeight="1">
      <c r="A39"/>
      <c r="B39" s="193"/>
      <c r="C39" s="194"/>
      <c r="D39" s="192"/>
      <c r="E39" s="195" t="s">
        <v>57</v>
      </c>
      <c r="F39" s="192"/>
      <c r="G39" s="288" t="s">
        <v>630</v>
      </c>
      <c r="H39" s="288"/>
      <c r="I39" s="288"/>
      <c r="J39" s="288"/>
      <c r="K39" s="190"/>
    </row>
    <row r="40" spans="1:11" ht="15" customHeight="1">
      <c r="A40"/>
      <c r="B40" s="193"/>
      <c r="C40" s="194"/>
      <c r="D40" s="192"/>
      <c r="E40" s="195" t="s">
        <v>111</v>
      </c>
      <c r="F40" s="192"/>
      <c r="G40" s="288" t="s">
        <v>631</v>
      </c>
      <c r="H40" s="288"/>
      <c r="I40" s="288"/>
      <c r="J40" s="288"/>
      <c r="K40" s="190"/>
    </row>
    <row r="41" spans="1:11" ht="15" customHeight="1">
      <c r="A41"/>
      <c r="B41" s="193"/>
      <c r="C41" s="194"/>
      <c r="D41" s="192"/>
      <c r="E41" s="195" t="s">
        <v>112</v>
      </c>
      <c r="F41" s="192"/>
      <c r="G41" s="288" t="s">
        <v>632</v>
      </c>
      <c r="H41" s="288"/>
      <c r="I41" s="288"/>
      <c r="J41" s="288"/>
      <c r="K41" s="190"/>
    </row>
    <row r="42" spans="1:11" ht="15" customHeight="1">
      <c r="A42"/>
      <c r="B42" s="193"/>
      <c r="C42" s="194"/>
      <c r="D42" s="192"/>
      <c r="E42" s="195" t="s">
        <v>633</v>
      </c>
      <c r="F42" s="192"/>
      <c r="G42" s="288" t="s">
        <v>634</v>
      </c>
      <c r="H42" s="288"/>
      <c r="I42" s="288"/>
      <c r="J42" s="288"/>
      <c r="K42" s="190"/>
    </row>
    <row r="43" spans="1:11" ht="15" customHeight="1">
      <c r="A43"/>
      <c r="B43" s="193"/>
      <c r="C43" s="194"/>
      <c r="D43" s="192"/>
      <c r="E43" s="195"/>
      <c r="F43" s="192"/>
      <c r="G43" s="288" t="s">
        <v>635</v>
      </c>
      <c r="H43" s="288"/>
      <c r="I43" s="288"/>
      <c r="J43" s="288"/>
      <c r="K43" s="190"/>
    </row>
    <row r="44" spans="1:11" ht="15" customHeight="1">
      <c r="A44"/>
      <c r="B44" s="193"/>
      <c r="C44" s="194"/>
      <c r="D44" s="192"/>
      <c r="E44" s="195" t="s">
        <v>636</v>
      </c>
      <c r="F44" s="192"/>
      <c r="G44" s="288" t="s">
        <v>637</v>
      </c>
      <c r="H44" s="288"/>
      <c r="I44" s="288"/>
      <c r="J44" s="288"/>
      <c r="K44" s="190"/>
    </row>
    <row r="45" spans="1:11" ht="15" customHeight="1">
      <c r="A45"/>
      <c r="B45" s="193"/>
      <c r="C45" s="194"/>
      <c r="D45" s="192"/>
      <c r="E45" s="195" t="s">
        <v>638</v>
      </c>
      <c r="F45" s="192"/>
      <c r="G45" s="288" t="s">
        <v>639</v>
      </c>
      <c r="H45" s="288"/>
      <c r="I45" s="288"/>
      <c r="J45" s="288"/>
      <c r="K45" s="190"/>
    </row>
    <row r="46" spans="1:11" ht="12.75" customHeight="1">
      <c r="A46"/>
      <c r="B46" s="193"/>
      <c r="C46" s="194"/>
      <c r="D46" s="192"/>
      <c r="E46" s="192"/>
      <c r="F46" s="192"/>
      <c r="G46" s="192"/>
      <c r="H46" s="192"/>
      <c r="I46" s="192"/>
      <c r="J46" s="192"/>
      <c r="K46" s="190"/>
    </row>
    <row r="47" spans="1:11" ht="15" customHeight="1">
      <c r="A47"/>
      <c r="B47" s="193"/>
      <c r="C47" s="194"/>
      <c r="D47" s="288" t="s">
        <v>640</v>
      </c>
      <c r="E47" s="288"/>
      <c r="F47" s="288"/>
      <c r="G47" s="288"/>
      <c r="H47" s="288"/>
      <c r="I47" s="288"/>
      <c r="J47" s="288"/>
      <c r="K47" s="190"/>
    </row>
    <row r="48" spans="1:11" ht="15" customHeight="1">
      <c r="A48"/>
      <c r="B48" s="193"/>
      <c r="C48" s="194"/>
      <c r="D48" s="194"/>
      <c r="E48" s="288" t="s">
        <v>641</v>
      </c>
      <c r="F48" s="288"/>
      <c r="G48" s="288"/>
      <c r="H48" s="288"/>
      <c r="I48" s="288"/>
      <c r="J48" s="288"/>
      <c r="K48" s="190"/>
    </row>
    <row r="49" spans="1:11" ht="15" customHeight="1">
      <c r="A49"/>
      <c r="B49" s="193"/>
      <c r="C49" s="194"/>
      <c r="D49" s="194"/>
      <c r="E49" s="288" t="s">
        <v>642</v>
      </c>
      <c r="F49" s="288"/>
      <c r="G49" s="288"/>
      <c r="H49" s="288"/>
      <c r="I49" s="288"/>
      <c r="J49" s="288"/>
      <c r="K49" s="190"/>
    </row>
    <row r="50" spans="1:11" ht="15" customHeight="1">
      <c r="A50"/>
      <c r="B50" s="193"/>
      <c r="C50" s="194"/>
      <c r="D50" s="194"/>
      <c r="E50" s="288" t="s">
        <v>643</v>
      </c>
      <c r="F50" s="288"/>
      <c r="G50" s="288"/>
      <c r="H50" s="288"/>
      <c r="I50" s="288"/>
      <c r="J50" s="288"/>
      <c r="K50" s="190"/>
    </row>
    <row r="51" spans="1:11" ht="15" customHeight="1">
      <c r="A51"/>
      <c r="B51" s="193"/>
      <c r="C51" s="194"/>
      <c r="D51" s="288" t="s">
        <v>644</v>
      </c>
      <c r="E51" s="288"/>
      <c r="F51" s="288"/>
      <c r="G51" s="288"/>
      <c r="H51" s="288"/>
      <c r="I51" s="288"/>
      <c r="J51" s="288"/>
      <c r="K51" s="190"/>
    </row>
    <row r="52" spans="1:11" ht="25.5" customHeight="1">
      <c r="A52"/>
      <c r="B52" s="189"/>
      <c r="C52" s="287" t="s">
        <v>645</v>
      </c>
      <c r="D52" s="287"/>
      <c r="E52" s="287"/>
      <c r="F52" s="287"/>
      <c r="G52" s="287"/>
      <c r="H52" s="287"/>
      <c r="I52" s="287"/>
      <c r="J52" s="287"/>
      <c r="K52" s="190"/>
    </row>
    <row r="53" spans="1:11" ht="5.25" customHeight="1">
      <c r="A53"/>
      <c r="B53" s="189"/>
      <c r="C53" s="191"/>
      <c r="D53" s="191"/>
      <c r="E53" s="191"/>
      <c r="F53" s="191"/>
      <c r="G53" s="191"/>
      <c r="H53" s="191"/>
      <c r="I53" s="191"/>
      <c r="J53" s="191"/>
      <c r="K53" s="190"/>
    </row>
    <row r="54" spans="1:11" ht="15" customHeight="1">
      <c r="A54"/>
      <c r="B54" s="189"/>
      <c r="C54" s="288" t="s">
        <v>646</v>
      </c>
      <c r="D54" s="288"/>
      <c r="E54" s="288"/>
      <c r="F54" s="288"/>
      <c r="G54" s="288"/>
      <c r="H54" s="288"/>
      <c r="I54" s="288"/>
      <c r="J54" s="288"/>
      <c r="K54" s="190"/>
    </row>
    <row r="55" spans="1:11" ht="15" customHeight="1">
      <c r="A55"/>
      <c r="B55" s="189"/>
      <c r="C55" s="288" t="s">
        <v>647</v>
      </c>
      <c r="D55" s="288"/>
      <c r="E55" s="288"/>
      <c r="F55" s="288"/>
      <c r="G55" s="288"/>
      <c r="H55" s="288"/>
      <c r="I55" s="288"/>
      <c r="J55" s="288"/>
      <c r="K55" s="190"/>
    </row>
    <row r="56" spans="1:11" ht="12.75" customHeight="1">
      <c r="A56"/>
      <c r="B56" s="189"/>
      <c r="C56" s="192"/>
      <c r="D56" s="192"/>
      <c r="E56" s="192"/>
      <c r="F56" s="192"/>
      <c r="G56" s="192"/>
      <c r="H56" s="192"/>
      <c r="I56" s="192"/>
      <c r="J56" s="192"/>
      <c r="K56" s="190"/>
    </row>
    <row r="57" spans="1:11" ht="15" customHeight="1">
      <c r="A57"/>
      <c r="B57" s="189"/>
      <c r="C57" s="288" t="s">
        <v>648</v>
      </c>
      <c r="D57" s="288"/>
      <c r="E57" s="288"/>
      <c r="F57" s="288"/>
      <c r="G57" s="288"/>
      <c r="H57" s="288"/>
      <c r="I57" s="288"/>
      <c r="J57" s="288"/>
      <c r="K57" s="190"/>
    </row>
    <row r="58" spans="1:11" ht="15" customHeight="1">
      <c r="A58"/>
      <c r="B58" s="189"/>
      <c r="C58" s="194"/>
      <c r="D58" s="288" t="s">
        <v>649</v>
      </c>
      <c r="E58" s="288"/>
      <c r="F58" s="288"/>
      <c r="G58" s="288"/>
      <c r="H58" s="288"/>
      <c r="I58" s="288"/>
      <c r="J58" s="288"/>
      <c r="K58" s="190"/>
    </row>
    <row r="59" spans="1:11" ht="15" customHeight="1">
      <c r="A59"/>
      <c r="B59" s="189"/>
      <c r="C59" s="194"/>
      <c r="D59" s="288" t="s">
        <v>650</v>
      </c>
      <c r="E59" s="288"/>
      <c r="F59" s="288"/>
      <c r="G59" s="288"/>
      <c r="H59" s="288"/>
      <c r="I59" s="288"/>
      <c r="J59" s="288"/>
      <c r="K59" s="190"/>
    </row>
    <row r="60" spans="1:11" ht="15" customHeight="1">
      <c r="A60"/>
      <c r="B60" s="189"/>
      <c r="C60" s="194"/>
      <c r="D60" s="288" t="s">
        <v>651</v>
      </c>
      <c r="E60" s="288"/>
      <c r="F60" s="288"/>
      <c r="G60" s="288"/>
      <c r="H60" s="288"/>
      <c r="I60" s="288"/>
      <c r="J60" s="288"/>
      <c r="K60" s="190"/>
    </row>
    <row r="61" spans="1:11" ht="15" customHeight="1">
      <c r="A61"/>
      <c r="B61" s="189"/>
      <c r="C61" s="194"/>
      <c r="D61" s="288" t="s">
        <v>652</v>
      </c>
      <c r="E61" s="288"/>
      <c r="F61" s="288"/>
      <c r="G61" s="288"/>
      <c r="H61" s="288"/>
      <c r="I61" s="288"/>
      <c r="J61" s="288"/>
      <c r="K61" s="190"/>
    </row>
    <row r="62" spans="1:11" ht="15" customHeight="1">
      <c r="A62"/>
      <c r="B62" s="189"/>
      <c r="C62" s="194"/>
      <c r="D62" s="291" t="s">
        <v>653</v>
      </c>
      <c r="E62" s="291"/>
      <c r="F62" s="291"/>
      <c r="G62" s="291"/>
      <c r="H62" s="291"/>
      <c r="I62" s="291"/>
      <c r="J62" s="291"/>
      <c r="K62" s="190"/>
    </row>
    <row r="63" spans="1:11" ht="15" customHeight="1">
      <c r="A63"/>
      <c r="B63" s="189"/>
      <c r="C63" s="194"/>
      <c r="D63" s="288" t="s">
        <v>654</v>
      </c>
      <c r="E63" s="288"/>
      <c r="F63" s="288"/>
      <c r="G63" s="288"/>
      <c r="H63" s="288"/>
      <c r="I63" s="288"/>
      <c r="J63" s="288"/>
      <c r="K63" s="190"/>
    </row>
    <row r="64" spans="1:11" ht="12.75" customHeight="1">
      <c r="A64"/>
      <c r="B64" s="189"/>
      <c r="C64" s="194"/>
      <c r="D64" s="194"/>
      <c r="E64" s="197"/>
      <c r="F64" s="194"/>
      <c r="G64" s="194"/>
      <c r="H64" s="194"/>
      <c r="I64" s="194"/>
      <c r="J64" s="194"/>
      <c r="K64" s="190"/>
    </row>
    <row r="65" spans="1:11" ht="15" customHeight="1">
      <c r="A65"/>
      <c r="B65" s="189"/>
      <c r="C65" s="194"/>
      <c r="D65" s="288" t="s">
        <v>655</v>
      </c>
      <c r="E65" s="288"/>
      <c r="F65" s="288"/>
      <c r="G65" s="288"/>
      <c r="H65" s="288"/>
      <c r="I65" s="288"/>
      <c r="J65" s="288"/>
      <c r="K65" s="190"/>
    </row>
    <row r="66" spans="1:11" ht="15" customHeight="1">
      <c r="A66"/>
      <c r="B66" s="189"/>
      <c r="C66" s="194"/>
      <c r="D66" s="291" t="s">
        <v>656</v>
      </c>
      <c r="E66" s="291"/>
      <c r="F66" s="291"/>
      <c r="G66" s="291"/>
      <c r="H66" s="291"/>
      <c r="I66" s="291"/>
      <c r="J66" s="291"/>
      <c r="K66" s="190"/>
    </row>
    <row r="67" spans="1:11" ht="15" customHeight="1">
      <c r="A67"/>
      <c r="B67" s="189"/>
      <c r="C67" s="194"/>
      <c r="D67" s="288" t="s">
        <v>657</v>
      </c>
      <c r="E67" s="288"/>
      <c r="F67" s="288"/>
      <c r="G67" s="288"/>
      <c r="H67" s="288"/>
      <c r="I67" s="288"/>
      <c r="J67" s="288"/>
      <c r="K67" s="190"/>
    </row>
    <row r="68" spans="1:11" ht="15" customHeight="1">
      <c r="A68"/>
      <c r="B68" s="189"/>
      <c r="C68" s="194"/>
      <c r="D68" s="288" t="s">
        <v>658</v>
      </c>
      <c r="E68" s="288"/>
      <c r="F68" s="288"/>
      <c r="G68" s="288"/>
      <c r="H68" s="288"/>
      <c r="I68" s="288"/>
      <c r="J68" s="288"/>
      <c r="K68" s="190"/>
    </row>
    <row r="69" spans="1:11" ht="15" customHeight="1">
      <c r="A69"/>
      <c r="B69" s="189"/>
      <c r="C69" s="194"/>
      <c r="D69" s="288" t="s">
        <v>659</v>
      </c>
      <c r="E69" s="288"/>
      <c r="F69" s="288"/>
      <c r="G69" s="288"/>
      <c r="H69" s="288"/>
      <c r="I69" s="288"/>
      <c r="J69" s="288"/>
      <c r="K69" s="190"/>
    </row>
    <row r="70" spans="1:11" ht="15" customHeight="1">
      <c r="A70"/>
      <c r="B70" s="189"/>
      <c r="C70" s="194"/>
      <c r="D70" s="288" t="s">
        <v>660</v>
      </c>
      <c r="E70" s="288"/>
      <c r="F70" s="288"/>
      <c r="G70" s="288"/>
      <c r="H70" s="288"/>
      <c r="I70" s="288"/>
      <c r="J70" s="288"/>
      <c r="K70" s="190"/>
    </row>
    <row r="71" spans="1:11" ht="12.75" customHeight="1">
      <c r="A71"/>
      <c r="B71" s="198"/>
      <c r="C71" s="199"/>
      <c r="D71" s="199"/>
      <c r="E71" s="199"/>
      <c r="F71" s="199"/>
      <c r="G71" s="199"/>
      <c r="H71" s="199"/>
      <c r="I71" s="199"/>
      <c r="J71" s="199"/>
      <c r="K71" s="200"/>
    </row>
    <row r="72" spans="1:11" ht="18.75" customHeight="1">
      <c r="A72"/>
      <c r="B72" s="201"/>
      <c r="C72" s="201"/>
      <c r="D72" s="201"/>
      <c r="E72" s="201"/>
      <c r="F72" s="201"/>
      <c r="G72" s="201"/>
      <c r="H72" s="201"/>
      <c r="I72" s="201"/>
      <c r="J72" s="201"/>
      <c r="K72" s="202"/>
    </row>
    <row r="73" spans="1:11" ht="18.75" customHeight="1">
      <c r="A73"/>
      <c r="B73" s="202"/>
      <c r="C73" s="202"/>
      <c r="D73" s="202"/>
      <c r="E73" s="202"/>
      <c r="F73" s="202"/>
      <c r="G73" s="202"/>
      <c r="H73" s="202"/>
      <c r="I73" s="202"/>
      <c r="J73" s="202"/>
      <c r="K73" s="202"/>
    </row>
    <row r="74" spans="1:11" ht="7.5" customHeight="1">
      <c r="A74"/>
      <c r="B74" s="203"/>
      <c r="C74" s="204"/>
      <c r="D74" s="204"/>
      <c r="E74" s="204"/>
      <c r="F74" s="204"/>
      <c r="G74" s="204"/>
      <c r="H74" s="204"/>
      <c r="I74" s="204"/>
      <c r="J74" s="204"/>
      <c r="K74" s="205"/>
    </row>
    <row r="75" spans="1:11" ht="45" customHeight="1">
      <c r="A75"/>
      <c r="B75" s="206"/>
      <c r="C75" s="292" t="s">
        <v>661</v>
      </c>
      <c r="D75" s="292"/>
      <c r="E75" s="292"/>
      <c r="F75" s="292"/>
      <c r="G75" s="292"/>
      <c r="H75" s="292"/>
      <c r="I75" s="292"/>
      <c r="J75" s="292"/>
      <c r="K75" s="207"/>
    </row>
    <row r="76" spans="1:11" ht="17.25" customHeight="1">
      <c r="A76"/>
      <c r="B76" s="206"/>
      <c r="C76" s="208" t="s">
        <v>662</v>
      </c>
      <c r="D76" s="208"/>
      <c r="E76" s="208"/>
      <c r="F76" s="208" t="s">
        <v>663</v>
      </c>
      <c r="G76" s="209"/>
      <c r="H76" s="208" t="s">
        <v>57</v>
      </c>
      <c r="I76" s="208" t="s">
        <v>60</v>
      </c>
      <c r="J76" s="208" t="s">
        <v>664</v>
      </c>
      <c r="K76" s="207"/>
    </row>
    <row r="77" spans="1:11" ht="17.25" customHeight="1">
      <c r="A77"/>
      <c r="B77" s="206"/>
      <c r="C77" s="210" t="s">
        <v>665</v>
      </c>
      <c r="D77" s="210"/>
      <c r="E77" s="210"/>
      <c r="F77" s="211" t="s">
        <v>666</v>
      </c>
      <c r="G77" s="212"/>
      <c r="H77" s="210"/>
      <c r="I77" s="210"/>
      <c r="J77" s="210" t="s">
        <v>667</v>
      </c>
      <c r="K77" s="207"/>
    </row>
    <row r="78" spans="1:11" ht="5.25" customHeight="1">
      <c r="A78"/>
      <c r="B78" s="206"/>
      <c r="C78" s="213"/>
      <c r="D78" s="213"/>
      <c r="E78" s="213"/>
      <c r="F78" s="213"/>
      <c r="G78" s="214"/>
      <c r="H78" s="213"/>
      <c r="I78" s="213"/>
      <c r="J78" s="213"/>
      <c r="K78" s="207"/>
    </row>
    <row r="79" spans="1:11" ht="15" customHeight="1">
      <c r="A79"/>
      <c r="B79" s="206"/>
      <c r="C79" s="195" t="s">
        <v>56</v>
      </c>
      <c r="D79" s="215"/>
      <c r="E79" s="215"/>
      <c r="F79" s="216" t="s">
        <v>668</v>
      </c>
      <c r="G79" s="217"/>
      <c r="H79" s="195" t="s">
        <v>669</v>
      </c>
      <c r="I79" s="195" t="s">
        <v>670</v>
      </c>
      <c r="J79" s="195">
        <v>20</v>
      </c>
      <c r="K79" s="207"/>
    </row>
    <row r="80" spans="1:11" ht="15" customHeight="1">
      <c r="A80"/>
      <c r="B80" s="206"/>
      <c r="C80" s="195" t="s">
        <v>671</v>
      </c>
      <c r="D80" s="195"/>
      <c r="E80" s="195"/>
      <c r="F80" s="216" t="s">
        <v>668</v>
      </c>
      <c r="G80" s="217"/>
      <c r="H80" s="195" t="s">
        <v>672</v>
      </c>
      <c r="I80" s="195" t="s">
        <v>670</v>
      </c>
      <c r="J80" s="195">
        <v>120</v>
      </c>
      <c r="K80" s="207"/>
    </row>
    <row r="81" spans="1:11" ht="15" customHeight="1">
      <c r="A81"/>
      <c r="B81" s="218"/>
      <c r="C81" s="195" t="s">
        <v>673</v>
      </c>
      <c r="D81" s="195"/>
      <c r="E81" s="195"/>
      <c r="F81" s="216" t="s">
        <v>674</v>
      </c>
      <c r="G81" s="217"/>
      <c r="H81" s="195" t="s">
        <v>675</v>
      </c>
      <c r="I81" s="195" t="s">
        <v>670</v>
      </c>
      <c r="J81" s="195">
        <v>50</v>
      </c>
      <c r="K81" s="207"/>
    </row>
    <row r="82" spans="1:11" ht="15" customHeight="1">
      <c r="A82"/>
      <c r="B82" s="218"/>
      <c r="C82" s="195" t="s">
        <v>676</v>
      </c>
      <c r="D82" s="195"/>
      <c r="E82" s="195"/>
      <c r="F82" s="216" t="s">
        <v>668</v>
      </c>
      <c r="G82" s="217"/>
      <c r="H82" s="195" t="s">
        <v>677</v>
      </c>
      <c r="I82" s="195" t="s">
        <v>678</v>
      </c>
      <c r="J82" s="195"/>
      <c r="K82" s="207"/>
    </row>
    <row r="83" spans="1:11" ht="15" customHeight="1">
      <c r="A83"/>
      <c r="B83" s="218"/>
      <c r="C83" s="219" t="s">
        <v>679</v>
      </c>
      <c r="D83" s="219"/>
      <c r="E83" s="219"/>
      <c r="F83" s="220" t="s">
        <v>674</v>
      </c>
      <c r="G83" s="219"/>
      <c r="H83" s="219" t="s">
        <v>680</v>
      </c>
      <c r="I83" s="219" t="s">
        <v>670</v>
      </c>
      <c r="J83" s="219">
        <v>15</v>
      </c>
      <c r="K83" s="207"/>
    </row>
    <row r="84" spans="1:11" ht="15" customHeight="1">
      <c r="A84"/>
      <c r="B84" s="218"/>
      <c r="C84" s="219" t="s">
        <v>681</v>
      </c>
      <c r="D84" s="219"/>
      <c r="E84" s="219"/>
      <c r="F84" s="220" t="s">
        <v>674</v>
      </c>
      <c r="G84" s="219"/>
      <c r="H84" s="219" t="s">
        <v>682</v>
      </c>
      <c r="I84" s="219" t="s">
        <v>670</v>
      </c>
      <c r="J84" s="219">
        <v>15</v>
      </c>
      <c r="K84" s="207"/>
    </row>
    <row r="85" spans="1:11" ht="15" customHeight="1">
      <c r="A85"/>
      <c r="B85" s="218"/>
      <c r="C85" s="219" t="s">
        <v>683</v>
      </c>
      <c r="D85" s="219"/>
      <c r="E85" s="219"/>
      <c r="F85" s="220" t="s">
        <v>674</v>
      </c>
      <c r="G85" s="219"/>
      <c r="H85" s="219" t="s">
        <v>684</v>
      </c>
      <c r="I85" s="219" t="s">
        <v>670</v>
      </c>
      <c r="J85" s="219">
        <v>20</v>
      </c>
      <c r="K85" s="207"/>
    </row>
    <row r="86" spans="1:11" ht="15" customHeight="1">
      <c r="A86"/>
      <c r="B86" s="218"/>
      <c r="C86" s="219" t="s">
        <v>685</v>
      </c>
      <c r="D86" s="219"/>
      <c r="E86" s="219"/>
      <c r="F86" s="220" t="s">
        <v>674</v>
      </c>
      <c r="G86" s="219"/>
      <c r="H86" s="219" t="s">
        <v>686</v>
      </c>
      <c r="I86" s="219" t="s">
        <v>670</v>
      </c>
      <c r="J86" s="219">
        <v>20</v>
      </c>
      <c r="K86" s="207"/>
    </row>
    <row r="87" spans="1:11" ht="15" customHeight="1">
      <c r="A87"/>
      <c r="B87" s="218"/>
      <c r="C87" s="195" t="s">
        <v>687</v>
      </c>
      <c r="D87" s="195"/>
      <c r="E87" s="195"/>
      <c r="F87" s="216" t="s">
        <v>674</v>
      </c>
      <c r="G87" s="217"/>
      <c r="H87" s="195" t="s">
        <v>688</v>
      </c>
      <c r="I87" s="195" t="s">
        <v>670</v>
      </c>
      <c r="J87" s="195">
        <v>50</v>
      </c>
      <c r="K87" s="207"/>
    </row>
    <row r="88" spans="1:11" ht="15" customHeight="1">
      <c r="A88"/>
      <c r="B88" s="218"/>
      <c r="C88" s="195" t="s">
        <v>689</v>
      </c>
      <c r="D88" s="195"/>
      <c r="E88" s="195"/>
      <c r="F88" s="216" t="s">
        <v>674</v>
      </c>
      <c r="G88" s="217"/>
      <c r="H88" s="195" t="s">
        <v>690</v>
      </c>
      <c r="I88" s="195" t="s">
        <v>670</v>
      </c>
      <c r="J88" s="195">
        <v>20</v>
      </c>
      <c r="K88" s="207"/>
    </row>
    <row r="89" spans="1:11" ht="15" customHeight="1">
      <c r="A89"/>
      <c r="B89" s="218"/>
      <c r="C89" s="195" t="s">
        <v>691</v>
      </c>
      <c r="D89" s="195"/>
      <c r="E89" s="195"/>
      <c r="F89" s="216" t="s">
        <v>674</v>
      </c>
      <c r="G89" s="217"/>
      <c r="H89" s="195" t="s">
        <v>692</v>
      </c>
      <c r="I89" s="195" t="s">
        <v>670</v>
      </c>
      <c r="J89" s="195">
        <v>20</v>
      </c>
      <c r="K89" s="207"/>
    </row>
    <row r="90" spans="1:11" ht="15" customHeight="1">
      <c r="A90"/>
      <c r="B90" s="218"/>
      <c r="C90" s="195" t="s">
        <v>693</v>
      </c>
      <c r="D90" s="195"/>
      <c r="E90" s="195"/>
      <c r="F90" s="216" t="s">
        <v>674</v>
      </c>
      <c r="G90" s="217"/>
      <c r="H90" s="195" t="s">
        <v>694</v>
      </c>
      <c r="I90" s="195" t="s">
        <v>670</v>
      </c>
      <c r="J90" s="195">
        <v>50</v>
      </c>
      <c r="K90" s="207"/>
    </row>
    <row r="91" spans="1:11" ht="15" customHeight="1">
      <c r="A91"/>
      <c r="B91" s="218"/>
      <c r="C91" s="195" t="s">
        <v>695</v>
      </c>
      <c r="D91" s="195"/>
      <c r="E91" s="195"/>
      <c r="F91" s="216" t="s">
        <v>674</v>
      </c>
      <c r="G91" s="217"/>
      <c r="H91" s="195" t="s">
        <v>695</v>
      </c>
      <c r="I91" s="195" t="s">
        <v>670</v>
      </c>
      <c r="J91" s="195">
        <v>50</v>
      </c>
      <c r="K91" s="207"/>
    </row>
    <row r="92" spans="1:11" ht="15" customHeight="1">
      <c r="A92"/>
      <c r="B92" s="218"/>
      <c r="C92" s="195" t="s">
        <v>696</v>
      </c>
      <c r="D92" s="195"/>
      <c r="E92" s="195"/>
      <c r="F92" s="216" t="s">
        <v>674</v>
      </c>
      <c r="G92" s="217"/>
      <c r="H92" s="195" t="s">
        <v>697</v>
      </c>
      <c r="I92" s="195" t="s">
        <v>670</v>
      </c>
      <c r="J92" s="195">
        <v>255</v>
      </c>
      <c r="K92" s="207"/>
    </row>
    <row r="93" spans="1:11" ht="15" customHeight="1">
      <c r="A93"/>
      <c r="B93" s="218"/>
      <c r="C93" s="195" t="s">
        <v>698</v>
      </c>
      <c r="D93" s="195"/>
      <c r="E93" s="195"/>
      <c r="F93" s="216" t="s">
        <v>668</v>
      </c>
      <c r="G93" s="217"/>
      <c r="H93" s="195" t="s">
        <v>699</v>
      </c>
      <c r="I93" s="195" t="s">
        <v>700</v>
      </c>
      <c r="J93" s="195"/>
      <c r="K93" s="207"/>
    </row>
    <row r="94" spans="1:11" ht="15" customHeight="1">
      <c r="A94"/>
      <c r="B94" s="218"/>
      <c r="C94" s="195" t="s">
        <v>701</v>
      </c>
      <c r="D94" s="195"/>
      <c r="E94" s="195"/>
      <c r="F94" s="216" t="s">
        <v>668</v>
      </c>
      <c r="G94" s="217"/>
      <c r="H94" s="195" t="s">
        <v>702</v>
      </c>
      <c r="I94" s="195" t="s">
        <v>703</v>
      </c>
      <c r="J94" s="195"/>
      <c r="K94" s="207"/>
    </row>
    <row r="95" spans="1:11" ht="15" customHeight="1">
      <c r="A95"/>
      <c r="B95" s="218"/>
      <c r="C95" s="195" t="s">
        <v>704</v>
      </c>
      <c r="D95" s="195"/>
      <c r="E95" s="195"/>
      <c r="F95" s="216" t="s">
        <v>668</v>
      </c>
      <c r="G95" s="217"/>
      <c r="H95" s="195" t="s">
        <v>704</v>
      </c>
      <c r="I95" s="195" t="s">
        <v>703</v>
      </c>
      <c r="J95" s="195"/>
      <c r="K95" s="207"/>
    </row>
    <row r="96" spans="1:11" ht="15" customHeight="1">
      <c r="A96"/>
      <c r="B96" s="218"/>
      <c r="C96" s="195" t="s">
        <v>41</v>
      </c>
      <c r="D96" s="195"/>
      <c r="E96" s="195"/>
      <c r="F96" s="216" t="s">
        <v>668</v>
      </c>
      <c r="G96" s="217"/>
      <c r="H96" s="195" t="s">
        <v>705</v>
      </c>
      <c r="I96" s="195" t="s">
        <v>703</v>
      </c>
      <c r="J96" s="195"/>
      <c r="K96" s="207"/>
    </row>
    <row r="97" spans="1:11" ht="15" customHeight="1">
      <c r="A97"/>
      <c r="B97" s="218"/>
      <c r="C97" s="195" t="s">
        <v>51</v>
      </c>
      <c r="D97" s="195"/>
      <c r="E97" s="195"/>
      <c r="F97" s="216" t="s">
        <v>668</v>
      </c>
      <c r="G97" s="217"/>
      <c r="H97" s="195" t="s">
        <v>706</v>
      </c>
      <c r="I97" s="195" t="s">
        <v>703</v>
      </c>
      <c r="J97" s="195"/>
      <c r="K97" s="207"/>
    </row>
    <row r="98" spans="1:11" ht="15" customHeight="1">
      <c r="A98"/>
      <c r="B98" s="221"/>
      <c r="C98" s="222"/>
      <c r="D98" s="222"/>
      <c r="E98" s="222"/>
      <c r="F98" s="222"/>
      <c r="G98" s="222"/>
      <c r="H98" s="222"/>
      <c r="I98" s="222"/>
      <c r="J98" s="222"/>
      <c r="K98" s="223"/>
    </row>
    <row r="99" spans="1:11" ht="18.75" customHeight="1">
      <c r="A99"/>
      <c r="B99" s="224"/>
      <c r="C99" s="225"/>
      <c r="D99" s="225"/>
      <c r="E99" s="225"/>
      <c r="F99" s="225"/>
      <c r="G99" s="225"/>
      <c r="H99" s="225"/>
      <c r="I99" s="225"/>
      <c r="J99" s="225"/>
      <c r="K99" s="224"/>
    </row>
    <row r="100" spans="1:11" ht="18.75" customHeight="1">
      <c r="A100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</row>
    <row r="101" spans="1:11" ht="7.5" customHeight="1">
      <c r="A101"/>
      <c r="B101" s="203"/>
      <c r="C101" s="204"/>
      <c r="D101" s="204"/>
      <c r="E101" s="204"/>
      <c r="F101" s="204"/>
      <c r="G101" s="204"/>
      <c r="H101" s="204"/>
      <c r="I101" s="204"/>
      <c r="J101" s="204"/>
      <c r="K101" s="205"/>
    </row>
    <row r="102" spans="1:11" ht="45" customHeight="1">
      <c r="A102"/>
      <c r="B102" s="206"/>
      <c r="C102" s="292" t="s">
        <v>707</v>
      </c>
      <c r="D102" s="292"/>
      <c r="E102" s="292"/>
      <c r="F102" s="292"/>
      <c r="G102" s="292"/>
      <c r="H102" s="292"/>
      <c r="I102" s="292"/>
      <c r="J102" s="292"/>
      <c r="K102" s="207"/>
    </row>
    <row r="103" spans="1:11" ht="17.25" customHeight="1">
      <c r="A103"/>
      <c r="B103" s="206"/>
      <c r="C103" s="208" t="s">
        <v>662</v>
      </c>
      <c r="D103" s="208"/>
      <c r="E103" s="208"/>
      <c r="F103" s="208" t="s">
        <v>663</v>
      </c>
      <c r="G103" s="209"/>
      <c r="H103" s="208" t="s">
        <v>57</v>
      </c>
      <c r="I103" s="208" t="s">
        <v>60</v>
      </c>
      <c r="J103" s="208" t="s">
        <v>664</v>
      </c>
      <c r="K103" s="207"/>
    </row>
    <row r="104" spans="1:11" ht="17.25" customHeight="1">
      <c r="A104"/>
      <c r="B104" s="206"/>
      <c r="C104" s="210" t="s">
        <v>665</v>
      </c>
      <c r="D104" s="210"/>
      <c r="E104" s="210"/>
      <c r="F104" s="211" t="s">
        <v>666</v>
      </c>
      <c r="G104" s="212"/>
      <c r="H104" s="210"/>
      <c r="I104" s="210"/>
      <c r="J104" s="210" t="s">
        <v>667</v>
      </c>
      <c r="K104" s="207"/>
    </row>
    <row r="105" spans="1:11" ht="5.25" customHeight="1">
      <c r="A105"/>
      <c r="B105" s="206"/>
      <c r="C105" s="208"/>
      <c r="D105" s="208"/>
      <c r="E105" s="208"/>
      <c r="F105" s="208"/>
      <c r="G105" s="226"/>
      <c r="H105" s="208"/>
      <c r="I105" s="208"/>
      <c r="J105" s="208"/>
      <c r="K105" s="207"/>
    </row>
    <row r="106" spans="1:11" ht="15" customHeight="1">
      <c r="A106"/>
      <c r="B106" s="206"/>
      <c r="C106" s="195" t="s">
        <v>56</v>
      </c>
      <c r="D106" s="215"/>
      <c r="E106" s="215"/>
      <c r="F106" s="216" t="s">
        <v>668</v>
      </c>
      <c r="G106" s="195"/>
      <c r="H106" s="195" t="s">
        <v>708</v>
      </c>
      <c r="I106" s="195" t="s">
        <v>670</v>
      </c>
      <c r="J106" s="195">
        <v>20</v>
      </c>
      <c r="K106" s="207"/>
    </row>
    <row r="107" spans="1:11" ht="15" customHeight="1">
      <c r="A107"/>
      <c r="B107" s="206"/>
      <c r="C107" s="195" t="s">
        <v>671</v>
      </c>
      <c r="D107" s="195"/>
      <c r="E107" s="195"/>
      <c r="F107" s="216" t="s">
        <v>668</v>
      </c>
      <c r="G107" s="195"/>
      <c r="H107" s="195" t="s">
        <v>708</v>
      </c>
      <c r="I107" s="195" t="s">
        <v>670</v>
      </c>
      <c r="J107" s="195">
        <v>120</v>
      </c>
      <c r="K107" s="207"/>
    </row>
    <row r="108" spans="1:11" ht="15" customHeight="1">
      <c r="A108"/>
      <c r="B108" s="218"/>
      <c r="C108" s="195" t="s">
        <v>673</v>
      </c>
      <c r="D108" s="195"/>
      <c r="E108" s="195"/>
      <c r="F108" s="216" t="s">
        <v>674</v>
      </c>
      <c r="G108" s="195"/>
      <c r="H108" s="195" t="s">
        <v>708</v>
      </c>
      <c r="I108" s="195" t="s">
        <v>670</v>
      </c>
      <c r="J108" s="195">
        <v>50</v>
      </c>
      <c r="K108" s="207"/>
    </row>
    <row r="109" spans="1:11" ht="15" customHeight="1">
      <c r="A109"/>
      <c r="B109" s="218"/>
      <c r="C109" s="195" t="s">
        <v>676</v>
      </c>
      <c r="D109" s="195"/>
      <c r="E109" s="195"/>
      <c r="F109" s="216" t="s">
        <v>668</v>
      </c>
      <c r="G109" s="195"/>
      <c r="H109" s="195" t="s">
        <v>708</v>
      </c>
      <c r="I109" s="195" t="s">
        <v>678</v>
      </c>
      <c r="J109" s="195"/>
      <c r="K109" s="207"/>
    </row>
    <row r="110" spans="1:11" ht="15" customHeight="1">
      <c r="A110"/>
      <c r="B110" s="218"/>
      <c r="C110" s="195" t="s">
        <v>687</v>
      </c>
      <c r="D110" s="195"/>
      <c r="E110" s="195"/>
      <c r="F110" s="216" t="s">
        <v>674</v>
      </c>
      <c r="G110" s="195"/>
      <c r="H110" s="195" t="s">
        <v>708</v>
      </c>
      <c r="I110" s="195" t="s">
        <v>670</v>
      </c>
      <c r="J110" s="195">
        <v>50</v>
      </c>
      <c r="K110" s="207"/>
    </row>
    <row r="111" spans="1:11" ht="15" customHeight="1">
      <c r="A111"/>
      <c r="B111" s="218"/>
      <c r="C111" s="195" t="s">
        <v>695</v>
      </c>
      <c r="D111" s="195"/>
      <c r="E111" s="195"/>
      <c r="F111" s="216" t="s">
        <v>674</v>
      </c>
      <c r="G111" s="195"/>
      <c r="H111" s="195" t="s">
        <v>708</v>
      </c>
      <c r="I111" s="195" t="s">
        <v>670</v>
      </c>
      <c r="J111" s="195">
        <v>50</v>
      </c>
      <c r="K111" s="207"/>
    </row>
    <row r="112" spans="1:11" ht="15" customHeight="1">
      <c r="A112"/>
      <c r="B112" s="218"/>
      <c r="C112" s="195" t="s">
        <v>693</v>
      </c>
      <c r="D112" s="195"/>
      <c r="E112" s="195"/>
      <c r="F112" s="216" t="s">
        <v>674</v>
      </c>
      <c r="G112" s="195"/>
      <c r="H112" s="195" t="s">
        <v>708</v>
      </c>
      <c r="I112" s="195" t="s">
        <v>670</v>
      </c>
      <c r="J112" s="195">
        <v>50</v>
      </c>
      <c r="K112" s="207"/>
    </row>
    <row r="113" spans="1:11" ht="15" customHeight="1">
      <c r="A113"/>
      <c r="B113" s="218"/>
      <c r="C113" s="195" t="s">
        <v>56</v>
      </c>
      <c r="D113" s="195"/>
      <c r="E113" s="195"/>
      <c r="F113" s="216" t="s">
        <v>668</v>
      </c>
      <c r="G113" s="195"/>
      <c r="H113" s="195" t="s">
        <v>709</v>
      </c>
      <c r="I113" s="195" t="s">
        <v>670</v>
      </c>
      <c r="J113" s="195">
        <v>20</v>
      </c>
      <c r="K113" s="207"/>
    </row>
    <row r="114" spans="1:11" ht="15" customHeight="1">
      <c r="A114"/>
      <c r="B114" s="218"/>
      <c r="C114" s="195" t="s">
        <v>710</v>
      </c>
      <c r="D114" s="195"/>
      <c r="E114" s="195"/>
      <c r="F114" s="216" t="s">
        <v>668</v>
      </c>
      <c r="G114" s="195"/>
      <c r="H114" s="195" t="s">
        <v>711</v>
      </c>
      <c r="I114" s="195" t="s">
        <v>670</v>
      </c>
      <c r="J114" s="195">
        <v>120</v>
      </c>
      <c r="K114" s="207"/>
    </row>
    <row r="115" spans="1:11" ht="15" customHeight="1">
      <c r="A115"/>
      <c r="B115" s="218"/>
      <c r="C115" s="195" t="s">
        <v>41</v>
      </c>
      <c r="D115" s="195"/>
      <c r="E115" s="195"/>
      <c r="F115" s="216" t="s">
        <v>668</v>
      </c>
      <c r="G115" s="195"/>
      <c r="H115" s="195" t="s">
        <v>712</v>
      </c>
      <c r="I115" s="195" t="s">
        <v>703</v>
      </c>
      <c r="J115" s="195"/>
      <c r="K115" s="207"/>
    </row>
    <row r="116" spans="1:11" ht="15" customHeight="1">
      <c r="A116"/>
      <c r="B116" s="218"/>
      <c r="C116" s="195" t="s">
        <v>51</v>
      </c>
      <c r="D116" s="195"/>
      <c r="E116" s="195"/>
      <c r="F116" s="216" t="s">
        <v>668</v>
      </c>
      <c r="G116" s="195"/>
      <c r="H116" s="195" t="s">
        <v>713</v>
      </c>
      <c r="I116" s="195" t="s">
        <v>703</v>
      </c>
      <c r="J116" s="195"/>
      <c r="K116" s="207"/>
    </row>
    <row r="117" spans="1:11" ht="15" customHeight="1">
      <c r="A117"/>
      <c r="B117" s="218"/>
      <c r="C117" s="195" t="s">
        <v>60</v>
      </c>
      <c r="D117" s="195"/>
      <c r="E117" s="195"/>
      <c r="F117" s="216" t="s">
        <v>668</v>
      </c>
      <c r="G117" s="195"/>
      <c r="H117" s="195" t="s">
        <v>714</v>
      </c>
      <c r="I117" s="195" t="s">
        <v>715</v>
      </c>
      <c r="J117" s="195"/>
      <c r="K117" s="207"/>
    </row>
    <row r="118" spans="1:11" ht="15" customHeight="1">
      <c r="A118"/>
      <c r="B118" s="221"/>
      <c r="C118" s="227"/>
      <c r="D118" s="227"/>
      <c r="E118" s="227"/>
      <c r="F118" s="227"/>
      <c r="G118" s="227"/>
      <c r="H118" s="227"/>
      <c r="I118" s="227"/>
      <c r="J118" s="227"/>
      <c r="K118" s="223"/>
    </row>
    <row r="119" spans="1:11" ht="18.75" customHeight="1">
      <c r="A119"/>
      <c r="B119" s="228"/>
      <c r="C119" s="229"/>
      <c r="D119" s="229"/>
      <c r="E119" s="229"/>
      <c r="F119" s="230"/>
      <c r="G119" s="229"/>
      <c r="H119" s="229"/>
      <c r="I119" s="229"/>
      <c r="J119" s="229"/>
      <c r="K119" s="228"/>
    </row>
    <row r="120" spans="1:11" ht="18.75" customHeight="1">
      <c r="A120"/>
      <c r="B120" s="202"/>
      <c r="C120" s="202"/>
      <c r="D120" s="202"/>
      <c r="E120" s="202"/>
      <c r="F120" s="202"/>
      <c r="G120" s="202"/>
      <c r="H120" s="202"/>
      <c r="I120" s="202"/>
      <c r="J120" s="202"/>
      <c r="K120" s="202"/>
    </row>
    <row r="121" spans="1:11" ht="7.5" customHeight="1">
      <c r="A121"/>
      <c r="B121" s="231"/>
      <c r="C121" s="232"/>
      <c r="D121" s="232"/>
      <c r="E121" s="232"/>
      <c r="F121" s="232"/>
      <c r="G121" s="232"/>
      <c r="H121" s="232"/>
      <c r="I121" s="232"/>
      <c r="J121" s="232"/>
      <c r="K121" s="233"/>
    </row>
    <row r="122" spans="1:11" ht="45" customHeight="1">
      <c r="A122"/>
      <c r="B122" s="234"/>
      <c r="C122" s="286" t="s">
        <v>716</v>
      </c>
      <c r="D122" s="286"/>
      <c r="E122" s="286"/>
      <c r="F122" s="286"/>
      <c r="G122" s="286"/>
      <c r="H122" s="286"/>
      <c r="I122" s="286"/>
      <c r="J122" s="286"/>
      <c r="K122" s="235"/>
    </row>
    <row r="123" spans="1:11" ht="17.25" customHeight="1">
      <c r="A123"/>
      <c r="B123" s="236"/>
      <c r="C123" s="208" t="s">
        <v>662</v>
      </c>
      <c r="D123" s="208"/>
      <c r="E123" s="208"/>
      <c r="F123" s="208" t="s">
        <v>663</v>
      </c>
      <c r="G123" s="209"/>
      <c r="H123" s="208" t="s">
        <v>57</v>
      </c>
      <c r="I123" s="208" t="s">
        <v>60</v>
      </c>
      <c r="J123" s="208" t="s">
        <v>664</v>
      </c>
      <c r="K123" s="237"/>
    </row>
    <row r="124" spans="1:11" ht="17.25" customHeight="1">
      <c r="A124"/>
      <c r="B124" s="236"/>
      <c r="C124" s="210" t="s">
        <v>665</v>
      </c>
      <c r="D124" s="210"/>
      <c r="E124" s="210"/>
      <c r="F124" s="211" t="s">
        <v>666</v>
      </c>
      <c r="G124" s="212"/>
      <c r="H124" s="210"/>
      <c r="I124" s="210"/>
      <c r="J124" s="210" t="s">
        <v>667</v>
      </c>
      <c r="K124" s="237"/>
    </row>
    <row r="125" spans="1:11" ht="5.25" customHeight="1">
      <c r="A125"/>
      <c r="B125" s="238"/>
      <c r="C125" s="213"/>
      <c r="D125" s="213"/>
      <c r="E125" s="213"/>
      <c r="F125" s="213"/>
      <c r="G125" s="239"/>
      <c r="H125" s="213"/>
      <c r="I125" s="213"/>
      <c r="J125" s="213"/>
      <c r="K125" s="240"/>
    </row>
    <row r="126" spans="1:11" ht="15" customHeight="1">
      <c r="A126"/>
      <c r="B126" s="238"/>
      <c r="C126" s="195" t="s">
        <v>671</v>
      </c>
      <c r="D126" s="215"/>
      <c r="E126" s="215"/>
      <c r="F126" s="216" t="s">
        <v>668</v>
      </c>
      <c r="G126" s="195"/>
      <c r="H126" s="195" t="s">
        <v>708</v>
      </c>
      <c r="I126" s="195" t="s">
        <v>670</v>
      </c>
      <c r="J126" s="195">
        <v>120</v>
      </c>
      <c r="K126" s="241"/>
    </row>
    <row r="127" spans="1:11" ht="15" customHeight="1">
      <c r="A127"/>
      <c r="B127" s="238"/>
      <c r="C127" s="195" t="s">
        <v>717</v>
      </c>
      <c r="D127" s="195"/>
      <c r="E127" s="195"/>
      <c r="F127" s="216" t="s">
        <v>668</v>
      </c>
      <c r="G127" s="195"/>
      <c r="H127" s="195" t="s">
        <v>718</v>
      </c>
      <c r="I127" s="195" t="s">
        <v>670</v>
      </c>
      <c r="J127" s="195" t="s">
        <v>719</v>
      </c>
      <c r="K127" s="241"/>
    </row>
    <row r="128" spans="1:11" ht="15" customHeight="1">
      <c r="A128"/>
      <c r="B128" s="238"/>
      <c r="C128" s="195" t="s">
        <v>615</v>
      </c>
      <c r="D128" s="195"/>
      <c r="E128" s="195"/>
      <c r="F128" s="216" t="s">
        <v>668</v>
      </c>
      <c r="G128" s="195"/>
      <c r="H128" s="195" t="s">
        <v>720</v>
      </c>
      <c r="I128" s="195" t="s">
        <v>670</v>
      </c>
      <c r="J128" s="195" t="s">
        <v>719</v>
      </c>
      <c r="K128" s="241"/>
    </row>
    <row r="129" spans="1:11" ht="15" customHeight="1">
      <c r="A129"/>
      <c r="B129" s="238"/>
      <c r="C129" s="195" t="s">
        <v>679</v>
      </c>
      <c r="D129" s="195"/>
      <c r="E129" s="195"/>
      <c r="F129" s="216" t="s">
        <v>674</v>
      </c>
      <c r="G129" s="195"/>
      <c r="H129" s="195" t="s">
        <v>680</v>
      </c>
      <c r="I129" s="195" t="s">
        <v>670</v>
      </c>
      <c r="J129" s="195">
        <v>15</v>
      </c>
      <c r="K129" s="241"/>
    </row>
    <row r="130" spans="1:11" ht="15" customHeight="1">
      <c r="A130"/>
      <c r="B130" s="238"/>
      <c r="C130" s="219" t="s">
        <v>681</v>
      </c>
      <c r="D130" s="219"/>
      <c r="E130" s="219"/>
      <c r="F130" s="220" t="s">
        <v>674</v>
      </c>
      <c r="G130" s="219"/>
      <c r="H130" s="219" t="s">
        <v>682</v>
      </c>
      <c r="I130" s="219" t="s">
        <v>670</v>
      </c>
      <c r="J130" s="219">
        <v>15</v>
      </c>
      <c r="K130" s="241"/>
    </row>
    <row r="131" spans="1:11" ht="15" customHeight="1">
      <c r="A131"/>
      <c r="B131" s="238"/>
      <c r="C131" s="219" t="s">
        <v>683</v>
      </c>
      <c r="D131" s="219"/>
      <c r="E131" s="219"/>
      <c r="F131" s="220" t="s">
        <v>674</v>
      </c>
      <c r="G131" s="219"/>
      <c r="H131" s="219" t="s">
        <v>684</v>
      </c>
      <c r="I131" s="219" t="s">
        <v>670</v>
      </c>
      <c r="J131" s="219">
        <v>20</v>
      </c>
      <c r="K131" s="241"/>
    </row>
    <row r="132" spans="1:11" ht="15" customHeight="1">
      <c r="A132"/>
      <c r="B132" s="238"/>
      <c r="C132" s="219" t="s">
        <v>685</v>
      </c>
      <c r="D132" s="219"/>
      <c r="E132" s="219"/>
      <c r="F132" s="220" t="s">
        <v>674</v>
      </c>
      <c r="G132" s="219"/>
      <c r="H132" s="219" t="s">
        <v>686</v>
      </c>
      <c r="I132" s="219" t="s">
        <v>670</v>
      </c>
      <c r="J132" s="219">
        <v>20</v>
      </c>
      <c r="K132" s="241"/>
    </row>
    <row r="133" spans="1:11" ht="15" customHeight="1">
      <c r="A133"/>
      <c r="B133" s="238"/>
      <c r="C133" s="195" t="s">
        <v>673</v>
      </c>
      <c r="D133" s="195"/>
      <c r="E133" s="195"/>
      <c r="F133" s="216" t="s">
        <v>674</v>
      </c>
      <c r="G133" s="195"/>
      <c r="H133" s="195" t="s">
        <v>708</v>
      </c>
      <c r="I133" s="195" t="s">
        <v>670</v>
      </c>
      <c r="J133" s="195">
        <v>50</v>
      </c>
      <c r="K133" s="241"/>
    </row>
    <row r="134" spans="1:11" ht="15" customHeight="1">
      <c r="A134"/>
      <c r="B134" s="238"/>
      <c r="C134" s="195" t="s">
        <v>687</v>
      </c>
      <c r="D134" s="195"/>
      <c r="E134" s="195"/>
      <c r="F134" s="216" t="s">
        <v>674</v>
      </c>
      <c r="G134" s="195"/>
      <c r="H134" s="195" t="s">
        <v>708</v>
      </c>
      <c r="I134" s="195" t="s">
        <v>670</v>
      </c>
      <c r="J134" s="195">
        <v>50</v>
      </c>
      <c r="K134" s="241"/>
    </row>
    <row r="135" spans="1:11" ht="15" customHeight="1">
      <c r="A135"/>
      <c r="B135" s="238"/>
      <c r="C135" s="195" t="s">
        <v>693</v>
      </c>
      <c r="D135" s="195"/>
      <c r="E135" s="195"/>
      <c r="F135" s="216" t="s">
        <v>674</v>
      </c>
      <c r="G135" s="195"/>
      <c r="H135" s="195" t="s">
        <v>708</v>
      </c>
      <c r="I135" s="195" t="s">
        <v>670</v>
      </c>
      <c r="J135" s="195">
        <v>50</v>
      </c>
      <c r="K135" s="241"/>
    </row>
    <row r="136" spans="1:11" ht="15" customHeight="1">
      <c r="A136"/>
      <c r="B136" s="238"/>
      <c r="C136" s="195" t="s">
        <v>695</v>
      </c>
      <c r="D136" s="195"/>
      <c r="E136" s="195"/>
      <c r="F136" s="216" t="s">
        <v>674</v>
      </c>
      <c r="G136" s="195"/>
      <c r="H136" s="195" t="s">
        <v>708</v>
      </c>
      <c r="I136" s="195" t="s">
        <v>670</v>
      </c>
      <c r="J136" s="195">
        <v>50</v>
      </c>
      <c r="K136" s="241"/>
    </row>
    <row r="137" spans="1:11" ht="15" customHeight="1">
      <c r="A137"/>
      <c r="B137" s="238"/>
      <c r="C137" s="195" t="s">
        <v>696</v>
      </c>
      <c r="D137" s="195"/>
      <c r="E137" s="195"/>
      <c r="F137" s="216" t="s">
        <v>674</v>
      </c>
      <c r="G137" s="195"/>
      <c r="H137" s="195" t="s">
        <v>721</v>
      </c>
      <c r="I137" s="195" t="s">
        <v>670</v>
      </c>
      <c r="J137" s="195">
        <v>255</v>
      </c>
      <c r="K137" s="241"/>
    </row>
    <row r="138" spans="1:11" ht="15" customHeight="1">
      <c r="A138"/>
      <c r="B138" s="238"/>
      <c r="C138" s="195" t="s">
        <v>698</v>
      </c>
      <c r="D138" s="195"/>
      <c r="E138" s="195"/>
      <c r="F138" s="216" t="s">
        <v>668</v>
      </c>
      <c r="G138" s="195"/>
      <c r="H138" s="195" t="s">
        <v>722</v>
      </c>
      <c r="I138" s="195" t="s">
        <v>700</v>
      </c>
      <c r="J138" s="195"/>
      <c r="K138" s="241"/>
    </row>
    <row r="139" spans="1:11" ht="15" customHeight="1">
      <c r="A139"/>
      <c r="B139" s="238"/>
      <c r="C139" s="195" t="s">
        <v>701</v>
      </c>
      <c r="D139" s="195"/>
      <c r="E139" s="195"/>
      <c r="F139" s="216" t="s">
        <v>668</v>
      </c>
      <c r="G139" s="195"/>
      <c r="H139" s="195" t="s">
        <v>723</v>
      </c>
      <c r="I139" s="195" t="s">
        <v>703</v>
      </c>
      <c r="J139" s="195"/>
      <c r="K139" s="241"/>
    </row>
    <row r="140" spans="1:11" ht="15" customHeight="1">
      <c r="A140"/>
      <c r="B140" s="238"/>
      <c r="C140" s="195" t="s">
        <v>704</v>
      </c>
      <c r="D140" s="195"/>
      <c r="E140" s="195"/>
      <c r="F140" s="216" t="s">
        <v>668</v>
      </c>
      <c r="G140" s="195"/>
      <c r="H140" s="195" t="s">
        <v>704</v>
      </c>
      <c r="I140" s="195" t="s">
        <v>703</v>
      </c>
      <c r="J140" s="195"/>
      <c r="K140" s="241"/>
    </row>
    <row r="141" spans="1:11" ht="15" customHeight="1">
      <c r="A141"/>
      <c r="B141" s="238"/>
      <c r="C141" s="195" t="s">
        <v>41</v>
      </c>
      <c r="D141" s="195"/>
      <c r="E141" s="195"/>
      <c r="F141" s="216" t="s">
        <v>668</v>
      </c>
      <c r="G141" s="195"/>
      <c r="H141" s="195" t="s">
        <v>724</v>
      </c>
      <c r="I141" s="195" t="s">
        <v>703</v>
      </c>
      <c r="J141" s="195"/>
      <c r="K141" s="241"/>
    </row>
    <row r="142" spans="1:11" ht="15" customHeight="1">
      <c r="A142"/>
      <c r="B142" s="238"/>
      <c r="C142" s="195" t="s">
        <v>725</v>
      </c>
      <c r="D142" s="195"/>
      <c r="E142" s="195"/>
      <c r="F142" s="216" t="s">
        <v>668</v>
      </c>
      <c r="G142" s="195"/>
      <c r="H142" s="195" t="s">
        <v>726</v>
      </c>
      <c r="I142" s="195" t="s">
        <v>703</v>
      </c>
      <c r="J142" s="195"/>
      <c r="K142" s="241"/>
    </row>
    <row r="143" spans="1:11" ht="15" customHeight="1">
      <c r="A143"/>
      <c r="B143" s="242"/>
      <c r="C143" s="243"/>
      <c r="D143" s="243"/>
      <c r="E143" s="243"/>
      <c r="F143" s="243"/>
      <c r="G143" s="243"/>
      <c r="H143" s="243"/>
      <c r="I143" s="243"/>
      <c r="J143" s="243"/>
      <c r="K143" s="244"/>
    </row>
    <row r="144" spans="1:11" ht="18.75" customHeight="1">
      <c r="A144"/>
      <c r="B144" s="229"/>
      <c r="C144" s="229"/>
      <c r="D144" s="229"/>
      <c r="E144" s="229"/>
      <c r="F144" s="230"/>
      <c r="G144" s="229"/>
      <c r="H144" s="229"/>
      <c r="I144" s="229"/>
      <c r="J144" s="229"/>
      <c r="K144" s="229"/>
    </row>
    <row r="145" spans="1:11" ht="18.75" customHeight="1">
      <c r="A145"/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</row>
    <row r="146" spans="1:11" ht="7.5" customHeight="1">
      <c r="A146"/>
      <c r="B146" s="203"/>
      <c r="C146" s="204"/>
      <c r="D146" s="204"/>
      <c r="E146" s="204"/>
      <c r="F146" s="204"/>
      <c r="G146" s="204"/>
      <c r="H146" s="204"/>
      <c r="I146" s="204"/>
      <c r="J146" s="204"/>
      <c r="K146" s="205"/>
    </row>
    <row r="147" spans="1:11" ht="45" customHeight="1">
      <c r="A147"/>
      <c r="B147" s="206"/>
      <c r="C147" s="292" t="s">
        <v>727</v>
      </c>
      <c r="D147" s="292"/>
      <c r="E147" s="292"/>
      <c r="F147" s="292"/>
      <c r="G147" s="292"/>
      <c r="H147" s="292"/>
      <c r="I147" s="292"/>
      <c r="J147" s="292"/>
      <c r="K147" s="207"/>
    </row>
    <row r="148" spans="1:11" ht="17.25" customHeight="1">
      <c r="A148"/>
      <c r="B148" s="206"/>
      <c r="C148" s="208" t="s">
        <v>662</v>
      </c>
      <c r="D148" s="208"/>
      <c r="E148" s="208"/>
      <c r="F148" s="208" t="s">
        <v>663</v>
      </c>
      <c r="G148" s="209"/>
      <c r="H148" s="208" t="s">
        <v>57</v>
      </c>
      <c r="I148" s="208" t="s">
        <v>60</v>
      </c>
      <c r="J148" s="208" t="s">
        <v>664</v>
      </c>
      <c r="K148" s="207"/>
    </row>
    <row r="149" spans="1:11" ht="17.25" customHeight="1">
      <c r="A149"/>
      <c r="B149" s="206"/>
      <c r="C149" s="210" t="s">
        <v>665</v>
      </c>
      <c r="D149" s="210"/>
      <c r="E149" s="210"/>
      <c r="F149" s="211" t="s">
        <v>666</v>
      </c>
      <c r="G149" s="212"/>
      <c r="H149" s="210"/>
      <c r="I149" s="210"/>
      <c r="J149" s="210" t="s">
        <v>667</v>
      </c>
      <c r="K149" s="207"/>
    </row>
    <row r="150" spans="1:11" ht="5.25" customHeight="1">
      <c r="A150"/>
      <c r="B150" s="218"/>
      <c r="C150" s="213"/>
      <c r="D150" s="213"/>
      <c r="E150" s="213"/>
      <c r="F150" s="213"/>
      <c r="G150" s="214"/>
      <c r="H150" s="213"/>
      <c r="I150" s="213"/>
      <c r="J150" s="213"/>
      <c r="K150" s="241"/>
    </row>
    <row r="151" spans="1:11" ht="15" customHeight="1">
      <c r="A151"/>
      <c r="B151" s="218"/>
      <c r="C151" s="245" t="s">
        <v>671</v>
      </c>
      <c r="D151" s="195"/>
      <c r="E151" s="195"/>
      <c r="F151" s="246" t="s">
        <v>668</v>
      </c>
      <c r="G151" s="195"/>
      <c r="H151" s="245" t="s">
        <v>708</v>
      </c>
      <c r="I151" s="245" t="s">
        <v>670</v>
      </c>
      <c r="J151" s="245">
        <v>120</v>
      </c>
      <c r="K151" s="241"/>
    </row>
    <row r="152" spans="1:11" ht="15" customHeight="1">
      <c r="A152"/>
      <c r="B152" s="218"/>
      <c r="C152" s="245" t="s">
        <v>717</v>
      </c>
      <c r="D152" s="195"/>
      <c r="E152" s="195"/>
      <c r="F152" s="246" t="s">
        <v>668</v>
      </c>
      <c r="G152" s="195"/>
      <c r="H152" s="245" t="s">
        <v>728</v>
      </c>
      <c r="I152" s="245" t="s">
        <v>670</v>
      </c>
      <c r="J152" s="245" t="s">
        <v>719</v>
      </c>
      <c r="K152" s="241"/>
    </row>
    <row r="153" spans="1:11" ht="15" customHeight="1">
      <c r="A153"/>
      <c r="B153" s="218"/>
      <c r="C153" s="245" t="s">
        <v>615</v>
      </c>
      <c r="D153" s="195"/>
      <c r="E153" s="195"/>
      <c r="F153" s="246" t="s">
        <v>668</v>
      </c>
      <c r="G153" s="195"/>
      <c r="H153" s="245" t="s">
        <v>729</v>
      </c>
      <c r="I153" s="245" t="s">
        <v>670</v>
      </c>
      <c r="J153" s="245" t="s">
        <v>719</v>
      </c>
      <c r="K153" s="241"/>
    </row>
    <row r="154" spans="1:11" ht="15" customHeight="1">
      <c r="A154"/>
      <c r="B154" s="218"/>
      <c r="C154" s="245" t="s">
        <v>673</v>
      </c>
      <c r="D154" s="195"/>
      <c r="E154" s="195"/>
      <c r="F154" s="246" t="s">
        <v>674</v>
      </c>
      <c r="G154" s="195"/>
      <c r="H154" s="245" t="s">
        <v>708</v>
      </c>
      <c r="I154" s="245" t="s">
        <v>670</v>
      </c>
      <c r="J154" s="245">
        <v>50</v>
      </c>
      <c r="K154" s="241"/>
    </row>
    <row r="155" spans="1:11" ht="15" customHeight="1">
      <c r="A155"/>
      <c r="B155" s="218"/>
      <c r="C155" s="245" t="s">
        <v>676</v>
      </c>
      <c r="D155" s="195"/>
      <c r="E155" s="195"/>
      <c r="F155" s="246" t="s">
        <v>668</v>
      </c>
      <c r="G155" s="195"/>
      <c r="H155" s="245" t="s">
        <v>708</v>
      </c>
      <c r="I155" s="245" t="s">
        <v>678</v>
      </c>
      <c r="J155" s="245"/>
      <c r="K155" s="241"/>
    </row>
    <row r="156" spans="1:11" ht="15" customHeight="1">
      <c r="A156"/>
      <c r="B156" s="218"/>
      <c r="C156" s="245" t="s">
        <v>687</v>
      </c>
      <c r="D156" s="195"/>
      <c r="E156" s="195"/>
      <c r="F156" s="246" t="s">
        <v>674</v>
      </c>
      <c r="G156" s="195"/>
      <c r="H156" s="245" t="s">
        <v>708</v>
      </c>
      <c r="I156" s="245" t="s">
        <v>670</v>
      </c>
      <c r="J156" s="245">
        <v>50</v>
      </c>
      <c r="K156" s="241"/>
    </row>
    <row r="157" spans="1:11" ht="15" customHeight="1">
      <c r="A157"/>
      <c r="B157" s="218"/>
      <c r="C157" s="245" t="s">
        <v>695</v>
      </c>
      <c r="D157" s="195"/>
      <c r="E157" s="195"/>
      <c r="F157" s="246" t="s">
        <v>674</v>
      </c>
      <c r="G157" s="195"/>
      <c r="H157" s="245" t="s">
        <v>708</v>
      </c>
      <c r="I157" s="245" t="s">
        <v>670</v>
      </c>
      <c r="J157" s="245">
        <v>50</v>
      </c>
      <c r="K157" s="241"/>
    </row>
    <row r="158" spans="1:11" ht="15" customHeight="1">
      <c r="A158"/>
      <c r="B158" s="218"/>
      <c r="C158" s="245" t="s">
        <v>693</v>
      </c>
      <c r="D158" s="195"/>
      <c r="E158" s="195"/>
      <c r="F158" s="246" t="s">
        <v>674</v>
      </c>
      <c r="G158" s="195"/>
      <c r="H158" s="245" t="s">
        <v>708</v>
      </c>
      <c r="I158" s="245" t="s">
        <v>670</v>
      </c>
      <c r="J158" s="245">
        <v>50</v>
      </c>
      <c r="K158" s="241"/>
    </row>
    <row r="159" spans="1:11" ht="15" customHeight="1">
      <c r="A159"/>
      <c r="B159" s="218"/>
      <c r="C159" s="245" t="s">
        <v>92</v>
      </c>
      <c r="D159" s="195"/>
      <c r="E159" s="195"/>
      <c r="F159" s="246" t="s">
        <v>668</v>
      </c>
      <c r="G159" s="195"/>
      <c r="H159" s="245" t="s">
        <v>730</v>
      </c>
      <c r="I159" s="245" t="s">
        <v>670</v>
      </c>
      <c r="J159" s="245" t="s">
        <v>731</v>
      </c>
      <c r="K159" s="241"/>
    </row>
    <row r="160" spans="1:11" ht="15" customHeight="1">
      <c r="A160"/>
      <c r="B160" s="218"/>
      <c r="C160" s="245" t="s">
        <v>732</v>
      </c>
      <c r="D160" s="195"/>
      <c r="E160" s="195"/>
      <c r="F160" s="246" t="s">
        <v>668</v>
      </c>
      <c r="G160" s="195"/>
      <c r="H160" s="245" t="s">
        <v>733</v>
      </c>
      <c r="I160" s="245" t="s">
        <v>703</v>
      </c>
      <c r="J160" s="245"/>
      <c r="K160" s="241"/>
    </row>
    <row r="161" spans="1:11" ht="15" customHeight="1">
      <c r="A161"/>
      <c r="B161" s="247"/>
      <c r="C161" s="227"/>
      <c r="D161" s="227"/>
      <c r="E161" s="227"/>
      <c r="F161" s="227"/>
      <c r="G161" s="227"/>
      <c r="H161" s="227"/>
      <c r="I161" s="227"/>
      <c r="J161" s="227"/>
      <c r="K161" s="248"/>
    </row>
    <row r="162" spans="1:11" ht="18.75" customHeight="1">
      <c r="A162"/>
      <c r="B162" s="229"/>
      <c r="C162" s="239"/>
      <c r="D162" s="239"/>
      <c r="E162" s="239"/>
      <c r="F162" s="249"/>
      <c r="G162" s="239"/>
      <c r="H162" s="239"/>
      <c r="I162" s="239"/>
      <c r="J162" s="239"/>
      <c r="K162" s="229"/>
    </row>
    <row r="163" spans="1:11" ht="18.75" customHeight="1">
      <c r="A163"/>
      <c r="B163" s="202"/>
      <c r="C163" s="202"/>
      <c r="D163" s="202"/>
      <c r="E163" s="202"/>
      <c r="F163" s="202"/>
      <c r="G163" s="202"/>
      <c r="H163" s="202"/>
      <c r="I163" s="202"/>
      <c r="J163" s="202"/>
      <c r="K163" s="202"/>
    </row>
    <row r="164" spans="1:11" ht="7.5" customHeight="1">
      <c r="A164"/>
      <c r="B164" s="183"/>
      <c r="C164" s="184"/>
      <c r="D164" s="184"/>
      <c r="E164" s="184"/>
      <c r="F164" s="184"/>
      <c r="G164" s="184"/>
      <c r="H164" s="184"/>
      <c r="I164" s="184"/>
      <c r="J164" s="184"/>
      <c r="K164" s="185"/>
    </row>
    <row r="165" spans="1:11" ht="45" customHeight="1">
      <c r="A165"/>
      <c r="B165" s="187"/>
      <c r="C165" s="286" t="s">
        <v>734</v>
      </c>
      <c r="D165" s="286"/>
      <c r="E165" s="286"/>
      <c r="F165" s="286"/>
      <c r="G165" s="286"/>
      <c r="H165" s="286"/>
      <c r="I165" s="286"/>
      <c r="J165" s="286"/>
      <c r="K165" s="188"/>
    </row>
    <row r="166" spans="1:11" ht="17.25" customHeight="1">
      <c r="A166"/>
      <c r="B166" s="187"/>
      <c r="C166" s="208" t="s">
        <v>662</v>
      </c>
      <c r="D166" s="208"/>
      <c r="E166" s="208"/>
      <c r="F166" s="208" t="s">
        <v>663</v>
      </c>
      <c r="G166" s="250"/>
      <c r="H166" s="251" t="s">
        <v>57</v>
      </c>
      <c r="I166" s="251" t="s">
        <v>60</v>
      </c>
      <c r="J166" s="208" t="s">
        <v>664</v>
      </c>
      <c r="K166" s="188"/>
    </row>
    <row r="167" spans="1:11" ht="17.25" customHeight="1">
      <c r="A167"/>
      <c r="B167" s="189"/>
      <c r="C167" s="210" t="s">
        <v>665</v>
      </c>
      <c r="D167" s="210"/>
      <c r="E167" s="210"/>
      <c r="F167" s="211" t="s">
        <v>666</v>
      </c>
      <c r="G167" s="252"/>
      <c r="H167" s="253"/>
      <c r="I167" s="253"/>
      <c r="J167" s="210" t="s">
        <v>667</v>
      </c>
      <c r="K167" s="190"/>
    </row>
    <row r="168" spans="1:11" ht="5.25" customHeight="1">
      <c r="A168"/>
      <c r="B168" s="218"/>
      <c r="C168" s="213"/>
      <c r="D168" s="213"/>
      <c r="E168" s="213"/>
      <c r="F168" s="213"/>
      <c r="G168" s="214"/>
      <c r="H168" s="213"/>
      <c r="I168" s="213"/>
      <c r="J168" s="213"/>
      <c r="K168" s="241"/>
    </row>
    <row r="169" spans="1:11" ht="15" customHeight="1">
      <c r="A169"/>
      <c r="B169" s="218"/>
      <c r="C169" s="195" t="s">
        <v>671</v>
      </c>
      <c r="D169" s="195"/>
      <c r="E169" s="195"/>
      <c r="F169" s="216" t="s">
        <v>668</v>
      </c>
      <c r="G169" s="195"/>
      <c r="H169" s="195" t="s">
        <v>708</v>
      </c>
      <c r="I169" s="195" t="s">
        <v>670</v>
      </c>
      <c r="J169" s="195">
        <v>120</v>
      </c>
      <c r="K169" s="241"/>
    </row>
    <row r="170" spans="1:11" ht="15" customHeight="1">
      <c r="A170"/>
      <c r="B170" s="218"/>
      <c r="C170" s="195" t="s">
        <v>717</v>
      </c>
      <c r="D170" s="195"/>
      <c r="E170" s="195"/>
      <c r="F170" s="216" t="s">
        <v>668</v>
      </c>
      <c r="G170" s="195"/>
      <c r="H170" s="195" t="s">
        <v>718</v>
      </c>
      <c r="I170" s="195" t="s">
        <v>670</v>
      </c>
      <c r="J170" s="195" t="s">
        <v>719</v>
      </c>
      <c r="K170" s="241"/>
    </row>
    <row r="171" spans="1:11" ht="15" customHeight="1">
      <c r="A171"/>
      <c r="B171" s="218"/>
      <c r="C171" s="195" t="s">
        <v>615</v>
      </c>
      <c r="D171" s="195"/>
      <c r="E171" s="195"/>
      <c r="F171" s="216" t="s">
        <v>668</v>
      </c>
      <c r="G171" s="195"/>
      <c r="H171" s="195" t="s">
        <v>735</v>
      </c>
      <c r="I171" s="195" t="s">
        <v>670</v>
      </c>
      <c r="J171" s="195" t="s">
        <v>719</v>
      </c>
      <c r="K171" s="241"/>
    </row>
    <row r="172" spans="1:11" ht="15" customHeight="1">
      <c r="A172"/>
      <c r="B172" s="218"/>
      <c r="C172" s="195" t="s">
        <v>673</v>
      </c>
      <c r="D172" s="195"/>
      <c r="E172" s="195"/>
      <c r="F172" s="216" t="s">
        <v>674</v>
      </c>
      <c r="G172" s="195"/>
      <c r="H172" s="195" t="s">
        <v>735</v>
      </c>
      <c r="I172" s="195" t="s">
        <v>670</v>
      </c>
      <c r="J172" s="195">
        <v>50</v>
      </c>
      <c r="K172" s="241"/>
    </row>
    <row r="173" spans="1:11" ht="15" customHeight="1">
      <c r="A173"/>
      <c r="B173" s="218"/>
      <c r="C173" s="195" t="s">
        <v>676</v>
      </c>
      <c r="D173" s="195"/>
      <c r="E173" s="195"/>
      <c r="F173" s="216" t="s">
        <v>668</v>
      </c>
      <c r="G173" s="195"/>
      <c r="H173" s="195" t="s">
        <v>735</v>
      </c>
      <c r="I173" s="195" t="s">
        <v>678</v>
      </c>
      <c r="J173" s="195"/>
      <c r="K173" s="241"/>
    </row>
    <row r="174" spans="1:11" ht="15" customHeight="1">
      <c r="A174"/>
      <c r="B174" s="218"/>
      <c r="C174" s="195" t="s">
        <v>687</v>
      </c>
      <c r="D174" s="195"/>
      <c r="E174" s="195"/>
      <c r="F174" s="216" t="s">
        <v>674</v>
      </c>
      <c r="G174" s="195"/>
      <c r="H174" s="195" t="s">
        <v>735</v>
      </c>
      <c r="I174" s="195" t="s">
        <v>670</v>
      </c>
      <c r="J174" s="195">
        <v>50</v>
      </c>
      <c r="K174" s="241"/>
    </row>
    <row r="175" spans="1:11" ht="15" customHeight="1">
      <c r="A175"/>
      <c r="B175" s="218"/>
      <c r="C175" s="195" t="s">
        <v>695</v>
      </c>
      <c r="D175" s="195"/>
      <c r="E175" s="195"/>
      <c r="F175" s="216" t="s">
        <v>674</v>
      </c>
      <c r="G175" s="195"/>
      <c r="H175" s="195" t="s">
        <v>735</v>
      </c>
      <c r="I175" s="195" t="s">
        <v>670</v>
      </c>
      <c r="J175" s="195">
        <v>50</v>
      </c>
      <c r="K175" s="241"/>
    </row>
    <row r="176" spans="1:11" ht="15" customHeight="1">
      <c r="A176"/>
      <c r="B176" s="218"/>
      <c r="C176" s="195" t="s">
        <v>693</v>
      </c>
      <c r="D176" s="195"/>
      <c r="E176" s="195"/>
      <c r="F176" s="216" t="s">
        <v>674</v>
      </c>
      <c r="G176" s="195"/>
      <c r="H176" s="195" t="s">
        <v>735</v>
      </c>
      <c r="I176" s="195" t="s">
        <v>670</v>
      </c>
      <c r="J176" s="195">
        <v>50</v>
      </c>
      <c r="K176" s="241"/>
    </row>
    <row r="177" spans="1:11" ht="15" customHeight="1">
      <c r="A177"/>
      <c r="B177" s="218"/>
      <c r="C177" s="195" t="s">
        <v>110</v>
      </c>
      <c r="D177" s="195"/>
      <c r="E177" s="195"/>
      <c r="F177" s="216" t="s">
        <v>668</v>
      </c>
      <c r="G177" s="195"/>
      <c r="H177" s="195" t="s">
        <v>736</v>
      </c>
      <c r="I177" s="195" t="s">
        <v>737</v>
      </c>
      <c r="J177" s="195"/>
      <c r="K177" s="241"/>
    </row>
    <row r="178" spans="1:11" ht="15" customHeight="1">
      <c r="A178"/>
      <c r="B178" s="218"/>
      <c r="C178" s="195" t="s">
        <v>60</v>
      </c>
      <c r="D178" s="195"/>
      <c r="E178" s="195"/>
      <c r="F178" s="216" t="s">
        <v>668</v>
      </c>
      <c r="G178" s="195"/>
      <c r="H178" s="195" t="s">
        <v>738</v>
      </c>
      <c r="I178" s="195" t="s">
        <v>739</v>
      </c>
      <c r="J178" s="195">
        <v>1</v>
      </c>
      <c r="K178" s="241"/>
    </row>
    <row r="179" spans="1:11" ht="15" customHeight="1">
      <c r="A179"/>
      <c r="B179" s="218"/>
      <c r="C179" s="195" t="s">
        <v>56</v>
      </c>
      <c r="D179" s="195"/>
      <c r="E179" s="195"/>
      <c r="F179" s="216" t="s">
        <v>668</v>
      </c>
      <c r="G179" s="195"/>
      <c r="H179" s="195" t="s">
        <v>740</v>
      </c>
      <c r="I179" s="195" t="s">
        <v>670</v>
      </c>
      <c r="J179" s="195">
        <v>20</v>
      </c>
      <c r="K179" s="241"/>
    </row>
    <row r="180" spans="1:11" ht="15" customHeight="1">
      <c r="A180"/>
      <c r="B180" s="218"/>
      <c r="C180" s="195" t="s">
        <v>57</v>
      </c>
      <c r="D180" s="195"/>
      <c r="E180" s="195"/>
      <c r="F180" s="216" t="s">
        <v>668</v>
      </c>
      <c r="G180" s="195"/>
      <c r="H180" s="195" t="s">
        <v>741</v>
      </c>
      <c r="I180" s="195" t="s">
        <v>670</v>
      </c>
      <c r="J180" s="195">
        <v>255</v>
      </c>
      <c r="K180" s="241"/>
    </row>
    <row r="181" spans="1:11" ht="15" customHeight="1">
      <c r="A181"/>
      <c r="B181" s="218"/>
      <c r="C181" s="195" t="s">
        <v>111</v>
      </c>
      <c r="D181" s="195"/>
      <c r="E181" s="195"/>
      <c r="F181" s="216" t="s">
        <v>668</v>
      </c>
      <c r="G181" s="195"/>
      <c r="H181" s="195" t="s">
        <v>631</v>
      </c>
      <c r="I181" s="195" t="s">
        <v>670</v>
      </c>
      <c r="J181" s="195">
        <v>10</v>
      </c>
      <c r="K181" s="241"/>
    </row>
    <row r="182" spans="1:11" ht="15" customHeight="1">
      <c r="A182"/>
      <c r="B182" s="218"/>
      <c r="C182" s="195" t="s">
        <v>112</v>
      </c>
      <c r="D182" s="195"/>
      <c r="E182" s="195"/>
      <c r="F182" s="216" t="s">
        <v>668</v>
      </c>
      <c r="G182" s="195"/>
      <c r="H182" s="195" t="s">
        <v>742</v>
      </c>
      <c r="I182" s="195" t="s">
        <v>703</v>
      </c>
      <c r="J182" s="195"/>
      <c r="K182" s="241"/>
    </row>
    <row r="183" spans="1:11" ht="15" customHeight="1">
      <c r="A183"/>
      <c r="B183" s="218"/>
      <c r="C183" s="195" t="s">
        <v>743</v>
      </c>
      <c r="D183" s="195"/>
      <c r="E183" s="195"/>
      <c r="F183" s="216" t="s">
        <v>668</v>
      </c>
      <c r="G183" s="195"/>
      <c r="H183" s="195" t="s">
        <v>744</v>
      </c>
      <c r="I183" s="195" t="s">
        <v>703</v>
      </c>
      <c r="J183" s="195"/>
      <c r="K183" s="241"/>
    </row>
    <row r="184" spans="1:11" ht="15" customHeight="1">
      <c r="A184"/>
      <c r="B184" s="218"/>
      <c r="C184" s="195" t="s">
        <v>732</v>
      </c>
      <c r="D184" s="195"/>
      <c r="E184" s="195"/>
      <c r="F184" s="216" t="s">
        <v>668</v>
      </c>
      <c r="G184" s="195"/>
      <c r="H184" s="195" t="s">
        <v>745</v>
      </c>
      <c r="I184" s="195" t="s">
        <v>703</v>
      </c>
      <c r="J184" s="195"/>
      <c r="K184" s="241"/>
    </row>
    <row r="185" spans="1:11" ht="15" customHeight="1">
      <c r="A185"/>
      <c r="B185" s="218"/>
      <c r="C185" s="195" t="s">
        <v>638</v>
      </c>
      <c r="D185" s="195"/>
      <c r="E185" s="195"/>
      <c r="F185" s="216" t="s">
        <v>674</v>
      </c>
      <c r="G185" s="195"/>
      <c r="H185" s="195" t="s">
        <v>746</v>
      </c>
      <c r="I185" s="195" t="s">
        <v>670</v>
      </c>
      <c r="J185" s="195">
        <v>50</v>
      </c>
      <c r="K185" s="241"/>
    </row>
    <row r="186" spans="1:11" ht="15" customHeight="1">
      <c r="A186"/>
      <c r="B186" s="218"/>
      <c r="C186" s="195" t="s">
        <v>747</v>
      </c>
      <c r="D186" s="195"/>
      <c r="E186" s="195"/>
      <c r="F186" s="216" t="s">
        <v>674</v>
      </c>
      <c r="G186" s="195"/>
      <c r="H186" s="195" t="s">
        <v>748</v>
      </c>
      <c r="I186" s="195" t="s">
        <v>749</v>
      </c>
      <c r="J186" s="195"/>
      <c r="K186" s="241"/>
    </row>
    <row r="187" spans="1:11" ht="15" customHeight="1">
      <c r="A187"/>
      <c r="B187" s="218"/>
      <c r="C187" s="195" t="s">
        <v>750</v>
      </c>
      <c r="D187" s="195"/>
      <c r="E187" s="195"/>
      <c r="F187" s="216" t="s">
        <v>674</v>
      </c>
      <c r="G187" s="195"/>
      <c r="H187" s="195" t="s">
        <v>751</v>
      </c>
      <c r="I187" s="195" t="s">
        <v>749</v>
      </c>
      <c r="J187" s="195"/>
      <c r="K187" s="241"/>
    </row>
    <row r="188" spans="1:11" ht="15" customHeight="1">
      <c r="A188"/>
      <c r="B188" s="218"/>
      <c r="C188" s="195" t="s">
        <v>752</v>
      </c>
      <c r="D188" s="195"/>
      <c r="E188" s="195"/>
      <c r="F188" s="216" t="s">
        <v>674</v>
      </c>
      <c r="G188" s="195"/>
      <c r="H188" s="195" t="s">
        <v>753</v>
      </c>
      <c r="I188" s="195" t="s">
        <v>749</v>
      </c>
      <c r="J188" s="195"/>
      <c r="K188" s="241"/>
    </row>
    <row r="189" spans="1:11" ht="15" customHeight="1">
      <c r="A189"/>
      <c r="B189" s="218"/>
      <c r="C189" s="254" t="s">
        <v>754</v>
      </c>
      <c r="D189" s="195"/>
      <c r="E189" s="195"/>
      <c r="F189" s="216" t="s">
        <v>674</v>
      </c>
      <c r="G189" s="195"/>
      <c r="H189" s="195" t="s">
        <v>755</v>
      </c>
      <c r="I189" s="195" t="s">
        <v>756</v>
      </c>
      <c r="J189" s="255" t="s">
        <v>757</v>
      </c>
      <c r="K189" s="241"/>
    </row>
    <row r="190" spans="1:11" ht="15" customHeight="1">
      <c r="A190"/>
      <c r="B190" s="218"/>
      <c r="C190" s="254" t="s">
        <v>45</v>
      </c>
      <c r="D190" s="195"/>
      <c r="E190" s="195"/>
      <c r="F190" s="216" t="s">
        <v>668</v>
      </c>
      <c r="G190" s="195"/>
      <c r="H190" s="192" t="s">
        <v>758</v>
      </c>
      <c r="I190" s="195" t="s">
        <v>759</v>
      </c>
      <c r="J190" s="195"/>
      <c r="K190" s="241"/>
    </row>
    <row r="191" spans="1:11" ht="15" customHeight="1">
      <c r="A191"/>
      <c r="B191" s="218"/>
      <c r="C191" s="254" t="s">
        <v>760</v>
      </c>
      <c r="D191" s="195"/>
      <c r="E191" s="195"/>
      <c r="F191" s="216" t="s">
        <v>668</v>
      </c>
      <c r="G191" s="195"/>
      <c r="H191" s="195" t="s">
        <v>761</v>
      </c>
      <c r="I191" s="195" t="s">
        <v>703</v>
      </c>
      <c r="J191" s="195"/>
      <c r="K191" s="241"/>
    </row>
    <row r="192" spans="1:11" ht="15" customHeight="1">
      <c r="A192"/>
      <c r="B192" s="218"/>
      <c r="C192" s="254" t="s">
        <v>762</v>
      </c>
      <c r="D192" s="195"/>
      <c r="E192" s="195"/>
      <c r="F192" s="216" t="s">
        <v>668</v>
      </c>
      <c r="G192" s="195"/>
      <c r="H192" s="195" t="s">
        <v>763</v>
      </c>
      <c r="I192" s="195" t="s">
        <v>703</v>
      </c>
      <c r="J192" s="195"/>
      <c r="K192" s="241"/>
    </row>
    <row r="193" spans="1:11" ht="15" customHeight="1">
      <c r="A193"/>
      <c r="B193" s="218"/>
      <c r="C193" s="254" t="s">
        <v>764</v>
      </c>
      <c r="D193" s="195"/>
      <c r="E193" s="195"/>
      <c r="F193" s="216" t="s">
        <v>674</v>
      </c>
      <c r="G193" s="195"/>
      <c r="H193" s="195" t="s">
        <v>765</v>
      </c>
      <c r="I193" s="195" t="s">
        <v>703</v>
      </c>
      <c r="J193" s="195"/>
      <c r="K193" s="241"/>
    </row>
    <row r="194" spans="1:11" ht="15" customHeight="1">
      <c r="A194"/>
      <c r="B194" s="247"/>
      <c r="C194" s="256"/>
      <c r="D194" s="227"/>
      <c r="E194" s="227"/>
      <c r="F194" s="227"/>
      <c r="G194" s="227"/>
      <c r="H194" s="227"/>
      <c r="I194" s="227"/>
      <c r="J194" s="227"/>
      <c r="K194" s="248"/>
    </row>
    <row r="195" spans="1:11" ht="18.75" customHeight="1">
      <c r="A195"/>
      <c r="B195" s="229"/>
      <c r="C195" s="239"/>
      <c r="D195" s="239"/>
      <c r="E195" s="239"/>
      <c r="F195" s="249"/>
      <c r="G195" s="239"/>
      <c r="H195" s="239"/>
      <c r="I195" s="239"/>
      <c r="J195" s="239"/>
      <c r="K195" s="229"/>
    </row>
    <row r="196" spans="1:11" ht="18.75" customHeight="1">
      <c r="A196"/>
      <c r="B196" s="229"/>
      <c r="C196" s="239"/>
      <c r="D196" s="239"/>
      <c r="E196" s="239"/>
      <c r="F196" s="249"/>
      <c r="G196" s="239"/>
      <c r="H196" s="239"/>
      <c r="I196" s="239"/>
      <c r="J196" s="239"/>
      <c r="K196" s="229"/>
    </row>
    <row r="197" spans="1:11" ht="18.75" customHeight="1">
      <c r="A197"/>
      <c r="B197" s="202"/>
      <c r="C197" s="202"/>
      <c r="D197" s="202"/>
      <c r="E197" s="202"/>
      <c r="F197" s="202"/>
      <c r="G197" s="202"/>
      <c r="H197" s="202"/>
      <c r="I197" s="202"/>
      <c r="J197" s="202"/>
      <c r="K197" s="202"/>
    </row>
    <row r="198" spans="1:11" ht="12">
      <c r="A198"/>
      <c r="B198" s="183"/>
      <c r="C198" s="184"/>
      <c r="D198" s="184"/>
      <c r="E198" s="184"/>
      <c r="F198" s="184"/>
      <c r="G198" s="184"/>
      <c r="H198" s="184"/>
      <c r="I198" s="184"/>
      <c r="J198" s="184"/>
      <c r="K198" s="185"/>
    </row>
    <row r="199" spans="1:11" ht="21" customHeight="1">
      <c r="A199"/>
      <c r="B199" s="187"/>
      <c r="C199" s="286" t="s">
        <v>766</v>
      </c>
      <c r="D199" s="286"/>
      <c r="E199" s="286"/>
      <c r="F199" s="286"/>
      <c r="G199" s="286"/>
      <c r="H199" s="286"/>
      <c r="I199" s="286"/>
      <c r="J199" s="286"/>
      <c r="K199" s="188"/>
    </row>
    <row r="200" spans="1:11" ht="25.5" customHeight="1">
      <c r="A200"/>
      <c r="B200" s="187"/>
      <c r="C200" s="257" t="s">
        <v>767</v>
      </c>
      <c r="D200" s="257"/>
      <c r="E200" s="257"/>
      <c r="F200" s="257" t="s">
        <v>768</v>
      </c>
      <c r="G200" s="258"/>
      <c r="H200" s="293" t="s">
        <v>769</v>
      </c>
      <c r="I200" s="293"/>
      <c r="J200" s="293"/>
      <c r="K200" s="188"/>
    </row>
    <row r="201" spans="1:11" ht="5.25" customHeight="1">
      <c r="A201"/>
      <c r="B201" s="218"/>
      <c r="C201" s="213"/>
      <c r="D201" s="213"/>
      <c r="E201" s="213"/>
      <c r="F201" s="213"/>
      <c r="G201" s="239"/>
      <c r="H201" s="213"/>
      <c r="I201" s="213"/>
      <c r="J201" s="213"/>
      <c r="K201" s="241"/>
    </row>
    <row r="202" spans="1:11" ht="15" customHeight="1">
      <c r="A202"/>
      <c r="B202" s="218"/>
      <c r="C202" s="195" t="s">
        <v>759</v>
      </c>
      <c r="D202" s="195"/>
      <c r="E202" s="195"/>
      <c r="F202" s="216" t="s">
        <v>46</v>
      </c>
      <c r="G202" s="195"/>
      <c r="H202" s="294" t="s">
        <v>770</v>
      </c>
      <c r="I202" s="294"/>
      <c r="J202" s="294"/>
      <c r="K202" s="241"/>
    </row>
    <row r="203" spans="1:11" ht="15" customHeight="1">
      <c r="A203"/>
      <c r="B203" s="218"/>
      <c r="C203" s="195"/>
      <c r="D203" s="195"/>
      <c r="E203" s="195"/>
      <c r="F203" s="216" t="s">
        <v>47</v>
      </c>
      <c r="G203" s="195"/>
      <c r="H203" s="294" t="s">
        <v>771</v>
      </c>
      <c r="I203" s="294"/>
      <c r="J203" s="294"/>
      <c r="K203" s="241"/>
    </row>
    <row r="204" spans="1:11" ht="15" customHeight="1">
      <c r="A204"/>
      <c r="B204" s="218"/>
      <c r="C204" s="195"/>
      <c r="D204" s="195"/>
      <c r="E204" s="195"/>
      <c r="F204" s="216" t="s">
        <v>50</v>
      </c>
      <c r="G204" s="195"/>
      <c r="H204" s="294" t="s">
        <v>772</v>
      </c>
      <c r="I204" s="294"/>
      <c r="J204" s="294"/>
      <c r="K204" s="241"/>
    </row>
    <row r="205" spans="1:11" ht="15" customHeight="1">
      <c r="A205"/>
      <c r="B205" s="218"/>
      <c r="C205" s="195"/>
      <c r="D205" s="195"/>
      <c r="E205" s="195"/>
      <c r="F205" s="216" t="s">
        <v>48</v>
      </c>
      <c r="G205" s="195"/>
      <c r="H205" s="294" t="s">
        <v>773</v>
      </c>
      <c r="I205" s="294"/>
      <c r="J205" s="294"/>
      <c r="K205" s="241"/>
    </row>
    <row r="206" spans="1:11" ht="15" customHeight="1">
      <c r="A206"/>
      <c r="B206" s="218"/>
      <c r="C206" s="195"/>
      <c r="D206" s="195"/>
      <c r="E206" s="195"/>
      <c r="F206" s="216" t="s">
        <v>49</v>
      </c>
      <c r="G206" s="195"/>
      <c r="H206" s="294" t="s">
        <v>774</v>
      </c>
      <c r="I206" s="294"/>
      <c r="J206" s="294"/>
      <c r="K206" s="241"/>
    </row>
    <row r="207" spans="1:11" ht="15" customHeight="1">
      <c r="A207"/>
      <c r="B207" s="218"/>
      <c r="C207" s="195"/>
      <c r="D207" s="195"/>
      <c r="E207" s="195"/>
      <c r="F207" s="216"/>
      <c r="G207" s="195"/>
      <c r="H207" s="195"/>
      <c r="I207" s="195"/>
      <c r="J207" s="195"/>
      <c r="K207" s="241"/>
    </row>
    <row r="208" spans="1:11" ht="15" customHeight="1">
      <c r="A208"/>
      <c r="B208" s="218"/>
      <c r="C208" s="195" t="s">
        <v>715</v>
      </c>
      <c r="D208" s="195"/>
      <c r="E208" s="195"/>
      <c r="F208" s="216" t="s">
        <v>81</v>
      </c>
      <c r="G208" s="195"/>
      <c r="H208" s="294" t="s">
        <v>775</v>
      </c>
      <c r="I208" s="294"/>
      <c r="J208" s="294"/>
      <c r="K208" s="241"/>
    </row>
    <row r="209" spans="1:11" ht="15" customHeight="1">
      <c r="A209"/>
      <c r="B209" s="218"/>
      <c r="C209" s="195"/>
      <c r="D209" s="195"/>
      <c r="E209" s="195"/>
      <c r="F209" s="216" t="s">
        <v>609</v>
      </c>
      <c r="G209" s="195"/>
      <c r="H209" s="294" t="s">
        <v>610</v>
      </c>
      <c r="I209" s="294"/>
      <c r="J209" s="294"/>
      <c r="K209" s="241"/>
    </row>
    <row r="210" spans="1:11" ht="15" customHeight="1">
      <c r="A210"/>
      <c r="B210" s="218"/>
      <c r="C210" s="195"/>
      <c r="D210" s="195"/>
      <c r="E210" s="195"/>
      <c r="F210" s="216" t="s">
        <v>607</v>
      </c>
      <c r="G210" s="195"/>
      <c r="H210" s="294" t="s">
        <v>776</v>
      </c>
      <c r="I210" s="294"/>
      <c r="J210" s="294"/>
      <c r="K210" s="241"/>
    </row>
    <row r="211" spans="1:11" ht="15" customHeight="1">
      <c r="A211"/>
      <c r="B211" s="259"/>
      <c r="C211" s="195"/>
      <c r="D211" s="195"/>
      <c r="E211" s="195"/>
      <c r="F211" s="216" t="s">
        <v>611</v>
      </c>
      <c r="G211" s="254"/>
      <c r="H211" s="295" t="s">
        <v>612</v>
      </c>
      <c r="I211" s="295"/>
      <c r="J211" s="295"/>
      <c r="K211" s="260"/>
    </row>
    <row r="212" spans="1:11" ht="15" customHeight="1">
      <c r="A212"/>
      <c r="B212" s="259"/>
      <c r="C212" s="195"/>
      <c r="D212" s="195"/>
      <c r="E212" s="195"/>
      <c r="F212" s="216" t="s">
        <v>613</v>
      </c>
      <c r="G212" s="254"/>
      <c r="H212" s="295" t="s">
        <v>777</v>
      </c>
      <c r="I212" s="295"/>
      <c r="J212" s="295"/>
      <c r="K212" s="260"/>
    </row>
    <row r="213" spans="1:11" ht="15" customHeight="1">
      <c r="A213"/>
      <c r="B213" s="259"/>
      <c r="C213" s="195"/>
      <c r="D213" s="195"/>
      <c r="E213" s="195"/>
      <c r="F213" s="216"/>
      <c r="G213" s="254"/>
      <c r="H213" s="245"/>
      <c r="I213" s="245"/>
      <c r="J213" s="245"/>
      <c r="K213" s="260"/>
    </row>
    <row r="214" spans="1:11" ht="15" customHeight="1">
      <c r="A214"/>
      <c r="B214" s="259"/>
      <c r="C214" s="195" t="s">
        <v>739</v>
      </c>
      <c r="D214" s="195"/>
      <c r="E214" s="195"/>
      <c r="F214" s="216">
        <v>1</v>
      </c>
      <c r="G214" s="254"/>
      <c r="H214" s="295" t="s">
        <v>778</v>
      </c>
      <c r="I214" s="295"/>
      <c r="J214" s="295"/>
      <c r="K214" s="260"/>
    </row>
    <row r="215" spans="1:11" ht="15" customHeight="1">
      <c r="A215"/>
      <c r="B215" s="259"/>
      <c r="C215" s="195"/>
      <c r="D215" s="195"/>
      <c r="E215" s="195"/>
      <c r="F215" s="216">
        <v>2</v>
      </c>
      <c r="G215" s="254"/>
      <c r="H215" s="295" t="s">
        <v>779</v>
      </c>
      <c r="I215" s="295"/>
      <c r="J215" s="295"/>
      <c r="K215" s="260"/>
    </row>
    <row r="216" spans="1:11" ht="15" customHeight="1">
      <c r="A216"/>
      <c r="B216" s="259"/>
      <c r="C216" s="195"/>
      <c r="D216" s="195"/>
      <c r="E216" s="195"/>
      <c r="F216" s="216">
        <v>3</v>
      </c>
      <c r="G216" s="254"/>
      <c r="H216" s="295" t="s">
        <v>780</v>
      </c>
      <c r="I216" s="295"/>
      <c r="J216" s="295"/>
      <c r="K216" s="260"/>
    </row>
    <row r="217" spans="1:11" ht="15" customHeight="1">
      <c r="A217"/>
      <c r="B217" s="259"/>
      <c r="C217" s="195"/>
      <c r="D217" s="195"/>
      <c r="E217" s="195"/>
      <c r="F217" s="216">
        <v>4</v>
      </c>
      <c r="G217" s="254"/>
      <c r="H217" s="295" t="s">
        <v>781</v>
      </c>
      <c r="I217" s="295"/>
      <c r="J217" s="295"/>
      <c r="K217" s="260"/>
    </row>
    <row r="218" spans="1:11" ht="12.75" customHeight="1">
      <c r="A218"/>
      <c r="B218" s="261"/>
      <c r="C218" s="262"/>
      <c r="D218" s="262"/>
      <c r="E218" s="262"/>
      <c r="F218" s="262"/>
      <c r="G218" s="262"/>
      <c r="H218" s="262"/>
      <c r="I218" s="262"/>
      <c r="J218" s="262"/>
      <c r="K218" s="263"/>
    </row>
  </sheetData>
  <mergeCells count="77">
    <mergeCell ref="H216:J216"/>
    <mergeCell ref="H217:J217"/>
    <mergeCell ref="H210:J210"/>
    <mergeCell ref="H211:J211"/>
    <mergeCell ref="H212:J212"/>
    <mergeCell ref="H214:J214"/>
    <mergeCell ref="H215:J215"/>
    <mergeCell ref="H204:J204"/>
    <mergeCell ref="H205:J205"/>
    <mergeCell ref="H206:J206"/>
    <mergeCell ref="H208:J208"/>
    <mergeCell ref="H209:J209"/>
    <mergeCell ref="C165:J165"/>
    <mergeCell ref="C199:J199"/>
    <mergeCell ref="H200:J200"/>
    <mergeCell ref="H202:J202"/>
    <mergeCell ref="H203:J203"/>
    <mergeCell ref="D70:J70"/>
    <mergeCell ref="C75:J75"/>
    <mergeCell ref="C102:J102"/>
    <mergeCell ref="C122:J122"/>
    <mergeCell ref="C147:J147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  <mergeCell ref="F23:J23"/>
    <mergeCell ref="C25:J25"/>
    <mergeCell ref="C26:J26"/>
    <mergeCell ref="D27:J27"/>
    <mergeCell ref="D28:J28"/>
    <mergeCell ref="F18:J18"/>
    <mergeCell ref="F19:J19"/>
    <mergeCell ref="F20:J20"/>
    <mergeCell ref="F21:J21"/>
    <mergeCell ref="F22:J22"/>
    <mergeCell ref="D10:J10"/>
    <mergeCell ref="D11:J11"/>
    <mergeCell ref="D15:J15"/>
    <mergeCell ref="D16:J16"/>
    <mergeCell ref="D17:J17"/>
    <mergeCell ref="C3:J3"/>
    <mergeCell ref="C4:J4"/>
    <mergeCell ref="C6:J6"/>
    <mergeCell ref="C7:J7"/>
    <mergeCell ref="C9:J9"/>
  </mergeCells>
  <pageMargins left="0.59027777777777801" right="0.59027777777777801" top="0.59027777777777801" bottom="0.59027777777777801" header="0.511811023622047" footer="0.511811023622047"/>
  <pageSetup paperSize="9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 01 - Oprava střechy ob...</vt:lpstr>
      <vt:lpstr>SO 02 - Oprava střechy ob...</vt:lpstr>
      <vt:lpstr>Pokyny pro vyplnění</vt:lpstr>
      <vt:lpstr>'Rekapitulace stavby'!Názvy_tisku</vt:lpstr>
      <vt:lpstr>'SO 01 - Oprava střechy ob...'!Názvy_tisku</vt:lpstr>
      <vt:lpstr>'SO 02 - Oprava střechy ob...'!Názvy_tisku</vt:lpstr>
      <vt:lpstr>'Pokyny pro vyplnění'!Oblast_tisku</vt:lpstr>
      <vt:lpstr>'Rekapitulace stavby'!Oblast_tisku</vt:lpstr>
      <vt:lpstr>'SO 01 - Oprava střechy ob...'!Oblast_tisku</vt:lpstr>
      <vt:lpstr>'SO 02 - Oprava střechy ob...'!Oblast_tisku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Přehnal</dc:creator>
  <dc:description/>
  <cp:lastModifiedBy>Killarová Jitka</cp:lastModifiedBy>
  <cp:revision>1</cp:revision>
  <dcterms:created xsi:type="dcterms:W3CDTF">2023-11-21T22:47:14Z</dcterms:created>
  <dcterms:modified xsi:type="dcterms:W3CDTF">2024-05-15T06:47:40Z</dcterms:modified>
  <dc:language>cs-CZ</dc:language>
</cp:coreProperties>
</file>