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10-2024-Žilina 2\Súťažné podklady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P16" i="1" l="1"/>
  <c r="P13" i="1" l="1"/>
  <c r="P14" i="1"/>
  <c r="P15" i="1"/>
  <c r="P17" i="1"/>
  <c r="P18" i="1"/>
  <c r="P19" i="1"/>
  <c r="G20" i="1" l="1"/>
  <c r="P21" i="1" l="1"/>
  <c r="M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<sst xmlns="http://schemas.openxmlformats.org/spreadsheetml/2006/main" count="102" uniqueCount="89">
  <si>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</si>
  <si>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</si>
  <si>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</si>
  <si>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</si>
  <si>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</si>
  <si>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</si>
  <si>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</si>
  <si>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</si>
  <si>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</si>
  <si>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</si>
  <si>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</si>
  <si>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</si>
  <si>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</si>
  <si>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</si>
  <si>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</si>
  <si>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</si>
  <si>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</si>
  <si>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</si>
  <si>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</si>
  <si>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</si>
  <si>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</si>
  <si>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</si>
  <si>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</si>
  <si>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</si>
  <si>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</si>
  <si>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</si>
  <si>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</si>
  <si>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</si>
  <si>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</si>
  <si>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</si>
  <si>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</si>
  <si>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</si>
  <si>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</si>
  <si>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</si>
  <si>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</si>
  <si>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</si>
  <si>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</si>
  <si>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</si>
  <si>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</si>
  <si>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</si>
  <si>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</si>
  <si>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</si>
  <si>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</si>
  <si>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</si>
  <si>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</si>
  <si>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</si>
  <si>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</si>
  <si>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</si>
  <si>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</si>
  <si>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</si>
  <si>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</si>
  <si>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</si>
  <si>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</si>
  <si>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</si>
  <si>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</si>
  <si>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</si>
  <si>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</si>
  <si>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</si>
  <si>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</si>
  <si>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</si>
  <si>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</si>
  <si>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</si>
  <si>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</si>
  <si>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</si>
  <si>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</si>
  <si>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</si>
  <si>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</si>
  <si>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</si>
  <si>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</si>
  <si>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</si>
  <si>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</si>
  <si>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</si>
  <si>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</si>
  <si>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</si>
  <si>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</si>
  <si>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</si>
  <si>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</si>
  <si>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</si>
  <si>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LO Turie</t>
  </si>
  <si>
    <t>VU-50</t>
  </si>
  <si>
    <t>SL160-256A0</t>
  </si>
  <si>
    <t>SL160-283A2</t>
  </si>
  <si>
    <t>1,4a,4b,4d,7</t>
  </si>
  <si>
    <t>70</t>
  </si>
  <si>
    <t>150 | 250 | -</t>
  </si>
  <si>
    <t>75</t>
  </si>
  <si>
    <t>200 | 750 | -</t>
  </si>
  <si>
    <t>Lesnícke služby v ťažbovom procese na zlepšenie biotopov pre hlucháňa hôrneho pre OZ Sever, LS Žilina, LO Turie časť 2  - výzva č. 10/2024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</si>
  <si>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Pre výzvu sú minimálne požadované kapacity:
</t>
    </r>
    <r>
      <rPr>
        <sz val="11"/>
        <color rgb="FFFF0000"/>
        <rFont val="Calibri"/>
        <family val="2"/>
        <charset val="238"/>
        <scheme val="minor"/>
      </rPr>
      <t xml:space="preserve"> 1 ks kôň/železný kôň
1 ks UKT
1 ks lanovka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</si>
</sst>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0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0" xfId="0" applyNumberFormat="1" applyFont="1" applyBorder="1" applyAlignment="1">
      <alignment horizontal="left" vertical="center" wrapText="1"/>
    </xf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6" xfId="0" applyNumberFormat="1" applyFont="1" applyBorder="1" applyAlignment="1">
      <alignment horizontal="right" vertical="center"/>
    </xf>
    <xf numFmtId="0" fontId="15" fillId="0" borderId="36" xfId="0" applyNumberFormat="1" applyFont="1" applyBorder="1" applyAlignment="1">
      <alignment horizontal="center" vertical="center"/>
    </xf>
    <xf numFmtId="0" fontId="15" fillId="0" borderId="36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0" fontId="18" fillId="0" borderId="37" xfId="0" applyNumberFormat="1" applyFont="1" applyBorder="1" applyAlignment="1">
      <alignment horizontal="center" vertical="center"/>
    </xf>
    <xf numFmtId="4" fontId="21" fillId="0" borderId="43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8" fillId="0" borderId="33" xfId="0" applyNumberFormat="1" applyFont="1" applyBorder="1" applyAlignment="1">
      <alignment horizontal="center" vertical="center"/>
    </xf>
    <xf numFmtId="4" fontId="21" fillId="0" borderId="35" xfId="0" applyNumberFormat="1" applyFont="1" applyBorder="1" applyAlignment="1">
      <alignment horizontal="right" vertical="center" indent="1"/>
    </xf>
    <xf numFmtId="0" fontId="15" fillId="0" borderId="44" xfId="0" applyNumberFormat="1" applyFont="1" applyBorder="1" applyAlignment="1">
      <alignment horizontal="left" vertical="center"/>
    </xf>
    <xf numFmtId="0" fontId="15" fillId="0" borderId="38" xfId="0" applyNumberFormat="1" applyFont="1" applyBorder="1" applyAlignment="1">
      <alignment horizontal="left" vertical="center" wrapText="1"/>
    </xf>
    <xf numFmtId="4" fontId="6" fillId="2" borderId="38" xfId="0" applyNumberFormat="1" applyFont="1" applyFill="1" applyBorder="1" applyAlignment="1" applyProtection="1">
      <alignment horizontal="center" vertical="center"/>
      <protection locked="0"/>
    </xf>
    <xf numFmtId="0" fontId="10" fillId="3" borderId="45" xfId="0" applyFont="1" applyFill="1" applyBorder="1" applyAlignment="1" applyProtection="1">
      <alignment horizontal="center" vertical="center"/>
    </xf>
    <xf numFmtId="14" fontId="10" fillId="3" borderId="38" xfId="0" applyNumberFormat="1" applyFont="1" applyFill="1" applyBorder="1" applyAlignment="1" applyProtection="1">
      <alignment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right" vertical="center"/>
    </xf>
    <xf numFmtId="4" fontId="6" fillId="3" borderId="46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6" xfId="0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15" fillId="0" borderId="47" xfId="0" applyNumberFormat="1" applyFont="1" applyBorder="1" applyAlignment="1">
      <alignment horizontal="left" vertical="center"/>
    </xf>
    <xf numFmtId="0" fontId="15" fillId="0" borderId="48" xfId="0" applyNumberFormat="1" applyFont="1" applyBorder="1" applyAlignment="1">
      <alignment horizontal="left" vertical="center" wrapText="1"/>
    </xf>
    <xf numFmtId="0" fontId="10" fillId="3" borderId="49" xfId="0" applyFont="1" applyFill="1" applyBorder="1" applyAlignment="1" applyProtection="1">
      <alignment horizontal="center" vertical="center"/>
    </xf>
    <xf numFmtId="14" fontId="10" fillId="3" borderId="48" xfId="0" applyNumberFormat="1" applyFont="1" applyFill="1" applyBorder="1" applyAlignment="1" applyProtection="1">
      <alignment vertical="center"/>
    </xf>
    <xf numFmtId="2" fontId="15" fillId="0" borderId="50" xfId="0" applyNumberFormat="1" applyFont="1" applyBorder="1" applyAlignment="1">
      <alignment horizontal="right" vertical="center"/>
    </xf>
    <xf numFmtId="0" fontId="15" fillId="0" borderId="50" xfId="0" applyNumberFormat="1" applyFont="1" applyBorder="1" applyAlignment="1">
      <alignment horizontal="center" vertical="center"/>
    </xf>
    <xf numFmtId="0" fontId="15" fillId="0" borderId="50" xfId="0" applyNumberFormat="1" applyFont="1" applyBorder="1" applyAlignment="1">
      <alignment horizontal="right" vertical="center" wrapText="1"/>
    </xf>
    <xf numFmtId="2" fontId="15" fillId="0" borderId="50" xfId="0" applyNumberFormat="1" applyFont="1" applyBorder="1" applyAlignment="1">
      <alignment horizontal="right" vertical="center" wrapText="1"/>
    </xf>
    <xf numFmtId="0" fontId="18" fillId="0" borderId="51" xfId="0" applyNumberFormat="1" applyFont="1" applyBorder="1" applyAlignment="1">
      <alignment horizontal="center" vertical="center"/>
    </xf>
    <xf numFmtId="4" fontId="21" fillId="0" borderId="52" xfId="0" applyNumberFormat="1" applyFont="1" applyBorder="1" applyAlignment="1">
      <alignment horizontal="right" vertical="center" indent="1"/>
    </xf>
    <xf numFmtId="4" fontId="15" fillId="0" borderId="49" xfId="0" applyNumberFormat="1" applyFont="1" applyBorder="1" applyAlignment="1">
      <alignment horizontal="center" vertical="center"/>
    </xf>
    <xf numFmtId="4" fontId="6" fillId="2" borderId="48" xfId="0" applyNumberFormat="1" applyFont="1" applyFill="1" applyBorder="1" applyAlignment="1" applyProtection="1">
      <alignment horizontal="center" vertical="center"/>
      <protection locked="0"/>
    </xf>
    <xf numFmtId="2" fontId="6" fillId="3" borderId="53" xfId="0" applyNumberFormat="1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zoomScaleNormal="100" zoomScaleSheetLayoutView="100" workbookViewId="0">
      <selection activeCell="A35" sqref="A35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1" t="s">
        <v>62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59" t="s">
        <v>73</v>
      </c>
      <c r="B3" s="159"/>
      <c r="C3" s="161" t="s">
        <v>87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4"/>
    </row>
    <row r="4" spans="1:18" ht="24.75" customHeight="1" x14ac:dyDescent="0.25">
      <c r="A4" s="160" t="s">
        <v>76</v>
      </c>
      <c r="B4" s="160"/>
      <c r="C4" s="160" t="s">
        <v>75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4"/>
    </row>
    <row r="5" spans="1:18" x14ac:dyDescent="0.25">
      <c r="A5" s="158" t="s">
        <v>72</v>
      </c>
      <c r="B5" s="158"/>
      <c r="C5" s="55" t="s">
        <v>74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44" t="s">
        <v>69</v>
      </c>
      <c r="C6" s="144"/>
      <c r="D6" s="144"/>
      <c r="E6" s="144"/>
      <c r="F6" s="144"/>
      <c r="G6" s="144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45"/>
      <c r="C7" s="145"/>
      <c r="D7" s="145"/>
      <c r="E7" s="145"/>
      <c r="F7" s="145"/>
      <c r="G7" s="145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42" t="s">
        <v>77</v>
      </c>
      <c r="B8" s="143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55" t="s">
        <v>7</v>
      </c>
      <c r="B9" s="146" t="s">
        <v>1</v>
      </c>
      <c r="C9" s="54" t="s">
        <v>51</v>
      </c>
      <c r="D9" s="120" t="s">
        <v>67</v>
      </c>
      <c r="E9" s="162" t="s">
        <v>2</v>
      </c>
      <c r="F9" s="163"/>
      <c r="G9" s="163"/>
      <c r="H9" s="130" t="s">
        <v>3</v>
      </c>
      <c r="I9" s="130" t="s">
        <v>4</v>
      </c>
      <c r="J9" s="133" t="s">
        <v>5</v>
      </c>
      <c r="K9" s="134"/>
      <c r="L9" s="152" t="s">
        <v>6</v>
      </c>
      <c r="M9" s="149" t="s">
        <v>52</v>
      </c>
      <c r="N9" s="120" t="s">
        <v>58</v>
      </c>
      <c r="O9" s="137" t="s">
        <v>56</v>
      </c>
      <c r="P9" s="116" t="s">
        <v>57</v>
      </c>
    </row>
    <row r="10" spans="1:18" ht="21.75" customHeight="1" x14ac:dyDescent="0.25">
      <c r="A10" s="156"/>
      <c r="B10" s="147"/>
      <c r="C10" s="130" t="s">
        <v>64</v>
      </c>
      <c r="D10" s="121"/>
      <c r="E10" s="52" t="s">
        <v>8</v>
      </c>
      <c r="F10" s="49" t="s">
        <v>9</v>
      </c>
      <c r="G10" s="118" t="s">
        <v>10</v>
      </c>
      <c r="H10" s="131"/>
      <c r="I10" s="131"/>
      <c r="J10" s="135" t="s">
        <v>70</v>
      </c>
      <c r="K10" s="135" t="s">
        <v>71</v>
      </c>
      <c r="L10" s="153"/>
      <c r="M10" s="150"/>
      <c r="N10" s="121"/>
      <c r="O10" s="138"/>
      <c r="P10" s="117"/>
    </row>
    <row r="11" spans="1:18" ht="50.25" customHeight="1" thickBot="1" x14ac:dyDescent="0.3">
      <c r="A11" s="157"/>
      <c r="B11" s="148"/>
      <c r="C11" s="132"/>
      <c r="D11" s="122"/>
      <c r="E11" s="51"/>
      <c r="F11" s="50"/>
      <c r="G11" s="119"/>
      <c r="H11" s="132"/>
      <c r="I11" s="132"/>
      <c r="J11" s="136"/>
      <c r="K11" s="136"/>
      <c r="L11" s="154"/>
      <c r="M11" s="151"/>
      <c r="N11" s="122"/>
      <c r="O11" s="138"/>
      <c r="P11" s="117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61" customFormat="1" ht="14.25" x14ac:dyDescent="0.2">
      <c r="A13" s="53" t="s">
        <v>78</v>
      </c>
      <c r="B13" s="57" t="s">
        <v>80</v>
      </c>
      <c r="C13" s="76" t="s">
        <v>82</v>
      </c>
      <c r="D13" s="89">
        <v>45657</v>
      </c>
      <c r="E13" s="70">
        <v>40</v>
      </c>
      <c r="F13" s="70">
        <v>27</v>
      </c>
      <c r="G13" s="70">
        <v>67</v>
      </c>
      <c r="H13" s="46" t="s">
        <v>79</v>
      </c>
      <c r="I13" s="47" t="s">
        <v>83</v>
      </c>
      <c r="J13" s="48">
        <v>0.35</v>
      </c>
      <c r="K13" s="48">
        <v>0.25</v>
      </c>
      <c r="L13" s="71" t="s">
        <v>84</v>
      </c>
      <c r="M13" s="72">
        <v>5392.9962999999998</v>
      </c>
      <c r="N13" s="58" t="s">
        <v>59</v>
      </c>
      <c r="O13" s="39"/>
      <c r="P13" s="40">
        <f>G13*O13</f>
        <v>0</v>
      </c>
      <c r="Q13" s="59" t="str">
        <f>IF( P13=0," ", IF(100-((L13/P13)*100)&gt;20,"viac ako 20%",0))</f>
        <v xml:space="preserve"> </v>
      </c>
      <c r="R13" s="60"/>
    </row>
    <row r="14" spans="1:18" s="61" customFormat="1" thickBot="1" x14ac:dyDescent="0.25">
      <c r="A14" s="73" t="s">
        <v>78</v>
      </c>
      <c r="B14" s="74" t="s">
        <v>81</v>
      </c>
      <c r="C14" s="63" t="s">
        <v>82</v>
      </c>
      <c r="D14" s="77">
        <v>45657</v>
      </c>
      <c r="E14" s="64">
        <v>41.86</v>
      </c>
      <c r="F14" s="64">
        <v>12</v>
      </c>
      <c r="G14" s="64">
        <v>53.86</v>
      </c>
      <c r="H14" s="65" t="s">
        <v>79</v>
      </c>
      <c r="I14" s="66" t="s">
        <v>85</v>
      </c>
      <c r="J14" s="67">
        <v>0.38</v>
      </c>
      <c r="K14" s="67">
        <v>0.2</v>
      </c>
      <c r="L14" s="68" t="s">
        <v>86</v>
      </c>
      <c r="M14" s="69">
        <v>3295.8</v>
      </c>
      <c r="N14" s="62" t="s">
        <v>59</v>
      </c>
      <c r="O14" s="75"/>
      <c r="P14" s="41">
        <f t="shared" ref="P14:P19" si="0">G14*O14</f>
        <v>0</v>
      </c>
      <c r="Q14" s="59"/>
      <c r="R14" s="60"/>
    </row>
    <row r="15" spans="1:18" s="61" customFormat="1" ht="14.25" hidden="1" x14ac:dyDescent="0.2">
      <c r="A15" s="73"/>
      <c r="B15" s="74"/>
      <c r="C15" s="63"/>
      <c r="D15" s="77"/>
      <c r="E15" s="64"/>
      <c r="F15" s="64"/>
      <c r="G15" s="64"/>
      <c r="H15" s="65"/>
      <c r="I15" s="66"/>
      <c r="J15" s="67"/>
      <c r="K15" s="67"/>
      <c r="L15" s="68"/>
      <c r="M15" s="69"/>
      <c r="N15" s="62" t="s">
        <v>59</v>
      </c>
      <c r="O15" s="75"/>
      <c r="P15" s="41">
        <f t="shared" si="0"/>
        <v>0</v>
      </c>
      <c r="Q15" s="59"/>
      <c r="R15" s="60"/>
    </row>
    <row r="16" spans="1:18" s="61" customFormat="1" ht="14.25" hidden="1" x14ac:dyDescent="0.2">
      <c r="A16" s="73"/>
      <c r="B16" s="74"/>
      <c r="C16" s="63"/>
      <c r="D16" s="77"/>
      <c r="E16" s="64"/>
      <c r="F16" s="64"/>
      <c r="G16" s="64"/>
      <c r="H16" s="65"/>
      <c r="I16" s="66"/>
      <c r="J16" s="67"/>
      <c r="K16" s="67"/>
      <c r="L16" s="68"/>
      <c r="M16" s="69"/>
      <c r="N16" s="62" t="s">
        <v>59</v>
      </c>
      <c r="O16" s="75"/>
      <c r="P16" s="41">
        <f t="shared" si="0"/>
        <v>0</v>
      </c>
      <c r="Q16" s="59"/>
      <c r="R16" s="60"/>
    </row>
    <row r="17" spans="1:18" s="61" customFormat="1" ht="14.25" hidden="1" x14ac:dyDescent="0.2">
      <c r="A17" s="73"/>
      <c r="B17" s="74"/>
      <c r="C17" s="63"/>
      <c r="D17" s="77"/>
      <c r="E17" s="64"/>
      <c r="F17" s="64"/>
      <c r="G17" s="64"/>
      <c r="H17" s="65"/>
      <c r="I17" s="66"/>
      <c r="J17" s="67"/>
      <c r="K17" s="67"/>
      <c r="L17" s="68"/>
      <c r="M17" s="69"/>
      <c r="N17" s="62" t="s">
        <v>59</v>
      </c>
      <c r="O17" s="75"/>
      <c r="P17" s="41">
        <f t="shared" si="0"/>
        <v>0</v>
      </c>
      <c r="Q17" s="59"/>
      <c r="R17" s="60"/>
    </row>
    <row r="18" spans="1:18" s="61" customFormat="1" ht="14.25" hidden="1" x14ac:dyDescent="0.2">
      <c r="A18" s="73"/>
      <c r="B18" s="74"/>
      <c r="C18" s="63"/>
      <c r="D18" s="77"/>
      <c r="E18" s="64"/>
      <c r="F18" s="64"/>
      <c r="G18" s="64"/>
      <c r="H18" s="65"/>
      <c r="I18" s="66"/>
      <c r="J18" s="67"/>
      <c r="K18" s="67"/>
      <c r="L18" s="68"/>
      <c r="M18" s="69"/>
      <c r="N18" s="62" t="s">
        <v>59</v>
      </c>
      <c r="O18" s="75"/>
      <c r="P18" s="41">
        <f t="shared" si="0"/>
        <v>0</v>
      </c>
      <c r="Q18" s="59"/>
      <c r="R18" s="60"/>
    </row>
    <row r="19" spans="1:18" s="61" customFormat="1" hidden="1" thickBot="1" x14ac:dyDescent="0.25">
      <c r="A19" s="90"/>
      <c r="B19" s="91"/>
      <c r="C19" s="92"/>
      <c r="D19" s="93"/>
      <c r="E19" s="94"/>
      <c r="F19" s="94"/>
      <c r="G19" s="94"/>
      <c r="H19" s="95"/>
      <c r="I19" s="96"/>
      <c r="J19" s="97"/>
      <c r="K19" s="97"/>
      <c r="L19" s="98"/>
      <c r="M19" s="99"/>
      <c r="N19" s="100" t="s">
        <v>59</v>
      </c>
      <c r="O19" s="101"/>
      <c r="P19" s="102">
        <f t="shared" si="0"/>
        <v>0</v>
      </c>
      <c r="Q19" s="59"/>
      <c r="R19" s="60"/>
    </row>
    <row r="20" spans="1:18" ht="15.75" thickBot="1" x14ac:dyDescent="0.3">
      <c r="A20" s="78"/>
      <c r="B20" s="79"/>
      <c r="C20" s="80"/>
      <c r="D20" s="81"/>
      <c r="E20" s="81"/>
      <c r="F20" s="82"/>
      <c r="G20" s="83">
        <f>SUM(G13:G19)</f>
        <v>120.86</v>
      </c>
      <c r="H20" s="84"/>
      <c r="I20" s="85"/>
      <c r="J20" s="79"/>
      <c r="K20" s="79"/>
      <c r="L20" s="80"/>
      <c r="M20" s="86"/>
      <c r="N20" s="86"/>
      <c r="O20" s="87"/>
      <c r="P20" s="88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26" t="s">
        <v>12</v>
      </c>
      <c r="L21" s="126"/>
      <c r="M21" s="23">
        <f>SUM(M13:M19)</f>
        <v>8688.7963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27" t="s">
        <v>13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9"/>
      <c r="P22" s="23">
        <f>P23-P21</f>
        <v>0</v>
      </c>
    </row>
    <row r="23" spans="1:18" ht="15.75" thickBot="1" x14ac:dyDescent="0.3">
      <c r="A23" s="127" t="s">
        <v>14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9"/>
      <c r="P23" s="23">
        <f>IF("nie"=MID(I31,1,3),P21,(P21*1.2))</f>
        <v>0</v>
      </c>
    </row>
    <row r="24" spans="1:18" x14ac:dyDescent="0.25">
      <c r="A24" s="139" t="s">
        <v>15</v>
      </c>
      <c r="B24" s="139"/>
      <c r="C24" s="13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15" t="s">
        <v>63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06" t="s">
        <v>88</v>
      </c>
      <c r="B27" s="107"/>
      <c r="C27" s="107"/>
      <c r="D27" s="107"/>
      <c r="E27" s="107"/>
      <c r="F27" s="108"/>
      <c r="G27" s="140" t="s">
        <v>54</v>
      </c>
      <c r="H27" s="29" t="s">
        <v>16</v>
      </c>
      <c r="I27" s="103"/>
      <c r="J27" s="104"/>
      <c r="K27" s="104"/>
      <c r="L27" s="104"/>
      <c r="M27" s="104"/>
      <c r="N27" s="104"/>
      <c r="O27" s="104"/>
      <c r="P27" s="105"/>
    </row>
    <row r="28" spans="1:18" x14ac:dyDescent="0.25">
      <c r="A28" s="109"/>
      <c r="B28" s="110"/>
      <c r="C28" s="110"/>
      <c r="D28" s="110"/>
      <c r="E28" s="110"/>
      <c r="F28" s="111"/>
      <c r="G28" s="140"/>
      <c r="H28" s="29" t="s">
        <v>17</v>
      </c>
      <c r="I28" s="103"/>
      <c r="J28" s="104"/>
      <c r="K28" s="104"/>
      <c r="L28" s="104"/>
      <c r="M28" s="104"/>
      <c r="N28" s="104"/>
      <c r="O28" s="104"/>
      <c r="P28" s="105"/>
    </row>
    <row r="29" spans="1:18" ht="18" customHeight="1" x14ac:dyDescent="0.25">
      <c r="A29" s="109"/>
      <c r="B29" s="110"/>
      <c r="C29" s="110"/>
      <c r="D29" s="110"/>
      <c r="E29" s="110"/>
      <c r="F29" s="111"/>
      <c r="G29" s="140"/>
      <c r="H29" s="29" t="s">
        <v>18</v>
      </c>
      <c r="I29" s="103"/>
      <c r="J29" s="104"/>
      <c r="K29" s="104"/>
      <c r="L29" s="104"/>
      <c r="M29" s="104"/>
      <c r="N29" s="104"/>
      <c r="O29" s="104"/>
      <c r="P29" s="105"/>
    </row>
    <row r="30" spans="1:18" x14ac:dyDescent="0.25">
      <c r="A30" s="109"/>
      <c r="B30" s="110"/>
      <c r="C30" s="110"/>
      <c r="D30" s="110"/>
      <c r="E30" s="110"/>
      <c r="F30" s="111"/>
      <c r="G30" s="140"/>
      <c r="H30" s="29" t="s">
        <v>19</v>
      </c>
      <c r="I30" s="103"/>
      <c r="J30" s="104"/>
      <c r="K30" s="104"/>
      <c r="L30" s="104"/>
      <c r="M30" s="104"/>
      <c r="N30" s="104"/>
      <c r="O30" s="104"/>
      <c r="P30" s="105"/>
    </row>
    <row r="31" spans="1:18" x14ac:dyDescent="0.25">
      <c r="A31" s="109"/>
      <c r="B31" s="110"/>
      <c r="C31" s="110"/>
      <c r="D31" s="110"/>
      <c r="E31" s="110"/>
      <c r="F31" s="111"/>
      <c r="G31" s="140"/>
      <c r="H31" s="29" t="s">
        <v>20</v>
      </c>
      <c r="I31" s="103"/>
      <c r="J31" s="104"/>
      <c r="K31" s="104"/>
      <c r="L31" s="104"/>
      <c r="M31" s="104"/>
      <c r="N31" s="104"/>
      <c r="O31" s="104"/>
      <c r="P31" s="105"/>
    </row>
    <row r="32" spans="1:18" x14ac:dyDescent="0.25">
      <c r="A32" s="109"/>
      <c r="B32" s="110"/>
      <c r="C32" s="110"/>
      <c r="D32" s="110"/>
      <c r="E32" s="110"/>
      <c r="F32" s="111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09"/>
      <c r="B33" s="110"/>
      <c r="C33" s="110"/>
      <c r="D33" s="110"/>
      <c r="E33" s="110"/>
      <c r="F33" s="111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12"/>
      <c r="B34" s="113"/>
      <c r="C34" s="113"/>
      <c r="D34" s="113"/>
      <c r="E34" s="113"/>
      <c r="F34" s="114"/>
      <c r="G34" s="28"/>
      <c r="H34" s="22"/>
      <c r="I34" s="16"/>
      <c r="J34" s="22"/>
      <c r="K34" s="22" t="s">
        <v>21</v>
      </c>
      <c r="L34" s="22"/>
      <c r="M34" s="123"/>
      <c r="N34" s="124"/>
      <c r="O34" s="125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I28:P28"/>
    <mergeCell ref="I29:P29"/>
    <mergeCell ref="I30:P30"/>
    <mergeCell ref="A27:F34"/>
    <mergeCell ref="A25:P25"/>
    <mergeCell ref="I31:P31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6" t="s">
        <v>49</v>
      </c>
      <c r="M2" s="166"/>
    </row>
    <row r="3" spans="1:14" x14ac:dyDescent="0.25">
      <c r="A3" s="5" t="s">
        <v>23</v>
      </c>
      <c r="B3" s="167" t="s">
        <v>24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25">
      <c r="A4" s="5" t="s">
        <v>25</v>
      </c>
      <c r="B4" s="167" t="s">
        <v>26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x14ac:dyDescent="0.25">
      <c r="A5" s="5" t="s">
        <v>7</v>
      </c>
      <c r="B5" s="167" t="s">
        <v>27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x14ac:dyDescent="0.25">
      <c r="A6" s="5" t="s">
        <v>1</v>
      </c>
      <c r="B6" s="167" t="s">
        <v>28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14" x14ac:dyDescent="0.25">
      <c r="A7" s="6" t="s">
        <v>29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5"/>
    </row>
    <row r="8" spans="1:14" x14ac:dyDescent="0.25">
      <c r="A8" s="5" t="s">
        <v>11</v>
      </c>
      <c r="B8" s="167" t="s">
        <v>30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</row>
    <row r="9" spans="1:14" x14ac:dyDescent="0.25">
      <c r="A9" s="7" t="s">
        <v>31</v>
      </c>
      <c r="B9" s="167" t="s">
        <v>32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</row>
    <row r="10" spans="1:14" x14ac:dyDescent="0.25">
      <c r="A10" s="7" t="s">
        <v>33</v>
      </c>
      <c r="B10" s="167" t="s">
        <v>34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</row>
    <row r="11" spans="1:14" x14ac:dyDescent="0.25">
      <c r="A11" s="8" t="s">
        <v>35</v>
      </c>
      <c r="B11" s="167" t="s">
        <v>36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</row>
    <row r="12" spans="1:14" x14ac:dyDescent="0.25">
      <c r="A12" s="9" t="s">
        <v>37</v>
      </c>
      <c r="B12" s="167" t="s">
        <v>38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ht="24" customHeight="1" x14ac:dyDescent="0.25">
      <c r="A13" s="8" t="s">
        <v>39</v>
      </c>
      <c r="B13" s="167" t="s">
        <v>40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ht="16.5" customHeight="1" x14ac:dyDescent="0.25">
      <c r="A14" s="8" t="s">
        <v>4</v>
      </c>
      <c r="B14" s="167" t="s">
        <v>50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4" x14ac:dyDescent="0.25">
      <c r="A15" s="8" t="s">
        <v>41</v>
      </c>
      <c r="B15" s="167" t="s">
        <v>42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4" ht="38.25" x14ac:dyDescent="0.25">
      <c r="A16" s="10" t="s">
        <v>43</v>
      </c>
      <c r="B16" s="167" t="s">
        <v>44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ht="28.5" customHeight="1" x14ac:dyDescent="0.25">
      <c r="A17" s="10" t="s">
        <v>45</v>
      </c>
      <c r="B17" s="167" t="s">
        <v>46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4" ht="27" customHeight="1" x14ac:dyDescent="0.25">
      <c r="A18" s="11" t="s">
        <v>47</v>
      </c>
      <c r="B18" s="167" t="s">
        <v>48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</row>
    <row r="19" spans="1:14" ht="75" customHeight="1" x14ac:dyDescent="0.25">
      <c r="A19" s="30" t="s">
        <v>60</v>
      </c>
      <c r="B19" s="168" t="s">
        <v>61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2024-06-25T06:08:33Z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