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85" windowWidth="20775" windowHeight="8895" activeTab="1"/>
  </bookViews>
  <sheets>
    <sheet name="Rekapitulácia stavby" sheetId="1" r:id="rId1"/>
    <sheet name="Objekt1 - Výmena okien" sheetId="2" r:id="rId2"/>
    <sheet name="Objekt2 - Elek. práce" sheetId="3" r:id="rId3"/>
  </sheets>
  <definedNames>
    <definedName name="_xlnm._FilterDatabase" localSheetId="1" hidden="1">'Objekt1 - Výmena okien'!$C$124:$L$185</definedName>
    <definedName name="_xlnm._FilterDatabase" localSheetId="2" hidden="1">'Objekt2 - Elek. práce'!$C$123:$L$159</definedName>
    <definedName name="_xlnm.Print_Titles" localSheetId="1">'Objekt1 - Výmena okien'!$124:$124</definedName>
    <definedName name="_xlnm.Print_Titles" localSheetId="2">'Objekt2 - Elek. práce'!$123:$123</definedName>
    <definedName name="_xlnm.Print_Titles" localSheetId="0">'Rekapitulácia stavby'!$92:$92</definedName>
    <definedName name="_xlnm.Print_Area" localSheetId="1">'Objekt1 - Výmena okien'!$C$4:$K$76,'Objekt1 - Výmena okien'!$C$82:$K$106,'Objekt1 - Výmena okien'!$C$112:$K$185</definedName>
    <definedName name="_xlnm.Print_Area" localSheetId="2">'Objekt2 - Elek. práce'!$C$4:$K$76,'Objekt2 - Elek. práce'!$C$82:$K$105,'Objekt2 - Elek. práce'!$C$111:$K$159</definedName>
    <definedName name="_xlnm.Print_Area" localSheetId="0">'Rekapitulácia stavby'!$D$4:$AO$76,'Rekapitulácia stavby'!$C$82:$AQ$97</definedName>
  </definedNames>
  <calcPr calcId="144525"/>
</workbook>
</file>

<file path=xl/calcChain.xml><?xml version="1.0" encoding="utf-8"?>
<calcChain xmlns="http://schemas.openxmlformats.org/spreadsheetml/2006/main">
  <c r="K125" i="3" l="1"/>
  <c r="K39" i="3"/>
  <c r="K38" i="3"/>
  <c r="BA96" i="1"/>
  <c r="K37" i="3"/>
  <c r="AZ96" i="1"/>
  <c r="BI159" i="3"/>
  <c r="BH159" i="3"/>
  <c r="BG159" i="3"/>
  <c r="BE159" i="3"/>
  <c r="X159" i="3"/>
  <c r="X158" i="3"/>
  <c r="V159" i="3"/>
  <c r="V158" i="3" s="1"/>
  <c r="T159" i="3"/>
  <c r="T158" i="3"/>
  <c r="P159" i="3"/>
  <c r="BI157" i="3"/>
  <c r="BH157" i="3"/>
  <c r="BG157" i="3"/>
  <c r="BE157" i="3"/>
  <c r="X157" i="3"/>
  <c r="V157" i="3"/>
  <c r="T157" i="3"/>
  <c r="P157" i="3"/>
  <c r="BI156" i="3"/>
  <c r="BH156" i="3"/>
  <c r="BG156" i="3"/>
  <c r="BE156" i="3"/>
  <c r="X156" i="3"/>
  <c r="V156" i="3"/>
  <c r="T156" i="3"/>
  <c r="P156" i="3"/>
  <c r="BI153" i="3"/>
  <c r="BH153" i="3"/>
  <c r="BG153" i="3"/>
  <c r="BE153" i="3"/>
  <c r="X153" i="3"/>
  <c r="V153" i="3"/>
  <c r="T153" i="3"/>
  <c r="P153" i="3"/>
  <c r="BI152" i="3"/>
  <c r="BH152" i="3"/>
  <c r="BG152" i="3"/>
  <c r="BE152" i="3"/>
  <c r="X152" i="3"/>
  <c r="V152" i="3"/>
  <c r="T152" i="3"/>
  <c r="P152" i="3"/>
  <c r="BI151" i="3"/>
  <c r="BH151" i="3"/>
  <c r="BG151" i="3"/>
  <c r="BE151" i="3"/>
  <c r="X151" i="3"/>
  <c r="V151" i="3"/>
  <c r="T151" i="3"/>
  <c r="P151" i="3"/>
  <c r="BI150" i="3"/>
  <c r="BH150" i="3"/>
  <c r="BG150" i="3"/>
  <c r="BE150" i="3"/>
  <c r="X150" i="3"/>
  <c r="V150" i="3"/>
  <c r="T150" i="3"/>
  <c r="P150" i="3"/>
  <c r="BI149" i="3"/>
  <c r="BH149" i="3"/>
  <c r="BG149" i="3"/>
  <c r="BE149" i="3"/>
  <c r="X149" i="3"/>
  <c r="V149" i="3"/>
  <c r="T149" i="3"/>
  <c r="P149" i="3"/>
  <c r="BI148" i="3"/>
  <c r="BH148" i="3"/>
  <c r="BG148" i="3"/>
  <c r="BE148" i="3"/>
  <c r="X148" i="3"/>
  <c r="V148" i="3"/>
  <c r="T148" i="3"/>
  <c r="P148" i="3"/>
  <c r="BI147" i="3"/>
  <c r="BH147" i="3"/>
  <c r="BG147" i="3"/>
  <c r="BE147" i="3"/>
  <c r="X147" i="3"/>
  <c r="V147" i="3"/>
  <c r="T147" i="3"/>
  <c r="P147" i="3"/>
  <c r="BI144" i="3"/>
  <c r="BH144" i="3"/>
  <c r="BG144" i="3"/>
  <c r="BE144" i="3"/>
  <c r="X144" i="3"/>
  <c r="V144" i="3"/>
  <c r="T144" i="3"/>
  <c r="P144" i="3"/>
  <c r="BI141" i="3"/>
  <c r="BH141" i="3"/>
  <c r="BG141" i="3"/>
  <c r="BE141" i="3"/>
  <c r="X141" i="3"/>
  <c r="V141" i="3"/>
  <c r="T141" i="3"/>
  <c r="P141" i="3"/>
  <c r="BI140" i="3"/>
  <c r="BH140" i="3"/>
  <c r="BG140" i="3"/>
  <c r="BE140" i="3"/>
  <c r="X140" i="3"/>
  <c r="V140" i="3"/>
  <c r="T140" i="3"/>
  <c r="P140" i="3"/>
  <c r="BI137" i="3"/>
  <c r="BH137" i="3"/>
  <c r="BG137" i="3"/>
  <c r="BE137" i="3"/>
  <c r="X137" i="3"/>
  <c r="V137" i="3"/>
  <c r="T137" i="3"/>
  <c r="P137" i="3"/>
  <c r="BI136" i="3"/>
  <c r="BH136" i="3"/>
  <c r="BG136" i="3"/>
  <c r="BE136" i="3"/>
  <c r="X136" i="3"/>
  <c r="V136" i="3"/>
  <c r="T136" i="3"/>
  <c r="P136" i="3"/>
  <c r="BI133" i="3"/>
  <c r="BH133" i="3"/>
  <c r="BG133" i="3"/>
  <c r="BE133" i="3"/>
  <c r="X133" i="3"/>
  <c r="V133" i="3"/>
  <c r="T133" i="3"/>
  <c r="P133" i="3"/>
  <c r="BI132" i="3"/>
  <c r="BH132" i="3"/>
  <c r="BG132" i="3"/>
  <c r="BE132" i="3"/>
  <c r="X132" i="3"/>
  <c r="V132" i="3"/>
  <c r="T132" i="3"/>
  <c r="P132" i="3"/>
  <c r="BI131" i="3"/>
  <c r="BH131" i="3"/>
  <c r="BG131" i="3"/>
  <c r="BE131" i="3"/>
  <c r="X131" i="3"/>
  <c r="V131" i="3"/>
  <c r="T131" i="3"/>
  <c r="P131" i="3"/>
  <c r="BI128" i="3"/>
  <c r="BH128" i="3"/>
  <c r="BG128" i="3"/>
  <c r="BE128" i="3"/>
  <c r="X128" i="3"/>
  <c r="X127" i="3" s="1"/>
  <c r="X126" i="3" s="1"/>
  <c r="V128" i="3"/>
  <c r="V127" i="3" s="1"/>
  <c r="V126" i="3" s="1"/>
  <c r="T128" i="3"/>
  <c r="T127" i="3" s="1"/>
  <c r="T126" i="3" s="1"/>
  <c r="P128" i="3"/>
  <c r="K97" i="3"/>
  <c r="J97" i="3"/>
  <c r="I9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118" i="3" s="1"/>
  <c r="E7" i="3"/>
  <c r="E114" i="3"/>
  <c r="K127" i="2"/>
  <c r="K39" i="2"/>
  <c r="K38" i="2"/>
  <c r="BA95" i="1"/>
  <c r="K37" i="2"/>
  <c r="AZ95" i="1" s="1"/>
  <c r="BI183" i="2"/>
  <c r="BH183" i="2"/>
  <c r="BG183" i="2"/>
  <c r="BE183" i="2"/>
  <c r="X183" i="2"/>
  <c r="X182" i="2"/>
  <c r="V183" i="2"/>
  <c r="V182" i="2" s="1"/>
  <c r="T183" i="2"/>
  <c r="T182" i="2"/>
  <c r="P183" i="2"/>
  <c r="BI181" i="2"/>
  <c r="BH181" i="2"/>
  <c r="BG181" i="2"/>
  <c r="BE181" i="2"/>
  <c r="X181" i="2"/>
  <c r="V181" i="2"/>
  <c r="T181" i="2"/>
  <c r="P181" i="2"/>
  <c r="BI180" i="2"/>
  <c r="BH180" i="2"/>
  <c r="BG180" i="2"/>
  <c r="BE180" i="2"/>
  <c r="X180" i="2"/>
  <c r="V180" i="2"/>
  <c r="T180" i="2"/>
  <c r="P180" i="2"/>
  <c r="BI178" i="2"/>
  <c r="BH178" i="2"/>
  <c r="BG178" i="2"/>
  <c r="BE178" i="2"/>
  <c r="X178" i="2"/>
  <c r="V178" i="2"/>
  <c r="T178" i="2"/>
  <c r="P178" i="2"/>
  <c r="BI177" i="2"/>
  <c r="BH177" i="2"/>
  <c r="BG177" i="2"/>
  <c r="BE177" i="2"/>
  <c r="X177" i="2"/>
  <c r="V177" i="2"/>
  <c r="T177" i="2"/>
  <c r="P177" i="2"/>
  <c r="BI176" i="2"/>
  <c r="BH176" i="2"/>
  <c r="BG176" i="2"/>
  <c r="BE176" i="2"/>
  <c r="X176" i="2"/>
  <c r="V176" i="2"/>
  <c r="T176" i="2"/>
  <c r="P176" i="2"/>
  <c r="BI162" i="2"/>
  <c r="BH162" i="2"/>
  <c r="BG162" i="2"/>
  <c r="BE162" i="2"/>
  <c r="X162" i="2"/>
  <c r="V162" i="2"/>
  <c r="T162" i="2"/>
  <c r="P162" i="2"/>
  <c r="BI161" i="2"/>
  <c r="BH161" i="2"/>
  <c r="BG161" i="2"/>
  <c r="BE161" i="2"/>
  <c r="X161" i="2"/>
  <c r="V161" i="2"/>
  <c r="T161" i="2"/>
  <c r="P161" i="2"/>
  <c r="BI160" i="2"/>
  <c r="BH160" i="2"/>
  <c r="BG160" i="2"/>
  <c r="BE160" i="2"/>
  <c r="X160" i="2"/>
  <c r="V160" i="2"/>
  <c r="T160" i="2"/>
  <c r="P160" i="2"/>
  <c r="BI159" i="2"/>
  <c r="BH159" i="2"/>
  <c r="BG159" i="2"/>
  <c r="BE159" i="2"/>
  <c r="X159" i="2"/>
  <c r="V159" i="2"/>
  <c r="T159" i="2"/>
  <c r="P159" i="2"/>
  <c r="BI158" i="2"/>
  <c r="BH158" i="2"/>
  <c r="BG158" i="2"/>
  <c r="BE158" i="2"/>
  <c r="X158" i="2"/>
  <c r="V158" i="2"/>
  <c r="T158" i="2"/>
  <c r="P158" i="2"/>
  <c r="BI157" i="2"/>
  <c r="BH157" i="2"/>
  <c r="BG157" i="2"/>
  <c r="BE157" i="2"/>
  <c r="X157" i="2"/>
  <c r="V157" i="2"/>
  <c r="T157" i="2"/>
  <c r="P157" i="2"/>
  <c r="BI156" i="2"/>
  <c r="BH156" i="2"/>
  <c r="BG156" i="2"/>
  <c r="BE156" i="2"/>
  <c r="X156" i="2"/>
  <c r="V156" i="2"/>
  <c r="T156" i="2"/>
  <c r="P156" i="2"/>
  <c r="BI155" i="2"/>
  <c r="BH155" i="2"/>
  <c r="BG155" i="2"/>
  <c r="BE155" i="2"/>
  <c r="X155" i="2"/>
  <c r="V155" i="2"/>
  <c r="T155" i="2"/>
  <c r="P155" i="2"/>
  <c r="BI154" i="2"/>
  <c r="BH154" i="2"/>
  <c r="BG154" i="2"/>
  <c r="BE154" i="2"/>
  <c r="X154" i="2"/>
  <c r="V154" i="2"/>
  <c r="T154" i="2"/>
  <c r="P154" i="2"/>
  <c r="BI153" i="2"/>
  <c r="BH153" i="2"/>
  <c r="BG153" i="2"/>
  <c r="BE153" i="2"/>
  <c r="X153" i="2"/>
  <c r="V153" i="2"/>
  <c r="T153" i="2"/>
  <c r="P153" i="2"/>
  <c r="BI152" i="2"/>
  <c r="BH152" i="2"/>
  <c r="BG152" i="2"/>
  <c r="BE152" i="2"/>
  <c r="X152" i="2"/>
  <c r="V152" i="2"/>
  <c r="T152" i="2"/>
  <c r="P152" i="2"/>
  <c r="BI150" i="2"/>
  <c r="BH150" i="2"/>
  <c r="BG150" i="2"/>
  <c r="BE150" i="2"/>
  <c r="X150" i="2"/>
  <c r="V150" i="2"/>
  <c r="T150" i="2"/>
  <c r="P150" i="2"/>
  <c r="BI149" i="2"/>
  <c r="BH149" i="2"/>
  <c r="BG149" i="2"/>
  <c r="BE149" i="2"/>
  <c r="X149" i="2"/>
  <c r="V149" i="2"/>
  <c r="T149" i="2"/>
  <c r="P149" i="2"/>
  <c r="BI148" i="2"/>
  <c r="BH148" i="2"/>
  <c r="BG148" i="2"/>
  <c r="BE148" i="2"/>
  <c r="X148" i="2"/>
  <c r="V148" i="2"/>
  <c r="T148" i="2"/>
  <c r="P148" i="2"/>
  <c r="BI147" i="2"/>
  <c r="BH147" i="2"/>
  <c r="BG147" i="2"/>
  <c r="BE147" i="2"/>
  <c r="X147" i="2"/>
  <c r="V147" i="2"/>
  <c r="T147" i="2"/>
  <c r="P147" i="2"/>
  <c r="BI146" i="2"/>
  <c r="BH146" i="2"/>
  <c r="BG146" i="2"/>
  <c r="BE146" i="2"/>
  <c r="X146" i="2"/>
  <c r="V146" i="2"/>
  <c r="T146" i="2"/>
  <c r="P146" i="2"/>
  <c r="BI143" i="2"/>
  <c r="BH143" i="2"/>
  <c r="BG143" i="2"/>
  <c r="BE143" i="2"/>
  <c r="X143" i="2"/>
  <c r="X142" i="2"/>
  <c r="V143" i="2"/>
  <c r="V142" i="2" s="1"/>
  <c r="T143" i="2"/>
  <c r="T142" i="2"/>
  <c r="P143" i="2"/>
  <c r="BI141" i="2"/>
  <c r="BH141" i="2"/>
  <c r="BG141" i="2"/>
  <c r="BE141" i="2"/>
  <c r="X141" i="2"/>
  <c r="V141" i="2"/>
  <c r="T141" i="2"/>
  <c r="P141" i="2"/>
  <c r="BI138" i="2"/>
  <c r="BH138" i="2"/>
  <c r="BG138" i="2"/>
  <c r="BE138" i="2"/>
  <c r="X138" i="2"/>
  <c r="V138" i="2"/>
  <c r="T138" i="2"/>
  <c r="P138" i="2"/>
  <c r="BI137" i="2"/>
  <c r="BH137" i="2"/>
  <c r="BG137" i="2"/>
  <c r="BE137" i="2"/>
  <c r="X137" i="2"/>
  <c r="V137" i="2"/>
  <c r="T137" i="2"/>
  <c r="P137" i="2"/>
  <c r="BI134" i="2"/>
  <c r="BH134" i="2"/>
  <c r="BG134" i="2"/>
  <c r="BE134" i="2"/>
  <c r="X134" i="2"/>
  <c r="V134" i="2"/>
  <c r="T134" i="2"/>
  <c r="P134" i="2"/>
  <c r="BI133" i="2"/>
  <c r="BH133" i="2"/>
  <c r="BG133" i="2"/>
  <c r="BE133" i="2"/>
  <c r="X133" i="2"/>
  <c r="V133" i="2"/>
  <c r="T133" i="2"/>
  <c r="P133" i="2"/>
  <c r="BI132" i="2"/>
  <c r="BH132" i="2"/>
  <c r="BG132" i="2"/>
  <c r="BE132" i="2"/>
  <c r="X132" i="2"/>
  <c r="V132" i="2"/>
  <c r="T132" i="2"/>
  <c r="P132" i="2"/>
  <c r="BI131" i="2"/>
  <c r="BH131" i="2"/>
  <c r="BG131" i="2"/>
  <c r="BE131" i="2"/>
  <c r="X131" i="2"/>
  <c r="V131" i="2"/>
  <c r="T131" i="2"/>
  <c r="P131" i="2"/>
  <c r="BI130" i="2"/>
  <c r="BH130" i="2"/>
  <c r="BG130" i="2"/>
  <c r="BE130" i="2"/>
  <c r="X130" i="2"/>
  <c r="V130" i="2"/>
  <c r="T130" i="2"/>
  <c r="P130" i="2"/>
  <c r="BI129" i="2"/>
  <c r="BH129" i="2"/>
  <c r="BG129" i="2"/>
  <c r="BE129" i="2"/>
  <c r="X129" i="2"/>
  <c r="V129" i="2"/>
  <c r="T129" i="2"/>
  <c r="P129" i="2"/>
  <c r="K98" i="2"/>
  <c r="J98" i="2"/>
  <c r="I98" i="2"/>
  <c r="J122" i="2"/>
  <c r="J121" i="2"/>
  <c r="F121" i="2"/>
  <c r="F119" i="2"/>
  <c r="E117" i="2"/>
  <c r="J92" i="2"/>
  <c r="J91" i="2"/>
  <c r="F91" i="2"/>
  <c r="F89" i="2"/>
  <c r="E87" i="2"/>
  <c r="J18" i="2"/>
  <c r="E18" i="2"/>
  <c r="F92" i="2" s="1"/>
  <c r="J17" i="2"/>
  <c r="J12" i="2"/>
  <c r="J119" i="2" s="1"/>
  <c r="E7" i="2"/>
  <c r="E85" i="2" s="1"/>
  <c r="L90" i="1"/>
  <c r="AM90" i="1"/>
  <c r="AM89" i="1"/>
  <c r="L89" i="1"/>
  <c r="AM87" i="1"/>
  <c r="L87" i="1"/>
  <c r="L85" i="1"/>
  <c r="L84" i="1"/>
  <c r="Q158" i="2"/>
  <c r="Q157" i="2"/>
  <c r="R153" i="2"/>
  <c r="Q148" i="2"/>
  <c r="R137" i="2"/>
  <c r="K35" i="2"/>
  <c r="BK143" i="2"/>
  <c r="R148" i="3"/>
  <c r="Q150" i="3"/>
  <c r="Q132" i="3"/>
  <c r="BK148" i="3"/>
  <c r="BK140" i="3"/>
  <c r="Q137" i="2"/>
  <c r="Q156" i="2"/>
  <c r="Q153" i="2"/>
  <c r="R148" i="2"/>
  <c r="Q141" i="2"/>
  <c r="Q131" i="2"/>
  <c r="R160" i="2"/>
  <c r="Q129" i="2"/>
  <c r="Q178" i="2"/>
  <c r="BK180" i="2"/>
  <c r="BK177" i="2"/>
  <c r="BK183" i="2"/>
  <c r="BK152" i="2"/>
  <c r="Q153" i="3"/>
  <c r="R141" i="3"/>
  <c r="R151" i="3"/>
  <c r="Q128" i="3"/>
  <c r="BK132" i="3"/>
  <c r="Q177" i="2"/>
  <c r="R132" i="2"/>
  <c r="R156" i="2"/>
  <c r="R154" i="2"/>
  <c r="R150" i="2"/>
  <c r="Q147" i="2"/>
  <c r="R138" i="2"/>
  <c r="Q130" i="2"/>
  <c r="R161" i="2"/>
  <c r="Q159" i="2"/>
  <c r="R183" i="2"/>
  <c r="R178" i="2"/>
  <c r="R129" i="2"/>
  <c r="BK134" i="2"/>
  <c r="BK178" i="2"/>
  <c r="BK157" i="2"/>
  <c r="BK150" i="2"/>
  <c r="BK133" i="2"/>
  <c r="R147" i="3"/>
  <c r="R158" i="2"/>
  <c r="Q162" i="2"/>
  <c r="R155" i="2"/>
  <c r="Q152" i="2"/>
  <c r="R147" i="2"/>
  <c r="R141" i="2"/>
  <c r="R133" i="2"/>
  <c r="Q183" i="2"/>
  <c r="Q160" i="2"/>
  <c r="Q181" i="2"/>
  <c r="R177" i="2"/>
  <c r="BK160" i="2"/>
  <c r="BK181" i="2"/>
  <c r="K129" i="2"/>
  <c r="BF129" i="2"/>
  <c r="BK130" i="2"/>
  <c r="K137" i="2"/>
  <c r="BF137" i="2" s="1"/>
  <c r="Q157" i="3"/>
  <c r="Q159" i="3"/>
  <c r="Q147" i="3"/>
  <c r="R133" i="3"/>
  <c r="R131" i="3"/>
  <c r="K156" i="3"/>
  <c r="BF156" i="3"/>
  <c r="K136" i="3"/>
  <c r="BF136" i="3"/>
  <c r="R143" i="2"/>
  <c r="R162" i="2"/>
  <c r="Q155" i="2"/>
  <c r="R149" i="2"/>
  <c r="Q146" i="2"/>
  <c r="Q132" i="2"/>
  <c r="F38" i="2"/>
  <c r="Q151" i="3"/>
  <c r="R136" i="3"/>
  <c r="K152" i="3"/>
  <c r="BF152" i="3" s="1"/>
  <c r="K131" i="3"/>
  <c r="BF131" i="3" s="1"/>
  <c r="R159" i="2"/>
  <c r="R157" i="2"/>
  <c r="Q154" i="2"/>
  <c r="Q149" i="2"/>
  <c r="Q143" i="2"/>
  <c r="Q134" i="2"/>
  <c r="R180" i="2"/>
  <c r="Q150" i="2"/>
  <c r="Q180" i="2"/>
  <c r="Q133" i="2"/>
  <c r="K141" i="2"/>
  <c r="BF141" i="2" s="1"/>
  <c r="K161" i="2"/>
  <c r="BF161" i="2"/>
  <c r="BK162" i="2"/>
  <c r="BK147" i="2"/>
  <c r="R132" i="3"/>
  <c r="R157" i="3"/>
  <c r="Q137" i="3"/>
  <c r="BK137" i="3"/>
  <c r="K150" i="3"/>
  <c r="BF150" i="3"/>
  <c r="Q176" i="2"/>
  <c r="F35" i="2"/>
  <c r="K159" i="2"/>
  <c r="R181" i="2"/>
  <c r="R134" i="2"/>
  <c r="BK158" i="2"/>
  <c r="BK156" i="2"/>
  <c r="BK155" i="2"/>
  <c r="BK146" i="2"/>
  <c r="R153" i="3"/>
  <c r="R152" i="3"/>
  <c r="Q140" i="3"/>
  <c r="BK159" i="3"/>
  <c r="K153" i="3"/>
  <c r="BF153" i="3"/>
  <c r="Q161" i="2"/>
  <c r="BK154" i="2"/>
  <c r="BK153" i="2"/>
  <c r="BK159" i="2"/>
  <c r="Q152" i="3"/>
  <c r="R144" i="3"/>
  <c r="Q141" i="3"/>
  <c r="BK157" i="3"/>
  <c r="K147" i="3"/>
  <c r="BF147" i="3" s="1"/>
  <c r="R176" i="2"/>
  <c r="F39" i="2"/>
  <c r="R130" i="2"/>
  <c r="K138" i="2"/>
  <c r="BF138" i="2"/>
  <c r="K132" i="2"/>
  <c r="BF132" i="2" s="1"/>
  <c r="BK131" i="2"/>
  <c r="R128" i="3"/>
  <c r="R137" i="3"/>
  <c r="Q149" i="3"/>
  <c r="Q131" i="3"/>
  <c r="BK151" i="3"/>
  <c r="R159" i="3"/>
  <c r="Q144" i="3"/>
  <c r="Q136" i="3"/>
  <c r="K128" i="3"/>
  <c r="BF128" i="3"/>
  <c r="K144" i="3"/>
  <c r="BF144" i="3" s="1"/>
  <c r="AU94" i="1"/>
  <c r="R152" i="2"/>
  <c r="R146" i="2"/>
  <c r="Q138" i="2"/>
  <c r="F37" i="2"/>
  <c r="Q156" i="3"/>
  <c r="R149" i="3"/>
  <c r="Q148" i="3"/>
  <c r="Q133" i="3"/>
  <c r="K149" i="3"/>
  <c r="BF149" i="3" s="1"/>
  <c r="R131" i="2"/>
  <c r="BK149" i="2"/>
  <c r="BK176" i="2"/>
  <c r="BK148" i="2"/>
  <c r="R140" i="3"/>
  <c r="R150" i="3"/>
  <c r="R156" i="3"/>
  <c r="BK136" i="3"/>
  <c r="BK141" i="3"/>
  <c r="BK133" i="3"/>
  <c r="Q128" i="2" l="1"/>
  <c r="I99" i="2"/>
  <c r="V145" i="2"/>
  <c r="X128" i="2"/>
  <c r="X126" i="2" s="1"/>
  <c r="Q145" i="2"/>
  <c r="I102" i="2"/>
  <c r="R145" i="2"/>
  <c r="J102" i="2" s="1"/>
  <c r="R128" i="2"/>
  <c r="T145" i="2"/>
  <c r="BK145" i="2"/>
  <c r="K145" i="2" s="1"/>
  <c r="K102" i="2" s="1"/>
  <c r="T151" i="2"/>
  <c r="X145" i="2"/>
  <c r="X179" i="2"/>
  <c r="V128" i="2"/>
  <c r="V126" i="2"/>
  <c r="R151" i="2"/>
  <c r="Q179" i="2"/>
  <c r="I104" i="2"/>
  <c r="T128" i="2"/>
  <c r="T126" i="2"/>
  <c r="V151" i="2"/>
  <c r="BK179" i="2"/>
  <c r="K179" i="2"/>
  <c r="K104" i="2"/>
  <c r="R179" i="2"/>
  <c r="J104" i="2" s="1"/>
  <c r="V130" i="3"/>
  <c r="V129" i="3"/>
  <c r="X130" i="3"/>
  <c r="X129" i="3"/>
  <c r="X146" i="3"/>
  <c r="X145" i="3" s="1"/>
  <c r="X124" i="3" s="1"/>
  <c r="Q151" i="2"/>
  <c r="T179" i="2"/>
  <c r="T130" i="3"/>
  <c r="T129" i="3" s="1"/>
  <c r="T124" i="3" s="1"/>
  <c r="AW96" i="1" s="1"/>
  <c r="Q130" i="3"/>
  <c r="I101" i="3" s="1"/>
  <c r="T146" i="3"/>
  <c r="T145" i="3"/>
  <c r="Q146" i="3"/>
  <c r="I103" i="3" s="1"/>
  <c r="X151" i="2"/>
  <c r="X144" i="2"/>
  <c r="V179" i="2"/>
  <c r="R130" i="3"/>
  <c r="J101" i="3"/>
  <c r="V146" i="3"/>
  <c r="V145" i="3" s="1"/>
  <c r="R146" i="3"/>
  <c r="BK182" i="2"/>
  <c r="K182" i="2"/>
  <c r="K105" i="2" s="1"/>
  <c r="R182" i="2"/>
  <c r="J105" i="2"/>
  <c r="R142" i="2"/>
  <c r="J100" i="2" s="1"/>
  <c r="BK142" i="2"/>
  <c r="K142" i="2"/>
  <c r="K100" i="2"/>
  <c r="Q142" i="2"/>
  <c r="I100" i="2" s="1"/>
  <c r="R127" i="3"/>
  <c r="R126" i="3"/>
  <c r="J98" i="3" s="1"/>
  <c r="Q182" i="2"/>
  <c r="I105" i="2"/>
  <c r="Q127" i="3"/>
  <c r="I99" i="3" s="1"/>
  <c r="BK158" i="3"/>
  <c r="K158" i="3"/>
  <c r="K104" i="3"/>
  <c r="Q158" i="3"/>
  <c r="I104" i="3"/>
  <c r="R158" i="3"/>
  <c r="J104" i="3"/>
  <c r="F92" i="3"/>
  <c r="J89" i="3"/>
  <c r="E85" i="3"/>
  <c r="I103" i="2"/>
  <c r="J89" i="2"/>
  <c r="BD95" i="1"/>
  <c r="E115" i="2"/>
  <c r="F122" i="2"/>
  <c r="BE95" i="1"/>
  <c r="AX95" i="1"/>
  <c r="BB95" i="1"/>
  <c r="BF159" i="2"/>
  <c r="BF95" i="1"/>
  <c r="K134" i="2"/>
  <c r="BF134" i="2"/>
  <c r="K130" i="2"/>
  <c r="BF130" i="2" s="1"/>
  <c r="K178" i="2"/>
  <c r="BF178" i="2"/>
  <c r="K156" i="2"/>
  <c r="BF156" i="2" s="1"/>
  <c r="K157" i="3"/>
  <c r="BF157" i="3"/>
  <c r="K159" i="3"/>
  <c r="BF159" i="3" s="1"/>
  <c r="K181" i="2"/>
  <c r="BF181" i="2"/>
  <c r="K160" i="2"/>
  <c r="BF160" i="2" s="1"/>
  <c r="K143" i="2"/>
  <c r="BF143" i="2"/>
  <c r="BK156" i="3"/>
  <c r="BK131" i="3"/>
  <c r="BK144" i="3"/>
  <c r="BK130" i="3"/>
  <c r="K130" i="3"/>
  <c r="K101" i="3" s="1"/>
  <c r="BK132" i="2"/>
  <c r="K149" i="2"/>
  <c r="BF149" i="2"/>
  <c r="K150" i="2"/>
  <c r="BF150" i="2" s="1"/>
  <c r="K154" i="2"/>
  <c r="BF154" i="2"/>
  <c r="BK152" i="3"/>
  <c r="K140" i="3"/>
  <c r="BF140" i="3"/>
  <c r="BK147" i="3"/>
  <c r="K148" i="3"/>
  <c r="BF148" i="3" s="1"/>
  <c r="K131" i="2"/>
  <c r="BF131" i="2"/>
  <c r="BK129" i="2"/>
  <c r="K153" i="2"/>
  <c r="BF153" i="2"/>
  <c r="F37" i="3"/>
  <c r="BD96" i="1" s="1"/>
  <c r="BD94" i="1" s="1"/>
  <c r="W31" i="1" s="1"/>
  <c r="K180" i="2"/>
  <c r="BF180" i="2" s="1"/>
  <c r="K147" i="2"/>
  <c r="BF147" i="2"/>
  <c r="BK150" i="3"/>
  <c r="K151" i="3"/>
  <c r="BF151" i="3" s="1"/>
  <c r="BK141" i="2"/>
  <c r="BK138" i="2"/>
  <c r="K157" i="2"/>
  <c r="BF157" i="2"/>
  <c r="K133" i="2"/>
  <c r="BF133" i="2"/>
  <c r="F38" i="3"/>
  <c r="BE96" i="1" s="1"/>
  <c r="BE94" i="1" s="1"/>
  <c r="W32" i="1" s="1"/>
  <c r="BK137" i="2"/>
  <c r="K155" i="2"/>
  <c r="BF155" i="2"/>
  <c r="F39" i="3"/>
  <c r="BF96" i="1" s="1"/>
  <c r="BF94" i="1" s="1"/>
  <c r="W33" i="1" s="1"/>
  <c r="K183" i="2"/>
  <c r="BF183" i="2" s="1"/>
  <c r="K162" i="2"/>
  <c r="BF162" i="2"/>
  <c r="F35" i="3"/>
  <c r="BB96" i="1" s="1"/>
  <c r="BB94" i="1" s="1"/>
  <c r="AX94" i="1" s="1"/>
  <c r="AK29" i="1" s="1"/>
  <c r="BK161" i="2"/>
  <c r="BK151" i="2" s="1"/>
  <c r="K176" i="2"/>
  <c r="BF176" i="2"/>
  <c r="BK149" i="3"/>
  <c r="K133" i="3"/>
  <c r="BF133" i="3" s="1"/>
  <c r="K137" i="3"/>
  <c r="BF137" i="3"/>
  <c r="K152" i="2"/>
  <c r="BF152" i="2" s="1"/>
  <c r="K146" i="2"/>
  <c r="BF146" i="2"/>
  <c r="K148" i="2"/>
  <c r="BF148" i="2"/>
  <c r="K158" i="2"/>
  <c r="BF158" i="2"/>
  <c r="BK128" i="3"/>
  <c r="BK127" i="3"/>
  <c r="K127" i="3" s="1"/>
  <c r="K99" i="3" s="1"/>
  <c r="K132" i="3"/>
  <c r="BF132" i="3"/>
  <c r="BK153" i="3"/>
  <c r="K177" i="2"/>
  <c r="BF177" i="2" s="1"/>
  <c r="K141" i="3"/>
  <c r="BF141" i="3"/>
  <c r="K35" i="3"/>
  <c r="AX96" i="1" s="1"/>
  <c r="V124" i="3" l="1"/>
  <c r="BK144" i="2"/>
  <c r="K144" i="2" s="1"/>
  <c r="K101" i="2" s="1"/>
  <c r="R126" i="2"/>
  <c r="J97" i="2"/>
  <c r="Q144" i="2"/>
  <c r="R144" i="2"/>
  <c r="R125" i="2" s="1"/>
  <c r="J96" i="2" s="1"/>
  <c r="K31" i="2" s="1"/>
  <c r="AT95" i="1" s="1"/>
  <c r="X125" i="2"/>
  <c r="V144" i="2"/>
  <c r="V125" i="2" s="1"/>
  <c r="R145" i="3"/>
  <c r="J102" i="3" s="1"/>
  <c r="T144" i="2"/>
  <c r="T125" i="2" s="1"/>
  <c r="AW95" i="1" s="1"/>
  <c r="AW94" i="1" s="1"/>
  <c r="K151" i="2"/>
  <c r="K103" i="2"/>
  <c r="J103" i="2"/>
  <c r="J99" i="2"/>
  <c r="Q126" i="2"/>
  <c r="I97" i="2"/>
  <c r="J99" i="3"/>
  <c r="J103" i="3"/>
  <c r="BK126" i="3"/>
  <c r="K126" i="3" s="1"/>
  <c r="K98" i="3" s="1"/>
  <c r="Q126" i="3"/>
  <c r="Q129" i="3"/>
  <c r="I100" i="3"/>
  <c r="R129" i="3"/>
  <c r="J100" i="3"/>
  <c r="Q145" i="3"/>
  <c r="I102" i="3"/>
  <c r="BK129" i="3"/>
  <c r="K129" i="3"/>
  <c r="K100" i="3" s="1"/>
  <c r="BK128" i="2"/>
  <c r="K128" i="2" s="1"/>
  <c r="K99" i="2" s="1"/>
  <c r="BK146" i="3"/>
  <c r="K146" i="3"/>
  <c r="K103" i="3" s="1"/>
  <c r="K36" i="3"/>
  <c r="AY96" i="1" s="1"/>
  <c r="AV96" i="1" s="1"/>
  <c r="F36" i="2"/>
  <c r="BC95" i="1" s="1"/>
  <c r="BA94" i="1"/>
  <c r="F36" i="3"/>
  <c r="BC96" i="1" s="1"/>
  <c r="AZ94" i="1"/>
  <c r="K36" i="2"/>
  <c r="AY95" i="1" s="1"/>
  <c r="AV95" i="1" s="1"/>
  <c r="W29" i="1"/>
  <c r="Q124" i="3" l="1"/>
  <c r="I96" i="3" s="1"/>
  <c r="K30" i="3" s="1"/>
  <c r="AS96" i="1" s="1"/>
  <c r="Q125" i="2"/>
  <c r="I96" i="2"/>
  <c r="K30" i="2"/>
  <c r="AS95" i="1"/>
  <c r="R124" i="3"/>
  <c r="J96" i="3" s="1"/>
  <c r="K31" i="3" s="1"/>
  <c r="AT96" i="1" s="1"/>
  <c r="AT94" i="1" s="1"/>
  <c r="BK126" i="2"/>
  <c r="K126" i="2"/>
  <c r="K97" i="2"/>
  <c r="I101" i="2"/>
  <c r="BK145" i="3"/>
  <c r="K145" i="3"/>
  <c r="K102" i="3"/>
  <c r="I98" i="3"/>
  <c r="BK124" i="3"/>
  <c r="K124" i="3" s="1"/>
  <c r="K96" i="3" s="1"/>
  <c r="J101" i="2"/>
  <c r="BC94" i="1"/>
  <c r="AY94" i="1" s="1"/>
  <c r="AK30" i="1" s="1"/>
  <c r="BK125" i="2" l="1"/>
  <c r="K125" i="2"/>
  <c r="K96" i="2"/>
  <c r="AS94" i="1"/>
  <c r="K32" i="3"/>
  <c r="AG96" i="1"/>
  <c r="AV94" i="1"/>
  <c r="W30" i="1"/>
  <c r="K41" i="3" l="1"/>
  <c r="AN96" i="1"/>
  <c r="K32" i="2"/>
  <c r="AG95" i="1" s="1"/>
  <c r="AG94" i="1" s="1"/>
  <c r="AK26" i="1" s="1"/>
  <c r="K41" i="2" l="1"/>
  <c r="AN95" i="1"/>
  <c r="AK35" i="1"/>
  <c r="AN94" i="1"/>
</calcChain>
</file>

<file path=xl/sharedStrings.xml><?xml version="1.0" encoding="utf-8"?>
<sst xmlns="http://schemas.openxmlformats.org/spreadsheetml/2006/main" count="1476" uniqueCount="329">
  <si>
    <t>Export Komplet</t>
  </si>
  <si>
    <t/>
  </si>
  <si>
    <t>2.0</t>
  </si>
  <si>
    <t>False</t>
  </si>
  <si>
    <t>True</t>
  </si>
  <si>
    <t>{a0c667b6-d202-4a00-a4b0-201da071e7d5}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</si>
  <si>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</si>
  <si>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</si>
  <si>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</si>
  <si>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</si>
  <si>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</si>
  <si>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</si>
  <si>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</si>
  <si>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</si>
  <si>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1/2024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</si>
  <si>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</si>
  <si>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</si>
  <si>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SSS škola Rozpočet okien a svietidiel 3</t>
  </si>
  <si>
    <t>JKSO:</t>
  </si>
  <si>
    <t>KS:</t>
  </si>
  <si>
    <t>Miesto:</t>
  </si>
  <si>
    <t xml:space="preserve"> </t>
  </si>
  <si>
    <t>Dátum:</t>
  </si>
  <si>
    <t>17. 7. 2024</t>
  </si>
  <si>
    <t>Objednávateľ:</t>
  </si>
  <si>
    <t>IČO:</t>
  </si>
  <si>
    <t xml:space="preserve">Spojená Škola Školská 7 Banská Bystrica </t>
  </si>
  <si>
    <t>IČ DPH:</t>
  </si>
  <si>
    <t>Zhotoviteľ:</t>
  </si>
  <si>
    <t>Vyplň údaj</t>
  </si>
  <si>
    <t>Projektant:</t>
  </si>
  <si>
    <t>Ing.Arch. Križo</t>
  </si>
  <si>
    <t>Spracovateľ:</t>
  </si>
  <si>
    <t xml:space="preserve">Milan Paprčka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</si>
  <si>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</si>
  <si>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</si>
  <si>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</si>
  <si>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</si>
  <si>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</si>
  <si>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</si>
  <si>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</si>
  <si>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</si>
  <si>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</si>
  <si>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</si>
  <si>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</si>
  <si>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</si>
  <si>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</si>
  <si>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</si>
  <si>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</si>
  <si>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</si>
  <si>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</si>
  <si>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</si>
  <si>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</si>
  <si>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</si>
  <si>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</si>
  <si>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</si>
  <si>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</si>
  <si>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</si>
  <si>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</si>
  <si>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</si>
  <si>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</si>
  <si>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</si>
  <si>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</si>
  <si>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</si>
  <si>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</si>
  <si>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</si>
  <si>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</si>
  <si>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</si>
  <si>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</si>
  <si>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</si>
  <si>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</si>
  <si>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</si>
  <si>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</si>
  <si>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</si>
  <si>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</si>
  <si>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</si>
  <si>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</si>
  <si>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</si>
  <si>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</si>
  <si>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</si>
  <si>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</si>
  <si>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</si>
  <si>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Objekt1</t>
  </si>
  <si>
    <t>Výmena okien</t>
  </si>
  <si>
    <t>STA</t>
  </si>
  <si>
    <t>1</t>
  </si>
  <si>
    <t>{7a24f091-6e74-4333-94c8-c16ee992bf26}</t>
  </si>
  <si>
    <t>Objekt2</t>
  </si>
  <si>
    <t>Elek. práce</t>
  </si>
  <si>
    <t>{42a22d73-7c6c-4ec6-97fa-6036826c9036}</t>
  </si>
  <si>
    <t>KRYCÍ LIST ROZPOČTU</t>
  </si>
  <si>
    <t>Objekt:</t>
  </si>
  <si>
    <t>Objekt1 - Výmena okien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</si>
  <si>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</si>
  <si>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</si>
  <si>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</si>
  <si>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</si>
  <si>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</si>
  <si>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</si>
  <si>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</si>
  <si>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</si>
  <si>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</si>
  <si>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</si>
  <si>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6 - Úpravy povrchov, podlahy, osadenie   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</si>
  <si>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</si>
  <si>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</si>
  <si>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</si>
  <si>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</si>
  <si>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</si>
  <si>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</si>
  <si>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786 - Čalúnnické práce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</si>
  <si>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</si>
  <si>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</si>
  <si>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</si>
  <si>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</si>
  <si>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</si>
  <si>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</si>
  <si>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</si>
  <si>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</si>
  <si>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</si>
  <si>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</si>
  <si>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</si>
  <si>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</si>
  <si>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</si>
  <si>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</si>
  <si>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</si>
  <si>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</si>
  <si>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</si>
  <si>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</si>
  <si>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</si>
  <si>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</si>
  <si>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 xml:space="preserve">Úpravy povrchov, podlahy, osadenie   </t>
  </si>
  <si>
    <t>9</t>
  </si>
  <si>
    <t>Ostatné konštrukcie a práce-búranie</t>
  </si>
  <si>
    <t>K</t>
  </si>
  <si>
    <t>952901114.S</t>
  </si>
  <si>
    <t>Vyčistenie budov pri výške podlaží nad 4 m</t>
  </si>
  <si>
    <t>m2</t>
  </si>
  <si>
    <t>4</t>
  </si>
  <si>
    <t>2</t>
  </si>
  <si>
    <t>968062246.S</t>
  </si>
  <si>
    <t>Vybúranie drevených rámov okien jednoduchých plochy do 4 m2,  -0,02700t</t>
  </si>
  <si>
    <t>3</t>
  </si>
  <si>
    <t>979011111.S</t>
  </si>
  <si>
    <t>Zvislá doprava sutiny a vybúraných hmôt za prvé podlažie nad alebo pod základným podlažím</t>
  </si>
  <si>
    <t>t</t>
  </si>
  <si>
    <t>979011121.S</t>
  </si>
  <si>
    <t>Zvislá doprava sutiny a vybúraných hmôt za každé ďalšie podlažie</t>
  </si>
  <si>
    <t>8</t>
  </si>
  <si>
    <t>5</t>
  </si>
  <si>
    <t>979081111.S</t>
  </si>
  <si>
    <t>Odvoz sutiny a vybúraných hmôt na skládku do 1 km</t>
  </si>
  <si>
    <t>10</t>
  </si>
  <si>
    <t>979081121.S</t>
  </si>
  <si>
    <t>Odvoz sutiny a vybúraných hmôt na skládku za každý ďalší 1 km</t>
  </si>
  <si>
    <t>12</t>
  </si>
  <si>
    <t>VV</t>
  </si>
  <si>
    <t>11,744*10</t>
  </si>
  <si>
    <t>Súčet</t>
  </si>
  <si>
    <t>7</t>
  </si>
  <si>
    <t>979082111.S</t>
  </si>
  <si>
    <t>Vnútrostavenisková doprava sutiny a vybúraných hmôt do 10 m</t>
  </si>
  <si>
    <t>14</t>
  </si>
  <si>
    <t>979082121.S</t>
  </si>
  <si>
    <t>Vnútrostavenisková doprava sutiny a vybúraných hmôt za každých ďalších 5 m</t>
  </si>
  <si>
    <t>16</t>
  </si>
  <si>
    <t>11,744*2 "Prepočítané koeficientom množstva</t>
  </si>
  <si>
    <t>979089612.S</t>
  </si>
  <si>
    <t>Poplatok za skládku - iné odpady zo stavieb ostatné - regionalna skladka</t>
  </si>
  <si>
    <t>18</t>
  </si>
  <si>
    <t>99</t>
  </si>
  <si>
    <t>Presun hmôt HSV</t>
  </si>
  <si>
    <t>999281111.S</t>
  </si>
  <si>
    <t>Presun hmôt pre opravy a údržbu objektov vrátane vonkajších plášťov výšky do 25 m</t>
  </si>
  <si>
    <t>PSV</t>
  </si>
  <si>
    <t>Práce a dodávky PSV</t>
  </si>
  <si>
    <t>764</t>
  </si>
  <si>
    <t>Konštrukcie klampiarske</t>
  </si>
  <si>
    <t>31</t>
  </si>
  <si>
    <t>764410461.S</t>
  </si>
  <si>
    <t>Montáž oplechovania parapetov z pozinkovaného farbeného PZf plechu, vrátane rohov r.š. 350 mm</t>
  </si>
  <si>
    <t>m</t>
  </si>
  <si>
    <t>1010700961</t>
  </si>
  <si>
    <t>11</t>
  </si>
  <si>
    <t>764410r.S</t>
  </si>
  <si>
    <t>Demontáž vonkajších parapiet</t>
  </si>
  <si>
    <t>22</t>
  </si>
  <si>
    <t>764410r.S.1</t>
  </si>
  <si>
    <t>Demontáž vnútorných parapiet</t>
  </si>
  <si>
    <t>24</t>
  </si>
  <si>
    <t>13</t>
  </si>
  <si>
    <t>76412123.S</t>
  </si>
  <si>
    <t>Dodávka a montáž vnútorných parapiet</t>
  </si>
  <si>
    <t>26</t>
  </si>
  <si>
    <t>998764202.S</t>
  </si>
  <si>
    <t>Presun hmôt pre konštrukcie klampiarske v objektoch výšky nad 6 do 12 m</t>
  </si>
  <si>
    <t>%</t>
  </si>
  <si>
    <t>28</t>
  </si>
  <si>
    <t>766</t>
  </si>
  <si>
    <t>Konštrukcie stolárske</t>
  </si>
  <si>
    <t>15</t>
  </si>
  <si>
    <t>766621081.S</t>
  </si>
  <si>
    <t>Montáž okna plastového na PUR penu</t>
  </si>
  <si>
    <t>30</t>
  </si>
  <si>
    <t>M</t>
  </si>
  <si>
    <t>611r007100.S1</t>
  </si>
  <si>
    <t>Plastové okno  vxš 600x600 mm, izolačné trojsklo,strešné</t>
  </si>
  <si>
    <t>ks</t>
  </si>
  <si>
    <t>32</t>
  </si>
  <si>
    <t>17</t>
  </si>
  <si>
    <t>6114r007100.S</t>
  </si>
  <si>
    <t>Plastové okno , vxš 800x1250 mm, izolačné trojsklo,strešné</t>
  </si>
  <si>
    <t>34</t>
  </si>
  <si>
    <t>61141r10100.S</t>
  </si>
  <si>
    <t>Plastové okno  vxš 1800x1000  mm, izolačné trojsklo, dvojica trojuholníkových okien vo vikieroch</t>
  </si>
  <si>
    <t>36</t>
  </si>
  <si>
    <t>19</t>
  </si>
  <si>
    <t>611r08700.S</t>
  </si>
  <si>
    <t>Plastové okno OS, vxš 2360x2040 mm, izolačné trojsklo</t>
  </si>
  <si>
    <t>38</t>
  </si>
  <si>
    <t>611r08700.S1</t>
  </si>
  <si>
    <t>Plastové okno vxš 2080x2040  mm, izolačné trojsklo,</t>
  </si>
  <si>
    <t>40</t>
  </si>
  <si>
    <t>21</t>
  </si>
  <si>
    <t>611r7800.S</t>
  </si>
  <si>
    <t>Plastové okno , vxš 600x600 mm, izolačné trojsklo,</t>
  </si>
  <si>
    <t>42</t>
  </si>
  <si>
    <t>61r007800.S1</t>
  </si>
  <si>
    <t>Plastové okno, vxš 2720x600 mm, izolačné trojsklo,</t>
  </si>
  <si>
    <t>44</t>
  </si>
  <si>
    <t>23</t>
  </si>
  <si>
    <t>611r09900.S</t>
  </si>
  <si>
    <t>Plastové okno , vxš 2720x2380 mm, izolačné trojsklo,</t>
  </si>
  <si>
    <t>46</t>
  </si>
  <si>
    <t>61141r900.S1</t>
  </si>
  <si>
    <t>Plastové okno, vxš 2720x3850 mm, izolačné trojsklo,</t>
  </si>
  <si>
    <t>48</t>
  </si>
  <si>
    <t>25</t>
  </si>
  <si>
    <t>766641r</t>
  </si>
  <si>
    <t>Vyspravenie ostenia vnútorná časť omietkou vápenocementovou</t>
  </si>
  <si>
    <t>50</t>
  </si>
  <si>
    <t>(1,8+1)*2*8*0,2</t>
  </si>
  <si>
    <t>(2,36+2,40)*2*76*0,2</t>
  </si>
  <si>
    <t>(2,08+2,04)*2*2*0,2</t>
  </si>
  <si>
    <t>(0,6+0,6)*2*13*0,2</t>
  </si>
  <si>
    <t>(2,72+0,6)*2*2*0,2</t>
  </si>
  <si>
    <t>(2,72+2,38)*2*2*0,2</t>
  </si>
  <si>
    <t>(2,72+3,85)*2*2*0,2</t>
  </si>
  <si>
    <t>Medzisúčet</t>
  </si>
  <si>
    <t>"dvere"</t>
  </si>
  <si>
    <t>(2,35+2,5)*2*2*0,2</t>
  </si>
  <si>
    <t>(2,72+3,85)*2*6*0,2</t>
  </si>
  <si>
    <t>766642r</t>
  </si>
  <si>
    <t>Vyspravenie vonkajšieho ostenia časť sklotextillnou sieťkou silkónovou omietkou hr 1,5 mm</t>
  </si>
  <si>
    <t>-612207405</t>
  </si>
  <si>
    <t>766r</t>
  </si>
  <si>
    <t>Maľba špaliet na biela farba</t>
  </si>
  <si>
    <t>52</t>
  </si>
  <si>
    <t>27</t>
  </si>
  <si>
    <t>998766102.S</t>
  </si>
  <si>
    <t>Presun hmot pre konštrukcie stolárske v objektoch výšky nad 6 do 12 m</t>
  </si>
  <si>
    <t>54</t>
  </si>
  <si>
    <t>767</t>
  </si>
  <si>
    <t>Konštrukcie doplnkové kovové</t>
  </si>
  <si>
    <t>767661561.S</t>
  </si>
  <si>
    <t>Montáž interierovej hliníkovej žalúzie od šírky 120 cm do 210 cm dĺžky do 260 cm</t>
  </si>
  <si>
    <t>56</t>
  </si>
  <si>
    <t>29</t>
  </si>
  <si>
    <t>611530083400.S</t>
  </si>
  <si>
    <t>Žalúzie interiérové hliníkové MAX 25, šxl 2360x2040 mm</t>
  </si>
  <si>
    <t>58</t>
  </si>
  <si>
    <t>786</t>
  </si>
  <si>
    <t>Čalúnnické práce</t>
  </si>
  <si>
    <t>786641112.S</t>
  </si>
  <si>
    <t>Vertikálne textilné žalúzie ukotvené do stropu</t>
  </si>
  <si>
    <t>60</t>
  </si>
  <si>
    <t>2,36*2,04*16</t>
  </si>
  <si>
    <t>Objekt2 - Elek. práce</t>
  </si>
  <si>
    <t>D1 - Práce a dodávky</t>
  </si>
  <si>
    <t xml:space="preserve">    784 - Maľby</t>
  </si>
  <si>
    <t xml:space="preserve">    9 - Ostatné konštrukcie a práce-búranie   </t>
  </si>
  <si>
    <t>M - Práce a dodávky M</t>
  </si>
  <si>
    <t xml:space="preserve">    21-M - Elektromontáže</t>
  </si>
  <si>
    <t xml:space="preserve">    HZS - Hodinové zúčtovacie sadzby</t>
  </si>
  <si>
    <t>D1</t>
  </si>
  <si>
    <t>Práce a dodávky</t>
  </si>
  <si>
    <t>784</t>
  </si>
  <si>
    <t>Maľby</t>
  </si>
  <si>
    <t>784452271.S</t>
  </si>
  <si>
    <t>Maľby z maliarskych zmesí na vodnej báze, ručne nanášané dvojnásobné základné na podklad jemnozrnný výšky do 3,80 m</t>
  </si>
  <si>
    <t>súb.</t>
  </si>
  <si>
    <t xml:space="preserve">Ostatné konštrukcie a práce-búranie   </t>
  </si>
  <si>
    <t>Dem.</t>
  </si>
  <si>
    <t>Demontáž svietidiel</t>
  </si>
  <si>
    <t>kus</t>
  </si>
  <si>
    <t>1,5*2 "Prepočítané koeficientom množstva</t>
  </si>
  <si>
    <t>1,5*5 "Prepočítané koeficientom množstva"</t>
  </si>
  <si>
    <t>979089112.S</t>
  </si>
  <si>
    <t>Poplatok za skládku - drevo, sklo, plasty (17 02 ), ostatné</t>
  </si>
  <si>
    <t>Práce a dodávky M</t>
  </si>
  <si>
    <t>21-M</t>
  </si>
  <si>
    <t>Elektromontáže</t>
  </si>
  <si>
    <t>210201081</t>
  </si>
  <si>
    <t>Zapojenie svietidlá IP20, stropného  LED</t>
  </si>
  <si>
    <t>64</t>
  </si>
  <si>
    <t>Pol1</t>
  </si>
  <si>
    <t>Stropný LED panel 7W</t>
  </si>
  <si>
    <t>Pol2</t>
  </si>
  <si>
    <t>Stropný LED panel 11W</t>
  </si>
  <si>
    <t>Pol3</t>
  </si>
  <si>
    <t>Stropný LED panel 23W</t>
  </si>
  <si>
    <t>Pol4</t>
  </si>
  <si>
    <t>Podružný elektroinštalačný material</t>
  </si>
  <si>
    <t>Pol5</t>
  </si>
  <si>
    <t>Pridružené práce ,,vyspravenie</t>
  </si>
  <si>
    <t>953991411</t>
  </si>
  <si>
    <t>Osadenie hmoždiniek vrátane vyvŕtania do betónu D do 10 mm</t>
  </si>
  <si>
    <t>208*4</t>
  </si>
  <si>
    <t>311310004000</t>
  </si>
  <si>
    <t>Hmoždinka lemovaná, sivá M 8x40 mm, typ T8P-PA, TRACON Elektric</t>
  </si>
  <si>
    <t>256</t>
  </si>
  <si>
    <t>998921203.S</t>
  </si>
  <si>
    <t>Presun hmôt pre montáž silnoprúdových rozvodov a zariadení v stavbe (objekte) výšky nad 7 do 24 m</t>
  </si>
  <si>
    <t>HZS</t>
  </si>
  <si>
    <t>Hodinové zúčtovacie sadzby</t>
  </si>
  <si>
    <t>950106009</t>
  </si>
  <si>
    <t>Meranie pri revíziách meranie impedancie slučky na rozvodnom zariadení alebo spotrebných prístrojoch-Revízie</t>
  </si>
  <si>
    <t>hod</t>
  </si>
  <si>
    <t>262144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</si>
</sst>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horizontal="right" vertical="center"/>
    </xf>
    <xf numFmtId="4" fontId="16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4" fontId="35" fillId="0" borderId="12" xfId="0" applyNumberFormat="1" applyFont="1" applyBorder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5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4</v>
      </c>
      <c r="BV1" s="17" t="s">
        <v>5</v>
      </c>
    </row>
    <row r="2" spans="1:74" s="1" customFormat="1" ht="36.950000000000003" customHeight="1">
      <c r="AR2" s="263" t="s">
        <v>6</v>
      </c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S2" s="18" t="s">
        <v>7</v>
      </c>
      <c r="BT2" s="18" t="s">
        <v>8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G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25" t="s">
        <v>14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R5" s="21"/>
      <c r="BG5" s="222" t="s">
        <v>15</v>
      </c>
      <c r="BS5" s="18" t="s">
        <v>7</v>
      </c>
    </row>
    <row r="6" spans="1:74" s="1" customFormat="1" ht="36.950000000000003" customHeight="1">
      <c r="B6" s="21"/>
      <c r="D6" s="27" t="s">
        <v>16</v>
      </c>
      <c r="K6" s="227" t="s">
        <v>17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R6" s="21"/>
      <c r="BG6" s="223"/>
      <c r="BS6" s="18" t="s">
        <v>7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G7" s="223"/>
      <c r="BS7" s="18" t="s">
        <v>7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G8" s="223"/>
      <c r="BS8" s="18" t="s">
        <v>7</v>
      </c>
    </row>
    <row r="9" spans="1:74" s="1" customFormat="1" ht="14.45" customHeight="1">
      <c r="B9" s="21"/>
      <c r="AR9" s="21"/>
      <c r="BG9" s="223"/>
      <c r="BS9" s="18" t="s">
        <v>7</v>
      </c>
    </row>
    <row r="10" spans="1:74" s="1" customFormat="1" ht="12" customHeight="1">
      <c r="B10" s="21"/>
      <c r="D10" s="28" t="s">
        <v>24</v>
      </c>
      <c r="AK10" s="28" t="s">
        <v>25</v>
      </c>
      <c r="AN10" s="26" t="s">
        <v>1</v>
      </c>
      <c r="AR10" s="21"/>
      <c r="BG10" s="223"/>
      <c r="BS10" s="18" t="s">
        <v>7</v>
      </c>
    </row>
    <row r="11" spans="1:74" s="1" customFormat="1" ht="18.399999999999999" customHeight="1">
      <c r="B11" s="21"/>
      <c r="E11" s="26" t="s">
        <v>26</v>
      </c>
      <c r="AK11" s="28" t="s">
        <v>27</v>
      </c>
      <c r="AN11" s="26" t="s">
        <v>1</v>
      </c>
      <c r="AR11" s="21"/>
      <c r="BG11" s="223"/>
      <c r="BS11" s="18" t="s">
        <v>7</v>
      </c>
    </row>
    <row r="12" spans="1:74" s="1" customFormat="1" ht="6.95" customHeight="1">
      <c r="B12" s="21"/>
      <c r="AR12" s="21"/>
      <c r="BG12" s="223"/>
      <c r="BS12" s="18" t="s">
        <v>7</v>
      </c>
    </row>
    <row r="13" spans="1:74" s="1" customFormat="1" ht="12" customHeight="1">
      <c r="B13" s="21"/>
      <c r="D13" s="28" t="s">
        <v>28</v>
      </c>
      <c r="AK13" s="28" t="s">
        <v>25</v>
      </c>
      <c r="AN13" s="30" t="s">
        <v>29</v>
      </c>
      <c r="AR13" s="21"/>
      <c r="BG13" s="223"/>
      <c r="BS13" s="18" t="s">
        <v>7</v>
      </c>
    </row>
    <row r="14" spans="1:74" ht="12.75">
      <c r="B14" s="21"/>
      <c r="E14" s="228" t="s">
        <v>29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8" t="s">
        <v>27</v>
      </c>
      <c r="AN14" s="30" t="s">
        <v>29</v>
      </c>
      <c r="AR14" s="21"/>
      <c r="BG14" s="223"/>
      <c r="BS14" s="18" t="s">
        <v>7</v>
      </c>
    </row>
    <row r="15" spans="1:74" s="1" customFormat="1" ht="6.95" customHeight="1">
      <c r="B15" s="21"/>
      <c r="AR15" s="21"/>
      <c r="BG15" s="223"/>
      <c r="BS15" s="18" t="s">
        <v>3</v>
      </c>
    </row>
    <row r="16" spans="1:74" s="1" customFormat="1" ht="12" customHeight="1">
      <c r="B16" s="21"/>
      <c r="D16" s="28" t="s">
        <v>30</v>
      </c>
      <c r="AK16" s="28" t="s">
        <v>25</v>
      </c>
      <c r="AN16" s="26" t="s">
        <v>1</v>
      </c>
      <c r="AR16" s="21"/>
      <c r="BG16" s="223"/>
      <c r="BS16" s="18" t="s">
        <v>3</v>
      </c>
    </row>
    <row r="17" spans="1:71" s="1" customFormat="1" ht="18.399999999999999" customHeight="1">
      <c r="B17" s="21"/>
      <c r="E17" s="26" t="s">
        <v>31</v>
      </c>
      <c r="AK17" s="28" t="s">
        <v>27</v>
      </c>
      <c r="AN17" s="26" t="s">
        <v>1</v>
      </c>
      <c r="AR17" s="21"/>
      <c r="BG17" s="223"/>
      <c r="BS17" s="18" t="s">
        <v>4</v>
      </c>
    </row>
    <row r="18" spans="1:71" s="1" customFormat="1" ht="6.95" customHeight="1">
      <c r="B18" s="21"/>
      <c r="AR18" s="21"/>
      <c r="BG18" s="223"/>
      <c r="BS18" s="18" t="s">
        <v>7</v>
      </c>
    </row>
    <row r="19" spans="1:71" s="1" customFormat="1" ht="12" customHeight="1">
      <c r="B19" s="21"/>
      <c r="D19" s="28" t="s">
        <v>32</v>
      </c>
      <c r="AK19" s="28" t="s">
        <v>25</v>
      </c>
      <c r="AN19" s="26" t="s">
        <v>1</v>
      </c>
      <c r="AR19" s="21"/>
      <c r="BG19" s="223"/>
      <c r="BS19" s="18" t="s">
        <v>7</v>
      </c>
    </row>
    <row r="20" spans="1:71" s="1" customFormat="1" ht="18.399999999999999" customHeight="1">
      <c r="B20" s="21"/>
      <c r="E20" s="26" t="s">
        <v>33</v>
      </c>
      <c r="AK20" s="28" t="s">
        <v>27</v>
      </c>
      <c r="AN20" s="26" t="s">
        <v>1</v>
      </c>
      <c r="AR20" s="21"/>
      <c r="BG20" s="223"/>
      <c r="BS20" s="18" t="s">
        <v>4</v>
      </c>
    </row>
    <row r="21" spans="1:71" s="1" customFormat="1" ht="6.95" customHeight="1">
      <c r="B21" s="21"/>
      <c r="AR21" s="21"/>
      <c r="BG21" s="223"/>
    </row>
    <row r="22" spans="1:71" s="1" customFormat="1" ht="12" customHeight="1">
      <c r="B22" s="21"/>
      <c r="D22" s="28" t="s">
        <v>34</v>
      </c>
      <c r="AR22" s="21"/>
      <c r="BG22" s="223"/>
    </row>
    <row r="23" spans="1:71" s="1" customFormat="1" ht="16.5" customHeight="1">
      <c r="B23" s="21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21"/>
      <c r="BG23" s="223"/>
    </row>
    <row r="24" spans="1:71" s="1" customFormat="1" ht="6.95" customHeight="1">
      <c r="B24" s="21"/>
      <c r="AR24" s="21"/>
      <c r="BG24" s="223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G25" s="223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1">
        <f>ROUND(AG94,2)</f>
        <v>0</v>
      </c>
      <c r="AL26" s="232"/>
      <c r="AM26" s="232"/>
      <c r="AN26" s="232"/>
      <c r="AO26" s="232"/>
      <c r="AP26" s="33"/>
      <c r="AQ26" s="33"/>
      <c r="AR26" s="34"/>
      <c r="BG26" s="223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G27" s="223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3" t="s">
        <v>36</v>
      </c>
      <c r="M28" s="233"/>
      <c r="N28" s="233"/>
      <c r="O28" s="233"/>
      <c r="P28" s="233"/>
      <c r="Q28" s="33"/>
      <c r="R28" s="33"/>
      <c r="S28" s="33"/>
      <c r="T28" s="33"/>
      <c r="U28" s="33"/>
      <c r="V28" s="33"/>
      <c r="W28" s="233" t="s">
        <v>37</v>
      </c>
      <c r="X28" s="233"/>
      <c r="Y28" s="233"/>
      <c r="Z28" s="233"/>
      <c r="AA28" s="233"/>
      <c r="AB28" s="233"/>
      <c r="AC28" s="233"/>
      <c r="AD28" s="233"/>
      <c r="AE28" s="233"/>
      <c r="AF28" s="33"/>
      <c r="AG28" s="33"/>
      <c r="AH28" s="33"/>
      <c r="AI28" s="33"/>
      <c r="AJ28" s="33"/>
      <c r="AK28" s="233" t="s">
        <v>38</v>
      </c>
      <c r="AL28" s="233"/>
      <c r="AM28" s="233"/>
      <c r="AN28" s="233"/>
      <c r="AO28" s="233"/>
      <c r="AP28" s="33"/>
      <c r="AQ28" s="33"/>
      <c r="AR28" s="34"/>
      <c r="BG28" s="223"/>
    </row>
    <row r="29" spans="1:71" s="3" customFormat="1" ht="14.45" customHeight="1">
      <c r="B29" s="38"/>
      <c r="D29" s="28" t="s">
        <v>39</v>
      </c>
      <c r="F29" s="39" t="s">
        <v>40</v>
      </c>
      <c r="L29" s="236">
        <v>0.2</v>
      </c>
      <c r="M29" s="235"/>
      <c r="N29" s="235"/>
      <c r="O29" s="235"/>
      <c r="P29" s="235"/>
      <c r="Q29" s="40"/>
      <c r="R29" s="40"/>
      <c r="S29" s="40"/>
      <c r="T29" s="40"/>
      <c r="U29" s="40"/>
      <c r="V29" s="40"/>
      <c r="W29" s="234">
        <f>ROUND(BB94, 2)</f>
        <v>0</v>
      </c>
      <c r="X29" s="235"/>
      <c r="Y29" s="235"/>
      <c r="Z29" s="235"/>
      <c r="AA29" s="235"/>
      <c r="AB29" s="235"/>
      <c r="AC29" s="235"/>
      <c r="AD29" s="235"/>
      <c r="AE29" s="235"/>
      <c r="AF29" s="40"/>
      <c r="AG29" s="40"/>
      <c r="AH29" s="40"/>
      <c r="AI29" s="40"/>
      <c r="AJ29" s="40"/>
      <c r="AK29" s="234">
        <f>ROUND(AX94, 2)</f>
        <v>0</v>
      </c>
      <c r="AL29" s="235"/>
      <c r="AM29" s="235"/>
      <c r="AN29" s="235"/>
      <c r="AO29" s="235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G29" s="224"/>
    </row>
    <row r="30" spans="1:71" s="3" customFormat="1" ht="14.45" customHeight="1">
      <c r="B30" s="38"/>
      <c r="F30" s="39" t="s">
        <v>41</v>
      </c>
      <c r="L30" s="236">
        <v>0.2</v>
      </c>
      <c r="M30" s="235"/>
      <c r="N30" s="235"/>
      <c r="O30" s="235"/>
      <c r="P30" s="235"/>
      <c r="Q30" s="40"/>
      <c r="R30" s="40"/>
      <c r="S30" s="40"/>
      <c r="T30" s="40"/>
      <c r="U30" s="40"/>
      <c r="V30" s="40"/>
      <c r="W30" s="234">
        <f>ROUND(BC94, 2)</f>
        <v>0</v>
      </c>
      <c r="X30" s="235"/>
      <c r="Y30" s="235"/>
      <c r="Z30" s="235"/>
      <c r="AA30" s="235"/>
      <c r="AB30" s="235"/>
      <c r="AC30" s="235"/>
      <c r="AD30" s="235"/>
      <c r="AE30" s="235"/>
      <c r="AF30" s="40"/>
      <c r="AG30" s="40"/>
      <c r="AH30" s="40"/>
      <c r="AI30" s="40"/>
      <c r="AJ30" s="40"/>
      <c r="AK30" s="234">
        <f>ROUND(AY94, 2)</f>
        <v>0</v>
      </c>
      <c r="AL30" s="235"/>
      <c r="AM30" s="235"/>
      <c r="AN30" s="235"/>
      <c r="AO30" s="235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G30" s="224"/>
    </row>
    <row r="31" spans="1:71" s="3" customFormat="1" ht="14.45" hidden="1" customHeight="1">
      <c r="B31" s="38"/>
      <c r="F31" s="28" t="s">
        <v>42</v>
      </c>
      <c r="L31" s="239">
        <v>0.2</v>
      </c>
      <c r="M31" s="238"/>
      <c r="N31" s="238"/>
      <c r="O31" s="238"/>
      <c r="P31" s="238"/>
      <c r="W31" s="237">
        <f>ROUND(BD94, 2)</f>
        <v>0</v>
      </c>
      <c r="X31" s="238"/>
      <c r="Y31" s="238"/>
      <c r="Z31" s="238"/>
      <c r="AA31" s="238"/>
      <c r="AB31" s="238"/>
      <c r="AC31" s="238"/>
      <c r="AD31" s="238"/>
      <c r="AE31" s="238"/>
      <c r="AK31" s="237">
        <v>0</v>
      </c>
      <c r="AL31" s="238"/>
      <c r="AM31" s="238"/>
      <c r="AN31" s="238"/>
      <c r="AO31" s="238"/>
      <c r="AR31" s="38"/>
      <c r="BG31" s="224"/>
    </row>
    <row r="32" spans="1:71" s="3" customFormat="1" ht="14.45" hidden="1" customHeight="1">
      <c r="B32" s="38"/>
      <c r="F32" s="28" t="s">
        <v>43</v>
      </c>
      <c r="L32" s="239">
        <v>0.2</v>
      </c>
      <c r="M32" s="238"/>
      <c r="N32" s="238"/>
      <c r="O32" s="238"/>
      <c r="P32" s="238"/>
      <c r="W32" s="237">
        <f>ROUND(BE94, 2)</f>
        <v>0</v>
      </c>
      <c r="X32" s="238"/>
      <c r="Y32" s="238"/>
      <c r="Z32" s="238"/>
      <c r="AA32" s="238"/>
      <c r="AB32" s="238"/>
      <c r="AC32" s="238"/>
      <c r="AD32" s="238"/>
      <c r="AE32" s="238"/>
      <c r="AK32" s="237">
        <v>0</v>
      </c>
      <c r="AL32" s="238"/>
      <c r="AM32" s="238"/>
      <c r="AN32" s="238"/>
      <c r="AO32" s="238"/>
      <c r="AR32" s="38"/>
      <c r="BG32" s="224"/>
    </row>
    <row r="33" spans="1:59" s="3" customFormat="1" ht="14.45" hidden="1" customHeight="1">
      <c r="B33" s="38"/>
      <c r="F33" s="39" t="s">
        <v>44</v>
      </c>
      <c r="L33" s="236">
        <v>0</v>
      </c>
      <c r="M33" s="235"/>
      <c r="N33" s="235"/>
      <c r="O33" s="235"/>
      <c r="P33" s="235"/>
      <c r="Q33" s="40"/>
      <c r="R33" s="40"/>
      <c r="S33" s="40"/>
      <c r="T33" s="40"/>
      <c r="U33" s="40"/>
      <c r="V33" s="40"/>
      <c r="W33" s="234">
        <f>ROUND(BF94, 2)</f>
        <v>0</v>
      </c>
      <c r="X33" s="235"/>
      <c r="Y33" s="235"/>
      <c r="Z33" s="235"/>
      <c r="AA33" s="235"/>
      <c r="AB33" s="235"/>
      <c r="AC33" s="235"/>
      <c r="AD33" s="235"/>
      <c r="AE33" s="235"/>
      <c r="AF33" s="40"/>
      <c r="AG33" s="40"/>
      <c r="AH33" s="40"/>
      <c r="AI33" s="40"/>
      <c r="AJ33" s="40"/>
      <c r="AK33" s="234">
        <v>0</v>
      </c>
      <c r="AL33" s="235"/>
      <c r="AM33" s="235"/>
      <c r="AN33" s="235"/>
      <c r="AO33" s="235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G33" s="224"/>
    </row>
    <row r="34" spans="1:59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G34" s="223"/>
    </row>
    <row r="35" spans="1:59" s="2" customFormat="1" ht="25.9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240" t="s">
        <v>47</v>
      </c>
      <c r="Y35" s="241"/>
      <c r="Z35" s="241"/>
      <c r="AA35" s="241"/>
      <c r="AB35" s="241"/>
      <c r="AC35" s="44"/>
      <c r="AD35" s="44"/>
      <c r="AE35" s="44"/>
      <c r="AF35" s="44"/>
      <c r="AG35" s="44"/>
      <c r="AH35" s="44"/>
      <c r="AI35" s="44"/>
      <c r="AJ35" s="44"/>
      <c r="AK35" s="242">
        <f>SUM(AK26:AK33)</f>
        <v>0</v>
      </c>
      <c r="AL35" s="241"/>
      <c r="AM35" s="241"/>
      <c r="AN35" s="241"/>
      <c r="AO35" s="243"/>
      <c r="AP35" s="42"/>
      <c r="AQ35" s="42"/>
      <c r="AR35" s="34"/>
      <c r="BG35" s="33"/>
    </row>
    <row r="36" spans="1:59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G36" s="33"/>
    </row>
    <row r="37" spans="1:59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G37" s="33"/>
    </row>
    <row r="38" spans="1:59" s="1" customFormat="1" ht="14.45" customHeight="1">
      <c r="B38" s="21"/>
      <c r="AR38" s="21"/>
    </row>
    <row r="39" spans="1:59" s="1" customFormat="1" ht="14.45" customHeight="1">
      <c r="B39" s="21"/>
      <c r="AR39" s="21"/>
    </row>
    <row r="40" spans="1:59" s="1" customFormat="1" ht="14.45" customHeight="1">
      <c r="B40" s="21"/>
      <c r="AR40" s="21"/>
    </row>
    <row r="41" spans="1:59" s="1" customFormat="1" ht="14.45" customHeight="1">
      <c r="B41" s="21"/>
      <c r="AR41" s="21"/>
    </row>
    <row r="42" spans="1:59" s="1" customFormat="1" ht="14.45" customHeight="1">
      <c r="B42" s="21"/>
      <c r="AR42" s="21"/>
    </row>
    <row r="43" spans="1:59" s="1" customFormat="1" ht="14.45" customHeight="1">
      <c r="B43" s="21"/>
      <c r="AR43" s="21"/>
    </row>
    <row r="44" spans="1:59" s="1" customFormat="1" ht="14.45" customHeight="1">
      <c r="B44" s="21"/>
      <c r="AR44" s="21"/>
    </row>
    <row r="45" spans="1:59" s="1" customFormat="1" ht="14.45" customHeight="1">
      <c r="B45" s="21"/>
      <c r="AR45" s="21"/>
    </row>
    <row r="46" spans="1:59" s="1" customFormat="1" ht="14.45" customHeight="1">
      <c r="B46" s="21"/>
      <c r="AR46" s="21"/>
    </row>
    <row r="47" spans="1:59" s="1" customFormat="1" ht="14.45" customHeight="1">
      <c r="B47" s="21"/>
      <c r="AR47" s="21"/>
    </row>
    <row r="48" spans="1:59" s="1" customFormat="1" ht="14.45" customHeight="1">
      <c r="B48" s="21"/>
      <c r="AR48" s="21"/>
    </row>
    <row r="49" spans="1:59" s="2" customFormat="1" ht="14.45" customHeight="1">
      <c r="B49" s="46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49</v>
      </c>
      <c r="AI49" s="48"/>
      <c r="AJ49" s="48"/>
      <c r="AK49" s="48"/>
      <c r="AL49" s="48"/>
      <c r="AM49" s="48"/>
      <c r="AN49" s="48"/>
      <c r="AO49" s="48"/>
      <c r="AR49" s="46"/>
    </row>
    <row r="50" spans="1:59" ht="11.25">
      <c r="B50" s="21"/>
      <c r="AR50" s="21"/>
    </row>
    <row r="51" spans="1:59" ht="11.25">
      <c r="B51" s="21"/>
      <c r="AR51" s="21"/>
    </row>
    <row r="52" spans="1:59" ht="11.25">
      <c r="B52" s="21"/>
      <c r="AR52" s="21"/>
    </row>
    <row r="53" spans="1:59" ht="11.25">
      <c r="B53" s="21"/>
      <c r="AR53" s="21"/>
    </row>
    <row r="54" spans="1:59" ht="11.25">
      <c r="B54" s="21"/>
      <c r="AR54" s="21"/>
    </row>
    <row r="55" spans="1:59" ht="11.25">
      <c r="B55" s="21"/>
      <c r="AR55" s="21"/>
    </row>
    <row r="56" spans="1:59" ht="11.25">
      <c r="B56" s="21"/>
      <c r="AR56" s="21"/>
    </row>
    <row r="57" spans="1:59" ht="11.25">
      <c r="B57" s="21"/>
      <c r="AR57" s="21"/>
    </row>
    <row r="58" spans="1:59" ht="11.25">
      <c r="B58" s="21"/>
      <c r="AR58" s="21"/>
    </row>
    <row r="59" spans="1:59" ht="11.25">
      <c r="B59" s="21"/>
      <c r="AR59" s="21"/>
    </row>
    <row r="60" spans="1:59" s="2" customFormat="1" ht="12.75">
      <c r="A60" s="33"/>
      <c r="B60" s="34"/>
      <c r="C60" s="33"/>
      <c r="D60" s="49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50</v>
      </c>
      <c r="AI60" s="36"/>
      <c r="AJ60" s="36"/>
      <c r="AK60" s="36"/>
      <c r="AL60" s="36"/>
      <c r="AM60" s="49" t="s">
        <v>51</v>
      </c>
      <c r="AN60" s="36"/>
      <c r="AO60" s="36"/>
      <c r="AP60" s="33"/>
      <c r="AQ60" s="33"/>
      <c r="AR60" s="34"/>
      <c r="BG60" s="33"/>
    </row>
    <row r="61" spans="1:59" ht="11.25">
      <c r="B61" s="21"/>
      <c r="AR61" s="21"/>
    </row>
    <row r="62" spans="1:59" ht="11.25">
      <c r="B62" s="21"/>
      <c r="AR62" s="21"/>
    </row>
    <row r="63" spans="1:59" ht="11.25">
      <c r="B63" s="21"/>
      <c r="AR63" s="21"/>
    </row>
    <row r="64" spans="1:59" s="2" customFormat="1" ht="12.75">
      <c r="A64" s="33"/>
      <c r="B64" s="34"/>
      <c r="C64" s="33"/>
      <c r="D64" s="47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G64" s="33"/>
    </row>
    <row r="65" spans="1:59" ht="11.25">
      <c r="B65" s="21"/>
      <c r="AR65" s="21"/>
    </row>
    <row r="66" spans="1:59" ht="11.25">
      <c r="B66" s="21"/>
      <c r="AR66" s="21"/>
    </row>
    <row r="67" spans="1:59" ht="11.25">
      <c r="B67" s="21"/>
      <c r="AR67" s="21"/>
    </row>
    <row r="68" spans="1:59" ht="11.25">
      <c r="B68" s="21"/>
      <c r="AR68" s="21"/>
    </row>
    <row r="69" spans="1:59" ht="11.25">
      <c r="B69" s="21"/>
      <c r="AR69" s="21"/>
    </row>
    <row r="70" spans="1:59" ht="11.25">
      <c r="B70" s="21"/>
      <c r="AR70" s="21"/>
    </row>
    <row r="71" spans="1:59" ht="11.25">
      <c r="B71" s="21"/>
      <c r="AR71" s="21"/>
    </row>
    <row r="72" spans="1:59" ht="11.25">
      <c r="B72" s="21"/>
      <c r="AR72" s="21"/>
    </row>
    <row r="73" spans="1:59" ht="11.25">
      <c r="B73" s="21"/>
      <c r="AR73" s="21"/>
    </row>
    <row r="74" spans="1:59" ht="11.25">
      <c r="B74" s="21"/>
      <c r="AR74" s="21"/>
    </row>
    <row r="75" spans="1:59" s="2" customFormat="1" ht="12.75">
      <c r="A75" s="33"/>
      <c r="B75" s="34"/>
      <c r="C75" s="33"/>
      <c r="D75" s="49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50</v>
      </c>
      <c r="AI75" s="36"/>
      <c r="AJ75" s="36"/>
      <c r="AK75" s="36"/>
      <c r="AL75" s="36"/>
      <c r="AM75" s="49" t="s">
        <v>51</v>
      </c>
      <c r="AN75" s="36"/>
      <c r="AO75" s="36"/>
      <c r="AP75" s="33"/>
      <c r="AQ75" s="33"/>
      <c r="AR75" s="34"/>
      <c r="BG75" s="33"/>
    </row>
    <row r="76" spans="1:59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G76" s="33"/>
    </row>
    <row r="77" spans="1:59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G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G81" s="33"/>
    </row>
    <row r="82" spans="1:91" s="2" customFormat="1" ht="24.9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G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G83" s="33"/>
    </row>
    <row r="84" spans="1:91" s="4" customFormat="1" ht="12" customHeight="1">
      <c r="B84" s="55"/>
      <c r="C84" s="28" t="s">
        <v>13</v>
      </c>
      <c r="L84" s="4" t="str">
        <f>K5</f>
        <v>1/2024</v>
      </c>
      <c r="AR84" s="55"/>
    </row>
    <row r="85" spans="1:91" s="5" customFormat="1" ht="36.950000000000003" customHeight="1">
      <c r="B85" s="56"/>
      <c r="C85" s="57" t="s">
        <v>16</v>
      </c>
      <c r="L85" s="244" t="str">
        <f>K6</f>
        <v>SSS škola Rozpočet okien a svietidiel 3</v>
      </c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G86" s="33"/>
    </row>
    <row r="87" spans="1:91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46" t="str">
        <f>IF(AN8= "","",AN8)</f>
        <v>17. 7. 2024</v>
      </c>
      <c r="AN87" s="246"/>
      <c r="AO87" s="33"/>
      <c r="AP87" s="33"/>
      <c r="AQ87" s="33"/>
      <c r="AR87" s="34"/>
      <c r="BG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G88" s="33"/>
    </row>
    <row r="89" spans="1:91" s="2" customFormat="1" ht="15.2" customHeight="1">
      <c r="A89" s="33"/>
      <c r="B89" s="34"/>
      <c r="C89" s="28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Spojená Škola Školská 7 Banská Bystrica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30</v>
      </c>
      <c r="AJ89" s="33"/>
      <c r="AK89" s="33"/>
      <c r="AL89" s="33"/>
      <c r="AM89" s="247" t="str">
        <f>IF(E17="","",E17)</f>
        <v>Ing.Arch. Križo</v>
      </c>
      <c r="AN89" s="248"/>
      <c r="AO89" s="248"/>
      <c r="AP89" s="248"/>
      <c r="AQ89" s="33"/>
      <c r="AR89" s="34"/>
      <c r="AS89" s="249" t="s">
        <v>55</v>
      </c>
      <c r="AT89" s="25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1"/>
      <c r="BG89" s="33"/>
    </row>
    <row r="90" spans="1:91" s="2" customFormat="1" ht="15.2" customHeight="1">
      <c r="A90" s="33"/>
      <c r="B90" s="34"/>
      <c r="C90" s="28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47" t="str">
        <f>IF(E20="","",E20)</f>
        <v xml:space="preserve">Milan Paprčka </v>
      </c>
      <c r="AN90" s="248"/>
      <c r="AO90" s="248"/>
      <c r="AP90" s="248"/>
      <c r="AQ90" s="33"/>
      <c r="AR90" s="34"/>
      <c r="AS90" s="251"/>
      <c r="AT90" s="25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3"/>
      <c r="BG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1"/>
      <c r="AT91" s="25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3"/>
      <c r="BG91" s="33"/>
    </row>
    <row r="92" spans="1:91" s="2" customFormat="1" ht="29.25" customHeight="1">
      <c r="A92" s="33"/>
      <c r="B92" s="34"/>
      <c r="C92" s="253" t="s">
        <v>56</v>
      </c>
      <c r="D92" s="254"/>
      <c r="E92" s="254"/>
      <c r="F92" s="254"/>
      <c r="G92" s="254"/>
      <c r="H92" s="64"/>
      <c r="I92" s="255" t="s">
        <v>57</v>
      </c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6" t="s">
        <v>58</v>
      </c>
      <c r="AH92" s="254"/>
      <c r="AI92" s="254"/>
      <c r="AJ92" s="254"/>
      <c r="AK92" s="254"/>
      <c r="AL92" s="254"/>
      <c r="AM92" s="254"/>
      <c r="AN92" s="255" t="s">
        <v>59</v>
      </c>
      <c r="AO92" s="254"/>
      <c r="AP92" s="257"/>
      <c r="AQ92" s="65" t="s">
        <v>60</v>
      </c>
      <c r="AR92" s="34"/>
      <c r="AS92" s="66" t="s">
        <v>61</v>
      </c>
      <c r="AT92" s="67" t="s">
        <v>62</v>
      </c>
      <c r="AU92" s="67" t="s">
        <v>63</v>
      </c>
      <c r="AV92" s="67" t="s">
        <v>64</v>
      </c>
      <c r="AW92" s="67" t="s">
        <v>65</v>
      </c>
      <c r="AX92" s="67" t="s">
        <v>66</v>
      </c>
      <c r="AY92" s="67" t="s">
        <v>67</v>
      </c>
      <c r="AZ92" s="67" t="s">
        <v>68</v>
      </c>
      <c r="BA92" s="67" t="s">
        <v>69</v>
      </c>
      <c r="BB92" s="67" t="s">
        <v>70</v>
      </c>
      <c r="BC92" s="67" t="s">
        <v>71</v>
      </c>
      <c r="BD92" s="67" t="s">
        <v>72</v>
      </c>
      <c r="BE92" s="67" t="s">
        <v>73</v>
      </c>
      <c r="BF92" s="68" t="s">
        <v>74</v>
      </c>
      <c r="BG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1"/>
      <c r="BG93" s="33"/>
    </row>
    <row r="94" spans="1:91" s="6" customFormat="1" ht="32.450000000000003" customHeight="1">
      <c r="B94" s="72"/>
      <c r="C94" s="73" t="s">
        <v>75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61">
        <f>ROUND(SUM(AG95:AG96),2)</f>
        <v>0</v>
      </c>
      <c r="AH94" s="261"/>
      <c r="AI94" s="261"/>
      <c r="AJ94" s="261"/>
      <c r="AK94" s="261"/>
      <c r="AL94" s="261"/>
      <c r="AM94" s="261"/>
      <c r="AN94" s="262">
        <f>SUM(AG94,AV94)</f>
        <v>0</v>
      </c>
      <c r="AO94" s="262"/>
      <c r="AP94" s="262"/>
      <c r="AQ94" s="76" t="s">
        <v>1</v>
      </c>
      <c r="AR94" s="72"/>
      <c r="AS94" s="77">
        <f>ROUND(SUM(AS95:AS96),2)</f>
        <v>0</v>
      </c>
      <c r="AT94" s="78">
        <f>ROUND(SUM(AT95:AT96),2)</f>
        <v>0</v>
      </c>
      <c r="AU94" s="79">
        <f>ROUND(SUM(AU95:AU96),2)</f>
        <v>0</v>
      </c>
      <c r="AV94" s="79">
        <f>ROUND(SUM(AX94:AY94),2)</f>
        <v>0</v>
      </c>
      <c r="AW94" s="80">
        <f>ROUND(SUM(AW95:AW96),5)</f>
        <v>0</v>
      </c>
      <c r="AX94" s="79">
        <f>ROUND(BB94*L29,2)</f>
        <v>0</v>
      </c>
      <c r="AY94" s="79">
        <f>ROUND(BC94*L30,2)</f>
        <v>0</v>
      </c>
      <c r="AZ94" s="79">
        <f>ROUND(BD94*L29,2)</f>
        <v>0</v>
      </c>
      <c r="BA94" s="79">
        <f>ROUND(BE94*L30,2)</f>
        <v>0</v>
      </c>
      <c r="BB94" s="79">
        <f>ROUND(SUM(BB95:BB96),2)</f>
        <v>0</v>
      </c>
      <c r="BC94" s="79">
        <f>ROUND(SUM(BC95:BC96),2)</f>
        <v>0</v>
      </c>
      <c r="BD94" s="79">
        <f>ROUND(SUM(BD95:BD96),2)</f>
        <v>0</v>
      </c>
      <c r="BE94" s="79">
        <f>ROUND(SUM(BE95:BE96),2)</f>
        <v>0</v>
      </c>
      <c r="BF94" s="81">
        <f>ROUND(SUM(BF95:BF96),2)</f>
        <v>0</v>
      </c>
      <c r="BS94" s="82" t="s">
        <v>76</v>
      </c>
      <c r="BT94" s="82" t="s">
        <v>77</v>
      </c>
      <c r="BU94" s="83" t="s">
        <v>78</v>
      </c>
      <c r="BV94" s="82" t="s">
        <v>79</v>
      </c>
      <c r="BW94" s="82" t="s">
        <v>5</v>
      </c>
      <c r="BX94" s="82" t="s">
        <v>80</v>
      </c>
      <c r="CL94" s="82" t="s">
        <v>1</v>
      </c>
    </row>
    <row r="95" spans="1:91" s="7" customFormat="1" ht="16.5" customHeight="1">
      <c r="A95" s="84" t="s">
        <v>81</v>
      </c>
      <c r="B95" s="85"/>
      <c r="C95" s="86"/>
      <c r="D95" s="260" t="s">
        <v>82</v>
      </c>
      <c r="E95" s="260"/>
      <c r="F95" s="260"/>
      <c r="G95" s="260"/>
      <c r="H95" s="260"/>
      <c r="I95" s="87"/>
      <c r="J95" s="260" t="s">
        <v>83</v>
      </c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58">
        <f>'Objekt1 - Výmena okien'!K32</f>
        <v>0</v>
      </c>
      <c r="AH95" s="259"/>
      <c r="AI95" s="259"/>
      <c r="AJ95" s="259"/>
      <c r="AK95" s="259"/>
      <c r="AL95" s="259"/>
      <c r="AM95" s="259"/>
      <c r="AN95" s="258">
        <f>SUM(AG95,AV95)</f>
        <v>0</v>
      </c>
      <c r="AO95" s="259"/>
      <c r="AP95" s="259"/>
      <c r="AQ95" s="88" t="s">
        <v>84</v>
      </c>
      <c r="AR95" s="85"/>
      <c r="AS95" s="89">
        <f>'Objekt1 - Výmena okien'!K30</f>
        <v>0</v>
      </c>
      <c r="AT95" s="90">
        <f>'Objekt1 - Výmena okien'!K31</f>
        <v>0</v>
      </c>
      <c r="AU95" s="90">
        <v>0</v>
      </c>
      <c r="AV95" s="90">
        <f>ROUND(SUM(AX95:AY95),2)</f>
        <v>0</v>
      </c>
      <c r="AW95" s="91">
        <f>'Objekt1 - Výmena okien'!T125</f>
        <v>0</v>
      </c>
      <c r="AX95" s="90">
        <f>'Objekt1 - Výmena okien'!K35</f>
        <v>0</v>
      </c>
      <c r="AY95" s="90">
        <f>'Objekt1 - Výmena okien'!K36</f>
        <v>0</v>
      </c>
      <c r="AZ95" s="90">
        <f>'Objekt1 - Výmena okien'!K37</f>
        <v>0</v>
      </c>
      <c r="BA95" s="90">
        <f>'Objekt1 - Výmena okien'!K38</f>
        <v>0</v>
      </c>
      <c r="BB95" s="90">
        <f>'Objekt1 - Výmena okien'!F35</f>
        <v>0</v>
      </c>
      <c r="BC95" s="90">
        <f>'Objekt1 - Výmena okien'!F36</f>
        <v>0</v>
      </c>
      <c r="BD95" s="90">
        <f>'Objekt1 - Výmena okien'!F37</f>
        <v>0</v>
      </c>
      <c r="BE95" s="90">
        <f>'Objekt1 - Výmena okien'!F38</f>
        <v>0</v>
      </c>
      <c r="BF95" s="92">
        <f>'Objekt1 - Výmena okien'!F39</f>
        <v>0</v>
      </c>
      <c r="BT95" s="93" t="s">
        <v>85</v>
      </c>
      <c r="BV95" s="93" t="s">
        <v>79</v>
      </c>
      <c r="BW95" s="93" t="s">
        <v>86</v>
      </c>
      <c r="BX95" s="93" t="s">
        <v>5</v>
      </c>
      <c r="CL95" s="93" t="s">
        <v>1</v>
      </c>
      <c r="CM95" s="93" t="s">
        <v>77</v>
      </c>
    </row>
    <row r="96" spans="1:91" s="7" customFormat="1" ht="16.5" customHeight="1">
      <c r="A96" s="84" t="s">
        <v>81</v>
      </c>
      <c r="B96" s="85"/>
      <c r="C96" s="86"/>
      <c r="D96" s="260" t="s">
        <v>87</v>
      </c>
      <c r="E96" s="260"/>
      <c r="F96" s="260"/>
      <c r="G96" s="260"/>
      <c r="H96" s="260"/>
      <c r="I96" s="87"/>
      <c r="J96" s="260" t="s">
        <v>88</v>
      </c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58">
        <f>'Objekt2 - Elek. práce'!K32</f>
        <v>0</v>
      </c>
      <c r="AH96" s="259"/>
      <c r="AI96" s="259"/>
      <c r="AJ96" s="259"/>
      <c r="AK96" s="259"/>
      <c r="AL96" s="259"/>
      <c r="AM96" s="259"/>
      <c r="AN96" s="258">
        <f>SUM(AG96,AV96)</f>
        <v>0</v>
      </c>
      <c r="AO96" s="259"/>
      <c r="AP96" s="259"/>
      <c r="AQ96" s="88" t="s">
        <v>84</v>
      </c>
      <c r="AR96" s="85"/>
      <c r="AS96" s="94">
        <f>'Objekt2 - Elek. práce'!K30</f>
        <v>0</v>
      </c>
      <c r="AT96" s="95">
        <f>'Objekt2 - Elek. práce'!K31</f>
        <v>0</v>
      </c>
      <c r="AU96" s="95">
        <v>0</v>
      </c>
      <c r="AV96" s="95">
        <f>ROUND(SUM(AX96:AY96),2)</f>
        <v>0</v>
      </c>
      <c r="AW96" s="96">
        <f>'Objekt2 - Elek. práce'!T124</f>
        <v>0</v>
      </c>
      <c r="AX96" s="95">
        <f>'Objekt2 - Elek. práce'!K35</f>
        <v>0</v>
      </c>
      <c r="AY96" s="95">
        <f>'Objekt2 - Elek. práce'!K36</f>
        <v>0</v>
      </c>
      <c r="AZ96" s="95">
        <f>'Objekt2 - Elek. práce'!K37</f>
        <v>0</v>
      </c>
      <c r="BA96" s="95">
        <f>'Objekt2 - Elek. práce'!K38</f>
        <v>0</v>
      </c>
      <c r="BB96" s="95">
        <f>'Objekt2 - Elek. práce'!F35</f>
        <v>0</v>
      </c>
      <c r="BC96" s="95">
        <f>'Objekt2 - Elek. práce'!F36</f>
        <v>0</v>
      </c>
      <c r="BD96" s="95">
        <f>'Objekt2 - Elek. práce'!F37</f>
        <v>0</v>
      </c>
      <c r="BE96" s="95">
        <f>'Objekt2 - Elek. práce'!F38</f>
        <v>0</v>
      </c>
      <c r="BF96" s="97">
        <f>'Objekt2 - Elek. práce'!F39</f>
        <v>0</v>
      </c>
      <c r="BT96" s="93" t="s">
        <v>85</v>
      </c>
      <c r="BV96" s="93" t="s">
        <v>79</v>
      </c>
      <c r="BW96" s="93" t="s">
        <v>89</v>
      </c>
      <c r="BX96" s="93" t="s">
        <v>5</v>
      </c>
      <c r="CL96" s="93" t="s">
        <v>1</v>
      </c>
      <c r="CM96" s="93" t="s">
        <v>77</v>
      </c>
    </row>
    <row r="97" spans="1:59" s="2" customFormat="1" ht="30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</row>
    <row r="98" spans="1:59" s="2" customFormat="1" ht="6.95" customHeight="1">
      <c r="A98" s="33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4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</row>
  </sheetData>
  <mergeCells count="46">
    <mergeCell ref="AR2:BG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Objekt1 - Výmena okien'!C2" display="/"/>
    <hyperlink ref="A96" location="'Objekt2 - Elek. prác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6"/>
  <sheetViews>
    <sheetView showGridLines="0" tabSelected="1" topLeftCell="A154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63" t="s">
        <v>6</v>
      </c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T2" s="18" t="s">
        <v>86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77</v>
      </c>
    </row>
    <row r="4" spans="1:46" s="1" customFormat="1" ht="24.95" customHeight="1">
      <c r="B4" s="21"/>
      <c r="D4" s="22" t="s">
        <v>90</v>
      </c>
      <c r="M4" s="21"/>
      <c r="N4" s="98" t="s">
        <v>10</v>
      </c>
      <c r="AT4" s="18" t="s">
        <v>3</v>
      </c>
    </row>
    <row r="5" spans="1:46" s="1" customFormat="1" ht="6.95" customHeight="1">
      <c r="B5" s="21"/>
      <c r="M5" s="21"/>
    </row>
    <row r="6" spans="1:46" s="1" customFormat="1" ht="12" customHeight="1">
      <c r="B6" s="21"/>
      <c r="D6" s="28" t="s">
        <v>16</v>
      </c>
      <c r="M6" s="21"/>
    </row>
    <row r="7" spans="1:46" s="1" customFormat="1" ht="16.5" customHeight="1">
      <c r="B7" s="21"/>
      <c r="E7" s="264" t="str">
        <f>'Rekapitulácia stavby'!K6</f>
        <v>SSS škola Rozpočet okien a svietidiel 3</v>
      </c>
      <c r="F7" s="265"/>
      <c r="G7" s="265"/>
      <c r="H7" s="265"/>
      <c r="M7" s="21"/>
    </row>
    <row r="8" spans="1:46" s="2" customFormat="1" ht="12" customHeight="1">
      <c r="A8" s="33"/>
      <c r="B8" s="34"/>
      <c r="C8" s="33"/>
      <c r="D8" s="28" t="s">
        <v>91</v>
      </c>
      <c r="E8" s="33"/>
      <c r="F8" s="33"/>
      <c r="G8" s="33"/>
      <c r="H8" s="33"/>
      <c r="I8" s="33"/>
      <c r="J8" s="33"/>
      <c r="K8" s="33"/>
      <c r="L8" s="33"/>
      <c r="M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4" t="s">
        <v>92</v>
      </c>
      <c r="F9" s="266"/>
      <c r="G9" s="266"/>
      <c r="H9" s="266"/>
      <c r="I9" s="33"/>
      <c r="J9" s="33"/>
      <c r="K9" s="33"/>
      <c r="L9" s="33"/>
      <c r="M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33"/>
      <c r="M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9" t="str">
        <f>'Rekapitulácia stavby'!AN8</f>
        <v>17. 7. 2024</v>
      </c>
      <c r="K12" s="33"/>
      <c r="L12" s="33"/>
      <c r="M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24</v>
      </c>
      <c r="E14" s="33"/>
      <c r="F14" s="33"/>
      <c r="G14" s="33"/>
      <c r="H14" s="33"/>
      <c r="I14" s="28" t="s">
        <v>25</v>
      </c>
      <c r="J14" s="26" t="s">
        <v>1</v>
      </c>
      <c r="K14" s="33"/>
      <c r="L14" s="33"/>
      <c r="M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28" t="s">
        <v>27</v>
      </c>
      <c r="J15" s="26" t="s">
        <v>1</v>
      </c>
      <c r="K15" s="33"/>
      <c r="L15" s="33"/>
      <c r="M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25</v>
      </c>
      <c r="J17" s="29" t="str">
        <f>'Rekapitulácia stavby'!AN13</f>
        <v>Vyplň údaj</v>
      </c>
      <c r="K17" s="33"/>
      <c r="L17" s="33"/>
      <c r="M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25"/>
      <c r="G18" s="225"/>
      <c r="H18" s="225"/>
      <c r="I18" s="28" t="s">
        <v>27</v>
      </c>
      <c r="J18" s="29" t="str">
        <f>'Rekapitulácia stavby'!AN14</f>
        <v>Vyplň údaj</v>
      </c>
      <c r="K18" s="33"/>
      <c r="L18" s="33"/>
      <c r="M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25</v>
      </c>
      <c r="J20" s="26" t="s">
        <v>1</v>
      </c>
      <c r="K20" s="33"/>
      <c r="L20" s="33"/>
      <c r="M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31</v>
      </c>
      <c r="F21" s="33"/>
      <c r="G21" s="33"/>
      <c r="H21" s="33"/>
      <c r="I21" s="28" t="s">
        <v>27</v>
      </c>
      <c r="J21" s="26" t="s">
        <v>1</v>
      </c>
      <c r="K21" s="33"/>
      <c r="L21" s="33"/>
      <c r="M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25</v>
      </c>
      <c r="J23" s="26" t="s">
        <v>1</v>
      </c>
      <c r="K23" s="33"/>
      <c r="L23" s="33"/>
      <c r="M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27</v>
      </c>
      <c r="J24" s="26" t="s">
        <v>1</v>
      </c>
      <c r="K24" s="33"/>
      <c r="L24" s="33"/>
      <c r="M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33"/>
      <c r="M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30" t="s">
        <v>1</v>
      </c>
      <c r="F27" s="230"/>
      <c r="G27" s="230"/>
      <c r="H27" s="230"/>
      <c r="I27" s="99"/>
      <c r="J27" s="99"/>
      <c r="K27" s="99"/>
      <c r="L27" s="99"/>
      <c r="M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70"/>
      <c r="M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.75">
      <c r="A30" s="33"/>
      <c r="B30" s="34"/>
      <c r="C30" s="33"/>
      <c r="D30" s="33"/>
      <c r="E30" s="28" t="s">
        <v>93</v>
      </c>
      <c r="F30" s="33"/>
      <c r="G30" s="33"/>
      <c r="H30" s="33"/>
      <c r="I30" s="33"/>
      <c r="J30" s="33"/>
      <c r="K30" s="102">
        <f>I96</f>
        <v>0</v>
      </c>
      <c r="L30" s="33"/>
      <c r="M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2.75">
      <c r="A31" s="33"/>
      <c r="B31" s="34"/>
      <c r="C31" s="33"/>
      <c r="D31" s="33"/>
      <c r="E31" s="28" t="s">
        <v>94</v>
      </c>
      <c r="F31" s="33"/>
      <c r="G31" s="33"/>
      <c r="H31" s="33"/>
      <c r="I31" s="33"/>
      <c r="J31" s="33"/>
      <c r="K31" s="102">
        <f>J96</f>
        <v>0</v>
      </c>
      <c r="L31" s="33"/>
      <c r="M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33"/>
      <c r="K32" s="75">
        <f>ROUND(K125, 2)</f>
        <v>0</v>
      </c>
      <c r="L32" s="33"/>
      <c r="M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70"/>
      <c r="M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3"/>
      <c r="K34" s="37" t="s">
        <v>38</v>
      </c>
      <c r="L34" s="33"/>
      <c r="M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39" t="s">
        <v>40</v>
      </c>
      <c r="F35" s="105">
        <f>ROUND((SUM(BE125:BE185)),  2)</f>
        <v>0</v>
      </c>
      <c r="G35" s="106"/>
      <c r="H35" s="106"/>
      <c r="I35" s="107">
        <v>0.2</v>
      </c>
      <c r="J35" s="106"/>
      <c r="K35" s="105">
        <f>ROUND(((SUM(BE125:BE185))*I35),  2)</f>
        <v>0</v>
      </c>
      <c r="L35" s="33"/>
      <c r="M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5">
        <f>ROUND((SUM(BF125:BF185)),  2)</f>
        <v>0</v>
      </c>
      <c r="G36" s="106"/>
      <c r="H36" s="106"/>
      <c r="I36" s="107">
        <v>0.2</v>
      </c>
      <c r="J36" s="106"/>
      <c r="K36" s="105">
        <f>ROUND(((SUM(BF125:BF185))*I36),  2)</f>
        <v>0</v>
      </c>
      <c r="L36" s="33"/>
      <c r="M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2">
        <f>ROUND((SUM(BG125:BG185)),  2)</f>
        <v>0</v>
      </c>
      <c r="G37" s="33"/>
      <c r="H37" s="33"/>
      <c r="I37" s="108">
        <v>0.2</v>
      </c>
      <c r="J37" s="33"/>
      <c r="K37" s="102">
        <f>0</f>
        <v>0</v>
      </c>
      <c r="L37" s="33"/>
      <c r="M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2">
        <f>ROUND((SUM(BH125:BH185)),  2)</f>
        <v>0</v>
      </c>
      <c r="G38" s="33"/>
      <c r="H38" s="33"/>
      <c r="I38" s="108">
        <v>0.2</v>
      </c>
      <c r="J38" s="33"/>
      <c r="K38" s="102">
        <f>0</f>
        <v>0</v>
      </c>
      <c r="L38" s="33"/>
      <c r="M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5">
        <f>ROUND((SUM(BI125:BI185)),  2)</f>
        <v>0</v>
      </c>
      <c r="G39" s="106"/>
      <c r="H39" s="106"/>
      <c r="I39" s="107">
        <v>0</v>
      </c>
      <c r="J39" s="106"/>
      <c r="K39" s="105">
        <f>0</f>
        <v>0</v>
      </c>
      <c r="L39" s="33"/>
      <c r="M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9"/>
      <c r="D41" s="110" t="s">
        <v>45</v>
      </c>
      <c r="E41" s="64"/>
      <c r="F41" s="64"/>
      <c r="G41" s="111" t="s">
        <v>46</v>
      </c>
      <c r="H41" s="112" t="s">
        <v>47</v>
      </c>
      <c r="I41" s="64"/>
      <c r="J41" s="64"/>
      <c r="K41" s="113">
        <f>SUM(K32:K39)</f>
        <v>0</v>
      </c>
      <c r="L41" s="114"/>
      <c r="M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M43" s="21"/>
    </row>
    <row r="44" spans="1:31" s="1" customFormat="1" ht="14.45" customHeight="1">
      <c r="B44" s="21"/>
      <c r="M44" s="21"/>
    </row>
    <row r="45" spans="1:31" s="1" customFormat="1" ht="14.45" customHeight="1">
      <c r="B45" s="21"/>
      <c r="M45" s="21"/>
    </row>
    <row r="46" spans="1:31" s="1" customFormat="1" ht="14.45" customHeight="1">
      <c r="B46" s="21"/>
      <c r="M46" s="21"/>
    </row>
    <row r="47" spans="1:31" s="1" customFormat="1" ht="14.45" customHeight="1">
      <c r="B47" s="21"/>
      <c r="M47" s="21"/>
    </row>
    <row r="48" spans="1:31" s="1" customFormat="1" ht="14.45" customHeight="1">
      <c r="B48" s="21"/>
      <c r="M48" s="21"/>
    </row>
    <row r="49" spans="1:31" s="1" customFormat="1" ht="14.45" customHeight="1">
      <c r="B49" s="21"/>
      <c r="M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8"/>
      <c r="M50" s="46"/>
    </row>
    <row r="51" spans="1:31" ht="11.25">
      <c r="B51" s="21"/>
      <c r="M51" s="21"/>
    </row>
    <row r="52" spans="1:31" ht="11.25">
      <c r="B52" s="21"/>
      <c r="M52" s="21"/>
    </row>
    <row r="53" spans="1:31" ht="11.25">
      <c r="B53" s="21"/>
      <c r="M53" s="21"/>
    </row>
    <row r="54" spans="1:31" ht="11.25">
      <c r="B54" s="21"/>
      <c r="M54" s="21"/>
    </row>
    <row r="55" spans="1:31" ht="11.25">
      <c r="B55" s="21"/>
      <c r="M55" s="21"/>
    </row>
    <row r="56" spans="1:31" ht="11.25">
      <c r="B56" s="21"/>
      <c r="M56" s="21"/>
    </row>
    <row r="57" spans="1:31" ht="11.25">
      <c r="B57" s="21"/>
      <c r="M57" s="21"/>
    </row>
    <row r="58" spans="1:31" ht="11.25">
      <c r="B58" s="21"/>
      <c r="M58" s="21"/>
    </row>
    <row r="59" spans="1:31" ht="11.25">
      <c r="B59" s="21"/>
      <c r="M59" s="21"/>
    </row>
    <row r="60" spans="1:31" ht="11.25">
      <c r="B60" s="21"/>
      <c r="M60" s="21"/>
    </row>
    <row r="61" spans="1:31" s="2" customFormat="1" ht="12.75">
      <c r="A61" s="33"/>
      <c r="B61" s="34"/>
      <c r="C61" s="33"/>
      <c r="D61" s="49" t="s">
        <v>50</v>
      </c>
      <c r="E61" s="36"/>
      <c r="F61" s="115" t="s">
        <v>51</v>
      </c>
      <c r="G61" s="49" t="s">
        <v>50</v>
      </c>
      <c r="H61" s="36"/>
      <c r="I61" s="36"/>
      <c r="J61" s="116" t="s">
        <v>51</v>
      </c>
      <c r="K61" s="36"/>
      <c r="L61" s="36"/>
      <c r="M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M62" s="21"/>
    </row>
    <row r="63" spans="1:31" ht="11.25">
      <c r="B63" s="21"/>
      <c r="M63" s="21"/>
    </row>
    <row r="64" spans="1:31" ht="11.25">
      <c r="B64" s="21"/>
      <c r="M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50"/>
      <c r="M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M66" s="21"/>
    </row>
    <row r="67" spans="1:31" ht="11.25">
      <c r="B67" s="21"/>
      <c r="M67" s="21"/>
    </row>
    <row r="68" spans="1:31" ht="11.25">
      <c r="B68" s="21"/>
      <c r="M68" s="21"/>
    </row>
    <row r="69" spans="1:31" ht="11.25">
      <c r="B69" s="21"/>
      <c r="M69" s="21"/>
    </row>
    <row r="70" spans="1:31" ht="11.25">
      <c r="B70" s="21"/>
      <c r="M70" s="21"/>
    </row>
    <row r="71" spans="1:31" ht="11.25">
      <c r="B71" s="21"/>
      <c r="M71" s="21"/>
    </row>
    <row r="72" spans="1:31" ht="11.25">
      <c r="B72" s="21"/>
      <c r="M72" s="21"/>
    </row>
    <row r="73" spans="1:31" ht="11.25">
      <c r="B73" s="21"/>
      <c r="M73" s="21"/>
    </row>
    <row r="74" spans="1:31" ht="11.25">
      <c r="B74" s="21"/>
      <c r="M74" s="21"/>
    </row>
    <row r="75" spans="1:31" ht="11.25">
      <c r="B75" s="21"/>
      <c r="M75" s="21"/>
    </row>
    <row r="76" spans="1:31" s="2" customFormat="1" ht="12.75">
      <c r="A76" s="33"/>
      <c r="B76" s="34"/>
      <c r="C76" s="33"/>
      <c r="D76" s="49" t="s">
        <v>50</v>
      </c>
      <c r="E76" s="36"/>
      <c r="F76" s="115" t="s">
        <v>51</v>
      </c>
      <c r="G76" s="49" t="s">
        <v>50</v>
      </c>
      <c r="H76" s="36"/>
      <c r="I76" s="36"/>
      <c r="J76" s="116" t="s">
        <v>51</v>
      </c>
      <c r="K76" s="36"/>
      <c r="L76" s="36"/>
      <c r="M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95</v>
      </c>
      <c r="D82" s="33"/>
      <c r="E82" s="33"/>
      <c r="F82" s="33"/>
      <c r="G82" s="33"/>
      <c r="H82" s="33"/>
      <c r="I82" s="33"/>
      <c r="J82" s="33"/>
      <c r="K82" s="33"/>
      <c r="L82" s="33"/>
      <c r="M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33"/>
      <c r="M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SSS škola Rozpočet okien a svietidiel 3</v>
      </c>
      <c r="F85" s="265"/>
      <c r="G85" s="265"/>
      <c r="H85" s="265"/>
      <c r="I85" s="33"/>
      <c r="J85" s="33"/>
      <c r="K85" s="33"/>
      <c r="L85" s="33"/>
      <c r="M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91</v>
      </c>
      <c r="D86" s="33"/>
      <c r="E86" s="33"/>
      <c r="F86" s="33"/>
      <c r="G86" s="33"/>
      <c r="H86" s="33"/>
      <c r="I86" s="33"/>
      <c r="J86" s="33"/>
      <c r="K86" s="33"/>
      <c r="L86" s="33"/>
      <c r="M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4" t="str">
        <f>E9</f>
        <v>Objekt1 - Výmena okien</v>
      </c>
      <c r="F87" s="266"/>
      <c r="G87" s="266"/>
      <c r="H87" s="266"/>
      <c r="I87" s="33"/>
      <c r="J87" s="33"/>
      <c r="K87" s="33"/>
      <c r="L87" s="33"/>
      <c r="M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 xml:space="preserve"> </v>
      </c>
      <c r="G89" s="33"/>
      <c r="H89" s="33"/>
      <c r="I89" s="28" t="s">
        <v>22</v>
      </c>
      <c r="J89" s="59" t="str">
        <f>IF(J12="","",J12)</f>
        <v>17. 7. 2024</v>
      </c>
      <c r="K89" s="33"/>
      <c r="L89" s="33"/>
      <c r="M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24</v>
      </c>
      <c r="D91" s="33"/>
      <c r="E91" s="33"/>
      <c r="F91" s="26" t="str">
        <f>E15</f>
        <v xml:space="preserve">Spojená Škola Školská 7 Banská Bystrica </v>
      </c>
      <c r="G91" s="33"/>
      <c r="H91" s="33"/>
      <c r="I91" s="28" t="s">
        <v>30</v>
      </c>
      <c r="J91" s="31" t="str">
        <f>E21</f>
        <v>Ing.Arch. Križo</v>
      </c>
      <c r="K91" s="33"/>
      <c r="L91" s="33"/>
      <c r="M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Milan Paprčka </v>
      </c>
      <c r="K92" s="33"/>
      <c r="L92" s="33"/>
      <c r="M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7" t="s">
        <v>96</v>
      </c>
      <c r="D94" s="109"/>
      <c r="E94" s="109"/>
      <c r="F94" s="109"/>
      <c r="G94" s="109"/>
      <c r="H94" s="109"/>
      <c r="I94" s="118" t="s">
        <v>97</v>
      </c>
      <c r="J94" s="118" t="s">
        <v>98</v>
      </c>
      <c r="K94" s="118" t="s">
        <v>99</v>
      </c>
      <c r="L94" s="109"/>
      <c r="M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9" t="s">
        <v>100</v>
      </c>
      <c r="D96" s="33"/>
      <c r="E96" s="33"/>
      <c r="F96" s="33"/>
      <c r="G96" s="33"/>
      <c r="H96" s="33"/>
      <c r="I96" s="75">
        <f t="shared" ref="I96:J99" si="0">Q125</f>
        <v>0</v>
      </c>
      <c r="J96" s="75">
        <f t="shared" si="0"/>
        <v>0</v>
      </c>
      <c r="K96" s="75">
        <f>K125</f>
        <v>0</v>
      </c>
      <c r="L96" s="33"/>
      <c r="M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101</v>
      </c>
    </row>
    <row r="97" spans="1:31" s="9" customFormat="1" ht="24.95" customHeight="1">
      <c r="B97" s="120"/>
      <c r="D97" s="121" t="s">
        <v>102</v>
      </c>
      <c r="E97" s="122"/>
      <c r="F97" s="122"/>
      <c r="G97" s="122"/>
      <c r="H97" s="122"/>
      <c r="I97" s="123">
        <f t="shared" si="0"/>
        <v>0</v>
      </c>
      <c r="J97" s="123">
        <f t="shared" si="0"/>
        <v>0</v>
      </c>
      <c r="K97" s="123">
        <f>K126</f>
        <v>0</v>
      </c>
      <c r="M97" s="120"/>
    </row>
    <row r="98" spans="1:31" s="10" customFormat="1" ht="19.899999999999999" customHeight="1">
      <c r="B98" s="124"/>
      <c r="D98" s="125" t="s">
        <v>103</v>
      </c>
      <c r="E98" s="126"/>
      <c r="F98" s="126"/>
      <c r="G98" s="126"/>
      <c r="H98" s="126"/>
      <c r="I98" s="127">
        <f t="shared" si="0"/>
        <v>0</v>
      </c>
      <c r="J98" s="127">
        <f t="shared" si="0"/>
        <v>0</v>
      </c>
      <c r="K98" s="127">
        <f>K127</f>
        <v>0</v>
      </c>
      <c r="M98" s="124"/>
    </row>
    <row r="99" spans="1:31" s="10" customFormat="1" ht="19.899999999999999" customHeight="1">
      <c r="B99" s="124"/>
      <c r="D99" s="125" t="s">
        <v>104</v>
      </c>
      <c r="E99" s="126"/>
      <c r="F99" s="126"/>
      <c r="G99" s="126"/>
      <c r="H99" s="126"/>
      <c r="I99" s="127">
        <f t="shared" si="0"/>
        <v>0</v>
      </c>
      <c r="J99" s="127">
        <f t="shared" si="0"/>
        <v>0</v>
      </c>
      <c r="K99" s="127">
        <f>K128</f>
        <v>0</v>
      </c>
      <c r="M99" s="124"/>
    </row>
    <row r="100" spans="1:31" s="10" customFormat="1" ht="19.899999999999999" customHeight="1">
      <c r="B100" s="124"/>
      <c r="D100" s="125" t="s">
        <v>105</v>
      </c>
      <c r="E100" s="126"/>
      <c r="F100" s="126"/>
      <c r="G100" s="126"/>
      <c r="H100" s="126"/>
      <c r="I100" s="127">
        <f>Q142</f>
        <v>0</v>
      </c>
      <c r="J100" s="127">
        <f>R142</f>
        <v>0</v>
      </c>
      <c r="K100" s="127">
        <f>K142</f>
        <v>0</v>
      </c>
      <c r="M100" s="124"/>
    </row>
    <row r="101" spans="1:31" s="9" customFormat="1" ht="24.95" customHeight="1">
      <c r="B101" s="120"/>
      <c r="D101" s="121" t="s">
        <v>106</v>
      </c>
      <c r="E101" s="122"/>
      <c r="F101" s="122"/>
      <c r="G101" s="122"/>
      <c r="H101" s="122"/>
      <c r="I101" s="123">
        <f>Q144</f>
        <v>0</v>
      </c>
      <c r="J101" s="123">
        <f>R144</f>
        <v>0</v>
      </c>
      <c r="K101" s="123">
        <f>K144</f>
        <v>0</v>
      </c>
      <c r="M101" s="120"/>
    </row>
    <row r="102" spans="1:31" s="10" customFormat="1" ht="19.899999999999999" customHeight="1">
      <c r="B102" s="124"/>
      <c r="D102" s="125" t="s">
        <v>107</v>
      </c>
      <c r="E102" s="126"/>
      <c r="F102" s="126"/>
      <c r="G102" s="126"/>
      <c r="H102" s="126"/>
      <c r="I102" s="127">
        <f>Q145</f>
        <v>0</v>
      </c>
      <c r="J102" s="127">
        <f>R145</f>
        <v>0</v>
      </c>
      <c r="K102" s="127">
        <f>K145</f>
        <v>0</v>
      </c>
      <c r="M102" s="124"/>
    </row>
    <row r="103" spans="1:31" s="10" customFormat="1" ht="19.899999999999999" customHeight="1">
      <c r="B103" s="124"/>
      <c r="D103" s="125" t="s">
        <v>108</v>
      </c>
      <c r="E103" s="126"/>
      <c r="F103" s="126"/>
      <c r="G103" s="126"/>
      <c r="H103" s="126"/>
      <c r="I103" s="127">
        <f>Q151</f>
        <v>0</v>
      </c>
      <c r="J103" s="127">
        <f>R151</f>
        <v>0</v>
      </c>
      <c r="K103" s="127">
        <f>K151</f>
        <v>0</v>
      </c>
      <c r="M103" s="124"/>
    </row>
    <row r="104" spans="1:31" s="10" customFormat="1" ht="19.899999999999999" customHeight="1">
      <c r="B104" s="124"/>
      <c r="D104" s="125" t="s">
        <v>109</v>
      </c>
      <c r="E104" s="126"/>
      <c r="F104" s="126"/>
      <c r="G104" s="126"/>
      <c r="H104" s="126"/>
      <c r="I104" s="127">
        <f>Q179</f>
        <v>0</v>
      </c>
      <c r="J104" s="127">
        <f>R179</f>
        <v>0</v>
      </c>
      <c r="K104" s="127">
        <f>K179</f>
        <v>0</v>
      </c>
      <c r="M104" s="124"/>
    </row>
    <row r="105" spans="1:31" s="10" customFormat="1" ht="19.899999999999999" customHeight="1">
      <c r="B105" s="124"/>
      <c r="D105" s="125" t="s">
        <v>110</v>
      </c>
      <c r="E105" s="126"/>
      <c r="F105" s="126"/>
      <c r="G105" s="126"/>
      <c r="H105" s="126"/>
      <c r="I105" s="127">
        <f>Q182</f>
        <v>0</v>
      </c>
      <c r="J105" s="127">
        <f>R182</f>
        <v>0</v>
      </c>
      <c r="K105" s="127">
        <f>K182</f>
        <v>0</v>
      </c>
      <c r="M105" s="124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111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16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6.5" customHeight="1">
      <c r="A115" s="33"/>
      <c r="B115" s="34"/>
      <c r="C115" s="33"/>
      <c r="D115" s="33"/>
      <c r="E115" s="264" t="str">
        <f>E7</f>
        <v>SSS škola Rozpočet okien a svietidiel 3</v>
      </c>
      <c r="F115" s="265"/>
      <c r="G115" s="265"/>
      <c r="H115" s="265"/>
      <c r="I115" s="33"/>
      <c r="J115" s="33"/>
      <c r="K115" s="33"/>
      <c r="L115" s="33"/>
      <c r="M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91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6.5" customHeight="1">
      <c r="A117" s="33"/>
      <c r="B117" s="34"/>
      <c r="C117" s="33"/>
      <c r="D117" s="33"/>
      <c r="E117" s="244" t="str">
        <f>E9</f>
        <v>Objekt1 - Výmena okien</v>
      </c>
      <c r="F117" s="266"/>
      <c r="G117" s="266"/>
      <c r="H117" s="266"/>
      <c r="I117" s="33"/>
      <c r="J117" s="33"/>
      <c r="K117" s="33"/>
      <c r="L117" s="33"/>
      <c r="M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20</v>
      </c>
      <c r="D119" s="33"/>
      <c r="E119" s="33"/>
      <c r="F119" s="26" t="str">
        <f>F12</f>
        <v xml:space="preserve"> </v>
      </c>
      <c r="G119" s="33"/>
      <c r="H119" s="33"/>
      <c r="I119" s="28" t="s">
        <v>22</v>
      </c>
      <c r="J119" s="59" t="str">
        <f>IF(J12="","",J12)</f>
        <v>17. 7. 2024</v>
      </c>
      <c r="K119" s="33"/>
      <c r="L119" s="33"/>
      <c r="M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5.2" customHeight="1">
      <c r="A121" s="33"/>
      <c r="B121" s="34"/>
      <c r="C121" s="28" t="s">
        <v>24</v>
      </c>
      <c r="D121" s="33"/>
      <c r="E121" s="33"/>
      <c r="F121" s="26" t="str">
        <f>E15</f>
        <v xml:space="preserve">Spojená Škola Školská 7 Banská Bystrica </v>
      </c>
      <c r="G121" s="33"/>
      <c r="H121" s="33"/>
      <c r="I121" s="28" t="s">
        <v>30</v>
      </c>
      <c r="J121" s="31" t="str">
        <f>E21</f>
        <v>Ing.Arch. Križo</v>
      </c>
      <c r="K121" s="33"/>
      <c r="L121" s="33"/>
      <c r="M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28</v>
      </c>
      <c r="D122" s="33"/>
      <c r="E122" s="33"/>
      <c r="F122" s="26" t="str">
        <f>IF(E18="","",E18)</f>
        <v>Vyplň údaj</v>
      </c>
      <c r="G122" s="33"/>
      <c r="H122" s="33"/>
      <c r="I122" s="28" t="s">
        <v>32</v>
      </c>
      <c r="J122" s="31" t="str">
        <f>E24</f>
        <v xml:space="preserve">Milan Paprčka </v>
      </c>
      <c r="K122" s="33"/>
      <c r="L122" s="33"/>
      <c r="M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11" customFormat="1" ht="29.25" customHeight="1">
      <c r="A124" s="128"/>
      <c r="B124" s="129"/>
      <c r="C124" s="130" t="s">
        <v>112</v>
      </c>
      <c r="D124" s="131" t="s">
        <v>60</v>
      </c>
      <c r="E124" s="131" t="s">
        <v>56</v>
      </c>
      <c r="F124" s="131" t="s">
        <v>57</v>
      </c>
      <c r="G124" s="131" t="s">
        <v>113</v>
      </c>
      <c r="H124" s="131" t="s">
        <v>114</v>
      </c>
      <c r="I124" s="131" t="s">
        <v>115</v>
      </c>
      <c r="J124" s="131" t="s">
        <v>116</v>
      </c>
      <c r="K124" s="132" t="s">
        <v>99</v>
      </c>
      <c r="L124" s="133" t="s">
        <v>117</v>
      </c>
      <c r="M124" s="134"/>
      <c r="N124" s="66" t="s">
        <v>1</v>
      </c>
      <c r="O124" s="67" t="s">
        <v>39</v>
      </c>
      <c r="P124" s="67" t="s">
        <v>118</v>
      </c>
      <c r="Q124" s="67" t="s">
        <v>119</v>
      </c>
      <c r="R124" s="67" t="s">
        <v>120</v>
      </c>
      <c r="S124" s="67" t="s">
        <v>121</v>
      </c>
      <c r="T124" s="67" t="s">
        <v>122</v>
      </c>
      <c r="U124" s="67" t="s">
        <v>123</v>
      </c>
      <c r="V124" s="67" t="s">
        <v>124</v>
      </c>
      <c r="W124" s="67" t="s">
        <v>125</v>
      </c>
      <c r="X124" s="68" t="s">
        <v>126</v>
      </c>
      <c r="Y124" s="128"/>
      <c r="Z124" s="128"/>
      <c r="AA124" s="128"/>
      <c r="AB124" s="128"/>
      <c r="AC124" s="128"/>
      <c r="AD124" s="128"/>
      <c r="AE124" s="128"/>
    </row>
    <row r="125" spans="1:63" s="2" customFormat="1" ht="22.9" customHeight="1">
      <c r="A125" s="33"/>
      <c r="B125" s="34"/>
      <c r="C125" s="73" t="s">
        <v>100</v>
      </c>
      <c r="D125" s="33"/>
      <c r="E125" s="33"/>
      <c r="F125" s="33"/>
      <c r="G125" s="33"/>
      <c r="H125" s="33"/>
      <c r="I125" s="33"/>
      <c r="J125" s="33"/>
      <c r="K125" s="135">
        <f>BK125</f>
        <v>0</v>
      </c>
      <c r="L125" s="33"/>
      <c r="M125" s="34"/>
      <c r="N125" s="69"/>
      <c r="O125" s="60"/>
      <c r="P125" s="70"/>
      <c r="Q125" s="136">
        <f>Q126+Q144</f>
        <v>0</v>
      </c>
      <c r="R125" s="136">
        <f>R126+R144</f>
        <v>0</v>
      </c>
      <c r="S125" s="70"/>
      <c r="T125" s="137">
        <f>T126+T144</f>
        <v>0</v>
      </c>
      <c r="U125" s="70"/>
      <c r="V125" s="137">
        <f>V126+V144</f>
        <v>5.1497519999999998E-2</v>
      </c>
      <c r="W125" s="70"/>
      <c r="X125" s="138">
        <f>X126+X144</f>
        <v>0</v>
      </c>
      <c r="Y125" s="33"/>
      <c r="Z125" s="33"/>
      <c r="AA125" s="33"/>
      <c r="AB125" s="33"/>
      <c r="AC125" s="33"/>
      <c r="AD125" s="33"/>
      <c r="AE125" s="33"/>
      <c r="AT125" s="18" t="s">
        <v>76</v>
      </c>
      <c r="AU125" s="18" t="s">
        <v>101</v>
      </c>
      <c r="BK125" s="139">
        <f>BK126+BK144</f>
        <v>0</v>
      </c>
    </row>
    <row r="126" spans="1:63" s="12" customFormat="1" ht="25.9" customHeight="1">
      <c r="B126" s="140"/>
      <c r="D126" s="141" t="s">
        <v>76</v>
      </c>
      <c r="E126" s="142" t="s">
        <v>127</v>
      </c>
      <c r="F126" s="142" t="s">
        <v>128</v>
      </c>
      <c r="I126" s="143"/>
      <c r="J126" s="143"/>
      <c r="K126" s="144">
        <f>BK126</f>
        <v>0</v>
      </c>
      <c r="M126" s="140"/>
      <c r="N126" s="145"/>
      <c r="O126" s="146"/>
      <c r="P126" s="146"/>
      <c r="Q126" s="147">
        <f>Q127+Q128+Q142</f>
        <v>0</v>
      </c>
      <c r="R126" s="147">
        <f>R127+R128+R142</f>
        <v>0</v>
      </c>
      <c r="S126" s="146"/>
      <c r="T126" s="148">
        <f>T127+T128+T142</f>
        <v>0</v>
      </c>
      <c r="U126" s="146"/>
      <c r="V126" s="148">
        <f>V127+V128+V142</f>
        <v>0</v>
      </c>
      <c r="W126" s="146"/>
      <c r="X126" s="149">
        <f>X127+X128+X142</f>
        <v>0</v>
      </c>
      <c r="AR126" s="141" t="s">
        <v>85</v>
      </c>
      <c r="AT126" s="150" t="s">
        <v>76</v>
      </c>
      <c r="AU126" s="150" t="s">
        <v>77</v>
      </c>
      <c r="AY126" s="141" t="s">
        <v>129</v>
      </c>
      <c r="BK126" s="151">
        <f>BK127+BK128+BK142</f>
        <v>0</v>
      </c>
    </row>
    <row r="127" spans="1:63" s="12" customFormat="1" ht="22.9" customHeight="1">
      <c r="B127" s="140"/>
      <c r="D127" s="141" t="s">
        <v>76</v>
      </c>
      <c r="E127" s="152" t="s">
        <v>130</v>
      </c>
      <c r="F127" s="152" t="s">
        <v>131</v>
      </c>
      <c r="I127" s="143"/>
      <c r="J127" s="143"/>
      <c r="K127" s="153">
        <f>BK127</f>
        <v>0</v>
      </c>
      <c r="M127" s="140"/>
      <c r="N127" s="145"/>
      <c r="O127" s="146"/>
      <c r="P127" s="146"/>
      <c r="Q127" s="147">
        <v>0</v>
      </c>
      <c r="R127" s="147">
        <v>0</v>
      </c>
      <c r="S127" s="146"/>
      <c r="T127" s="148">
        <v>0</v>
      </c>
      <c r="U127" s="146"/>
      <c r="V127" s="148">
        <v>0</v>
      </c>
      <c r="W127" s="146"/>
      <c r="X127" s="149">
        <v>0</v>
      </c>
      <c r="AR127" s="141" t="s">
        <v>85</v>
      </c>
      <c r="AT127" s="150" t="s">
        <v>76</v>
      </c>
      <c r="AU127" s="150" t="s">
        <v>85</v>
      </c>
      <c r="AY127" s="141" t="s">
        <v>129</v>
      </c>
      <c r="BK127" s="151">
        <v>0</v>
      </c>
    </row>
    <row r="128" spans="1:63" s="12" customFormat="1" ht="22.9" customHeight="1">
      <c r="B128" s="140"/>
      <c r="D128" s="141" t="s">
        <v>76</v>
      </c>
      <c r="E128" s="152" t="s">
        <v>132</v>
      </c>
      <c r="F128" s="152" t="s">
        <v>133</v>
      </c>
      <c r="I128" s="143"/>
      <c r="J128" s="143"/>
      <c r="K128" s="153">
        <f>BK128</f>
        <v>0</v>
      </c>
      <c r="M128" s="140"/>
      <c r="N128" s="145"/>
      <c r="O128" s="146"/>
      <c r="P128" s="146"/>
      <c r="Q128" s="147">
        <f>SUM(Q129:Q141)</f>
        <v>0</v>
      </c>
      <c r="R128" s="147">
        <f>SUM(R129:R141)</f>
        <v>0</v>
      </c>
      <c r="S128" s="146"/>
      <c r="T128" s="148">
        <f>SUM(T129:T141)</f>
        <v>0</v>
      </c>
      <c r="U128" s="146"/>
      <c r="V128" s="148">
        <f>SUM(V129:V141)</f>
        <v>0</v>
      </c>
      <c r="W128" s="146"/>
      <c r="X128" s="149">
        <f>SUM(X129:X141)</f>
        <v>0</v>
      </c>
      <c r="AR128" s="141" t="s">
        <v>85</v>
      </c>
      <c r="AT128" s="150" t="s">
        <v>76</v>
      </c>
      <c r="AU128" s="150" t="s">
        <v>85</v>
      </c>
      <c r="AY128" s="141" t="s">
        <v>129</v>
      </c>
      <c r="BK128" s="151">
        <f>SUM(BK129:BK141)</f>
        <v>0</v>
      </c>
    </row>
    <row r="129" spans="1:65" s="2" customFormat="1" ht="16.5" customHeight="1">
      <c r="A129" s="33"/>
      <c r="B129" s="154"/>
      <c r="C129" s="155" t="s">
        <v>85</v>
      </c>
      <c r="D129" s="155" t="s">
        <v>134</v>
      </c>
      <c r="E129" s="156" t="s">
        <v>135</v>
      </c>
      <c r="F129" s="157" t="s">
        <v>136</v>
      </c>
      <c r="G129" s="158" t="s">
        <v>137</v>
      </c>
      <c r="H129" s="159">
        <v>160</v>
      </c>
      <c r="I129" s="160"/>
      <c r="J129" s="160"/>
      <c r="K129" s="161">
        <f t="shared" ref="K129:K134" si="1">ROUND(P129*H129,2)</f>
        <v>0</v>
      </c>
      <c r="L129" s="162"/>
      <c r="M129" s="34"/>
      <c r="N129" s="163" t="s">
        <v>1</v>
      </c>
      <c r="O129" s="164" t="s">
        <v>41</v>
      </c>
      <c r="P129" s="165">
        <f t="shared" ref="P129:P134" si="2">I129+J129</f>
        <v>0</v>
      </c>
      <c r="Q129" s="165">
        <f t="shared" ref="Q129:Q134" si="3">ROUND(I129*H129,2)</f>
        <v>0</v>
      </c>
      <c r="R129" s="165">
        <f t="shared" ref="R129:R134" si="4">ROUND(J129*H129,2)</f>
        <v>0</v>
      </c>
      <c r="S129" s="62"/>
      <c r="T129" s="166">
        <f t="shared" ref="T129:T134" si="5">S129*H129</f>
        <v>0</v>
      </c>
      <c r="U129" s="166">
        <v>0</v>
      </c>
      <c r="V129" s="166">
        <f t="shared" ref="V129:V134" si="6">U129*H129</f>
        <v>0</v>
      </c>
      <c r="W129" s="166">
        <v>0</v>
      </c>
      <c r="X129" s="167">
        <f t="shared" ref="X129:X134" si="7">W129*H129</f>
        <v>0</v>
      </c>
      <c r="Y129" s="33"/>
      <c r="Z129" s="33"/>
      <c r="AA129" s="33"/>
      <c r="AB129" s="33"/>
      <c r="AC129" s="33"/>
      <c r="AD129" s="33"/>
      <c r="AE129" s="33"/>
      <c r="AR129" s="168" t="s">
        <v>138</v>
      </c>
      <c r="AT129" s="168" t="s">
        <v>134</v>
      </c>
      <c r="AU129" s="168" t="s">
        <v>139</v>
      </c>
      <c r="AY129" s="18" t="s">
        <v>129</v>
      </c>
      <c r="BE129" s="169">
        <f t="shared" ref="BE129:BE134" si="8">IF(O129="základná",K129,0)</f>
        <v>0</v>
      </c>
      <c r="BF129" s="169">
        <f t="shared" ref="BF129:BF134" si="9">IF(O129="znížená",K129,0)</f>
        <v>0</v>
      </c>
      <c r="BG129" s="169">
        <f t="shared" ref="BG129:BG134" si="10">IF(O129="zákl. prenesená",K129,0)</f>
        <v>0</v>
      </c>
      <c r="BH129" s="169">
        <f t="shared" ref="BH129:BH134" si="11">IF(O129="zníž. prenesená",K129,0)</f>
        <v>0</v>
      </c>
      <c r="BI129" s="169">
        <f t="shared" ref="BI129:BI134" si="12">IF(O129="nulová",K129,0)</f>
        <v>0</v>
      </c>
      <c r="BJ129" s="18" t="s">
        <v>139</v>
      </c>
      <c r="BK129" s="169">
        <f t="shared" ref="BK129:BK134" si="13">ROUND(P129*H129,2)</f>
        <v>0</v>
      </c>
      <c r="BL129" s="18" t="s">
        <v>138</v>
      </c>
      <c r="BM129" s="168" t="s">
        <v>139</v>
      </c>
    </row>
    <row r="130" spans="1:65" s="2" customFormat="1" ht="24.2" customHeight="1">
      <c r="A130" s="33"/>
      <c r="B130" s="154"/>
      <c r="C130" s="155" t="s">
        <v>139</v>
      </c>
      <c r="D130" s="155" t="s">
        <v>134</v>
      </c>
      <c r="E130" s="156" t="s">
        <v>140</v>
      </c>
      <c r="F130" s="157" t="s">
        <v>141</v>
      </c>
      <c r="G130" s="158" t="s">
        <v>137</v>
      </c>
      <c r="H130" s="159">
        <v>434.97</v>
      </c>
      <c r="I130" s="160"/>
      <c r="J130" s="160"/>
      <c r="K130" s="161">
        <f t="shared" si="1"/>
        <v>0</v>
      </c>
      <c r="L130" s="162"/>
      <c r="M130" s="34"/>
      <c r="N130" s="163" t="s">
        <v>1</v>
      </c>
      <c r="O130" s="164" t="s">
        <v>41</v>
      </c>
      <c r="P130" s="165">
        <f t="shared" si="2"/>
        <v>0</v>
      </c>
      <c r="Q130" s="165">
        <f t="shared" si="3"/>
        <v>0</v>
      </c>
      <c r="R130" s="165">
        <f t="shared" si="4"/>
        <v>0</v>
      </c>
      <c r="S130" s="62"/>
      <c r="T130" s="166">
        <f t="shared" si="5"/>
        <v>0</v>
      </c>
      <c r="U130" s="166">
        <v>0</v>
      </c>
      <c r="V130" s="166">
        <f t="shared" si="6"/>
        <v>0</v>
      </c>
      <c r="W130" s="166">
        <v>0</v>
      </c>
      <c r="X130" s="167">
        <f t="shared" si="7"/>
        <v>0</v>
      </c>
      <c r="Y130" s="33"/>
      <c r="Z130" s="33"/>
      <c r="AA130" s="33"/>
      <c r="AB130" s="33"/>
      <c r="AC130" s="33"/>
      <c r="AD130" s="33"/>
      <c r="AE130" s="33"/>
      <c r="AR130" s="168" t="s">
        <v>138</v>
      </c>
      <c r="AT130" s="168" t="s">
        <v>134</v>
      </c>
      <c r="AU130" s="168" t="s">
        <v>139</v>
      </c>
      <c r="AY130" s="18" t="s">
        <v>129</v>
      </c>
      <c r="BE130" s="169">
        <f t="shared" si="8"/>
        <v>0</v>
      </c>
      <c r="BF130" s="169">
        <f t="shared" si="9"/>
        <v>0</v>
      </c>
      <c r="BG130" s="169">
        <f t="shared" si="10"/>
        <v>0</v>
      </c>
      <c r="BH130" s="169">
        <f t="shared" si="11"/>
        <v>0</v>
      </c>
      <c r="BI130" s="169">
        <f t="shared" si="12"/>
        <v>0</v>
      </c>
      <c r="BJ130" s="18" t="s">
        <v>139</v>
      </c>
      <c r="BK130" s="169">
        <f t="shared" si="13"/>
        <v>0</v>
      </c>
      <c r="BL130" s="18" t="s">
        <v>138</v>
      </c>
      <c r="BM130" s="168" t="s">
        <v>138</v>
      </c>
    </row>
    <row r="131" spans="1:65" s="2" customFormat="1" ht="24.2" customHeight="1">
      <c r="A131" s="33"/>
      <c r="B131" s="154"/>
      <c r="C131" s="155" t="s">
        <v>142</v>
      </c>
      <c r="D131" s="155" t="s">
        <v>134</v>
      </c>
      <c r="E131" s="156" t="s">
        <v>143</v>
      </c>
      <c r="F131" s="157" t="s">
        <v>144</v>
      </c>
      <c r="G131" s="158" t="s">
        <v>145</v>
      </c>
      <c r="H131" s="159">
        <v>11.744</v>
      </c>
      <c r="I131" s="160"/>
      <c r="J131" s="160"/>
      <c r="K131" s="161">
        <f t="shared" si="1"/>
        <v>0</v>
      </c>
      <c r="L131" s="162"/>
      <c r="M131" s="34"/>
      <c r="N131" s="163" t="s">
        <v>1</v>
      </c>
      <c r="O131" s="164" t="s">
        <v>41</v>
      </c>
      <c r="P131" s="165">
        <f t="shared" si="2"/>
        <v>0</v>
      </c>
      <c r="Q131" s="165">
        <f t="shared" si="3"/>
        <v>0</v>
      </c>
      <c r="R131" s="165">
        <f t="shared" si="4"/>
        <v>0</v>
      </c>
      <c r="S131" s="62"/>
      <c r="T131" s="166">
        <f t="shared" si="5"/>
        <v>0</v>
      </c>
      <c r="U131" s="166">
        <v>0</v>
      </c>
      <c r="V131" s="166">
        <f t="shared" si="6"/>
        <v>0</v>
      </c>
      <c r="W131" s="166">
        <v>0</v>
      </c>
      <c r="X131" s="167">
        <f t="shared" si="7"/>
        <v>0</v>
      </c>
      <c r="Y131" s="33"/>
      <c r="Z131" s="33"/>
      <c r="AA131" s="33"/>
      <c r="AB131" s="33"/>
      <c r="AC131" s="33"/>
      <c r="AD131" s="33"/>
      <c r="AE131" s="33"/>
      <c r="AR131" s="168" t="s">
        <v>138</v>
      </c>
      <c r="AT131" s="168" t="s">
        <v>134</v>
      </c>
      <c r="AU131" s="168" t="s">
        <v>139</v>
      </c>
      <c r="AY131" s="18" t="s">
        <v>129</v>
      </c>
      <c r="BE131" s="169">
        <f t="shared" si="8"/>
        <v>0</v>
      </c>
      <c r="BF131" s="169">
        <f t="shared" si="9"/>
        <v>0</v>
      </c>
      <c r="BG131" s="169">
        <f t="shared" si="10"/>
        <v>0</v>
      </c>
      <c r="BH131" s="169">
        <f t="shared" si="11"/>
        <v>0</v>
      </c>
      <c r="BI131" s="169">
        <f t="shared" si="12"/>
        <v>0</v>
      </c>
      <c r="BJ131" s="18" t="s">
        <v>139</v>
      </c>
      <c r="BK131" s="169">
        <f t="shared" si="13"/>
        <v>0</v>
      </c>
      <c r="BL131" s="18" t="s">
        <v>138</v>
      </c>
      <c r="BM131" s="168" t="s">
        <v>130</v>
      </c>
    </row>
    <row r="132" spans="1:65" s="2" customFormat="1" ht="24.2" customHeight="1">
      <c r="A132" s="33"/>
      <c r="B132" s="154"/>
      <c r="C132" s="155" t="s">
        <v>138</v>
      </c>
      <c r="D132" s="155" t="s">
        <v>134</v>
      </c>
      <c r="E132" s="156" t="s">
        <v>146</v>
      </c>
      <c r="F132" s="157" t="s">
        <v>147</v>
      </c>
      <c r="G132" s="158" t="s">
        <v>145</v>
      </c>
      <c r="H132" s="159">
        <v>11.744</v>
      </c>
      <c r="I132" s="160"/>
      <c r="J132" s="160"/>
      <c r="K132" s="161">
        <f t="shared" si="1"/>
        <v>0</v>
      </c>
      <c r="L132" s="162"/>
      <c r="M132" s="34"/>
      <c r="N132" s="163" t="s">
        <v>1</v>
      </c>
      <c r="O132" s="164" t="s">
        <v>41</v>
      </c>
      <c r="P132" s="165">
        <f t="shared" si="2"/>
        <v>0</v>
      </c>
      <c r="Q132" s="165">
        <f t="shared" si="3"/>
        <v>0</v>
      </c>
      <c r="R132" s="165">
        <f t="shared" si="4"/>
        <v>0</v>
      </c>
      <c r="S132" s="62"/>
      <c r="T132" s="166">
        <f t="shared" si="5"/>
        <v>0</v>
      </c>
      <c r="U132" s="166">
        <v>0</v>
      </c>
      <c r="V132" s="166">
        <f t="shared" si="6"/>
        <v>0</v>
      </c>
      <c r="W132" s="166">
        <v>0</v>
      </c>
      <c r="X132" s="167">
        <f t="shared" si="7"/>
        <v>0</v>
      </c>
      <c r="Y132" s="33"/>
      <c r="Z132" s="33"/>
      <c r="AA132" s="33"/>
      <c r="AB132" s="33"/>
      <c r="AC132" s="33"/>
      <c r="AD132" s="33"/>
      <c r="AE132" s="33"/>
      <c r="AR132" s="168" t="s">
        <v>138</v>
      </c>
      <c r="AT132" s="168" t="s">
        <v>134</v>
      </c>
      <c r="AU132" s="168" t="s">
        <v>139</v>
      </c>
      <c r="AY132" s="18" t="s">
        <v>129</v>
      </c>
      <c r="BE132" s="169">
        <f t="shared" si="8"/>
        <v>0</v>
      </c>
      <c r="BF132" s="169">
        <f t="shared" si="9"/>
        <v>0</v>
      </c>
      <c r="BG132" s="169">
        <f t="shared" si="10"/>
        <v>0</v>
      </c>
      <c r="BH132" s="169">
        <f t="shared" si="11"/>
        <v>0</v>
      </c>
      <c r="BI132" s="169">
        <f t="shared" si="12"/>
        <v>0</v>
      </c>
      <c r="BJ132" s="18" t="s">
        <v>139</v>
      </c>
      <c r="BK132" s="169">
        <f t="shared" si="13"/>
        <v>0</v>
      </c>
      <c r="BL132" s="18" t="s">
        <v>138</v>
      </c>
      <c r="BM132" s="168" t="s">
        <v>148</v>
      </c>
    </row>
    <row r="133" spans="1:65" s="2" customFormat="1" ht="21.75" customHeight="1">
      <c r="A133" s="33"/>
      <c r="B133" s="154"/>
      <c r="C133" s="155" t="s">
        <v>149</v>
      </c>
      <c r="D133" s="155" t="s">
        <v>134</v>
      </c>
      <c r="E133" s="156" t="s">
        <v>150</v>
      </c>
      <c r="F133" s="157" t="s">
        <v>151</v>
      </c>
      <c r="G133" s="158" t="s">
        <v>145</v>
      </c>
      <c r="H133" s="159">
        <v>11.744</v>
      </c>
      <c r="I133" s="160"/>
      <c r="J133" s="160"/>
      <c r="K133" s="161">
        <f t="shared" si="1"/>
        <v>0</v>
      </c>
      <c r="L133" s="162"/>
      <c r="M133" s="34"/>
      <c r="N133" s="163" t="s">
        <v>1</v>
      </c>
      <c r="O133" s="164" t="s">
        <v>41</v>
      </c>
      <c r="P133" s="165">
        <f t="shared" si="2"/>
        <v>0</v>
      </c>
      <c r="Q133" s="165">
        <f t="shared" si="3"/>
        <v>0</v>
      </c>
      <c r="R133" s="165">
        <f t="shared" si="4"/>
        <v>0</v>
      </c>
      <c r="S133" s="62"/>
      <c r="T133" s="166">
        <f t="shared" si="5"/>
        <v>0</v>
      </c>
      <c r="U133" s="166">
        <v>0</v>
      </c>
      <c r="V133" s="166">
        <f t="shared" si="6"/>
        <v>0</v>
      </c>
      <c r="W133" s="166">
        <v>0</v>
      </c>
      <c r="X133" s="167">
        <f t="shared" si="7"/>
        <v>0</v>
      </c>
      <c r="Y133" s="33"/>
      <c r="Z133" s="33"/>
      <c r="AA133" s="33"/>
      <c r="AB133" s="33"/>
      <c r="AC133" s="33"/>
      <c r="AD133" s="33"/>
      <c r="AE133" s="33"/>
      <c r="AR133" s="168" t="s">
        <v>138</v>
      </c>
      <c r="AT133" s="168" t="s">
        <v>134</v>
      </c>
      <c r="AU133" s="168" t="s">
        <v>139</v>
      </c>
      <c r="AY133" s="18" t="s">
        <v>129</v>
      </c>
      <c r="BE133" s="169">
        <f t="shared" si="8"/>
        <v>0</v>
      </c>
      <c r="BF133" s="169">
        <f t="shared" si="9"/>
        <v>0</v>
      </c>
      <c r="BG133" s="169">
        <f t="shared" si="10"/>
        <v>0</v>
      </c>
      <c r="BH133" s="169">
        <f t="shared" si="11"/>
        <v>0</v>
      </c>
      <c r="BI133" s="169">
        <f t="shared" si="12"/>
        <v>0</v>
      </c>
      <c r="BJ133" s="18" t="s">
        <v>139</v>
      </c>
      <c r="BK133" s="169">
        <f t="shared" si="13"/>
        <v>0</v>
      </c>
      <c r="BL133" s="18" t="s">
        <v>138</v>
      </c>
      <c r="BM133" s="168" t="s">
        <v>152</v>
      </c>
    </row>
    <row r="134" spans="1:65" s="2" customFormat="1" ht="24.2" customHeight="1">
      <c r="A134" s="33"/>
      <c r="B134" s="154"/>
      <c r="C134" s="155" t="s">
        <v>130</v>
      </c>
      <c r="D134" s="155" t="s">
        <v>134</v>
      </c>
      <c r="E134" s="156" t="s">
        <v>153</v>
      </c>
      <c r="F134" s="157" t="s">
        <v>154</v>
      </c>
      <c r="G134" s="158" t="s">
        <v>145</v>
      </c>
      <c r="H134" s="159">
        <v>117.44</v>
      </c>
      <c r="I134" s="160"/>
      <c r="J134" s="160"/>
      <c r="K134" s="161">
        <f t="shared" si="1"/>
        <v>0</v>
      </c>
      <c r="L134" s="162"/>
      <c r="M134" s="34"/>
      <c r="N134" s="163" t="s">
        <v>1</v>
      </c>
      <c r="O134" s="164" t="s">
        <v>41</v>
      </c>
      <c r="P134" s="165">
        <f t="shared" si="2"/>
        <v>0</v>
      </c>
      <c r="Q134" s="165">
        <f t="shared" si="3"/>
        <v>0</v>
      </c>
      <c r="R134" s="165">
        <f t="shared" si="4"/>
        <v>0</v>
      </c>
      <c r="S134" s="62"/>
      <c r="T134" s="166">
        <f t="shared" si="5"/>
        <v>0</v>
      </c>
      <c r="U134" s="166">
        <v>0</v>
      </c>
      <c r="V134" s="166">
        <f t="shared" si="6"/>
        <v>0</v>
      </c>
      <c r="W134" s="166">
        <v>0</v>
      </c>
      <c r="X134" s="167">
        <f t="shared" si="7"/>
        <v>0</v>
      </c>
      <c r="Y134" s="33"/>
      <c r="Z134" s="33"/>
      <c r="AA134" s="33"/>
      <c r="AB134" s="33"/>
      <c r="AC134" s="33"/>
      <c r="AD134" s="33"/>
      <c r="AE134" s="33"/>
      <c r="AR134" s="168" t="s">
        <v>138</v>
      </c>
      <c r="AT134" s="168" t="s">
        <v>134</v>
      </c>
      <c r="AU134" s="168" t="s">
        <v>139</v>
      </c>
      <c r="AY134" s="18" t="s">
        <v>129</v>
      </c>
      <c r="BE134" s="169">
        <f t="shared" si="8"/>
        <v>0</v>
      </c>
      <c r="BF134" s="169">
        <f t="shared" si="9"/>
        <v>0</v>
      </c>
      <c r="BG134" s="169">
        <f t="shared" si="10"/>
        <v>0</v>
      </c>
      <c r="BH134" s="169">
        <f t="shared" si="11"/>
        <v>0</v>
      </c>
      <c r="BI134" s="169">
        <f t="shared" si="12"/>
        <v>0</v>
      </c>
      <c r="BJ134" s="18" t="s">
        <v>139</v>
      </c>
      <c r="BK134" s="169">
        <f t="shared" si="13"/>
        <v>0</v>
      </c>
      <c r="BL134" s="18" t="s">
        <v>138</v>
      </c>
      <c r="BM134" s="168" t="s">
        <v>155</v>
      </c>
    </row>
    <row r="135" spans="1:65" s="13" customFormat="1" ht="11.25">
      <c r="B135" s="170"/>
      <c r="D135" s="171" t="s">
        <v>156</v>
      </c>
      <c r="E135" s="172" t="s">
        <v>1</v>
      </c>
      <c r="F135" s="173" t="s">
        <v>157</v>
      </c>
      <c r="H135" s="174">
        <v>117.44</v>
      </c>
      <c r="I135" s="175"/>
      <c r="J135" s="175"/>
      <c r="M135" s="170"/>
      <c r="N135" s="176"/>
      <c r="O135" s="177"/>
      <c r="P135" s="177"/>
      <c r="Q135" s="177"/>
      <c r="R135" s="177"/>
      <c r="S135" s="177"/>
      <c r="T135" s="177"/>
      <c r="U135" s="177"/>
      <c r="V135" s="177"/>
      <c r="W135" s="177"/>
      <c r="X135" s="178"/>
      <c r="AT135" s="172" t="s">
        <v>156</v>
      </c>
      <c r="AU135" s="172" t="s">
        <v>139</v>
      </c>
      <c r="AV135" s="13" t="s">
        <v>139</v>
      </c>
      <c r="AW135" s="13" t="s">
        <v>4</v>
      </c>
      <c r="AX135" s="13" t="s">
        <v>77</v>
      </c>
      <c r="AY135" s="172" t="s">
        <v>129</v>
      </c>
    </row>
    <row r="136" spans="1:65" s="14" customFormat="1" ht="11.25">
      <c r="B136" s="179"/>
      <c r="D136" s="171" t="s">
        <v>156</v>
      </c>
      <c r="E136" s="180" t="s">
        <v>1</v>
      </c>
      <c r="F136" s="181" t="s">
        <v>158</v>
      </c>
      <c r="H136" s="182">
        <v>117.44</v>
      </c>
      <c r="I136" s="183"/>
      <c r="J136" s="183"/>
      <c r="M136" s="179"/>
      <c r="N136" s="184"/>
      <c r="O136" s="185"/>
      <c r="P136" s="185"/>
      <c r="Q136" s="185"/>
      <c r="R136" s="185"/>
      <c r="S136" s="185"/>
      <c r="T136" s="185"/>
      <c r="U136" s="185"/>
      <c r="V136" s="185"/>
      <c r="W136" s="185"/>
      <c r="X136" s="186"/>
      <c r="AT136" s="180" t="s">
        <v>156</v>
      </c>
      <c r="AU136" s="180" t="s">
        <v>139</v>
      </c>
      <c r="AV136" s="14" t="s">
        <v>138</v>
      </c>
      <c r="AW136" s="14" t="s">
        <v>4</v>
      </c>
      <c r="AX136" s="14" t="s">
        <v>85</v>
      </c>
      <c r="AY136" s="180" t="s">
        <v>129</v>
      </c>
    </row>
    <row r="137" spans="1:65" s="2" customFormat="1" ht="24.2" customHeight="1">
      <c r="A137" s="33"/>
      <c r="B137" s="154"/>
      <c r="C137" s="155" t="s">
        <v>159</v>
      </c>
      <c r="D137" s="155" t="s">
        <v>134</v>
      </c>
      <c r="E137" s="156" t="s">
        <v>160</v>
      </c>
      <c r="F137" s="157" t="s">
        <v>161</v>
      </c>
      <c r="G137" s="158" t="s">
        <v>145</v>
      </c>
      <c r="H137" s="159">
        <v>11.744</v>
      </c>
      <c r="I137" s="160"/>
      <c r="J137" s="160"/>
      <c r="K137" s="161">
        <f>ROUND(P137*H137,2)</f>
        <v>0</v>
      </c>
      <c r="L137" s="162"/>
      <c r="M137" s="34"/>
      <c r="N137" s="163" t="s">
        <v>1</v>
      </c>
      <c r="O137" s="164" t="s">
        <v>41</v>
      </c>
      <c r="P137" s="165">
        <f>I137+J137</f>
        <v>0</v>
      </c>
      <c r="Q137" s="165">
        <f>ROUND(I137*H137,2)</f>
        <v>0</v>
      </c>
      <c r="R137" s="165">
        <f>ROUND(J137*H137,2)</f>
        <v>0</v>
      </c>
      <c r="S137" s="62"/>
      <c r="T137" s="166">
        <f>S137*H137</f>
        <v>0</v>
      </c>
      <c r="U137" s="166">
        <v>0</v>
      </c>
      <c r="V137" s="166">
        <f>U137*H137</f>
        <v>0</v>
      </c>
      <c r="W137" s="166">
        <v>0</v>
      </c>
      <c r="X137" s="167">
        <f>W137*H137</f>
        <v>0</v>
      </c>
      <c r="Y137" s="33"/>
      <c r="Z137" s="33"/>
      <c r="AA137" s="33"/>
      <c r="AB137" s="33"/>
      <c r="AC137" s="33"/>
      <c r="AD137" s="33"/>
      <c r="AE137" s="33"/>
      <c r="AR137" s="168" t="s">
        <v>138</v>
      </c>
      <c r="AT137" s="168" t="s">
        <v>134</v>
      </c>
      <c r="AU137" s="168" t="s">
        <v>139</v>
      </c>
      <c r="AY137" s="18" t="s">
        <v>129</v>
      </c>
      <c r="BE137" s="169">
        <f>IF(O137="základná",K137,0)</f>
        <v>0</v>
      </c>
      <c r="BF137" s="169">
        <f>IF(O137="znížená",K137,0)</f>
        <v>0</v>
      </c>
      <c r="BG137" s="169">
        <f>IF(O137="zákl. prenesená",K137,0)</f>
        <v>0</v>
      </c>
      <c r="BH137" s="169">
        <f>IF(O137="zníž. prenesená",K137,0)</f>
        <v>0</v>
      </c>
      <c r="BI137" s="169">
        <f>IF(O137="nulová",K137,0)</f>
        <v>0</v>
      </c>
      <c r="BJ137" s="18" t="s">
        <v>139</v>
      </c>
      <c r="BK137" s="169">
        <f>ROUND(P137*H137,2)</f>
        <v>0</v>
      </c>
      <c r="BL137" s="18" t="s">
        <v>138</v>
      </c>
      <c r="BM137" s="168" t="s">
        <v>162</v>
      </c>
    </row>
    <row r="138" spans="1:65" s="2" customFormat="1" ht="24.2" customHeight="1">
      <c r="A138" s="33"/>
      <c r="B138" s="154"/>
      <c r="C138" s="155" t="s">
        <v>148</v>
      </c>
      <c r="D138" s="155" t="s">
        <v>134</v>
      </c>
      <c r="E138" s="156" t="s">
        <v>163</v>
      </c>
      <c r="F138" s="157" t="s">
        <v>164</v>
      </c>
      <c r="G138" s="158" t="s">
        <v>145</v>
      </c>
      <c r="H138" s="159">
        <v>23.488</v>
      </c>
      <c r="I138" s="160"/>
      <c r="J138" s="160"/>
      <c r="K138" s="161">
        <f>ROUND(P138*H138,2)</f>
        <v>0</v>
      </c>
      <c r="L138" s="162"/>
      <c r="M138" s="34"/>
      <c r="N138" s="163" t="s">
        <v>1</v>
      </c>
      <c r="O138" s="164" t="s">
        <v>41</v>
      </c>
      <c r="P138" s="165">
        <f>I138+J138</f>
        <v>0</v>
      </c>
      <c r="Q138" s="165">
        <f>ROUND(I138*H138,2)</f>
        <v>0</v>
      </c>
      <c r="R138" s="165">
        <f>ROUND(J138*H138,2)</f>
        <v>0</v>
      </c>
      <c r="S138" s="62"/>
      <c r="T138" s="166">
        <f>S138*H138</f>
        <v>0</v>
      </c>
      <c r="U138" s="166">
        <v>0</v>
      </c>
      <c r="V138" s="166">
        <f>U138*H138</f>
        <v>0</v>
      </c>
      <c r="W138" s="166">
        <v>0</v>
      </c>
      <c r="X138" s="167">
        <f>W138*H138</f>
        <v>0</v>
      </c>
      <c r="Y138" s="33"/>
      <c r="Z138" s="33"/>
      <c r="AA138" s="33"/>
      <c r="AB138" s="33"/>
      <c r="AC138" s="33"/>
      <c r="AD138" s="33"/>
      <c r="AE138" s="33"/>
      <c r="AR138" s="168" t="s">
        <v>138</v>
      </c>
      <c r="AT138" s="168" t="s">
        <v>134</v>
      </c>
      <c r="AU138" s="168" t="s">
        <v>139</v>
      </c>
      <c r="AY138" s="18" t="s">
        <v>129</v>
      </c>
      <c r="BE138" s="169">
        <f>IF(O138="základná",K138,0)</f>
        <v>0</v>
      </c>
      <c r="BF138" s="169">
        <f>IF(O138="znížená",K138,0)</f>
        <v>0</v>
      </c>
      <c r="BG138" s="169">
        <f>IF(O138="zákl. prenesená",K138,0)</f>
        <v>0</v>
      </c>
      <c r="BH138" s="169">
        <f>IF(O138="zníž. prenesená",K138,0)</f>
        <v>0</v>
      </c>
      <c r="BI138" s="169">
        <f>IF(O138="nulová",K138,0)</f>
        <v>0</v>
      </c>
      <c r="BJ138" s="18" t="s">
        <v>139</v>
      </c>
      <c r="BK138" s="169">
        <f>ROUND(P138*H138,2)</f>
        <v>0</v>
      </c>
      <c r="BL138" s="18" t="s">
        <v>138</v>
      </c>
      <c r="BM138" s="168" t="s">
        <v>165</v>
      </c>
    </row>
    <row r="139" spans="1:65" s="13" customFormat="1" ht="11.25">
      <c r="B139" s="170"/>
      <c r="D139" s="171" t="s">
        <v>156</v>
      </c>
      <c r="E139" s="172" t="s">
        <v>1</v>
      </c>
      <c r="F139" s="173" t="s">
        <v>166</v>
      </c>
      <c r="H139" s="174">
        <v>23.488</v>
      </c>
      <c r="I139" s="175"/>
      <c r="J139" s="175"/>
      <c r="M139" s="170"/>
      <c r="N139" s="176"/>
      <c r="O139" s="177"/>
      <c r="P139" s="177"/>
      <c r="Q139" s="177"/>
      <c r="R139" s="177"/>
      <c r="S139" s="177"/>
      <c r="T139" s="177"/>
      <c r="U139" s="177"/>
      <c r="V139" s="177"/>
      <c r="W139" s="177"/>
      <c r="X139" s="178"/>
      <c r="AT139" s="172" t="s">
        <v>156</v>
      </c>
      <c r="AU139" s="172" t="s">
        <v>139</v>
      </c>
      <c r="AV139" s="13" t="s">
        <v>139</v>
      </c>
      <c r="AW139" s="13" t="s">
        <v>4</v>
      </c>
      <c r="AX139" s="13" t="s">
        <v>77</v>
      </c>
      <c r="AY139" s="172" t="s">
        <v>129</v>
      </c>
    </row>
    <row r="140" spans="1:65" s="14" customFormat="1" ht="11.25">
      <c r="B140" s="179"/>
      <c r="D140" s="171" t="s">
        <v>156</v>
      </c>
      <c r="E140" s="180" t="s">
        <v>1</v>
      </c>
      <c r="F140" s="181" t="s">
        <v>158</v>
      </c>
      <c r="H140" s="182">
        <v>23.488</v>
      </c>
      <c r="I140" s="183"/>
      <c r="J140" s="183"/>
      <c r="M140" s="179"/>
      <c r="N140" s="184"/>
      <c r="O140" s="185"/>
      <c r="P140" s="185"/>
      <c r="Q140" s="185"/>
      <c r="R140" s="185"/>
      <c r="S140" s="185"/>
      <c r="T140" s="185"/>
      <c r="U140" s="185"/>
      <c r="V140" s="185"/>
      <c r="W140" s="185"/>
      <c r="X140" s="186"/>
      <c r="AT140" s="180" t="s">
        <v>156</v>
      </c>
      <c r="AU140" s="180" t="s">
        <v>139</v>
      </c>
      <c r="AV140" s="14" t="s">
        <v>138</v>
      </c>
      <c r="AW140" s="14" t="s">
        <v>4</v>
      </c>
      <c r="AX140" s="14" t="s">
        <v>85</v>
      </c>
      <c r="AY140" s="180" t="s">
        <v>129</v>
      </c>
    </row>
    <row r="141" spans="1:65" s="2" customFormat="1" ht="24.2" customHeight="1">
      <c r="A141" s="33"/>
      <c r="B141" s="154"/>
      <c r="C141" s="155" t="s">
        <v>132</v>
      </c>
      <c r="D141" s="155" t="s">
        <v>134</v>
      </c>
      <c r="E141" s="156" t="s">
        <v>167</v>
      </c>
      <c r="F141" s="157" t="s">
        <v>168</v>
      </c>
      <c r="G141" s="158" t="s">
        <v>145</v>
      </c>
      <c r="H141" s="159">
        <v>11.744</v>
      </c>
      <c r="I141" s="160"/>
      <c r="J141" s="160"/>
      <c r="K141" s="161">
        <f>ROUND(P141*H141,2)</f>
        <v>0</v>
      </c>
      <c r="L141" s="162"/>
      <c r="M141" s="34"/>
      <c r="N141" s="163" t="s">
        <v>1</v>
      </c>
      <c r="O141" s="164" t="s">
        <v>41</v>
      </c>
      <c r="P141" s="165">
        <f>I141+J141</f>
        <v>0</v>
      </c>
      <c r="Q141" s="165">
        <f>ROUND(I141*H141,2)</f>
        <v>0</v>
      </c>
      <c r="R141" s="165">
        <f>ROUND(J141*H141,2)</f>
        <v>0</v>
      </c>
      <c r="S141" s="62"/>
      <c r="T141" s="166">
        <f>S141*H141</f>
        <v>0</v>
      </c>
      <c r="U141" s="166">
        <v>0</v>
      </c>
      <c r="V141" s="166">
        <f>U141*H141</f>
        <v>0</v>
      </c>
      <c r="W141" s="166">
        <v>0</v>
      </c>
      <c r="X141" s="167">
        <f>W141*H141</f>
        <v>0</v>
      </c>
      <c r="Y141" s="33"/>
      <c r="Z141" s="33"/>
      <c r="AA141" s="33"/>
      <c r="AB141" s="33"/>
      <c r="AC141" s="33"/>
      <c r="AD141" s="33"/>
      <c r="AE141" s="33"/>
      <c r="AR141" s="168" t="s">
        <v>138</v>
      </c>
      <c r="AT141" s="168" t="s">
        <v>134</v>
      </c>
      <c r="AU141" s="168" t="s">
        <v>139</v>
      </c>
      <c r="AY141" s="18" t="s">
        <v>129</v>
      </c>
      <c r="BE141" s="169">
        <f>IF(O141="základná",K141,0)</f>
        <v>0</v>
      </c>
      <c r="BF141" s="169">
        <f>IF(O141="znížená",K141,0)</f>
        <v>0</v>
      </c>
      <c r="BG141" s="169">
        <f>IF(O141="zákl. prenesená",K141,0)</f>
        <v>0</v>
      </c>
      <c r="BH141" s="169">
        <f>IF(O141="zníž. prenesená",K141,0)</f>
        <v>0</v>
      </c>
      <c r="BI141" s="169">
        <f>IF(O141="nulová",K141,0)</f>
        <v>0</v>
      </c>
      <c r="BJ141" s="18" t="s">
        <v>139</v>
      </c>
      <c r="BK141" s="169">
        <f>ROUND(P141*H141,2)</f>
        <v>0</v>
      </c>
      <c r="BL141" s="18" t="s">
        <v>138</v>
      </c>
      <c r="BM141" s="168" t="s">
        <v>169</v>
      </c>
    </row>
    <row r="142" spans="1:65" s="12" customFormat="1" ht="22.9" customHeight="1">
      <c r="B142" s="140"/>
      <c r="D142" s="141" t="s">
        <v>76</v>
      </c>
      <c r="E142" s="152" t="s">
        <v>170</v>
      </c>
      <c r="F142" s="152" t="s">
        <v>171</v>
      </c>
      <c r="I142" s="143"/>
      <c r="J142" s="143"/>
      <c r="K142" s="153">
        <f>BK142</f>
        <v>0</v>
      </c>
      <c r="M142" s="140"/>
      <c r="N142" s="145"/>
      <c r="O142" s="146"/>
      <c r="P142" s="146"/>
      <c r="Q142" s="147">
        <f>Q143</f>
        <v>0</v>
      </c>
      <c r="R142" s="147">
        <f>R143</f>
        <v>0</v>
      </c>
      <c r="S142" s="146"/>
      <c r="T142" s="148">
        <f>T143</f>
        <v>0</v>
      </c>
      <c r="U142" s="146"/>
      <c r="V142" s="148">
        <f>V143</f>
        <v>0</v>
      </c>
      <c r="W142" s="146"/>
      <c r="X142" s="149">
        <f>X143</f>
        <v>0</v>
      </c>
      <c r="AR142" s="141" t="s">
        <v>85</v>
      </c>
      <c r="AT142" s="150" t="s">
        <v>76</v>
      </c>
      <c r="AU142" s="150" t="s">
        <v>85</v>
      </c>
      <c r="AY142" s="141" t="s">
        <v>129</v>
      </c>
      <c r="BK142" s="151">
        <f>BK143</f>
        <v>0</v>
      </c>
    </row>
    <row r="143" spans="1:65" s="2" customFormat="1" ht="24.2" customHeight="1">
      <c r="A143" s="33"/>
      <c r="B143" s="154"/>
      <c r="C143" s="155" t="s">
        <v>152</v>
      </c>
      <c r="D143" s="155" t="s">
        <v>134</v>
      </c>
      <c r="E143" s="156" t="s">
        <v>172</v>
      </c>
      <c r="F143" s="157" t="s">
        <v>173</v>
      </c>
      <c r="G143" s="158" t="s">
        <v>145</v>
      </c>
      <c r="H143" s="159">
        <v>8.6</v>
      </c>
      <c r="I143" s="160"/>
      <c r="J143" s="160"/>
      <c r="K143" s="161">
        <f>ROUND(P143*H143,2)</f>
        <v>0</v>
      </c>
      <c r="L143" s="162"/>
      <c r="M143" s="34"/>
      <c r="N143" s="163" t="s">
        <v>1</v>
      </c>
      <c r="O143" s="164" t="s">
        <v>41</v>
      </c>
      <c r="P143" s="165">
        <f>I143+J143</f>
        <v>0</v>
      </c>
      <c r="Q143" s="165">
        <f>ROUND(I143*H143,2)</f>
        <v>0</v>
      </c>
      <c r="R143" s="165">
        <f>ROUND(J143*H143,2)</f>
        <v>0</v>
      </c>
      <c r="S143" s="62"/>
      <c r="T143" s="166">
        <f>S143*H143</f>
        <v>0</v>
      </c>
      <c r="U143" s="166">
        <v>0</v>
      </c>
      <c r="V143" s="166">
        <f>U143*H143</f>
        <v>0</v>
      </c>
      <c r="W143" s="166">
        <v>0</v>
      </c>
      <c r="X143" s="167">
        <f>W143*H143</f>
        <v>0</v>
      </c>
      <c r="Y143" s="33"/>
      <c r="Z143" s="33"/>
      <c r="AA143" s="33"/>
      <c r="AB143" s="33"/>
      <c r="AC143" s="33"/>
      <c r="AD143" s="33"/>
      <c r="AE143" s="33"/>
      <c r="AR143" s="168" t="s">
        <v>138</v>
      </c>
      <c r="AT143" s="168" t="s">
        <v>134</v>
      </c>
      <c r="AU143" s="168" t="s">
        <v>139</v>
      </c>
      <c r="AY143" s="18" t="s">
        <v>129</v>
      </c>
      <c r="BE143" s="169">
        <f>IF(O143="základná",K143,0)</f>
        <v>0</v>
      </c>
      <c r="BF143" s="169">
        <f>IF(O143="znížená",K143,0)</f>
        <v>0</v>
      </c>
      <c r="BG143" s="169">
        <f>IF(O143="zákl. prenesená",K143,0)</f>
        <v>0</v>
      </c>
      <c r="BH143" s="169">
        <f>IF(O143="zníž. prenesená",K143,0)</f>
        <v>0</v>
      </c>
      <c r="BI143" s="169">
        <f>IF(O143="nulová",K143,0)</f>
        <v>0</v>
      </c>
      <c r="BJ143" s="18" t="s">
        <v>139</v>
      </c>
      <c r="BK143" s="169">
        <f>ROUND(P143*H143,2)</f>
        <v>0</v>
      </c>
      <c r="BL143" s="18" t="s">
        <v>138</v>
      </c>
      <c r="BM143" s="168" t="s">
        <v>8</v>
      </c>
    </row>
    <row r="144" spans="1:65" s="12" customFormat="1" ht="25.9" customHeight="1">
      <c r="B144" s="140"/>
      <c r="D144" s="141" t="s">
        <v>76</v>
      </c>
      <c r="E144" s="142" t="s">
        <v>174</v>
      </c>
      <c r="F144" s="142" t="s">
        <v>175</v>
      </c>
      <c r="I144" s="143"/>
      <c r="J144" s="143"/>
      <c r="K144" s="144">
        <f>BK144</f>
        <v>0</v>
      </c>
      <c r="M144" s="140"/>
      <c r="N144" s="145"/>
      <c r="O144" s="146"/>
      <c r="P144" s="146"/>
      <c r="Q144" s="147">
        <f>Q145+Q151+Q179+Q182</f>
        <v>0</v>
      </c>
      <c r="R144" s="147">
        <f>R145+R151+R179+R182</f>
        <v>0</v>
      </c>
      <c r="S144" s="146"/>
      <c r="T144" s="148">
        <f>T145+T151+T179+T182</f>
        <v>0</v>
      </c>
      <c r="U144" s="146"/>
      <c r="V144" s="148">
        <f>V145+V151+V179+V182</f>
        <v>5.1497519999999998E-2</v>
      </c>
      <c r="W144" s="146"/>
      <c r="X144" s="149">
        <f>X145+X151+X179+X182</f>
        <v>0</v>
      </c>
      <c r="AR144" s="141" t="s">
        <v>139</v>
      </c>
      <c r="AT144" s="150" t="s">
        <v>76</v>
      </c>
      <c r="AU144" s="150" t="s">
        <v>77</v>
      </c>
      <c r="AY144" s="141" t="s">
        <v>129</v>
      </c>
      <c r="BK144" s="151">
        <f>BK145+BK151+BK179+BK182</f>
        <v>0</v>
      </c>
    </row>
    <row r="145" spans="1:65" s="12" customFormat="1" ht="22.9" customHeight="1">
      <c r="B145" s="140"/>
      <c r="D145" s="141" t="s">
        <v>76</v>
      </c>
      <c r="E145" s="152" t="s">
        <v>176</v>
      </c>
      <c r="F145" s="152" t="s">
        <v>177</v>
      </c>
      <c r="I145" s="143"/>
      <c r="J145" s="143"/>
      <c r="K145" s="153">
        <f>BK145</f>
        <v>0</v>
      </c>
      <c r="M145" s="140"/>
      <c r="N145" s="145"/>
      <c r="O145" s="146"/>
      <c r="P145" s="146"/>
      <c r="Q145" s="147">
        <f>SUM(Q146:Q150)</f>
        <v>0</v>
      </c>
      <c r="R145" s="147">
        <f>SUM(R146:R150)</f>
        <v>0</v>
      </c>
      <c r="S145" s="146"/>
      <c r="T145" s="148">
        <f>SUM(T146:T150)</f>
        <v>0</v>
      </c>
      <c r="U145" s="146"/>
      <c r="V145" s="148">
        <f>SUM(V146:V150)</f>
        <v>5.1497519999999998E-2</v>
      </c>
      <c r="W145" s="146"/>
      <c r="X145" s="149">
        <f>SUM(X146:X150)</f>
        <v>0</v>
      </c>
      <c r="AR145" s="141" t="s">
        <v>139</v>
      </c>
      <c r="AT145" s="150" t="s">
        <v>76</v>
      </c>
      <c r="AU145" s="150" t="s">
        <v>85</v>
      </c>
      <c r="AY145" s="141" t="s">
        <v>129</v>
      </c>
      <c r="BK145" s="151">
        <f>SUM(BK146:BK150)</f>
        <v>0</v>
      </c>
    </row>
    <row r="146" spans="1:65" s="2" customFormat="1" ht="33" customHeight="1">
      <c r="A146" s="33"/>
      <c r="B146" s="154"/>
      <c r="C146" s="155" t="s">
        <v>178</v>
      </c>
      <c r="D146" s="155" t="s">
        <v>134</v>
      </c>
      <c r="E146" s="156" t="s">
        <v>179</v>
      </c>
      <c r="F146" s="157" t="s">
        <v>180</v>
      </c>
      <c r="G146" s="158" t="s">
        <v>181</v>
      </c>
      <c r="H146" s="159">
        <v>229</v>
      </c>
      <c r="I146" s="160"/>
      <c r="J146" s="160"/>
      <c r="K146" s="161">
        <f>ROUND(P146*H146,2)</f>
        <v>0</v>
      </c>
      <c r="L146" s="162"/>
      <c r="M146" s="34"/>
      <c r="N146" s="163" t="s">
        <v>1</v>
      </c>
      <c r="O146" s="164" t="s">
        <v>41</v>
      </c>
      <c r="P146" s="165">
        <f>I146+J146</f>
        <v>0</v>
      </c>
      <c r="Q146" s="165">
        <f>ROUND(I146*H146,2)</f>
        <v>0</v>
      </c>
      <c r="R146" s="165">
        <f>ROUND(J146*H146,2)</f>
        <v>0</v>
      </c>
      <c r="S146" s="62"/>
      <c r="T146" s="166">
        <f>S146*H146</f>
        <v>0</v>
      </c>
      <c r="U146" s="166">
        <v>2.2488E-4</v>
      </c>
      <c r="V146" s="166">
        <f>U146*H146</f>
        <v>5.1497519999999998E-2</v>
      </c>
      <c r="W146" s="166">
        <v>0</v>
      </c>
      <c r="X146" s="167">
        <f>W146*H146</f>
        <v>0</v>
      </c>
      <c r="Y146" s="33"/>
      <c r="Z146" s="33"/>
      <c r="AA146" s="33"/>
      <c r="AB146" s="33"/>
      <c r="AC146" s="33"/>
      <c r="AD146" s="33"/>
      <c r="AE146" s="33"/>
      <c r="AR146" s="168" t="s">
        <v>165</v>
      </c>
      <c r="AT146" s="168" t="s">
        <v>134</v>
      </c>
      <c r="AU146" s="168" t="s">
        <v>139</v>
      </c>
      <c r="AY146" s="18" t="s">
        <v>129</v>
      </c>
      <c r="BE146" s="169">
        <f>IF(O146="základná",K146,0)</f>
        <v>0</v>
      </c>
      <c r="BF146" s="169">
        <f>IF(O146="znížená",K146,0)</f>
        <v>0</v>
      </c>
      <c r="BG146" s="169">
        <f>IF(O146="zákl. prenesená",K146,0)</f>
        <v>0</v>
      </c>
      <c r="BH146" s="169">
        <f>IF(O146="zníž. prenesená",K146,0)</f>
        <v>0</v>
      </c>
      <c r="BI146" s="169">
        <f>IF(O146="nulová",K146,0)</f>
        <v>0</v>
      </c>
      <c r="BJ146" s="18" t="s">
        <v>139</v>
      </c>
      <c r="BK146" s="169">
        <f>ROUND(P146*H146,2)</f>
        <v>0</v>
      </c>
      <c r="BL146" s="18" t="s">
        <v>165</v>
      </c>
      <c r="BM146" s="168" t="s">
        <v>182</v>
      </c>
    </row>
    <row r="147" spans="1:65" s="2" customFormat="1" ht="16.5" customHeight="1">
      <c r="A147" s="33"/>
      <c r="B147" s="154"/>
      <c r="C147" s="155" t="s">
        <v>183</v>
      </c>
      <c r="D147" s="155" t="s">
        <v>134</v>
      </c>
      <c r="E147" s="156" t="s">
        <v>184</v>
      </c>
      <c r="F147" s="157" t="s">
        <v>185</v>
      </c>
      <c r="G147" s="158" t="s">
        <v>181</v>
      </c>
      <c r="H147" s="159">
        <v>229</v>
      </c>
      <c r="I147" s="160"/>
      <c r="J147" s="160"/>
      <c r="K147" s="161">
        <f>ROUND(P147*H147,2)</f>
        <v>0</v>
      </c>
      <c r="L147" s="162"/>
      <c r="M147" s="34"/>
      <c r="N147" s="163" t="s">
        <v>1</v>
      </c>
      <c r="O147" s="164" t="s">
        <v>41</v>
      </c>
      <c r="P147" s="165">
        <f>I147+J147</f>
        <v>0</v>
      </c>
      <c r="Q147" s="165">
        <f>ROUND(I147*H147,2)</f>
        <v>0</v>
      </c>
      <c r="R147" s="165">
        <f>ROUND(J147*H147,2)</f>
        <v>0</v>
      </c>
      <c r="S147" s="62"/>
      <c r="T147" s="166">
        <f>S147*H147</f>
        <v>0</v>
      </c>
      <c r="U147" s="166">
        <v>0</v>
      </c>
      <c r="V147" s="166">
        <f>U147*H147</f>
        <v>0</v>
      </c>
      <c r="W147" s="166">
        <v>0</v>
      </c>
      <c r="X147" s="167">
        <f>W147*H147</f>
        <v>0</v>
      </c>
      <c r="Y147" s="33"/>
      <c r="Z147" s="33"/>
      <c r="AA147" s="33"/>
      <c r="AB147" s="33"/>
      <c r="AC147" s="33"/>
      <c r="AD147" s="33"/>
      <c r="AE147" s="33"/>
      <c r="AR147" s="168" t="s">
        <v>165</v>
      </c>
      <c r="AT147" s="168" t="s">
        <v>134</v>
      </c>
      <c r="AU147" s="168" t="s">
        <v>139</v>
      </c>
      <c r="AY147" s="18" t="s">
        <v>129</v>
      </c>
      <c r="BE147" s="169">
        <f>IF(O147="základná",K147,0)</f>
        <v>0</v>
      </c>
      <c r="BF147" s="169">
        <f>IF(O147="znížená",K147,0)</f>
        <v>0</v>
      </c>
      <c r="BG147" s="169">
        <f>IF(O147="zákl. prenesená",K147,0)</f>
        <v>0</v>
      </c>
      <c r="BH147" s="169">
        <f>IF(O147="zníž. prenesená",K147,0)</f>
        <v>0</v>
      </c>
      <c r="BI147" s="169">
        <f>IF(O147="nulová",K147,0)</f>
        <v>0</v>
      </c>
      <c r="BJ147" s="18" t="s">
        <v>139</v>
      </c>
      <c r="BK147" s="169">
        <f>ROUND(P147*H147,2)</f>
        <v>0</v>
      </c>
      <c r="BL147" s="18" t="s">
        <v>165</v>
      </c>
      <c r="BM147" s="168" t="s">
        <v>186</v>
      </c>
    </row>
    <row r="148" spans="1:65" s="2" customFormat="1" ht="16.5" customHeight="1">
      <c r="A148" s="33"/>
      <c r="B148" s="154"/>
      <c r="C148" s="155" t="s">
        <v>155</v>
      </c>
      <c r="D148" s="155" t="s">
        <v>134</v>
      </c>
      <c r="E148" s="156" t="s">
        <v>187</v>
      </c>
      <c r="F148" s="157" t="s">
        <v>188</v>
      </c>
      <c r="G148" s="158" t="s">
        <v>181</v>
      </c>
      <c r="H148" s="159">
        <v>229</v>
      </c>
      <c r="I148" s="160"/>
      <c r="J148" s="160"/>
      <c r="K148" s="161">
        <f>ROUND(P148*H148,2)</f>
        <v>0</v>
      </c>
      <c r="L148" s="162"/>
      <c r="M148" s="34"/>
      <c r="N148" s="163" t="s">
        <v>1</v>
      </c>
      <c r="O148" s="164" t="s">
        <v>41</v>
      </c>
      <c r="P148" s="165">
        <f>I148+J148</f>
        <v>0</v>
      </c>
      <c r="Q148" s="165">
        <f>ROUND(I148*H148,2)</f>
        <v>0</v>
      </c>
      <c r="R148" s="165">
        <f>ROUND(J148*H148,2)</f>
        <v>0</v>
      </c>
      <c r="S148" s="62"/>
      <c r="T148" s="166">
        <f>S148*H148</f>
        <v>0</v>
      </c>
      <c r="U148" s="166">
        <v>0</v>
      </c>
      <c r="V148" s="166">
        <f>U148*H148</f>
        <v>0</v>
      </c>
      <c r="W148" s="166">
        <v>0</v>
      </c>
      <c r="X148" s="167">
        <f>W148*H148</f>
        <v>0</v>
      </c>
      <c r="Y148" s="33"/>
      <c r="Z148" s="33"/>
      <c r="AA148" s="33"/>
      <c r="AB148" s="33"/>
      <c r="AC148" s="33"/>
      <c r="AD148" s="33"/>
      <c r="AE148" s="33"/>
      <c r="AR148" s="168" t="s">
        <v>165</v>
      </c>
      <c r="AT148" s="168" t="s">
        <v>134</v>
      </c>
      <c r="AU148" s="168" t="s">
        <v>139</v>
      </c>
      <c r="AY148" s="18" t="s">
        <v>129</v>
      </c>
      <c r="BE148" s="169">
        <f>IF(O148="základná",K148,0)</f>
        <v>0</v>
      </c>
      <c r="BF148" s="169">
        <f>IF(O148="znížená",K148,0)</f>
        <v>0</v>
      </c>
      <c r="BG148" s="169">
        <f>IF(O148="zákl. prenesená",K148,0)</f>
        <v>0</v>
      </c>
      <c r="BH148" s="169">
        <f>IF(O148="zníž. prenesená",K148,0)</f>
        <v>0</v>
      </c>
      <c r="BI148" s="169">
        <f>IF(O148="nulová",K148,0)</f>
        <v>0</v>
      </c>
      <c r="BJ148" s="18" t="s">
        <v>139</v>
      </c>
      <c r="BK148" s="169">
        <f>ROUND(P148*H148,2)</f>
        <v>0</v>
      </c>
      <c r="BL148" s="18" t="s">
        <v>165</v>
      </c>
      <c r="BM148" s="168" t="s">
        <v>189</v>
      </c>
    </row>
    <row r="149" spans="1:65" s="2" customFormat="1" ht="16.5" customHeight="1">
      <c r="A149" s="33"/>
      <c r="B149" s="154"/>
      <c r="C149" s="155" t="s">
        <v>190</v>
      </c>
      <c r="D149" s="155" t="s">
        <v>134</v>
      </c>
      <c r="E149" s="156" t="s">
        <v>191</v>
      </c>
      <c r="F149" s="157" t="s">
        <v>192</v>
      </c>
      <c r="G149" s="158" t="s">
        <v>181</v>
      </c>
      <c r="H149" s="159">
        <v>229</v>
      </c>
      <c r="I149" s="160"/>
      <c r="J149" s="160"/>
      <c r="K149" s="161">
        <f>ROUND(P149*H149,2)</f>
        <v>0</v>
      </c>
      <c r="L149" s="162"/>
      <c r="M149" s="34"/>
      <c r="N149" s="163" t="s">
        <v>1</v>
      </c>
      <c r="O149" s="164" t="s">
        <v>41</v>
      </c>
      <c r="P149" s="165">
        <f>I149+J149</f>
        <v>0</v>
      </c>
      <c r="Q149" s="165">
        <f>ROUND(I149*H149,2)</f>
        <v>0</v>
      </c>
      <c r="R149" s="165">
        <f>ROUND(J149*H149,2)</f>
        <v>0</v>
      </c>
      <c r="S149" s="62"/>
      <c r="T149" s="166">
        <f>S149*H149</f>
        <v>0</v>
      </c>
      <c r="U149" s="166">
        <v>0</v>
      </c>
      <c r="V149" s="166">
        <f>U149*H149</f>
        <v>0</v>
      </c>
      <c r="W149" s="166">
        <v>0</v>
      </c>
      <c r="X149" s="167">
        <f>W149*H149</f>
        <v>0</v>
      </c>
      <c r="Y149" s="33"/>
      <c r="Z149" s="33"/>
      <c r="AA149" s="33"/>
      <c r="AB149" s="33"/>
      <c r="AC149" s="33"/>
      <c r="AD149" s="33"/>
      <c r="AE149" s="33"/>
      <c r="AR149" s="168" t="s">
        <v>165</v>
      </c>
      <c r="AT149" s="168" t="s">
        <v>134</v>
      </c>
      <c r="AU149" s="168" t="s">
        <v>139</v>
      </c>
      <c r="AY149" s="18" t="s">
        <v>129</v>
      </c>
      <c r="BE149" s="169">
        <f>IF(O149="základná",K149,0)</f>
        <v>0</v>
      </c>
      <c r="BF149" s="169">
        <f>IF(O149="znížená",K149,0)</f>
        <v>0</v>
      </c>
      <c r="BG149" s="169">
        <f>IF(O149="zákl. prenesená",K149,0)</f>
        <v>0</v>
      </c>
      <c r="BH149" s="169">
        <f>IF(O149="zníž. prenesená",K149,0)</f>
        <v>0</v>
      </c>
      <c r="BI149" s="169">
        <f>IF(O149="nulová",K149,0)</f>
        <v>0</v>
      </c>
      <c r="BJ149" s="18" t="s">
        <v>139</v>
      </c>
      <c r="BK149" s="169">
        <f>ROUND(P149*H149,2)</f>
        <v>0</v>
      </c>
      <c r="BL149" s="18" t="s">
        <v>165</v>
      </c>
      <c r="BM149" s="168" t="s">
        <v>193</v>
      </c>
    </row>
    <row r="150" spans="1:65" s="2" customFormat="1" ht="24.2" customHeight="1">
      <c r="A150" s="33"/>
      <c r="B150" s="154"/>
      <c r="C150" s="155" t="s">
        <v>162</v>
      </c>
      <c r="D150" s="155" t="s">
        <v>134</v>
      </c>
      <c r="E150" s="156" t="s">
        <v>194</v>
      </c>
      <c r="F150" s="157" t="s">
        <v>195</v>
      </c>
      <c r="G150" s="158" t="s">
        <v>196</v>
      </c>
      <c r="H150" s="187"/>
      <c r="I150" s="160"/>
      <c r="J150" s="160"/>
      <c r="K150" s="161">
        <f>ROUND(P150*H150,2)</f>
        <v>0</v>
      </c>
      <c r="L150" s="162"/>
      <c r="M150" s="34"/>
      <c r="N150" s="163" t="s">
        <v>1</v>
      </c>
      <c r="O150" s="164" t="s">
        <v>41</v>
      </c>
      <c r="P150" s="165">
        <f>I150+J150</f>
        <v>0</v>
      </c>
      <c r="Q150" s="165">
        <f>ROUND(I150*H150,2)</f>
        <v>0</v>
      </c>
      <c r="R150" s="165">
        <f>ROUND(J150*H150,2)</f>
        <v>0</v>
      </c>
      <c r="S150" s="62"/>
      <c r="T150" s="166">
        <f>S150*H150</f>
        <v>0</v>
      </c>
      <c r="U150" s="166">
        <v>0</v>
      </c>
      <c r="V150" s="166">
        <f>U150*H150</f>
        <v>0</v>
      </c>
      <c r="W150" s="166">
        <v>0</v>
      </c>
      <c r="X150" s="167">
        <f>W150*H150</f>
        <v>0</v>
      </c>
      <c r="Y150" s="33"/>
      <c r="Z150" s="33"/>
      <c r="AA150" s="33"/>
      <c r="AB150" s="33"/>
      <c r="AC150" s="33"/>
      <c r="AD150" s="33"/>
      <c r="AE150" s="33"/>
      <c r="AR150" s="168" t="s">
        <v>165</v>
      </c>
      <c r="AT150" s="168" t="s">
        <v>134</v>
      </c>
      <c r="AU150" s="168" t="s">
        <v>139</v>
      </c>
      <c r="AY150" s="18" t="s">
        <v>129</v>
      </c>
      <c r="BE150" s="169">
        <f>IF(O150="základná",K150,0)</f>
        <v>0</v>
      </c>
      <c r="BF150" s="169">
        <f>IF(O150="znížená",K150,0)</f>
        <v>0</v>
      </c>
      <c r="BG150" s="169">
        <f>IF(O150="zákl. prenesená",K150,0)</f>
        <v>0</v>
      </c>
      <c r="BH150" s="169">
        <f>IF(O150="zníž. prenesená",K150,0)</f>
        <v>0</v>
      </c>
      <c r="BI150" s="169">
        <f>IF(O150="nulová",K150,0)</f>
        <v>0</v>
      </c>
      <c r="BJ150" s="18" t="s">
        <v>139</v>
      </c>
      <c r="BK150" s="169">
        <f>ROUND(P150*H150,2)</f>
        <v>0</v>
      </c>
      <c r="BL150" s="18" t="s">
        <v>165</v>
      </c>
      <c r="BM150" s="168" t="s">
        <v>197</v>
      </c>
    </row>
    <row r="151" spans="1:65" s="12" customFormat="1" ht="22.9" customHeight="1">
      <c r="B151" s="140"/>
      <c r="D151" s="141" t="s">
        <v>76</v>
      </c>
      <c r="E151" s="152" t="s">
        <v>198</v>
      </c>
      <c r="F151" s="152" t="s">
        <v>199</v>
      </c>
      <c r="I151" s="143"/>
      <c r="J151" s="143"/>
      <c r="K151" s="153">
        <f>BK151</f>
        <v>0</v>
      </c>
      <c r="M151" s="140"/>
      <c r="N151" s="145"/>
      <c r="O151" s="146"/>
      <c r="P151" s="146"/>
      <c r="Q151" s="147">
        <f>SUM(Q152:Q178)</f>
        <v>0</v>
      </c>
      <c r="R151" s="147">
        <f>SUM(R152:R178)</f>
        <v>0</v>
      </c>
      <c r="S151" s="146"/>
      <c r="T151" s="148">
        <f>SUM(T152:T178)</f>
        <v>0</v>
      </c>
      <c r="U151" s="146"/>
      <c r="V151" s="148">
        <f>SUM(V152:V178)</f>
        <v>0</v>
      </c>
      <c r="W151" s="146"/>
      <c r="X151" s="149">
        <f>SUM(X152:X178)</f>
        <v>0</v>
      </c>
      <c r="AR151" s="141" t="s">
        <v>139</v>
      </c>
      <c r="AT151" s="150" t="s">
        <v>76</v>
      </c>
      <c r="AU151" s="150" t="s">
        <v>85</v>
      </c>
      <c r="AY151" s="141" t="s">
        <v>129</v>
      </c>
      <c r="BK151" s="151">
        <f>SUM(BK152:BK178)</f>
        <v>0</v>
      </c>
    </row>
    <row r="152" spans="1:65" s="2" customFormat="1" ht="16.5" customHeight="1">
      <c r="A152" s="33"/>
      <c r="B152" s="154"/>
      <c r="C152" s="155" t="s">
        <v>200</v>
      </c>
      <c r="D152" s="155" t="s">
        <v>134</v>
      </c>
      <c r="E152" s="156" t="s">
        <v>201</v>
      </c>
      <c r="F152" s="157" t="s">
        <v>202</v>
      </c>
      <c r="G152" s="158" t="s">
        <v>137</v>
      </c>
      <c r="H152" s="159">
        <v>434.97</v>
      </c>
      <c r="I152" s="160"/>
      <c r="J152" s="160"/>
      <c r="K152" s="161">
        <f t="shared" ref="K152:K162" si="14">ROUND(P152*H152,2)</f>
        <v>0</v>
      </c>
      <c r="L152" s="162"/>
      <c r="M152" s="34"/>
      <c r="N152" s="163" t="s">
        <v>1</v>
      </c>
      <c r="O152" s="164" t="s">
        <v>41</v>
      </c>
      <c r="P152" s="165">
        <f t="shared" ref="P152:P162" si="15">I152+J152</f>
        <v>0</v>
      </c>
      <c r="Q152" s="165">
        <f t="shared" ref="Q152:Q162" si="16">ROUND(I152*H152,2)</f>
        <v>0</v>
      </c>
      <c r="R152" s="165">
        <f t="shared" ref="R152:R162" si="17">ROUND(J152*H152,2)</f>
        <v>0</v>
      </c>
      <c r="S152" s="62"/>
      <c r="T152" s="166">
        <f t="shared" ref="T152:T162" si="18">S152*H152</f>
        <v>0</v>
      </c>
      <c r="U152" s="166">
        <v>0</v>
      </c>
      <c r="V152" s="166">
        <f t="shared" ref="V152:V162" si="19">U152*H152</f>
        <v>0</v>
      </c>
      <c r="W152" s="166">
        <v>0</v>
      </c>
      <c r="X152" s="167">
        <f t="shared" ref="X152:X162" si="20">W152*H152</f>
        <v>0</v>
      </c>
      <c r="Y152" s="33"/>
      <c r="Z152" s="33"/>
      <c r="AA152" s="33"/>
      <c r="AB152" s="33"/>
      <c r="AC152" s="33"/>
      <c r="AD152" s="33"/>
      <c r="AE152" s="33"/>
      <c r="AR152" s="168" t="s">
        <v>165</v>
      </c>
      <c r="AT152" s="168" t="s">
        <v>134</v>
      </c>
      <c r="AU152" s="168" t="s">
        <v>139</v>
      </c>
      <c r="AY152" s="18" t="s">
        <v>129</v>
      </c>
      <c r="BE152" s="169">
        <f t="shared" ref="BE152:BE162" si="21">IF(O152="základná",K152,0)</f>
        <v>0</v>
      </c>
      <c r="BF152" s="169">
        <f t="shared" ref="BF152:BF162" si="22">IF(O152="znížená",K152,0)</f>
        <v>0</v>
      </c>
      <c r="BG152" s="169">
        <f t="shared" ref="BG152:BG162" si="23">IF(O152="zákl. prenesená",K152,0)</f>
        <v>0</v>
      </c>
      <c r="BH152" s="169">
        <f t="shared" ref="BH152:BH162" si="24">IF(O152="zníž. prenesená",K152,0)</f>
        <v>0</v>
      </c>
      <c r="BI152" s="169">
        <f t="shared" ref="BI152:BI162" si="25">IF(O152="nulová",K152,0)</f>
        <v>0</v>
      </c>
      <c r="BJ152" s="18" t="s">
        <v>139</v>
      </c>
      <c r="BK152" s="169">
        <f t="shared" ref="BK152:BK162" si="26">ROUND(P152*H152,2)</f>
        <v>0</v>
      </c>
      <c r="BL152" s="18" t="s">
        <v>165</v>
      </c>
      <c r="BM152" s="168" t="s">
        <v>203</v>
      </c>
    </row>
    <row r="153" spans="1:65" s="2" customFormat="1" ht="24.2" customHeight="1">
      <c r="A153" s="33"/>
      <c r="B153" s="154"/>
      <c r="C153" s="188" t="s">
        <v>165</v>
      </c>
      <c r="D153" s="188" t="s">
        <v>204</v>
      </c>
      <c r="E153" s="189" t="s">
        <v>205</v>
      </c>
      <c r="F153" s="190" t="s">
        <v>206</v>
      </c>
      <c r="G153" s="191" t="s">
        <v>207</v>
      </c>
      <c r="H153" s="192">
        <v>1</v>
      </c>
      <c r="I153" s="193"/>
      <c r="J153" s="194"/>
      <c r="K153" s="195">
        <f t="shared" si="14"/>
        <v>0</v>
      </c>
      <c r="L153" s="194"/>
      <c r="M153" s="196"/>
      <c r="N153" s="197" t="s">
        <v>1</v>
      </c>
      <c r="O153" s="164" t="s">
        <v>41</v>
      </c>
      <c r="P153" s="165">
        <f t="shared" si="15"/>
        <v>0</v>
      </c>
      <c r="Q153" s="165">
        <f t="shared" si="16"/>
        <v>0</v>
      </c>
      <c r="R153" s="165">
        <f t="shared" si="17"/>
        <v>0</v>
      </c>
      <c r="S153" s="62"/>
      <c r="T153" s="166">
        <f t="shared" si="18"/>
        <v>0</v>
      </c>
      <c r="U153" s="166">
        <v>0</v>
      </c>
      <c r="V153" s="166">
        <f t="shared" si="19"/>
        <v>0</v>
      </c>
      <c r="W153" s="166">
        <v>0</v>
      </c>
      <c r="X153" s="167">
        <f t="shared" si="20"/>
        <v>0</v>
      </c>
      <c r="Y153" s="33"/>
      <c r="Z153" s="33"/>
      <c r="AA153" s="33"/>
      <c r="AB153" s="33"/>
      <c r="AC153" s="33"/>
      <c r="AD153" s="33"/>
      <c r="AE153" s="33"/>
      <c r="AR153" s="168" t="s">
        <v>208</v>
      </c>
      <c r="AT153" s="168" t="s">
        <v>204</v>
      </c>
      <c r="AU153" s="168" t="s">
        <v>139</v>
      </c>
      <c r="AY153" s="18" t="s">
        <v>129</v>
      </c>
      <c r="BE153" s="169">
        <f t="shared" si="21"/>
        <v>0</v>
      </c>
      <c r="BF153" s="169">
        <f t="shared" si="22"/>
        <v>0</v>
      </c>
      <c r="BG153" s="169">
        <f t="shared" si="23"/>
        <v>0</v>
      </c>
      <c r="BH153" s="169">
        <f t="shared" si="24"/>
        <v>0</v>
      </c>
      <c r="BI153" s="169">
        <f t="shared" si="25"/>
        <v>0</v>
      </c>
      <c r="BJ153" s="18" t="s">
        <v>139</v>
      </c>
      <c r="BK153" s="169">
        <f t="shared" si="26"/>
        <v>0</v>
      </c>
      <c r="BL153" s="18" t="s">
        <v>165</v>
      </c>
      <c r="BM153" s="168" t="s">
        <v>208</v>
      </c>
    </row>
    <row r="154" spans="1:65" s="2" customFormat="1" ht="24.2" customHeight="1">
      <c r="A154" s="33"/>
      <c r="B154" s="154"/>
      <c r="C154" s="188" t="s">
        <v>209</v>
      </c>
      <c r="D154" s="188" t="s">
        <v>204</v>
      </c>
      <c r="E154" s="189" t="s">
        <v>210</v>
      </c>
      <c r="F154" s="190" t="s">
        <v>211</v>
      </c>
      <c r="G154" s="191" t="s">
        <v>207</v>
      </c>
      <c r="H154" s="192">
        <v>11</v>
      </c>
      <c r="I154" s="193"/>
      <c r="J154" s="194"/>
      <c r="K154" s="195">
        <f t="shared" si="14"/>
        <v>0</v>
      </c>
      <c r="L154" s="194"/>
      <c r="M154" s="196"/>
      <c r="N154" s="197" t="s">
        <v>1</v>
      </c>
      <c r="O154" s="164" t="s">
        <v>41</v>
      </c>
      <c r="P154" s="165">
        <f t="shared" si="15"/>
        <v>0</v>
      </c>
      <c r="Q154" s="165">
        <f t="shared" si="16"/>
        <v>0</v>
      </c>
      <c r="R154" s="165">
        <f t="shared" si="17"/>
        <v>0</v>
      </c>
      <c r="S154" s="62"/>
      <c r="T154" s="166">
        <f t="shared" si="18"/>
        <v>0</v>
      </c>
      <c r="U154" s="166">
        <v>0</v>
      </c>
      <c r="V154" s="166">
        <f t="shared" si="19"/>
        <v>0</v>
      </c>
      <c r="W154" s="166">
        <v>0</v>
      </c>
      <c r="X154" s="167">
        <f t="shared" si="20"/>
        <v>0</v>
      </c>
      <c r="Y154" s="33"/>
      <c r="Z154" s="33"/>
      <c r="AA154" s="33"/>
      <c r="AB154" s="33"/>
      <c r="AC154" s="33"/>
      <c r="AD154" s="33"/>
      <c r="AE154" s="33"/>
      <c r="AR154" s="168" t="s">
        <v>208</v>
      </c>
      <c r="AT154" s="168" t="s">
        <v>204</v>
      </c>
      <c r="AU154" s="168" t="s">
        <v>139</v>
      </c>
      <c r="AY154" s="18" t="s">
        <v>129</v>
      </c>
      <c r="BE154" s="169">
        <f t="shared" si="21"/>
        <v>0</v>
      </c>
      <c r="BF154" s="169">
        <f t="shared" si="22"/>
        <v>0</v>
      </c>
      <c r="BG154" s="169">
        <f t="shared" si="23"/>
        <v>0</v>
      </c>
      <c r="BH154" s="169">
        <f t="shared" si="24"/>
        <v>0</v>
      </c>
      <c r="BI154" s="169">
        <f t="shared" si="25"/>
        <v>0</v>
      </c>
      <c r="BJ154" s="18" t="s">
        <v>139</v>
      </c>
      <c r="BK154" s="169">
        <f t="shared" si="26"/>
        <v>0</v>
      </c>
      <c r="BL154" s="18" t="s">
        <v>165</v>
      </c>
      <c r="BM154" s="168" t="s">
        <v>212</v>
      </c>
    </row>
    <row r="155" spans="1:65" s="2" customFormat="1" ht="33" customHeight="1">
      <c r="A155" s="33"/>
      <c r="B155" s="154"/>
      <c r="C155" s="188" t="s">
        <v>169</v>
      </c>
      <c r="D155" s="188" t="s">
        <v>204</v>
      </c>
      <c r="E155" s="189" t="s">
        <v>213</v>
      </c>
      <c r="F155" s="190" t="s">
        <v>214</v>
      </c>
      <c r="G155" s="191" t="s">
        <v>207</v>
      </c>
      <c r="H155" s="192">
        <v>8</v>
      </c>
      <c r="I155" s="193"/>
      <c r="J155" s="194"/>
      <c r="K155" s="195">
        <f t="shared" si="14"/>
        <v>0</v>
      </c>
      <c r="L155" s="194"/>
      <c r="M155" s="196"/>
      <c r="N155" s="197" t="s">
        <v>1</v>
      </c>
      <c r="O155" s="164" t="s">
        <v>41</v>
      </c>
      <c r="P155" s="165">
        <f t="shared" si="15"/>
        <v>0</v>
      </c>
      <c r="Q155" s="165">
        <f t="shared" si="16"/>
        <v>0</v>
      </c>
      <c r="R155" s="165">
        <f t="shared" si="17"/>
        <v>0</v>
      </c>
      <c r="S155" s="62"/>
      <c r="T155" s="166">
        <f t="shared" si="18"/>
        <v>0</v>
      </c>
      <c r="U155" s="166">
        <v>0</v>
      </c>
      <c r="V155" s="166">
        <f t="shared" si="19"/>
        <v>0</v>
      </c>
      <c r="W155" s="166">
        <v>0</v>
      </c>
      <c r="X155" s="167">
        <f t="shared" si="20"/>
        <v>0</v>
      </c>
      <c r="Y155" s="33"/>
      <c r="Z155" s="33"/>
      <c r="AA155" s="33"/>
      <c r="AB155" s="33"/>
      <c r="AC155" s="33"/>
      <c r="AD155" s="33"/>
      <c r="AE155" s="33"/>
      <c r="AR155" s="168" t="s">
        <v>208</v>
      </c>
      <c r="AT155" s="168" t="s">
        <v>204</v>
      </c>
      <c r="AU155" s="168" t="s">
        <v>139</v>
      </c>
      <c r="AY155" s="18" t="s">
        <v>129</v>
      </c>
      <c r="BE155" s="169">
        <f t="shared" si="21"/>
        <v>0</v>
      </c>
      <c r="BF155" s="169">
        <f t="shared" si="22"/>
        <v>0</v>
      </c>
      <c r="BG155" s="169">
        <f t="shared" si="23"/>
        <v>0</v>
      </c>
      <c r="BH155" s="169">
        <f t="shared" si="24"/>
        <v>0</v>
      </c>
      <c r="BI155" s="169">
        <f t="shared" si="25"/>
        <v>0</v>
      </c>
      <c r="BJ155" s="18" t="s">
        <v>139</v>
      </c>
      <c r="BK155" s="169">
        <f t="shared" si="26"/>
        <v>0</v>
      </c>
      <c r="BL155" s="18" t="s">
        <v>165</v>
      </c>
      <c r="BM155" s="168" t="s">
        <v>215</v>
      </c>
    </row>
    <row r="156" spans="1:65" s="2" customFormat="1" ht="24.2" customHeight="1">
      <c r="A156" s="33"/>
      <c r="B156" s="154"/>
      <c r="C156" s="188" t="s">
        <v>216</v>
      </c>
      <c r="D156" s="188" t="s">
        <v>204</v>
      </c>
      <c r="E156" s="189" t="s">
        <v>217</v>
      </c>
      <c r="F156" s="190" t="s">
        <v>218</v>
      </c>
      <c r="G156" s="191" t="s">
        <v>207</v>
      </c>
      <c r="H156" s="192">
        <v>76</v>
      </c>
      <c r="I156" s="193"/>
      <c r="J156" s="194"/>
      <c r="K156" s="195">
        <f t="shared" si="14"/>
        <v>0</v>
      </c>
      <c r="L156" s="194"/>
      <c r="M156" s="196"/>
      <c r="N156" s="197" t="s">
        <v>1</v>
      </c>
      <c r="O156" s="164" t="s">
        <v>41</v>
      </c>
      <c r="P156" s="165">
        <f t="shared" si="15"/>
        <v>0</v>
      </c>
      <c r="Q156" s="165">
        <f t="shared" si="16"/>
        <v>0</v>
      </c>
      <c r="R156" s="165">
        <f t="shared" si="17"/>
        <v>0</v>
      </c>
      <c r="S156" s="62"/>
      <c r="T156" s="166">
        <f t="shared" si="18"/>
        <v>0</v>
      </c>
      <c r="U156" s="166">
        <v>0</v>
      </c>
      <c r="V156" s="166">
        <f t="shared" si="19"/>
        <v>0</v>
      </c>
      <c r="W156" s="166">
        <v>0</v>
      </c>
      <c r="X156" s="167">
        <f t="shared" si="20"/>
        <v>0</v>
      </c>
      <c r="Y156" s="33"/>
      <c r="Z156" s="33"/>
      <c r="AA156" s="33"/>
      <c r="AB156" s="33"/>
      <c r="AC156" s="33"/>
      <c r="AD156" s="33"/>
      <c r="AE156" s="33"/>
      <c r="AR156" s="168" t="s">
        <v>208</v>
      </c>
      <c r="AT156" s="168" t="s">
        <v>204</v>
      </c>
      <c r="AU156" s="168" t="s">
        <v>139</v>
      </c>
      <c r="AY156" s="18" t="s">
        <v>129</v>
      </c>
      <c r="BE156" s="169">
        <f t="shared" si="21"/>
        <v>0</v>
      </c>
      <c r="BF156" s="169">
        <f t="shared" si="22"/>
        <v>0</v>
      </c>
      <c r="BG156" s="169">
        <f t="shared" si="23"/>
        <v>0</v>
      </c>
      <c r="BH156" s="169">
        <f t="shared" si="24"/>
        <v>0</v>
      </c>
      <c r="BI156" s="169">
        <f t="shared" si="25"/>
        <v>0</v>
      </c>
      <c r="BJ156" s="18" t="s">
        <v>139</v>
      </c>
      <c r="BK156" s="169">
        <f t="shared" si="26"/>
        <v>0</v>
      </c>
      <c r="BL156" s="18" t="s">
        <v>165</v>
      </c>
      <c r="BM156" s="168" t="s">
        <v>219</v>
      </c>
    </row>
    <row r="157" spans="1:65" s="2" customFormat="1" ht="21.75" customHeight="1">
      <c r="A157" s="33"/>
      <c r="B157" s="154"/>
      <c r="C157" s="188" t="s">
        <v>8</v>
      </c>
      <c r="D157" s="188" t="s">
        <v>204</v>
      </c>
      <c r="E157" s="189" t="s">
        <v>220</v>
      </c>
      <c r="F157" s="190" t="s">
        <v>221</v>
      </c>
      <c r="G157" s="191" t="s">
        <v>207</v>
      </c>
      <c r="H157" s="192">
        <v>2</v>
      </c>
      <c r="I157" s="193"/>
      <c r="J157" s="194"/>
      <c r="K157" s="195">
        <f t="shared" si="14"/>
        <v>0</v>
      </c>
      <c r="L157" s="194"/>
      <c r="M157" s="196"/>
      <c r="N157" s="197" t="s">
        <v>1</v>
      </c>
      <c r="O157" s="164" t="s">
        <v>41</v>
      </c>
      <c r="P157" s="165">
        <f t="shared" si="15"/>
        <v>0</v>
      </c>
      <c r="Q157" s="165">
        <f t="shared" si="16"/>
        <v>0</v>
      </c>
      <c r="R157" s="165">
        <f t="shared" si="17"/>
        <v>0</v>
      </c>
      <c r="S157" s="62"/>
      <c r="T157" s="166">
        <f t="shared" si="18"/>
        <v>0</v>
      </c>
      <c r="U157" s="166">
        <v>0</v>
      </c>
      <c r="V157" s="166">
        <f t="shared" si="19"/>
        <v>0</v>
      </c>
      <c r="W157" s="166">
        <v>0</v>
      </c>
      <c r="X157" s="167">
        <f t="shared" si="20"/>
        <v>0</v>
      </c>
      <c r="Y157" s="33"/>
      <c r="Z157" s="33"/>
      <c r="AA157" s="33"/>
      <c r="AB157" s="33"/>
      <c r="AC157" s="33"/>
      <c r="AD157" s="33"/>
      <c r="AE157" s="33"/>
      <c r="AR157" s="168" t="s">
        <v>208</v>
      </c>
      <c r="AT157" s="168" t="s">
        <v>204</v>
      </c>
      <c r="AU157" s="168" t="s">
        <v>139</v>
      </c>
      <c r="AY157" s="18" t="s">
        <v>129</v>
      </c>
      <c r="BE157" s="169">
        <f t="shared" si="21"/>
        <v>0</v>
      </c>
      <c r="BF157" s="169">
        <f t="shared" si="22"/>
        <v>0</v>
      </c>
      <c r="BG157" s="169">
        <f t="shared" si="23"/>
        <v>0</v>
      </c>
      <c r="BH157" s="169">
        <f t="shared" si="24"/>
        <v>0</v>
      </c>
      <c r="BI157" s="169">
        <f t="shared" si="25"/>
        <v>0</v>
      </c>
      <c r="BJ157" s="18" t="s">
        <v>139</v>
      </c>
      <c r="BK157" s="169">
        <f t="shared" si="26"/>
        <v>0</v>
      </c>
      <c r="BL157" s="18" t="s">
        <v>165</v>
      </c>
      <c r="BM157" s="168" t="s">
        <v>222</v>
      </c>
    </row>
    <row r="158" spans="1:65" s="2" customFormat="1" ht="21.75" customHeight="1">
      <c r="A158" s="33"/>
      <c r="B158" s="154"/>
      <c r="C158" s="188" t="s">
        <v>223</v>
      </c>
      <c r="D158" s="188" t="s">
        <v>204</v>
      </c>
      <c r="E158" s="189" t="s">
        <v>224</v>
      </c>
      <c r="F158" s="190" t="s">
        <v>225</v>
      </c>
      <c r="G158" s="191" t="s">
        <v>207</v>
      </c>
      <c r="H158" s="192">
        <v>13</v>
      </c>
      <c r="I158" s="193"/>
      <c r="J158" s="194"/>
      <c r="K158" s="195">
        <f t="shared" si="14"/>
        <v>0</v>
      </c>
      <c r="L158" s="194"/>
      <c r="M158" s="196"/>
      <c r="N158" s="197" t="s">
        <v>1</v>
      </c>
      <c r="O158" s="164" t="s">
        <v>41</v>
      </c>
      <c r="P158" s="165">
        <f t="shared" si="15"/>
        <v>0</v>
      </c>
      <c r="Q158" s="165">
        <f t="shared" si="16"/>
        <v>0</v>
      </c>
      <c r="R158" s="165">
        <f t="shared" si="17"/>
        <v>0</v>
      </c>
      <c r="S158" s="62"/>
      <c r="T158" s="166">
        <f t="shared" si="18"/>
        <v>0</v>
      </c>
      <c r="U158" s="166">
        <v>0</v>
      </c>
      <c r="V158" s="166">
        <f t="shared" si="19"/>
        <v>0</v>
      </c>
      <c r="W158" s="166">
        <v>0</v>
      </c>
      <c r="X158" s="167">
        <f t="shared" si="20"/>
        <v>0</v>
      </c>
      <c r="Y158" s="33"/>
      <c r="Z158" s="33"/>
      <c r="AA158" s="33"/>
      <c r="AB158" s="33"/>
      <c r="AC158" s="33"/>
      <c r="AD158" s="33"/>
      <c r="AE158" s="33"/>
      <c r="AR158" s="168" t="s">
        <v>208</v>
      </c>
      <c r="AT158" s="168" t="s">
        <v>204</v>
      </c>
      <c r="AU158" s="168" t="s">
        <v>139</v>
      </c>
      <c r="AY158" s="18" t="s">
        <v>129</v>
      </c>
      <c r="BE158" s="169">
        <f t="shared" si="21"/>
        <v>0</v>
      </c>
      <c r="BF158" s="169">
        <f t="shared" si="22"/>
        <v>0</v>
      </c>
      <c r="BG158" s="169">
        <f t="shared" si="23"/>
        <v>0</v>
      </c>
      <c r="BH158" s="169">
        <f t="shared" si="24"/>
        <v>0</v>
      </c>
      <c r="BI158" s="169">
        <f t="shared" si="25"/>
        <v>0</v>
      </c>
      <c r="BJ158" s="18" t="s">
        <v>139</v>
      </c>
      <c r="BK158" s="169">
        <f t="shared" si="26"/>
        <v>0</v>
      </c>
      <c r="BL158" s="18" t="s">
        <v>165</v>
      </c>
      <c r="BM158" s="168" t="s">
        <v>226</v>
      </c>
    </row>
    <row r="159" spans="1:65" s="2" customFormat="1" ht="21.75" customHeight="1">
      <c r="A159" s="33"/>
      <c r="B159" s="154"/>
      <c r="C159" s="188" t="s">
        <v>186</v>
      </c>
      <c r="D159" s="188" t="s">
        <v>204</v>
      </c>
      <c r="E159" s="189" t="s">
        <v>227</v>
      </c>
      <c r="F159" s="190" t="s">
        <v>228</v>
      </c>
      <c r="G159" s="191" t="s">
        <v>207</v>
      </c>
      <c r="H159" s="192">
        <v>2</v>
      </c>
      <c r="I159" s="193"/>
      <c r="J159" s="194"/>
      <c r="K159" s="195">
        <f t="shared" si="14"/>
        <v>0</v>
      </c>
      <c r="L159" s="194"/>
      <c r="M159" s="196"/>
      <c r="N159" s="197" t="s">
        <v>1</v>
      </c>
      <c r="O159" s="164" t="s">
        <v>41</v>
      </c>
      <c r="P159" s="165">
        <f t="shared" si="15"/>
        <v>0</v>
      </c>
      <c r="Q159" s="165">
        <f t="shared" si="16"/>
        <v>0</v>
      </c>
      <c r="R159" s="165">
        <f t="shared" si="17"/>
        <v>0</v>
      </c>
      <c r="S159" s="62"/>
      <c r="T159" s="166">
        <f t="shared" si="18"/>
        <v>0</v>
      </c>
      <c r="U159" s="166">
        <v>0</v>
      </c>
      <c r="V159" s="166">
        <f t="shared" si="19"/>
        <v>0</v>
      </c>
      <c r="W159" s="166">
        <v>0</v>
      </c>
      <c r="X159" s="167">
        <f t="shared" si="20"/>
        <v>0</v>
      </c>
      <c r="Y159" s="33"/>
      <c r="Z159" s="33"/>
      <c r="AA159" s="33"/>
      <c r="AB159" s="33"/>
      <c r="AC159" s="33"/>
      <c r="AD159" s="33"/>
      <c r="AE159" s="33"/>
      <c r="AR159" s="168" t="s">
        <v>208</v>
      </c>
      <c r="AT159" s="168" t="s">
        <v>204</v>
      </c>
      <c r="AU159" s="168" t="s">
        <v>139</v>
      </c>
      <c r="AY159" s="18" t="s">
        <v>129</v>
      </c>
      <c r="BE159" s="169">
        <f t="shared" si="21"/>
        <v>0</v>
      </c>
      <c r="BF159" s="169">
        <f t="shared" si="22"/>
        <v>0</v>
      </c>
      <c r="BG159" s="169">
        <f t="shared" si="23"/>
        <v>0</v>
      </c>
      <c r="BH159" s="169">
        <f t="shared" si="24"/>
        <v>0</v>
      </c>
      <c r="BI159" s="169">
        <f t="shared" si="25"/>
        <v>0</v>
      </c>
      <c r="BJ159" s="18" t="s">
        <v>139</v>
      </c>
      <c r="BK159" s="169">
        <f t="shared" si="26"/>
        <v>0</v>
      </c>
      <c r="BL159" s="18" t="s">
        <v>165</v>
      </c>
      <c r="BM159" s="168" t="s">
        <v>229</v>
      </c>
    </row>
    <row r="160" spans="1:65" s="2" customFormat="1" ht="21.75" customHeight="1">
      <c r="A160" s="33"/>
      <c r="B160" s="154"/>
      <c r="C160" s="188" t="s">
        <v>230</v>
      </c>
      <c r="D160" s="188" t="s">
        <v>204</v>
      </c>
      <c r="E160" s="189" t="s">
        <v>231</v>
      </c>
      <c r="F160" s="190" t="s">
        <v>232</v>
      </c>
      <c r="G160" s="191" t="s">
        <v>207</v>
      </c>
      <c r="H160" s="192">
        <v>2</v>
      </c>
      <c r="I160" s="193"/>
      <c r="J160" s="194"/>
      <c r="K160" s="195">
        <f t="shared" si="14"/>
        <v>0</v>
      </c>
      <c r="L160" s="194"/>
      <c r="M160" s="196"/>
      <c r="N160" s="197" t="s">
        <v>1</v>
      </c>
      <c r="O160" s="164" t="s">
        <v>41</v>
      </c>
      <c r="P160" s="165">
        <f t="shared" si="15"/>
        <v>0</v>
      </c>
      <c r="Q160" s="165">
        <f t="shared" si="16"/>
        <v>0</v>
      </c>
      <c r="R160" s="165">
        <f t="shared" si="17"/>
        <v>0</v>
      </c>
      <c r="S160" s="62"/>
      <c r="T160" s="166">
        <f t="shared" si="18"/>
        <v>0</v>
      </c>
      <c r="U160" s="166">
        <v>0</v>
      </c>
      <c r="V160" s="166">
        <f t="shared" si="19"/>
        <v>0</v>
      </c>
      <c r="W160" s="166">
        <v>0</v>
      </c>
      <c r="X160" s="167">
        <f t="shared" si="20"/>
        <v>0</v>
      </c>
      <c r="Y160" s="33"/>
      <c r="Z160" s="33"/>
      <c r="AA160" s="33"/>
      <c r="AB160" s="33"/>
      <c r="AC160" s="33"/>
      <c r="AD160" s="33"/>
      <c r="AE160" s="33"/>
      <c r="AR160" s="168" t="s">
        <v>208</v>
      </c>
      <c r="AT160" s="168" t="s">
        <v>204</v>
      </c>
      <c r="AU160" s="168" t="s">
        <v>139</v>
      </c>
      <c r="AY160" s="18" t="s">
        <v>129</v>
      </c>
      <c r="BE160" s="169">
        <f t="shared" si="21"/>
        <v>0</v>
      </c>
      <c r="BF160" s="169">
        <f t="shared" si="22"/>
        <v>0</v>
      </c>
      <c r="BG160" s="169">
        <f t="shared" si="23"/>
        <v>0</v>
      </c>
      <c r="BH160" s="169">
        <f t="shared" si="24"/>
        <v>0</v>
      </c>
      <c r="BI160" s="169">
        <f t="shared" si="25"/>
        <v>0</v>
      </c>
      <c r="BJ160" s="18" t="s">
        <v>139</v>
      </c>
      <c r="BK160" s="169">
        <f t="shared" si="26"/>
        <v>0</v>
      </c>
      <c r="BL160" s="18" t="s">
        <v>165</v>
      </c>
      <c r="BM160" s="168" t="s">
        <v>233</v>
      </c>
    </row>
    <row r="161" spans="1:65" s="2" customFormat="1" ht="21.75" customHeight="1">
      <c r="A161" s="33"/>
      <c r="B161" s="154"/>
      <c r="C161" s="188" t="s">
        <v>189</v>
      </c>
      <c r="D161" s="188" t="s">
        <v>204</v>
      </c>
      <c r="E161" s="189" t="s">
        <v>234</v>
      </c>
      <c r="F161" s="190" t="s">
        <v>235</v>
      </c>
      <c r="G161" s="191" t="s">
        <v>207</v>
      </c>
      <c r="H161" s="192">
        <v>2</v>
      </c>
      <c r="I161" s="193"/>
      <c r="J161" s="194"/>
      <c r="K161" s="195">
        <f t="shared" si="14"/>
        <v>0</v>
      </c>
      <c r="L161" s="194"/>
      <c r="M161" s="196"/>
      <c r="N161" s="197" t="s">
        <v>1</v>
      </c>
      <c r="O161" s="164" t="s">
        <v>41</v>
      </c>
      <c r="P161" s="165">
        <f t="shared" si="15"/>
        <v>0</v>
      </c>
      <c r="Q161" s="165">
        <f t="shared" si="16"/>
        <v>0</v>
      </c>
      <c r="R161" s="165">
        <f t="shared" si="17"/>
        <v>0</v>
      </c>
      <c r="S161" s="62"/>
      <c r="T161" s="166">
        <f t="shared" si="18"/>
        <v>0</v>
      </c>
      <c r="U161" s="166">
        <v>0</v>
      </c>
      <c r="V161" s="166">
        <f t="shared" si="19"/>
        <v>0</v>
      </c>
      <c r="W161" s="166">
        <v>0</v>
      </c>
      <c r="X161" s="167">
        <f t="shared" si="20"/>
        <v>0</v>
      </c>
      <c r="Y161" s="33"/>
      <c r="Z161" s="33"/>
      <c r="AA161" s="33"/>
      <c r="AB161" s="33"/>
      <c r="AC161" s="33"/>
      <c r="AD161" s="33"/>
      <c r="AE161" s="33"/>
      <c r="AR161" s="168" t="s">
        <v>208</v>
      </c>
      <c r="AT161" s="168" t="s">
        <v>204</v>
      </c>
      <c r="AU161" s="168" t="s">
        <v>139</v>
      </c>
      <c r="AY161" s="18" t="s">
        <v>129</v>
      </c>
      <c r="BE161" s="169">
        <f t="shared" si="21"/>
        <v>0</v>
      </c>
      <c r="BF161" s="169">
        <f t="shared" si="22"/>
        <v>0</v>
      </c>
      <c r="BG161" s="169">
        <f t="shared" si="23"/>
        <v>0</v>
      </c>
      <c r="BH161" s="169">
        <f t="shared" si="24"/>
        <v>0</v>
      </c>
      <c r="BI161" s="169">
        <f t="shared" si="25"/>
        <v>0</v>
      </c>
      <c r="BJ161" s="18" t="s">
        <v>139</v>
      </c>
      <c r="BK161" s="169">
        <f t="shared" si="26"/>
        <v>0</v>
      </c>
      <c r="BL161" s="18" t="s">
        <v>165</v>
      </c>
      <c r="BM161" s="168" t="s">
        <v>236</v>
      </c>
    </row>
    <row r="162" spans="1:65" s="2" customFormat="1" ht="24.2" customHeight="1">
      <c r="A162" s="33"/>
      <c r="B162" s="154"/>
      <c r="C162" s="155" t="s">
        <v>237</v>
      </c>
      <c r="D162" s="155" t="s">
        <v>134</v>
      </c>
      <c r="E162" s="156" t="s">
        <v>238</v>
      </c>
      <c r="F162" s="157" t="s">
        <v>239</v>
      </c>
      <c r="G162" s="158" t="s">
        <v>137</v>
      </c>
      <c r="H162" s="159">
        <v>194.84</v>
      </c>
      <c r="I162" s="160"/>
      <c r="J162" s="160"/>
      <c r="K162" s="161">
        <f t="shared" si="14"/>
        <v>0</v>
      </c>
      <c r="L162" s="162"/>
      <c r="M162" s="34"/>
      <c r="N162" s="163" t="s">
        <v>1</v>
      </c>
      <c r="O162" s="164" t="s">
        <v>41</v>
      </c>
      <c r="P162" s="165">
        <f t="shared" si="15"/>
        <v>0</v>
      </c>
      <c r="Q162" s="165">
        <f t="shared" si="16"/>
        <v>0</v>
      </c>
      <c r="R162" s="165">
        <f t="shared" si="17"/>
        <v>0</v>
      </c>
      <c r="S162" s="62"/>
      <c r="T162" s="166">
        <f t="shared" si="18"/>
        <v>0</v>
      </c>
      <c r="U162" s="166">
        <v>0</v>
      </c>
      <c r="V162" s="166">
        <f t="shared" si="19"/>
        <v>0</v>
      </c>
      <c r="W162" s="166">
        <v>0</v>
      </c>
      <c r="X162" s="167">
        <f t="shared" si="20"/>
        <v>0</v>
      </c>
      <c r="Y162" s="33"/>
      <c r="Z162" s="33"/>
      <c r="AA162" s="33"/>
      <c r="AB162" s="33"/>
      <c r="AC162" s="33"/>
      <c r="AD162" s="33"/>
      <c r="AE162" s="33"/>
      <c r="AR162" s="168" t="s">
        <v>165</v>
      </c>
      <c r="AT162" s="168" t="s">
        <v>134</v>
      </c>
      <c r="AU162" s="168" t="s">
        <v>139</v>
      </c>
      <c r="AY162" s="18" t="s">
        <v>129</v>
      </c>
      <c r="BE162" s="169">
        <f t="shared" si="21"/>
        <v>0</v>
      </c>
      <c r="BF162" s="169">
        <f t="shared" si="22"/>
        <v>0</v>
      </c>
      <c r="BG162" s="169">
        <f t="shared" si="23"/>
        <v>0</v>
      </c>
      <c r="BH162" s="169">
        <f t="shared" si="24"/>
        <v>0</v>
      </c>
      <c r="BI162" s="169">
        <f t="shared" si="25"/>
        <v>0</v>
      </c>
      <c r="BJ162" s="18" t="s">
        <v>139</v>
      </c>
      <c r="BK162" s="169">
        <f t="shared" si="26"/>
        <v>0</v>
      </c>
      <c r="BL162" s="18" t="s">
        <v>165</v>
      </c>
      <c r="BM162" s="168" t="s">
        <v>240</v>
      </c>
    </row>
    <row r="163" spans="1:65" s="13" customFormat="1" ht="11.25">
      <c r="B163" s="170"/>
      <c r="D163" s="171" t="s">
        <v>156</v>
      </c>
      <c r="E163" s="172" t="s">
        <v>1</v>
      </c>
      <c r="F163" s="173" t="s">
        <v>241</v>
      </c>
      <c r="H163" s="174">
        <v>8.9600000000000009</v>
      </c>
      <c r="I163" s="175"/>
      <c r="J163" s="175"/>
      <c r="M163" s="170"/>
      <c r="N163" s="176"/>
      <c r="O163" s="177"/>
      <c r="P163" s="177"/>
      <c r="Q163" s="177"/>
      <c r="R163" s="177"/>
      <c r="S163" s="177"/>
      <c r="T163" s="177"/>
      <c r="U163" s="177"/>
      <c r="V163" s="177"/>
      <c r="W163" s="177"/>
      <c r="X163" s="178"/>
      <c r="AT163" s="172" t="s">
        <v>156</v>
      </c>
      <c r="AU163" s="172" t="s">
        <v>139</v>
      </c>
      <c r="AV163" s="13" t="s">
        <v>139</v>
      </c>
      <c r="AW163" s="13" t="s">
        <v>4</v>
      </c>
      <c r="AX163" s="13" t="s">
        <v>77</v>
      </c>
      <c r="AY163" s="172" t="s">
        <v>129</v>
      </c>
    </row>
    <row r="164" spans="1:65" s="13" customFormat="1" ht="11.25">
      <c r="B164" s="170"/>
      <c r="D164" s="171" t="s">
        <v>156</v>
      </c>
      <c r="E164" s="172" t="s">
        <v>1</v>
      </c>
      <c r="F164" s="173" t="s">
        <v>242</v>
      </c>
      <c r="H164" s="174">
        <v>144.70400000000001</v>
      </c>
      <c r="I164" s="175"/>
      <c r="J164" s="175"/>
      <c r="M164" s="170"/>
      <c r="N164" s="176"/>
      <c r="O164" s="177"/>
      <c r="P164" s="177"/>
      <c r="Q164" s="177"/>
      <c r="R164" s="177"/>
      <c r="S164" s="177"/>
      <c r="T164" s="177"/>
      <c r="U164" s="177"/>
      <c r="V164" s="177"/>
      <c r="W164" s="177"/>
      <c r="X164" s="178"/>
      <c r="AT164" s="172" t="s">
        <v>156</v>
      </c>
      <c r="AU164" s="172" t="s">
        <v>139</v>
      </c>
      <c r="AV164" s="13" t="s">
        <v>139</v>
      </c>
      <c r="AW164" s="13" t="s">
        <v>4</v>
      </c>
      <c r="AX164" s="13" t="s">
        <v>77</v>
      </c>
      <c r="AY164" s="172" t="s">
        <v>129</v>
      </c>
    </row>
    <row r="165" spans="1:65" s="13" customFormat="1" ht="11.25">
      <c r="B165" s="170"/>
      <c r="D165" s="171" t="s">
        <v>156</v>
      </c>
      <c r="E165" s="172" t="s">
        <v>1</v>
      </c>
      <c r="F165" s="173" t="s">
        <v>243</v>
      </c>
      <c r="H165" s="174">
        <v>3.2959999999999998</v>
      </c>
      <c r="I165" s="175"/>
      <c r="J165" s="175"/>
      <c r="M165" s="170"/>
      <c r="N165" s="176"/>
      <c r="O165" s="177"/>
      <c r="P165" s="177"/>
      <c r="Q165" s="177"/>
      <c r="R165" s="177"/>
      <c r="S165" s="177"/>
      <c r="T165" s="177"/>
      <c r="U165" s="177"/>
      <c r="V165" s="177"/>
      <c r="W165" s="177"/>
      <c r="X165" s="178"/>
      <c r="AT165" s="172" t="s">
        <v>156</v>
      </c>
      <c r="AU165" s="172" t="s">
        <v>139</v>
      </c>
      <c r="AV165" s="13" t="s">
        <v>139</v>
      </c>
      <c r="AW165" s="13" t="s">
        <v>4</v>
      </c>
      <c r="AX165" s="13" t="s">
        <v>77</v>
      </c>
      <c r="AY165" s="172" t="s">
        <v>129</v>
      </c>
    </row>
    <row r="166" spans="1:65" s="13" customFormat="1" ht="11.25">
      <c r="B166" s="170"/>
      <c r="D166" s="171" t="s">
        <v>156</v>
      </c>
      <c r="E166" s="172" t="s">
        <v>1</v>
      </c>
      <c r="F166" s="173" t="s">
        <v>244</v>
      </c>
      <c r="H166" s="174">
        <v>6.24</v>
      </c>
      <c r="I166" s="175"/>
      <c r="J166" s="175"/>
      <c r="M166" s="170"/>
      <c r="N166" s="176"/>
      <c r="O166" s="177"/>
      <c r="P166" s="177"/>
      <c r="Q166" s="177"/>
      <c r="R166" s="177"/>
      <c r="S166" s="177"/>
      <c r="T166" s="177"/>
      <c r="U166" s="177"/>
      <c r="V166" s="177"/>
      <c r="W166" s="177"/>
      <c r="X166" s="178"/>
      <c r="AT166" s="172" t="s">
        <v>156</v>
      </c>
      <c r="AU166" s="172" t="s">
        <v>139</v>
      </c>
      <c r="AV166" s="13" t="s">
        <v>139</v>
      </c>
      <c r="AW166" s="13" t="s">
        <v>4</v>
      </c>
      <c r="AX166" s="13" t="s">
        <v>77</v>
      </c>
      <c r="AY166" s="172" t="s">
        <v>129</v>
      </c>
    </row>
    <row r="167" spans="1:65" s="13" customFormat="1" ht="11.25">
      <c r="B167" s="170"/>
      <c r="D167" s="171" t="s">
        <v>156</v>
      </c>
      <c r="E167" s="172" t="s">
        <v>1</v>
      </c>
      <c r="F167" s="173" t="s">
        <v>245</v>
      </c>
      <c r="H167" s="174">
        <v>2.6560000000000001</v>
      </c>
      <c r="I167" s="175"/>
      <c r="J167" s="175"/>
      <c r="M167" s="170"/>
      <c r="N167" s="176"/>
      <c r="O167" s="177"/>
      <c r="P167" s="177"/>
      <c r="Q167" s="177"/>
      <c r="R167" s="177"/>
      <c r="S167" s="177"/>
      <c r="T167" s="177"/>
      <c r="U167" s="177"/>
      <c r="V167" s="177"/>
      <c r="W167" s="177"/>
      <c r="X167" s="178"/>
      <c r="AT167" s="172" t="s">
        <v>156</v>
      </c>
      <c r="AU167" s="172" t="s">
        <v>139</v>
      </c>
      <c r="AV167" s="13" t="s">
        <v>139</v>
      </c>
      <c r="AW167" s="13" t="s">
        <v>4</v>
      </c>
      <c r="AX167" s="13" t="s">
        <v>77</v>
      </c>
      <c r="AY167" s="172" t="s">
        <v>129</v>
      </c>
    </row>
    <row r="168" spans="1:65" s="13" customFormat="1" ht="11.25">
      <c r="B168" s="170"/>
      <c r="D168" s="171" t="s">
        <v>156</v>
      </c>
      <c r="E168" s="172" t="s">
        <v>1</v>
      </c>
      <c r="F168" s="173" t="s">
        <v>246</v>
      </c>
      <c r="H168" s="174">
        <v>4.08</v>
      </c>
      <c r="I168" s="175"/>
      <c r="J168" s="175"/>
      <c r="M168" s="170"/>
      <c r="N168" s="176"/>
      <c r="O168" s="177"/>
      <c r="P168" s="177"/>
      <c r="Q168" s="177"/>
      <c r="R168" s="177"/>
      <c r="S168" s="177"/>
      <c r="T168" s="177"/>
      <c r="U168" s="177"/>
      <c r="V168" s="177"/>
      <c r="W168" s="177"/>
      <c r="X168" s="178"/>
      <c r="AT168" s="172" t="s">
        <v>156</v>
      </c>
      <c r="AU168" s="172" t="s">
        <v>139</v>
      </c>
      <c r="AV168" s="13" t="s">
        <v>139</v>
      </c>
      <c r="AW168" s="13" t="s">
        <v>4</v>
      </c>
      <c r="AX168" s="13" t="s">
        <v>77</v>
      </c>
      <c r="AY168" s="172" t="s">
        <v>129</v>
      </c>
    </row>
    <row r="169" spans="1:65" s="13" customFormat="1" ht="11.25">
      <c r="B169" s="170"/>
      <c r="D169" s="171" t="s">
        <v>156</v>
      </c>
      <c r="E169" s="172" t="s">
        <v>1</v>
      </c>
      <c r="F169" s="173" t="s">
        <v>247</v>
      </c>
      <c r="H169" s="174">
        <v>5.2560000000000002</v>
      </c>
      <c r="I169" s="175"/>
      <c r="J169" s="175"/>
      <c r="M169" s="170"/>
      <c r="N169" s="176"/>
      <c r="O169" s="177"/>
      <c r="P169" s="177"/>
      <c r="Q169" s="177"/>
      <c r="R169" s="177"/>
      <c r="S169" s="177"/>
      <c r="T169" s="177"/>
      <c r="U169" s="177"/>
      <c r="V169" s="177"/>
      <c r="W169" s="177"/>
      <c r="X169" s="178"/>
      <c r="AT169" s="172" t="s">
        <v>156</v>
      </c>
      <c r="AU169" s="172" t="s">
        <v>139</v>
      </c>
      <c r="AV169" s="13" t="s">
        <v>139</v>
      </c>
      <c r="AW169" s="13" t="s">
        <v>4</v>
      </c>
      <c r="AX169" s="13" t="s">
        <v>77</v>
      </c>
      <c r="AY169" s="172" t="s">
        <v>129</v>
      </c>
    </row>
    <row r="170" spans="1:65" s="15" customFormat="1" ht="11.25">
      <c r="B170" s="198"/>
      <c r="D170" s="171" t="s">
        <v>156</v>
      </c>
      <c r="E170" s="199" t="s">
        <v>1</v>
      </c>
      <c r="F170" s="200" t="s">
        <v>248</v>
      </c>
      <c r="H170" s="201">
        <v>175.19200000000004</v>
      </c>
      <c r="I170" s="202"/>
      <c r="J170" s="202"/>
      <c r="M170" s="198"/>
      <c r="N170" s="203"/>
      <c r="O170" s="204"/>
      <c r="P170" s="204"/>
      <c r="Q170" s="204"/>
      <c r="R170" s="204"/>
      <c r="S170" s="204"/>
      <c r="T170" s="204"/>
      <c r="U170" s="204"/>
      <c r="V170" s="204"/>
      <c r="W170" s="204"/>
      <c r="X170" s="205"/>
      <c r="AT170" s="199" t="s">
        <v>156</v>
      </c>
      <c r="AU170" s="199" t="s">
        <v>139</v>
      </c>
      <c r="AV170" s="15" t="s">
        <v>142</v>
      </c>
      <c r="AW170" s="15" t="s">
        <v>4</v>
      </c>
      <c r="AX170" s="15" t="s">
        <v>77</v>
      </c>
      <c r="AY170" s="199" t="s">
        <v>129</v>
      </c>
    </row>
    <row r="171" spans="1:65" s="16" customFormat="1" ht="11.25">
      <c r="B171" s="206"/>
      <c r="D171" s="171" t="s">
        <v>156</v>
      </c>
      <c r="E171" s="207" t="s">
        <v>1</v>
      </c>
      <c r="F171" s="208" t="s">
        <v>249</v>
      </c>
      <c r="H171" s="207" t="s">
        <v>1</v>
      </c>
      <c r="I171" s="209"/>
      <c r="J171" s="209"/>
      <c r="M171" s="206"/>
      <c r="N171" s="210"/>
      <c r="O171" s="211"/>
      <c r="P171" s="211"/>
      <c r="Q171" s="211"/>
      <c r="R171" s="211"/>
      <c r="S171" s="211"/>
      <c r="T171" s="211"/>
      <c r="U171" s="211"/>
      <c r="V171" s="211"/>
      <c r="W171" s="211"/>
      <c r="X171" s="212"/>
      <c r="AT171" s="207" t="s">
        <v>156</v>
      </c>
      <c r="AU171" s="207" t="s">
        <v>139</v>
      </c>
      <c r="AV171" s="16" t="s">
        <v>85</v>
      </c>
      <c r="AW171" s="16" t="s">
        <v>4</v>
      </c>
      <c r="AX171" s="16" t="s">
        <v>77</v>
      </c>
      <c r="AY171" s="207" t="s">
        <v>129</v>
      </c>
    </row>
    <row r="172" spans="1:65" s="13" customFormat="1" ht="11.25">
      <c r="B172" s="170"/>
      <c r="D172" s="171" t="s">
        <v>156</v>
      </c>
      <c r="E172" s="172" t="s">
        <v>1</v>
      </c>
      <c r="F172" s="173" t="s">
        <v>250</v>
      </c>
      <c r="H172" s="174">
        <v>3.88</v>
      </c>
      <c r="I172" s="175"/>
      <c r="J172" s="175"/>
      <c r="M172" s="170"/>
      <c r="N172" s="176"/>
      <c r="O172" s="177"/>
      <c r="P172" s="177"/>
      <c r="Q172" s="177"/>
      <c r="R172" s="177"/>
      <c r="S172" s="177"/>
      <c r="T172" s="177"/>
      <c r="U172" s="177"/>
      <c r="V172" s="177"/>
      <c r="W172" s="177"/>
      <c r="X172" s="178"/>
      <c r="AT172" s="172" t="s">
        <v>156</v>
      </c>
      <c r="AU172" s="172" t="s">
        <v>139</v>
      </c>
      <c r="AV172" s="13" t="s">
        <v>139</v>
      </c>
      <c r="AW172" s="13" t="s">
        <v>4</v>
      </c>
      <c r="AX172" s="13" t="s">
        <v>77</v>
      </c>
      <c r="AY172" s="172" t="s">
        <v>129</v>
      </c>
    </row>
    <row r="173" spans="1:65" s="13" customFormat="1" ht="11.25">
      <c r="B173" s="170"/>
      <c r="D173" s="171" t="s">
        <v>156</v>
      </c>
      <c r="E173" s="172" t="s">
        <v>1</v>
      </c>
      <c r="F173" s="173" t="s">
        <v>251</v>
      </c>
      <c r="H173" s="174">
        <v>15.768000000000001</v>
      </c>
      <c r="I173" s="175"/>
      <c r="J173" s="175"/>
      <c r="M173" s="170"/>
      <c r="N173" s="176"/>
      <c r="O173" s="177"/>
      <c r="P173" s="177"/>
      <c r="Q173" s="177"/>
      <c r="R173" s="177"/>
      <c r="S173" s="177"/>
      <c r="T173" s="177"/>
      <c r="U173" s="177"/>
      <c r="V173" s="177"/>
      <c r="W173" s="177"/>
      <c r="X173" s="178"/>
      <c r="AT173" s="172" t="s">
        <v>156</v>
      </c>
      <c r="AU173" s="172" t="s">
        <v>139</v>
      </c>
      <c r="AV173" s="13" t="s">
        <v>139</v>
      </c>
      <c r="AW173" s="13" t="s">
        <v>4</v>
      </c>
      <c r="AX173" s="13" t="s">
        <v>77</v>
      </c>
      <c r="AY173" s="172" t="s">
        <v>129</v>
      </c>
    </row>
    <row r="174" spans="1:65" s="15" customFormat="1" ht="11.25">
      <c r="B174" s="198"/>
      <c r="D174" s="171" t="s">
        <v>156</v>
      </c>
      <c r="E174" s="199" t="s">
        <v>1</v>
      </c>
      <c r="F174" s="200" t="s">
        <v>248</v>
      </c>
      <c r="H174" s="201">
        <v>19.648</v>
      </c>
      <c r="I174" s="202"/>
      <c r="J174" s="202"/>
      <c r="M174" s="198"/>
      <c r="N174" s="203"/>
      <c r="O174" s="204"/>
      <c r="P174" s="204"/>
      <c r="Q174" s="204"/>
      <c r="R174" s="204"/>
      <c r="S174" s="204"/>
      <c r="T174" s="204"/>
      <c r="U174" s="204"/>
      <c r="V174" s="204"/>
      <c r="W174" s="204"/>
      <c r="X174" s="205"/>
      <c r="AT174" s="199" t="s">
        <v>156</v>
      </c>
      <c r="AU174" s="199" t="s">
        <v>139</v>
      </c>
      <c r="AV174" s="15" t="s">
        <v>142</v>
      </c>
      <c r="AW174" s="15" t="s">
        <v>4</v>
      </c>
      <c r="AX174" s="15" t="s">
        <v>77</v>
      </c>
      <c r="AY174" s="199" t="s">
        <v>129</v>
      </c>
    </row>
    <row r="175" spans="1:65" s="14" customFormat="1" ht="11.25">
      <c r="B175" s="179"/>
      <c r="D175" s="171" t="s">
        <v>156</v>
      </c>
      <c r="E175" s="180" t="s">
        <v>1</v>
      </c>
      <c r="F175" s="181" t="s">
        <v>158</v>
      </c>
      <c r="H175" s="182">
        <v>194.84000000000003</v>
      </c>
      <c r="I175" s="183"/>
      <c r="J175" s="183"/>
      <c r="M175" s="179"/>
      <c r="N175" s="184"/>
      <c r="O175" s="185"/>
      <c r="P175" s="185"/>
      <c r="Q175" s="185"/>
      <c r="R175" s="185"/>
      <c r="S175" s="185"/>
      <c r="T175" s="185"/>
      <c r="U175" s="185"/>
      <c r="V175" s="185"/>
      <c r="W175" s="185"/>
      <c r="X175" s="186"/>
      <c r="AT175" s="180" t="s">
        <v>156</v>
      </c>
      <c r="AU175" s="180" t="s">
        <v>139</v>
      </c>
      <c r="AV175" s="14" t="s">
        <v>138</v>
      </c>
      <c r="AW175" s="14" t="s">
        <v>4</v>
      </c>
      <c r="AX175" s="14" t="s">
        <v>85</v>
      </c>
      <c r="AY175" s="180" t="s">
        <v>129</v>
      </c>
    </row>
    <row r="176" spans="1:65" s="2" customFormat="1" ht="33" customHeight="1">
      <c r="A176" s="33"/>
      <c r="B176" s="154"/>
      <c r="C176" s="155" t="s">
        <v>208</v>
      </c>
      <c r="D176" s="155" t="s">
        <v>134</v>
      </c>
      <c r="E176" s="156" t="s">
        <v>252</v>
      </c>
      <c r="F176" s="157" t="s">
        <v>253</v>
      </c>
      <c r="G176" s="158" t="s">
        <v>137</v>
      </c>
      <c r="H176" s="159">
        <v>194.84</v>
      </c>
      <c r="I176" s="160"/>
      <c r="J176" s="160"/>
      <c r="K176" s="161">
        <f>ROUND(P176*H176,2)</f>
        <v>0</v>
      </c>
      <c r="L176" s="162"/>
      <c r="M176" s="34"/>
      <c r="N176" s="163" t="s">
        <v>1</v>
      </c>
      <c r="O176" s="164" t="s">
        <v>41</v>
      </c>
      <c r="P176" s="165">
        <f>I176+J176</f>
        <v>0</v>
      </c>
      <c r="Q176" s="165">
        <f>ROUND(I176*H176,2)</f>
        <v>0</v>
      </c>
      <c r="R176" s="165">
        <f>ROUND(J176*H176,2)</f>
        <v>0</v>
      </c>
      <c r="S176" s="62"/>
      <c r="T176" s="166">
        <f>S176*H176</f>
        <v>0</v>
      </c>
      <c r="U176" s="166">
        <v>0</v>
      </c>
      <c r="V176" s="166">
        <f>U176*H176</f>
        <v>0</v>
      </c>
      <c r="W176" s="166">
        <v>0</v>
      </c>
      <c r="X176" s="167">
        <f>W176*H176</f>
        <v>0</v>
      </c>
      <c r="Y176" s="33"/>
      <c r="Z176" s="33"/>
      <c r="AA176" s="33"/>
      <c r="AB176" s="33"/>
      <c r="AC176" s="33"/>
      <c r="AD176" s="33"/>
      <c r="AE176" s="33"/>
      <c r="AR176" s="168" t="s">
        <v>165</v>
      </c>
      <c r="AT176" s="168" t="s">
        <v>134</v>
      </c>
      <c r="AU176" s="168" t="s">
        <v>139</v>
      </c>
      <c r="AY176" s="18" t="s">
        <v>129</v>
      </c>
      <c r="BE176" s="169">
        <f>IF(O176="základná",K176,0)</f>
        <v>0</v>
      </c>
      <c r="BF176" s="169">
        <f>IF(O176="znížená",K176,0)</f>
        <v>0</v>
      </c>
      <c r="BG176" s="169">
        <f>IF(O176="zákl. prenesená",K176,0)</f>
        <v>0</v>
      </c>
      <c r="BH176" s="169">
        <f>IF(O176="zníž. prenesená",K176,0)</f>
        <v>0</v>
      </c>
      <c r="BI176" s="169">
        <f>IF(O176="nulová",K176,0)</f>
        <v>0</v>
      </c>
      <c r="BJ176" s="18" t="s">
        <v>139</v>
      </c>
      <c r="BK176" s="169">
        <f>ROUND(P176*H176,2)</f>
        <v>0</v>
      </c>
      <c r="BL176" s="18" t="s">
        <v>165</v>
      </c>
      <c r="BM176" s="168" t="s">
        <v>254</v>
      </c>
    </row>
    <row r="177" spans="1:65" s="2" customFormat="1" ht="16.5" customHeight="1">
      <c r="A177" s="33"/>
      <c r="B177" s="154"/>
      <c r="C177" s="155" t="s">
        <v>193</v>
      </c>
      <c r="D177" s="155" t="s">
        <v>134</v>
      </c>
      <c r="E177" s="156" t="s">
        <v>255</v>
      </c>
      <c r="F177" s="157" t="s">
        <v>256</v>
      </c>
      <c r="G177" s="158" t="s">
        <v>137</v>
      </c>
      <c r="H177" s="159">
        <v>194.84</v>
      </c>
      <c r="I177" s="160"/>
      <c r="J177" s="160"/>
      <c r="K177" s="161">
        <f>ROUND(P177*H177,2)</f>
        <v>0</v>
      </c>
      <c r="L177" s="162"/>
      <c r="M177" s="34"/>
      <c r="N177" s="163" t="s">
        <v>1</v>
      </c>
      <c r="O177" s="164" t="s">
        <v>41</v>
      </c>
      <c r="P177" s="165">
        <f>I177+J177</f>
        <v>0</v>
      </c>
      <c r="Q177" s="165">
        <f>ROUND(I177*H177,2)</f>
        <v>0</v>
      </c>
      <c r="R177" s="165">
        <f>ROUND(J177*H177,2)</f>
        <v>0</v>
      </c>
      <c r="S177" s="62"/>
      <c r="T177" s="166">
        <f>S177*H177</f>
        <v>0</v>
      </c>
      <c r="U177" s="166">
        <v>0</v>
      </c>
      <c r="V177" s="166">
        <f>U177*H177</f>
        <v>0</v>
      </c>
      <c r="W177" s="166">
        <v>0</v>
      </c>
      <c r="X177" s="167">
        <f>W177*H177</f>
        <v>0</v>
      </c>
      <c r="Y177" s="33"/>
      <c r="Z177" s="33"/>
      <c r="AA177" s="33"/>
      <c r="AB177" s="33"/>
      <c r="AC177" s="33"/>
      <c r="AD177" s="33"/>
      <c r="AE177" s="33"/>
      <c r="AR177" s="168" t="s">
        <v>165</v>
      </c>
      <c r="AT177" s="168" t="s">
        <v>134</v>
      </c>
      <c r="AU177" s="168" t="s">
        <v>139</v>
      </c>
      <c r="AY177" s="18" t="s">
        <v>129</v>
      </c>
      <c r="BE177" s="169">
        <f>IF(O177="základná",K177,0)</f>
        <v>0</v>
      </c>
      <c r="BF177" s="169">
        <f>IF(O177="znížená",K177,0)</f>
        <v>0</v>
      </c>
      <c r="BG177" s="169">
        <f>IF(O177="zákl. prenesená",K177,0)</f>
        <v>0</v>
      </c>
      <c r="BH177" s="169">
        <f>IF(O177="zníž. prenesená",K177,0)</f>
        <v>0</v>
      </c>
      <c r="BI177" s="169">
        <f>IF(O177="nulová",K177,0)</f>
        <v>0</v>
      </c>
      <c r="BJ177" s="18" t="s">
        <v>139</v>
      </c>
      <c r="BK177" s="169">
        <f>ROUND(P177*H177,2)</f>
        <v>0</v>
      </c>
      <c r="BL177" s="18" t="s">
        <v>165</v>
      </c>
      <c r="BM177" s="168" t="s">
        <v>257</v>
      </c>
    </row>
    <row r="178" spans="1:65" s="2" customFormat="1" ht="24.2" customHeight="1">
      <c r="A178" s="33"/>
      <c r="B178" s="154"/>
      <c r="C178" s="155" t="s">
        <v>258</v>
      </c>
      <c r="D178" s="155" t="s">
        <v>134</v>
      </c>
      <c r="E178" s="156" t="s">
        <v>259</v>
      </c>
      <c r="F178" s="157" t="s">
        <v>260</v>
      </c>
      <c r="G178" s="158" t="s">
        <v>196</v>
      </c>
      <c r="H178" s="187"/>
      <c r="I178" s="160"/>
      <c r="J178" s="160"/>
      <c r="K178" s="161">
        <f>ROUND(P178*H178,2)</f>
        <v>0</v>
      </c>
      <c r="L178" s="162"/>
      <c r="M178" s="34"/>
      <c r="N178" s="163" t="s">
        <v>1</v>
      </c>
      <c r="O178" s="164" t="s">
        <v>41</v>
      </c>
      <c r="P178" s="165">
        <f>I178+J178</f>
        <v>0</v>
      </c>
      <c r="Q178" s="165">
        <f>ROUND(I178*H178,2)</f>
        <v>0</v>
      </c>
      <c r="R178" s="165">
        <f>ROUND(J178*H178,2)</f>
        <v>0</v>
      </c>
      <c r="S178" s="62"/>
      <c r="T178" s="166">
        <f>S178*H178</f>
        <v>0</v>
      </c>
      <c r="U178" s="166">
        <v>0</v>
      </c>
      <c r="V178" s="166">
        <f>U178*H178</f>
        <v>0</v>
      </c>
      <c r="W178" s="166">
        <v>0</v>
      </c>
      <c r="X178" s="167">
        <f>W178*H178</f>
        <v>0</v>
      </c>
      <c r="Y178" s="33"/>
      <c r="Z178" s="33"/>
      <c r="AA178" s="33"/>
      <c r="AB178" s="33"/>
      <c r="AC178" s="33"/>
      <c r="AD178" s="33"/>
      <c r="AE178" s="33"/>
      <c r="AR178" s="168" t="s">
        <v>165</v>
      </c>
      <c r="AT178" s="168" t="s">
        <v>134</v>
      </c>
      <c r="AU178" s="168" t="s">
        <v>139</v>
      </c>
      <c r="AY178" s="18" t="s">
        <v>129</v>
      </c>
      <c r="BE178" s="169">
        <f>IF(O178="základná",K178,0)</f>
        <v>0</v>
      </c>
      <c r="BF178" s="169">
        <f>IF(O178="znížená",K178,0)</f>
        <v>0</v>
      </c>
      <c r="BG178" s="169">
        <f>IF(O178="zákl. prenesená",K178,0)</f>
        <v>0</v>
      </c>
      <c r="BH178" s="169">
        <f>IF(O178="zníž. prenesená",K178,0)</f>
        <v>0</v>
      </c>
      <c r="BI178" s="169">
        <f>IF(O178="nulová",K178,0)</f>
        <v>0</v>
      </c>
      <c r="BJ178" s="18" t="s">
        <v>139</v>
      </c>
      <c r="BK178" s="169">
        <f>ROUND(P178*H178,2)</f>
        <v>0</v>
      </c>
      <c r="BL178" s="18" t="s">
        <v>165</v>
      </c>
      <c r="BM178" s="168" t="s">
        <v>261</v>
      </c>
    </row>
    <row r="179" spans="1:65" s="12" customFormat="1" ht="22.9" customHeight="1">
      <c r="B179" s="140"/>
      <c r="D179" s="141" t="s">
        <v>76</v>
      </c>
      <c r="E179" s="152" t="s">
        <v>262</v>
      </c>
      <c r="F179" s="152" t="s">
        <v>263</v>
      </c>
      <c r="I179" s="143"/>
      <c r="J179" s="143"/>
      <c r="K179" s="153">
        <f>BK179</f>
        <v>0</v>
      </c>
      <c r="M179" s="140"/>
      <c r="N179" s="145"/>
      <c r="O179" s="146"/>
      <c r="P179" s="146"/>
      <c r="Q179" s="147">
        <f>SUM(Q180:Q181)</f>
        <v>0</v>
      </c>
      <c r="R179" s="147">
        <f>SUM(R180:R181)</f>
        <v>0</v>
      </c>
      <c r="S179" s="146"/>
      <c r="T179" s="148">
        <f>SUM(T180:T181)</f>
        <v>0</v>
      </c>
      <c r="U179" s="146"/>
      <c r="V179" s="148">
        <f>SUM(V180:V181)</f>
        <v>0</v>
      </c>
      <c r="W179" s="146"/>
      <c r="X179" s="149">
        <f>SUM(X180:X181)</f>
        <v>0</v>
      </c>
      <c r="AR179" s="141" t="s">
        <v>139</v>
      </c>
      <c r="AT179" s="150" t="s">
        <v>76</v>
      </c>
      <c r="AU179" s="150" t="s">
        <v>85</v>
      </c>
      <c r="AY179" s="141" t="s">
        <v>129</v>
      </c>
      <c r="BK179" s="151">
        <f>SUM(BK180:BK181)</f>
        <v>0</v>
      </c>
    </row>
    <row r="180" spans="1:65" s="2" customFormat="1" ht="24.2" customHeight="1">
      <c r="A180" s="33"/>
      <c r="B180" s="154"/>
      <c r="C180" s="155" t="s">
        <v>197</v>
      </c>
      <c r="D180" s="155" t="s">
        <v>134</v>
      </c>
      <c r="E180" s="156" t="s">
        <v>264</v>
      </c>
      <c r="F180" s="157" t="s">
        <v>265</v>
      </c>
      <c r="G180" s="158" t="s">
        <v>207</v>
      </c>
      <c r="H180" s="159">
        <v>60</v>
      </c>
      <c r="I180" s="160"/>
      <c r="J180" s="160"/>
      <c r="K180" s="161">
        <f>ROUND(P180*H180,2)</f>
        <v>0</v>
      </c>
      <c r="L180" s="162"/>
      <c r="M180" s="34"/>
      <c r="N180" s="163" t="s">
        <v>1</v>
      </c>
      <c r="O180" s="164" t="s">
        <v>41</v>
      </c>
      <c r="P180" s="165">
        <f>I180+J180</f>
        <v>0</v>
      </c>
      <c r="Q180" s="165">
        <f>ROUND(I180*H180,2)</f>
        <v>0</v>
      </c>
      <c r="R180" s="165">
        <f>ROUND(J180*H180,2)</f>
        <v>0</v>
      </c>
      <c r="S180" s="62"/>
      <c r="T180" s="166">
        <f>S180*H180</f>
        <v>0</v>
      </c>
      <c r="U180" s="166">
        <v>0</v>
      </c>
      <c r="V180" s="166">
        <f>U180*H180</f>
        <v>0</v>
      </c>
      <c r="W180" s="166">
        <v>0</v>
      </c>
      <c r="X180" s="167">
        <f>W180*H180</f>
        <v>0</v>
      </c>
      <c r="Y180" s="33"/>
      <c r="Z180" s="33"/>
      <c r="AA180" s="33"/>
      <c r="AB180" s="33"/>
      <c r="AC180" s="33"/>
      <c r="AD180" s="33"/>
      <c r="AE180" s="33"/>
      <c r="AR180" s="168" t="s">
        <v>165</v>
      </c>
      <c r="AT180" s="168" t="s">
        <v>134</v>
      </c>
      <c r="AU180" s="168" t="s">
        <v>139</v>
      </c>
      <c r="AY180" s="18" t="s">
        <v>129</v>
      </c>
      <c r="BE180" s="169">
        <f>IF(O180="základná",K180,0)</f>
        <v>0</v>
      </c>
      <c r="BF180" s="169">
        <f>IF(O180="znížená",K180,0)</f>
        <v>0</v>
      </c>
      <c r="BG180" s="169">
        <f>IF(O180="zákl. prenesená",K180,0)</f>
        <v>0</v>
      </c>
      <c r="BH180" s="169">
        <f>IF(O180="zníž. prenesená",K180,0)</f>
        <v>0</v>
      </c>
      <c r="BI180" s="169">
        <f>IF(O180="nulová",K180,0)</f>
        <v>0</v>
      </c>
      <c r="BJ180" s="18" t="s">
        <v>139</v>
      </c>
      <c r="BK180" s="169">
        <f>ROUND(P180*H180,2)</f>
        <v>0</v>
      </c>
      <c r="BL180" s="18" t="s">
        <v>165</v>
      </c>
      <c r="BM180" s="168" t="s">
        <v>266</v>
      </c>
    </row>
    <row r="181" spans="1:65" s="2" customFormat="1" ht="24.2" customHeight="1">
      <c r="A181" s="33"/>
      <c r="B181" s="154"/>
      <c r="C181" s="188" t="s">
        <v>267</v>
      </c>
      <c r="D181" s="188" t="s">
        <v>204</v>
      </c>
      <c r="E181" s="189" t="s">
        <v>268</v>
      </c>
      <c r="F181" s="190" t="s">
        <v>269</v>
      </c>
      <c r="G181" s="191" t="s">
        <v>207</v>
      </c>
      <c r="H181" s="192">
        <v>60</v>
      </c>
      <c r="I181" s="193"/>
      <c r="J181" s="194"/>
      <c r="K181" s="195">
        <f>ROUND(P181*H181,2)</f>
        <v>0</v>
      </c>
      <c r="L181" s="194"/>
      <c r="M181" s="196"/>
      <c r="N181" s="197" t="s">
        <v>1</v>
      </c>
      <c r="O181" s="164" t="s">
        <v>41</v>
      </c>
      <c r="P181" s="165">
        <f>I181+J181</f>
        <v>0</v>
      </c>
      <c r="Q181" s="165">
        <f>ROUND(I181*H181,2)</f>
        <v>0</v>
      </c>
      <c r="R181" s="165">
        <f>ROUND(J181*H181,2)</f>
        <v>0</v>
      </c>
      <c r="S181" s="62"/>
      <c r="T181" s="166">
        <f>S181*H181</f>
        <v>0</v>
      </c>
      <c r="U181" s="166">
        <v>0</v>
      </c>
      <c r="V181" s="166">
        <f>U181*H181</f>
        <v>0</v>
      </c>
      <c r="W181" s="166">
        <v>0</v>
      </c>
      <c r="X181" s="167">
        <f>W181*H181</f>
        <v>0</v>
      </c>
      <c r="Y181" s="33"/>
      <c r="Z181" s="33"/>
      <c r="AA181" s="33"/>
      <c r="AB181" s="33"/>
      <c r="AC181" s="33"/>
      <c r="AD181" s="33"/>
      <c r="AE181" s="33"/>
      <c r="AR181" s="168" t="s">
        <v>208</v>
      </c>
      <c r="AT181" s="168" t="s">
        <v>204</v>
      </c>
      <c r="AU181" s="168" t="s">
        <v>139</v>
      </c>
      <c r="AY181" s="18" t="s">
        <v>129</v>
      </c>
      <c r="BE181" s="169">
        <f>IF(O181="základná",K181,0)</f>
        <v>0</v>
      </c>
      <c r="BF181" s="169">
        <f>IF(O181="znížená",K181,0)</f>
        <v>0</v>
      </c>
      <c r="BG181" s="169">
        <f>IF(O181="zákl. prenesená",K181,0)</f>
        <v>0</v>
      </c>
      <c r="BH181" s="169">
        <f>IF(O181="zníž. prenesená",K181,0)</f>
        <v>0</v>
      </c>
      <c r="BI181" s="169">
        <f>IF(O181="nulová",K181,0)</f>
        <v>0</v>
      </c>
      <c r="BJ181" s="18" t="s">
        <v>139</v>
      </c>
      <c r="BK181" s="169">
        <f>ROUND(P181*H181,2)</f>
        <v>0</v>
      </c>
      <c r="BL181" s="18" t="s">
        <v>165</v>
      </c>
      <c r="BM181" s="168" t="s">
        <v>270</v>
      </c>
    </row>
    <row r="182" spans="1:65" s="12" customFormat="1" ht="22.9" customHeight="1">
      <c r="B182" s="140"/>
      <c r="D182" s="141" t="s">
        <v>76</v>
      </c>
      <c r="E182" s="152" t="s">
        <v>271</v>
      </c>
      <c r="F182" s="152" t="s">
        <v>272</v>
      </c>
      <c r="I182" s="143"/>
      <c r="J182" s="143"/>
      <c r="K182" s="153">
        <f>BK182</f>
        <v>0</v>
      </c>
      <c r="M182" s="140"/>
      <c r="N182" s="145"/>
      <c r="O182" s="146"/>
      <c r="P182" s="146"/>
      <c r="Q182" s="147">
        <f>SUM(Q183:Q185)</f>
        <v>0</v>
      </c>
      <c r="R182" s="147">
        <f>SUM(R183:R185)</f>
        <v>0</v>
      </c>
      <c r="S182" s="146"/>
      <c r="T182" s="148">
        <f>SUM(T183:T185)</f>
        <v>0</v>
      </c>
      <c r="U182" s="146"/>
      <c r="V182" s="148">
        <f>SUM(V183:V185)</f>
        <v>0</v>
      </c>
      <c r="W182" s="146"/>
      <c r="X182" s="149">
        <f>SUM(X183:X185)</f>
        <v>0</v>
      </c>
      <c r="AR182" s="141" t="s">
        <v>139</v>
      </c>
      <c r="AT182" s="150" t="s">
        <v>76</v>
      </c>
      <c r="AU182" s="150" t="s">
        <v>85</v>
      </c>
      <c r="AY182" s="141" t="s">
        <v>129</v>
      </c>
      <c r="BK182" s="151">
        <f>SUM(BK183:BK185)</f>
        <v>0</v>
      </c>
    </row>
    <row r="183" spans="1:65" s="2" customFormat="1" ht="16.5" customHeight="1">
      <c r="A183" s="33"/>
      <c r="B183" s="154"/>
      <c r="C183" s="155" t="s">
        <v>203</v>
      </c>
      <c r="D183" s="155" t="s">
        <v>134</v>
      </c>
      <c r="E183" s="156" t="s">
        <v>273</v>
      </c>
      <c r="F183" s="157" t="s">
        <v>274</v>
      </c>
      <c r="G183" s="158" t="s">
        <v>137</v>
      </c>
      <c r="H183" s="159">
        <v>77.03</v>
      </c>
      <c r="I183" s="160"/>
      <c r="J183" s="160"/>
      <c r="K183" s="161">
        <f>ROUND(P183*H183,2)</f>
        <v>0</v>
      </c>
      <c r="L183" s="162"/>
      <c r="M183" s="34"/>
      <c r="N183" s="163" t="s">
        <v>1</v>
      </c>
      <c r="O183" s="164" t="s">
        <v>41</v>
      </c>
      <c r="P183" s="165">
        <f>I183+J183</f>
        <v>0</v>
      </c>
      <c r="Q183" s="165">
        <f>ROUND(I183*H183,2)</f>
        <v>0</v>
      </c>
      <c r="R183" s="165">
        <f>ROUND(J183*H183,2)</f>
        <v>0</v>
      </c>
      <c r="S183" s="62"/>
      <c r="T183" s="166">
        <f>S183*H183</f>
        <v>0</v>
      </c>
      <c r="U183" s="166">
        <v>0</v>
      </c>
      <c r="V183" s="166">
        <f>U183*H183</f>
        <v>0</v>
      </c>
      <c r="W183" s="166">
        <v>0</v>
      </c>
      <c r="X183" s="167">
        <f>W183*H183</f>
        <v>0</v>
      </c>
      <c r="Y183" s="33"/>
      <c r="Z183" s="33"/>
      <c r="AA183" s="33"/>
      <c r="AB183" s="33"/>
      <c r="AC183" s="33"/>
      <c r="AD183" s="33"/>
      <c r="AE183" s="33"/>
      <c r="AR183" s="168" t="s">
        <v>165</v>
      </c>
      <c r="AT183" s="168" t="s">
        <v>134</v>
      </c>
      <c r="AU183" s="168" t="s">
        <v>139</v>
      </c>
      <c r="AY183" s="18" t="s">
        <v>129</v>
      </c>
      <c r="BE183" s="169">
        <f>IF(O183="základná",K183,0)</f>
        <v>0</v>
      </c>
      <c r="BF183" s="169">
        <f>IF(O183="znížená",K183,0)</f>
        <v>0</v>
      </c>
      <c r="BG183" s="169">
        <f>IF(O183="zákl. prenesená",K183,0)</f>
        <v>0</v>
      </c>
      <c r="BH183" s="169">
        <f>IF(O183="zníž. prenesená",K183,0)</f>
        <v>0</v>
      </c>
      <c r="BI183" s="169">
        <f>IF(O183="nulová",K183,0)</f>
        <v>0</v>
      </c>
      <c r="BJ183" s="18" t="s">
        <v>139</v>
      </c>
      <c r="BK183" s="169">
        <f>ROUND(P183*H183,2)</f>
        <v>0</v>
      </c>
      <c r="BL183" s="18" t="s">
        <v>165</v>
      </c>
      <c r="BM183" s="168" t="s">
        <v>275</v>
      </c>
    </row>
    <row r="184" spans="1:65" s="13" customFormat="1" ht="11.25">
      <c r="B184" s="170"/>
      <c r="D184" s="171" t="s">
        <v>156</v>
      </c>
      <c r="E184" s="172" t="s">
        <v>1</v>
      </c>
      <c r="F184" s="173" t="s">
        <v>276</v>
      </c>
      <c r="H184" s="174">
        <v>77.03</v>
      </c>
      <c r="I184" s="175"/>
      <c r="J184" s="175"/>
      <c r="M184" s="170"/>
      <c r="N184" s="176"/>
      <c r="O184" s="177"/>
      <c r="P184" s="177"/>
      <c r="Q184" s="177"/>
      <c r="R184" s="177"/>
      <c r="S184" s="177"/>
      <c r="T184" s="177"/>
      <c r="U184" s="177"/>
      <c r="V184" s="177"/>
      <c r="W184" s="177"/>
      <c r="X184" s="178"/>
      <c r="AT184" s="172" t="s">
        <v>156</v>
      </c>
      <c r="AU184" s="172" t="s">
        <v>139</v>
      </c>
      <c r="AV184" s="13" t="s">
        <v>139</v>
      </c>
      <c r="AW184" s="13" t="s">
        <v>4</v>
      </c>
      <c r="AX184" s="13" t="s">
        <v>77</v>
      </c>
      <c r="AY184" s="172" t="s">
        <v>129</v>
      </c>
    </row>
    <row r="185" spans="1:65" s="14" customFormat="1" ht="11.25">
      <c r="B185" s="179"/>
      <c r="D185" s="171" t="s">
        <v>156</v>
      </c>
      <c r="E185" s="180" t="s">
        <v>1</v>
      </c>
      <c r="F185" s="181" t="s">
        <v>158</v>
      </c>
      <c r="H185" s="182">
        <v>77.03</v>
      </c>
      <c r="I185" s="183"/>
      <c r="J185" s="183"/>
      <c r="M185" s="179"/>
      <c r="N185" s="213"/>
      <c r="O185" s="214"/>
      <c r="P185" s="214"/>
      <c r="Q185" s="214"/>
      <c r="R185" s="214"/>
      <c r="S185" s="214"/>
      <c r="T185" s="214"/>
      <c r="U185" s="214"/>
      <c r="V185" s="214"/>
      <c r="W185" s="214"/>
      <c r="X185" s="215"/>
      <c r="AT185" s="180" t="s">
        <v>156</v>
      </c>
      <c r="AU185" s="180" t="s">
        <v>139</v>
      </c>
      <c r="AV185" s="14" t="s">
        <v>138</v>
      </c>
      <c r="AW185" s="14" t="s">
        <v>4</v>
      </c>
      <c r="AX185" s="14" t="s">
        <v>85</v>
      </c>
      <c r="AY185" s="180" t="s">
        <v>129</v>
      </c>
    </row>
    <row r="186" spans="1:65" s="2" customFormat="1" ht="6.95" customHeight="1">
      <c r="A186" s="33"/>
      <c r="B186" s="51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34"/>
      <c r="N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</row>
  </sheetData>
  <autoFilter ref="C124:L185"/>
  <mergeCells count="9">
    <mergeCell ref="E87:H87"/>
    <mergeCell ref="E115:H115"/>
    <mergeCell ref="E117:H117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0"/>
  <sheetViews>
    <sheetView showGridLines="0" topLeftCell="A146" workbookViewId="0">
      <selection activeCell="AA128" sqref="AA12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63" t="s">
        <v>6</v>
      </c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T2" s="18" t="s">
        <v>89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77</v>
      </c>
    </row>
    <row r="4" spans="1:46" s="1" customFormat="1" ht="24.95" customHeight="1">
      <c r="B4" s="21"/>
      <c r="D4" s="22" t="s">
        <v>90</v>
      </c>
      <c r="M4" s="21"/>
      <c r="N4" s="98" t="s">
        <v>10</v>
      </c>
      <c r="AT4" s="18" t="s">
        <v>3</v>
      </c>
    </row>
    <row r="5" spans="1:46" s="1" customFormat="1" ht="6.95" customHeight="1">
      <c r="B5" s="21"/>
      <c r="M5" s="21"/>
    </row>
    <row r="6" spans="1:46" s="1" customFormat="1" ht="12" customHeight="1">
      <c r="B6" s="21"/>
      <c r="D6" s="28" t="s">
        <v>16</v>
      </c>
      <c r="M6" s="21"/>
    </row>
    <row r="7" spans="1:46" s="1" customFormat="1" ht="16.5" customHeight="1">
      <c r="B7" s="21"/>
      <c r="E7" s="264" t="str">
        <f>'Rekapitulácia stavby'!K6</f>
        <v>SSS škola Rozpočet okien a svietidiel 3</v>
      </c>
      <c r="F7" s="265"/>
      <c r="G7" s="265"/>
      <c r="H7" s="265"/>
      <c r="M7" s="21"/>
    </row>
    <row r="8" spans="1:46" s="2" customFormat="1" ht="12" customHeight="1">
      <c r="A8" s="33"/>
      <c r="B8" s="34"/>
      <c r="C8" s="33"/>
      <c r="D8" s="28" t="s">
        <v>91</v>
      </c>
      <c r="E8" s="33"/>
      <c r="F8" s="33"/>
      <c r="G8" s="33"/>
      <c r="H8" s="33"/>
      <c r="I8" s="33"/>
      <c r="J8" s="33"/>
      <c r="K8" s="33"/>
      <c r="L8" s="33"/>
      <c r="M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4" t="s">
        <v>277</v>
      </c>
      <c r="F9" s="266"/>
      <c r="G9" s="266"/>
      <c r="H9" s="266"/>
      <c r="I9" s="33"/>
      <c r="J9" s="33"/>
      <c r="K9" s="33"/>
      <c r="L9" s="33"/>
      <c r="M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33"/>
      <c r="M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9" t="str">
        <f>'Rekapitulácia stavby'!AN8</f>
        <v>17. 7. 2024</v>
      </c>
      <c r="K12" s="33"/>
      <c r="L12" s="33"/>
      <c r="M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24</v>
      </c>
      <c r="E14" s="33"/>
      <c r="F14" s="33"/>
      <c r="G14" s="33"/>
      <c r="H14" s="33"/>
      <c r="I14" s="28" t="s">
        <v>25</v>
      </c>
      <c r="J14" s="26" t="s">
        <v>1</v>
      </c>
      <c r="K14" s="33"/>
      <c r="L14" s="33"/>
      <c r="M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28" t="s">
        <v>27</v>
      </c>
      <c r="J15" s="26" t="s">
        <v>1</v>
      </c>
      <c r="K15" s="33"/>
      <c r="L15" s="33"/>
      <c r="M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25</v>
      </c>
      <c r="J17" s="29" t="str">
        <f>'Rekapitulácia stavby'!AN13</f>
        <v>Vyplň údaj</v>
      </c>
      <c r="K17" s="33"/>
      <c r="L17" s="33"/>
      <c r="M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25"/>
      <c r="G18" s="225"/>
      <c r="H18" s="225"/>
      <c r="I18" s="28" t="s">
        <v>27</v>
      </c>
      <c r="J18" s="29" t="str">
        <f>'Rekapitulácia stavby'!AN14</f>
        <v>Vyplň údaj</v>
      </c>
      <c r="K18" s="33"/>
      <c r="L18" s="33"/>
      <c r="M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25</v>
      </c>
      <c r="J20" s="26" t="s">
        <v>1</v>
      </c>
      <c r="K20" s="33"/>
      <c r="L20" s="33"/>
      <c r="M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31</v>
      </c>
      <c r="F21" s="33"/>
      <c r="G21" s="33"/>
      <c r="H21" s="33"/>
      <c r="I21" s="28" t="s">
        <v>27</v>
      </c>
      <c r="J21" s="26" t="s">
        <v>1</v>
      </c>
      <c r="K21" s="33"/>
      <c r="L21" s="33"/>
      <c r="M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25</v>
      </c>
      <c r="J23" s="26" t="s">
        <v>1</v>
      </c>
      <c r="K23" s="33"/>
      <c r="L23" s="33"/>
      <c r="M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27</v>
      </c>
      <c r="J24" s="26" t="s">
        <v>1</v>
      </c>
      <c r="K24" s="33"/>
      <c r="L24" s="33"/>
      <c r="M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33"/>
      <c r="M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30" t="s">
        <v>1</v>
      </c>
      <c r="F27" s="230"/>
      <c r="G27" s="230"/>
      <c r="H27" s="230"/>
      <c r="I27" s="99"/>
      <c r="J27" s="99"/>
      <c r="K27" s="99"/>
      <c r="L27" s="99"/>
      <c r="M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70"/>
      <c r="M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.75">
      <c r="A30" s="33"/>
      <c r="B30" s="34"/>
      <c r="C30" s="33"/>
      <c r="D30" s="33"/>
      <c r="E30" s="28" t="s">
        <v>93</v>
      </c>
      <c r="F30" s="33"/>
      <c r="G30" s="33"/>
      <c r="H30" s="33"/>
      <c r="I30" s="33"/>
      <c r="J30" s="33"/>
      <c r="K30" s="102">
        <f>I96</f>
        <v>0</v>
      </c>
      <c r="L30" s="33"/>
      <c r="M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2.75">
      <c r="A31" s="33"/>
      <c r="B31" s="34"/>
      <c r="C31" s="33"/>
      <c r="D31" s="33"/>
      <c r="E31" s="28" t="s">
        <v>94</v>
      </c>
      <c r="F31" s="33"/>
      <c r="G31" s="33"/>
      <c r="H31" s="33"/>
      <c r="I31" s="33"/>
      <c r="J31" s="33"/>
      <c r="K31" s="102">
        <f>J96</f>
        <v>0</v>
      </c>
      <c r="L31" s="33"/>
      <c r="M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33"/>
      <c r="K32" s="75">
        <f>ROUND(K124, 2)</f>
        <v>0</v>
      </c>
      <c r="L32" s="33"/>
      <c r="M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70"/>
      <c r="M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3"/>
      <c r="K34" s="37" t="s">
        <v>38</v>
      </c>
      <c r="L34" s="33"/>
      <c r="M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39" t="s">
        <v>40</v>
      </c>
      <c r="F35" s="105">
        <f>ROUND((SUM(BE124:BE159)),  2)</f>
        <v>0</v>
      </c>
      <c r="G35" s="106"/>
      <c r="H35" s="106"/>
      <c r="I35" s="107">
        <v>0.2</v>
      </c>
      <c r="J35" s="106"/>
      <c r="K35" s="105">
        <f>ROUND(((SUM(BE124:BE159))*I35),  2)</f>
        <v>0</v>
      </c>
      <c r="L35" s="33"/>
      <c r="M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5">
        <f>ROUND((SUM(BF124:BF159)),  2)</f>
        <v>0</v>
      </c>
      <c r="G36" s="106"/>
      <c r="H36" s="106"/>
      <c r="I36" s="107">
        <v>0.2</v>
      </c>
      <c r="J36" s="106"/>
      <c r="K36" s="105">
        <f>ROUND(((SUM(BF124:BF159))*I36),  2)</f>
        <v>0</v>
      </c>
      <c r="L36" s="33"/>
      <c r="M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2">
        <f>ROUND((SUM(BG124:BG159)),  2)</f>
        <v>0</v>
      </c>
      <c r="G37" s="33"/>
      <c r="H37" s="33"/>
      <c r="I37" s="108">
        <v>0.2</v>
      </c>
      <c r="J37" s="33"/>
      <c r="K37" s="102">
        <f>0</f>
        <v>0</v>
      </c>
      <c r="L37" s="33"/>
      <c r="M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2">
        <f>ROUND((SUM(BH124:BH159)),  2)</f>
        <v>0</v>
      </c>
      <c r="G38" s="33"/>
      <c r="H38" s="33"/>
      <c r="I38" s="108">
        <v>0.2</v>
      </c>
      <c r="J38" s="33"/>
      <c r="K38" s="102">
        <f>0</f>
        <v>0</v>
      </c>
      <c r="L38" s="33"/>
      <c r="M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5">
        <f>ROUND((SUM(BI124:BI159)),  2)</f>
        <v>0</v>
      </c>
      <c r="G39" s="106"/>
      <c r="H39" s="106"/>
      <c r="I39" s="107">
        <v>0</v>
      </c>
      <c r="J39" s="106"/>
      <c r="K39" s="105">
        <f>0</f>
        <v>0</v>
      </c>
      <c r="L39" s="33"/>
      <c r="M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9"/>
      <c r="D41" s="110" t="s">
        <v>45</v>
      </c>
      <c r="E41" s="64"/>
      <c r="F41" s="64"/>
      <c r="G41" s="111" t="s">
        <v>46</v>
      </c>
      <c r="H41" s="112" t="s">
        <v>47</v>
      </c>
      <c r="I41" s="64"/>
      <c r="J41" s="64"/>
      <c r="K41" s="113">
        <f>SUM(K32:K39)</f>
        <v>0</v>
      </c>
      <c r="L41" s="114"/>
      <c r="M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M43" s="21"/>
    </row>
    <row r="44" spans="1:31" s="1" customFormat="1" ht="14.45" customHeight="1">
      <c r="B44" s="21"/>
      <c r="M44" s="21"/>
    </row>
    <row r="45" spans="1:31" s="1" customFormat="1" ht="14.45" customHeight="1">
      <c r="B45" s="21"/>
      <c r="M45" s="21"/>
    </row>
    <row r="46" spans="1:31" s="1" customFormat="1" ht="14.45" customHeight="1">
      <c r="B46" s="21"/>
      <c r="M46" s="21"/>
    </row>
    <row r="47" spans="1:31" s="1" customFormat="1" ht="14.45" customHeight="1">
      <c r="B47" s="21"/>
      <c r="M47" s="21"/>
    </row>
    <row r="48" spans="1:31" s="1" customFormat="1" ht="14.45" customHeight="1">
      <c r="B48" s="21"/>
      <c r="M48" s="21"/>
    </row>
    <row r="49" spans="1:31" s="1" customFormat="1" ht="14.45" customHeight="1">
      <c r="B49" s="21"/>
      <c r="M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8"/>
      <c r="M50" s="46"/>
    </row>
    <row r="51" spans="1:31" ht="11.25">
      <c r="B51" s="21"/>
      <c r="M51" s="21"/>
    </row>
    <row r="52" spans="1:31" ht="11.25">
      <c r="B52" s="21"/>
      <c r="M52" s="21"/>
    </row>
    <row r="53" spans="1:31" ht="11.25">
      <c r="B53" s="21"/>
      <c r="M53" s="21"/>
    </row>
    <row r="54" spans="1:31" ht="11.25">
      <c r="B54" s="21"/>
      <c r="M54" s="21"/>
    </row>
    <row r="55" spans="1:31" ht="11.25">
      <c r="B55" s="21"/>
      <c r="M55" s="21"/>
    </row>
    <row r="56" spans="1:31" ht="11.25">
      <c r="B56" s="21"/>
      <c r="M56" s="21"/>
    </row>
    <row r="57" spans="1:31" ht="11.25">
      <c r="B57" s="21"/>
      <c r="M57" s="21"/>
    </row>
    <row r="58" spans="1:31" ht="11.25">
      <c r="B58" s="21"/>
      <c r="M58" s="21"/>
    </row>
    <row r="59" spans="1:31" ht="11.25">
      <c r="B59" s="21"/>
      <c r="M59" s="21"/>
    </row>
    <row r="60" spans="1:31" ht="11.25">
      <c r="B60" s="21"/>
      <c r="M60" s="21"/>
    </row>
    <row r="61" spans="1:31" s="2" customFormat="1" ht="12.75">
      <c r="A61" s="33"/>
      <c r="B61" s="34"/>
      <c r="C61" s="33"/>
      <c r="D61" s="49" t="s">
        <v>50</v>
      </c>
      <c r="E61" s="36"/>
      <c r="F61" s="115" t="s">
        <v>51</v>
      </c>
      <c r="G61" s="49" t="s">
        <v>50</v>
      </c>
      <c r="H61" s="36"/>
      <c r="I61" s="36"/>
      <c r="J61" s="116" t="s">
        <v>51</v>
      </c>
      <c r="K61" s="36"/>
      <c r="L61" s="36"/>
      <c r="M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M62" s="21"/>
    </row>
    <row r="63" spans="1:31" ht="11.25">
      <c r="B63" s="21"/>
      <c r="M63" s="21"/>
    </row>
    <row r="64" spans="1:31" ht="11.25">
      <c r="B64" s="21"/>
      <c r="M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50"/>
      <c r="M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M66" s="21"/>
    </row>
    <row r="67" spans="1:31" ht="11.25">
      <c r="B67" s="21"/>
      <c r="M67" s="21"/>
    </row>
    <row r="68" spans="1:31" ht="11.25">
      <c r="B68" s="21"/>
      <c r="M68" s="21"/>
    </row>
    <row r="69" spans="1:31" ht="11.25">
      <c r="B69" s="21"/>
      <c r="M69" s="21"/>
    </row>
    <row r="70" spans="1:31" ht="11.25">
      <c r="B70" s="21"/>
      <c r="M70" s="21"/>
    </row>
    <row r="71" spans="1:31" ht="11.25">
      <c r="B71" s="21"/>
      <c r="M71" s="21"/>
    </row>
    <row r="72" spans="1:31" ht="11.25">
      <c r="B72" s="21"/>
      <c r="M72" s="21"/>
    </row>
    <row r="73" spans="1:31" ht="11.25">
      <c r="B73" s="21"/>
      <c r="M73" s="21"/>
    </row>
    <row r="74" spans="1:31" ht="11.25">
      <c r="B74" s="21"/>
      <c r="M74" s="21"/>
    </row>
    <row r="75" spans="1:31" ht="11.25">
      <c r="B75" s="21"/>
      <c r="M75" s="21"/>
    </row>
    <row r="76" spans="1:31" s="2" customFormat="1" ht="12.75">
      <c r="A76" s="33"/>
      <c r="B76" s="34"/>
      <c r="C76" s="33"/>
      <c r="D76" s="49" t="s">
        <v>50</v>
      </c>
      <c r="E76" s="36"/>
      <c r="F76" s="115" t="s">
        <v>51</v>
      </c>
      <c r="G76" s="49" t="s">
        <v>50</v>
      </c>
      <c r="H76" s="36"/>
      <c r="I76" s="36"/>
      <c r="J76" s="116" t="s">
        <v>51</v>
      </c>
      <c r="K76" s="36"/>
      <c r="L76" s="36"/>
      <c r="M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95</v>
      </c>
      <c r="D82" s="33"/>
      <c r="E82" s="33"/>
      <c r="F82" s="33"/>
      <c r="G82" s="33"/>
      <c r="H82" s="33"/>
      <c r="I82" s="33"/>
      <c r="J82" s="33"/>
      <c r="K82" s="33"/>
      <c r="L82" s="33"/>
      <c r="M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33"/>
      <c r="M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SSS škola Rozpočet okien a svietidiel 3</v>
      </c>
      <c r="F85" s="265"/>
      <c r="G85" s="265"/>
      <c r="H85" s="265"/>
      <c r="I85" s="33"/>
      <c r="J85" s="33"/>
      <c r="K85" s="33"/>
      <c r="L85" s="33"/>
      <c r="M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91</v>
      </c>
      <c r="D86" s="33"/>
      <c r="E86" s="33"/>
      <c r="F86" s="33"/>
      <c r="G86" s="33"/>
      <c r="H86" s="33"/>
      <c r="I86" s="33"/>
      <c r="J86" s="33"/>
      <c r="K86" s="33"/>
      <c r="L86" s="33"/>
      <c r="M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4" t="str">
        <f>E9</f>
        <v>Objekt2 - Elek. práce</v>
      </c>
      <c r="F87" s="266"/>
      <c r="G87" s="266"/>
      <c r="H87" s="266"/>
      <c r="I87" s="33"/>
      <c r="J87" s="33"/>
      <c r="K87" s="33"/>
      <c r="L87" s="33"/>
      <c r="M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 xml:space="preserve"> </v>
      </c>
      <c r="G89" s="33"/>
      <c r="H89" s="33"/>
      <c r="I89" s="28" t="s">
        <v>22</v>
      </c>
      <c r="J89" s="59" t="str">
        <f>IF(J12="","",J12)</f>
        <v>17. 7. 2024</v>
      </c>
      <c r="K89" s="33"/>
      <c r="L89" s="33"/>
      <c r="M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24</v>
      </c>
      <c r="D91" s="33"/>
      <c r="E91" s="33"/>
      <c r="F91" s="26" t="str">
        <f>E15</f>
        <v xml:space="preserve">Spojená Škola Školská 7 Banská Bystrica </v>
      </c>
      <c r="G91" s="33"/>
      <c r="H91" s="33"/>
      <c r="I91" s="28" t="s">
        <v>30</v>
      </c>
      <c r="J91" s="31" t="str">
        <f>E21</f>
        <v>Ing.Arch. Križo</v>
      </c>
      <c r="K91" s="33"/>
      <c r="L91" s="33"/>
      <c r="M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Milan Paprčka </v>
      </c>
      <c r="K92" s="33"/>
      <c r="L92" s="33"/>
      <c r="M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7" t="s">
        <v>96</v>
      </c>
      <c r="D94" s="109"/>
      <c r="E94" s="109"/>
      <c r="F94" s="109"/>
      <c r="G94" s="109"/>
      <c r="H94" s="109"/>
      <c r="I94" s="118" t="s">
        <v>97</v>
      </c>
      <c r="J94" s="118" t="s">
        <v>98</v>
      </c>
      <c r="K94" s="118" t="s">
        <v>99</v>
      </c>
      <c r="L94" s="109"/>
      <c r="M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9" t="s">
        <v>100</v>
      </c>
      <c r="D96" s="33"/>
      <c r="E96" s="33"/>
      <c r="F96" s="33"/>
      <c r="G96" s="33"/>
      <c r="H96" s="33"/>
      <c r="I96" s="75">
        <f t="shared" ref="I96:J99" si="0">Q124</f>
        <v>0</v>
      </c>
      <c r="J96" s="75">
        <f t="shared" si="0"/>
        <v>0</v>
      </c>
      <c r="K96" s="75">
        <f>K124</f>
        <v>0</v>
      </c>
      <c r="L96" s="33"/>
      <c r="M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101</v>
      </c>
    </row>
    <row r="97" spans="1:31" s="9" customFormat="1" ht="24.95" customHeight="1">
      <c r="B97" s="120"/>
      <c r="D97" s="121" t="s">
        <v>278</v>
      </c>
      <c r="E97" s="122"/>
      <c r="F97" s="122"/>
      <c r="G97" s="122"/>
      <c r="H97" s="122"/>
      <c r="I97" s="123">
        <f t="shared" si="0"/>
        <v>0</v>
      </c>
      <c r="J97" s="123">
        <f t="shared" si="0"/>
        <v>0</v>
      </c>
      <c r="K97" s="123">
        <f>K125</f>
        <v>0</v>
      </c>
      <c r="M97" s="120"/>
    </row>
    <row r="98" spans="1:31" s="9" customFormat="1" ht="24.95" customHeight="1">
      <c r="B98" s="120"/>
      <c r="D98" s="121" t="s">
        <v>278</v>
      </c>
      <c r="E98" s="122"/>
      <c r="F98" s="122"/>
      <c r="G98" s="122"/>
      <c r="H98" s="122"/>
      <c r="I98" s="123">
        <f t="shared" si="0"/>
        <v>0</v>
      </c>
      <c r="J98" s="123">
        <f t="shared" si="0"/>
        <v>0</v>
      </c>
      <c r="K98" s="123">
        <f>K126</f>
        <v>0</v>
      </c>
      <c r="M98" s="120"/>
    </row>
    <row r="99" spans="1:31" s="10" customFormat="1" ht="19.899999999999999" customHeight="1">
      <c r="B99" s="124"/>
      <c r="D99" s="125" t="s">
        <v>279</v>
      </c>
      <c r="E99" s="126"/>
      <c r="F99" s="126"/>
      <c r="G99" s="126"/>
      <c r="H99" s="126"/>
      <c r="I99" s="127">
        <f t="shared" si="0"/>
        <v>0</v>
      </c>
      <c r="J99" s="127">
        <f t="shared" si="0"/>
        <v>0</v>
      </c>
      <c r="K99" s="127">
        <f>K127</f>
        <v>0</v>
      </c>
      <c r="M99" s="124"/>
    </row>
    <row r="100" spans="1:31" s="9" customFormat="1" ht="24.95" customHeight="1">
      <c r="B100" s="120"/>
      <c r="D100" s="121" t="s">
        <v>102</v>
      </c>
      <c r="E100" s="122"/>
      <c r="F100" s="122"/>
      <c r="G100" s="122"/>
      <c r="H100" s="122"/>
      <c r="I100" s="123">
        <f>Q129</f>
        <v>0</v>
      </c>
      <c r="J100" s="123">
        <f>R129</f>
        <v>0</v>
      </c>
      <c r="K100" s="123">
        <f>K129</f>
        <v>0</v>
      </c>
      <c r="M100" s="120"/>
    </row>
    <row r="101" spans="1:31" s="10" customFormat="1" ht="19.899999999999999" customHeight="1">
      <c r="B101" s="124"/>
      <c r="D101" s="125" t="s">
        <v>280</v>
      </c>
      <c r="E101" s="126"/>
      <c r="F101" s="126"/>
      <c r="G101" s="126"/>
      <c r="H101" s="126"/>
      <c r="I101" s="127">
        <f>Q130</f>
        <v>0</v>
      </c>
      <c r="J101" s="127">
        <f>R130</f>
        <v>0</v>
      </c>
      <c r="K101" s="127">
        <f>K130</f>
        <v>0</v>
      </c>
      <c r="M101" s="124"/>
    </row>
    <row r="102" spans="1:31" s="9" customFormat="1" ht="24.95" customHeight="1">
      <c r="B102" s="120"/>
      <c r="D102" s="121" t="s">
        <v>281</v>
      </c>
      <c r="E102" s="122"/>
      <c r="F102" s="122"/>
      <c r="G102" s="122"/>
      <c r="H102" s="122"/>
      <c r="I102" s="123">
        <f>Q145</f>
        <v>0</v>
      </c>
      <c r="J102" s="123">
        <f>R145</f>
        <v>0</v>
      </c>
      <c r="K102" s="123">
        <f>K145</f>
        <v>0</v>
      </c>
      <c r="M102" s="120"/>
    </row>
    <row r="103" spans="1:31" s="10" customFormat="1" ht="19.899999999999999" customHeight="1">
      <c r="B103" s="124"/>
      <c r="D103" s="125" t="s">
        <v>282</v>
      </c>
      <c r="E103" s="126"/>
      <c r="F103" s="126"/>
      <c r="G103" s="126"/>
      <c r="H103" s="126"/>
      <c r="I103" s="127">
        <f>Q146</f>
        <v>0</v>
      </c>
      <c r="J103" s="127">
        <f>R146</f>
        <v>0</v>
      </c>
      <c r="K103" s="127">
        <f>K146</f>
        <v>0</v>
      </c>
      <c r="M103" s="124"/>
    </row>
    <row r="104" spans="1:31" s="10" customFormat="1" ht="19.899999999999999" customHeight="1">
      <c r="B104" s="124"/>
      <c r="D104" s="125" t="s">
        <v>283</v>
      </c>
      <c r="E104" s="126"/>
      <c r="F104" s="126"/>
      <c r="G104" s="126"/>
      <c r="H104" s="126"/>
      <c r="I104" s="127">
        <f>Q158</f>
        <v>0</v>
      </c>
      <c r="J104" s="127">
        <f>R158</f>
        <v>0</v>
      </c>
      <c r="K104" s="127">
        <f>K158</f>
        <v>0</v>
      </c>
      <c r="M104" s="124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111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64" t="str">
        <f>E7</f>
        <v>SSS škola Rozpočet okien a svietidiel 3</v>
      </c>
      <c r="F114" s="265"/>
      <c r="G114" s="265"/>
      <c r="H114" s="265"/>
      <c r="I114" s="33"/>
      <c r="J114" s="33"/>
      <c r="K114" s="33"/>
      <c r="L114" s="33"/>
      <c r="M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91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44" t="str">
        <f>E9</f>
        <v>Objekt2 - Elek. práce</v>
      </c>
      <c r="F116" s="266"/>
      <c r="G116" s="266"/>
      <c r="H116" s="266"/>
      <c r="I116" s="33"/>
      <c r="J116" s="33"/>
      <c r="K116" s="33"/>
      <c r="L116" s="33"/>
      <c r="M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3"/>
      <c r="E118" s="33"/>
      <c r="F118" s="26" t="str">
        <f>F12</f>
        <v xml:space="preserve"> </v>
      </c>
      <c r="G118" s="33"/>
      <c r="H118" s="33"/>
      <c r="I118" s="28" t="s">
        <v>22</v>
      </c>
      <c r="J118" s="59" t="str">
        <f>IF(J12="","",J12)</f>
        <v>17. 7. 2024</v>
      </c>
      <c r="K118" s="33"/>
      <c r="L118" s="33"/>
      <c r="M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24</v>
      </c>
      <c r="D120" s="33"/>
      <c r="E120" s="33"/>
      <c r="F120" s="26" t="str">
        <f>E15</f>
        <v xml:space="preserve">Spojená Škola Školská 7 Banská Bystrica </v>
      </c>
      <c r="G120" s="33"/>
      <c r="H120" s="33"/>
      <c r="I120" s="28" t="s">
        <v>30</v>
      </c>
      <c r="J120" s="31" t="str">
        <f>E21</f>
        <v>Ing.Arch. Križo</v>
      </c>
      <c r="K120" s="33"/>
      <c r="L120" s="33"/>
      <c r="M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28</v>
      </c>
      <c r="D121" s="33"/>
      <c r="E121" s="33"/>
      <c r="F121" s="26" t="str">
        <f>IF(E18="","",E18)</f>
        <v>Vyplň údaj</v>
      </c>
      <c r="G121" s="33"/>
      <c r="H121" s="33"/>
      <c r="I121" s="28" t="s">
        <v>32</v>
      </c>
      <c r="J121" s="31" t="str">
        <f>E24</f>
        <v xml:space="preserve">Milan Paprčka </v>
      </c>
      <c r="K121" s="33"/>
      <c r="L121" s="33"/>
      <c r="M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8"/>
      <c r="B123" s="129"/>
      <c r="C123" s="130" t="s">
        <v>112</v>
      </c>
      <c r="D123" s="131" t="s">
        <v>60</v>
      </c>
      <c r="E123" s="131" t="s">
        <v>56</v>
      </c>
      <c r="F123" s="131" t="s">
        <v>57</v>
      </c>
      <c r="G123" s="131" t="s">
        <v>113</v>
      </c>
      <c r="H123" s="131" t="s">
        <v>114</v>
      </c>
      <c r="I123" s="131" t="s">
        <v>115</v>
      </c>
      <c r="J123" s="131" t="s">
        <v>116</v>
      </c>
      <c r="K123" s="132" t="s">
        <v>99</v>
      </c>
      <c r="L123" s="133" t="s">
        <v>117</v>
      </c>
      <c r="M123" s="134"/>
      <c r="N123" s="66" t="s">
        <v>1</v>
      </c>
      <c r="O123" s="67" t="s">
        <v>39</v>
      </c>
      <c r="P123" s="67" t="s">
        <v>118</v>
      </c>
      <c r="Q123" s="67" t="s">
        <v>119</v>
      </c>
      <c r="R123" s="67" t="s">
        <v>120</v>
      </c>
      <c r="S123" s="67" t="s">
        <v>121</v>
      </c>
      <c r="T123" s="67" t="s">
        <v>122</v>
      </c>
      <c r="U123" s="67" t="s">
        <v>123</v>
      </c>
      <c r="V123" s="67" t="s">
        <v>124</v>
      </c>
      <c r="W123" s="67" t="s">
        <v>125</v>
      </c>
      <c r="X123" s="68" t="s">
        <v>126</v>
      </c>
      <c r="Y123" s="128"/>
      <c r="Z123" s="128"/>
      <c r="AA123" s="128"/>
      <c r="AB123" s="128"/>
      <c r="AC123" s="128"/>
      <c r="AD123" s="128"/>
      <c r="AE123" s="128"/>
    </row>
    <row r="124" spans="1:65" s="2" customFormat="1" ht="22.9" customHeight="1">
      <c r="A124" s="33"/>
      <c r="B124" s="34"/>
      <c r="C124" s="73" t="s">
        <v>100</v>
      </c>
      <c r="D124" s="33"/>
      <c r="E124" s="33"/>
      <c r="F124" s="33"/>
      <c r="G124" s="33"/>
      <c r="H124" s="33"/>
      <c r="I124" s="33"/>
      <c r="J124" s="33"/>
      <c r="K124" s="135">
        <f>BK124</f>
        <v>0</v>
      </c>
      <c r="L124" s="33"/>
      <c r="M124" s="34"/>
      <c r="N124" s="69"/>
      <c r="O124" s="60"/>
      <c r="P124" s="70"/>
      <c r="Q124" s="136">
        <f>Q125+Q126+Q129+Q145</f>
        <v>0</v>
      </c>
      <c r="R124" s="136">
        <f>R125+R126+R129+R145</f>
        <v>0</v>
      </c>
      <c r="S124" s="70"/>
      <c r="T124" s="137">
        <f>T125+T126+T129+T145</f>
        <v>0</v>
      </c>
      <c r="U124" s="70"/>
      <c r="V124" s="137">
        <f>V125+V126+V129+V145</f>
        <v>0</v>
      </c>
      <c r="W124" s="70"/>
      <c r="X124" s="138">
        <f>X125+X126+X129+X145</f>
        <v>0</v>
      </c>
      <c r="Y124" s="33"/>
      <c r="Z124" s="33"/>
      <c r="AA124" s="33"/>
      <c r="AB124" s="33"/>
      <c r="AC124" s="33"/>
      <c r="AD124" s="33"/>
      <c r="AE124" s="33"/>
      <c r="AT124" s="18" t="s">
        <v>76</v>
      </c>
      <c r="AU124" s="18" t="s">
        <v>101</v>
      </c>
      <c r="BK124" s="139">
        <f>BK125+BK126+BK129+BK145</f>
        <v>0</v>
      </c>
    </row>
    <row r="125" spans="1:65" s="12" customFormat="1" ht="25.9" customHeight="1">
      <c r="B125" s="140"/>
      <c r="D125" s="141" t="s">
        <v>76</v>
      </c>
      <c r="E125" s="142" t="s">
        <v>284</v>
      </c>
      <c r="F125" s="142" t="s">
        <v>285</v>
      </c>
      <c r="I125" s="143"/>
      <c r="J125" s="143"/>
      <c r="K125" s="144">
        <f>BK125</f>
        <v>0</v>
      </c>
      <c r="M125" s="140"/>
      <c r="N125" s="145"/>
      <c r="O125" s="146"/>
      <c r="P125" s="146"/>
      <c r="Q125" s="147">
        <v>0</v>
      </c>
      <c r="R125" s="147">
        <v>0</v>
      </c>
      <c r="S125" s="146"/>
      <c r="T125" s="148">
        <v>0</v>
      </c>
      <c r="U125" s="146"/>
      <c r="V125" s="148">
        <v>0</v>
      </c>
      <c r="W125" s="146"/>
      <c r="X125" s="149">
        <v>0</v>
      </c>
      <c r="AR125" s="141" t="s">
        <v>85</v>
      </c>
      <c r="AT125" s="150" t="s">
        <v>76</v>
      </c>
      <c r="AU125" s="150" t="s">
        <v>77</v>
      </c>
      <c r="AY125" s="141" t="s">
        <v>129</v>
      </c>
      <c r="BK125" s="151">
        <v>0</v>
      </c>
    </row>
    <row r="126" spans="1:65" s="12" customFormat="1" ht="25.9" customHeight="1">
      <c r="B126" s="140"/>
      <c r="D126" s="141" t="s">
        <v>76</v>
      </c>
      <c r="E126" s="142" t="s">
        <v>284</v>
      </c>
      <c r="F126" s="142" t="s">
        <v>285</v>
      </c>
      <c r="I126" s="143"/>
      <c r="J126" s="143"/>
      <c r="K126" s="144">
        <f>BK126</f>
        <v>0</v>
      </c>
      <c r="M126" s="140"/>
      <c r="N126" s="145"/>
      <c r="O126" s="146"/>
      <c r="P126" s="146"/>
      <c r="Q126" s="147">
        <f>Q127</f>
        <v>0</v>
      </c>
      <c r="R126" s="147">
        <f>R127</f>
        <v>0</v>
      </c>
      <c r="S126" s="146"/>
      <c r="T126" s="148">
        <f>T127</f>
        <v>0</v>
      </c>
      <c r="U126" s="146"/>
      <c r="V126" s="148">
        <f>V127</f>
        <v>0</v>
      </c>
      <c r="W126" s="146"/>
      <c r="X126" s="149">
        <f>X127</f>
        <v>0</v>
      </c>
      <c r="AR126" s="141" t="s">
        <v>85</v>
      </c>
      <c r="AT126" s="150" t="s">
        <v>76</v>
      </c>
      <c r="AU126" s="150" t="s">
        <v>77</v>
      </c>
      <c r="AY126" s="141" t="s">
        <v>129</v>
      </c>
      <c r="BK126" s="151">
        <f>BK127</f>
        <v>0</v>
      </c>
    </row>
    <row r="127" spans="1:65" s="12" customFormat="1" ht="22.9" customHeight="1">
      <c r="B127" s="140"/>
      <c r="D127" s="141" t="s">
        <v>76</v>
      </c>
      <c r="E127" s="152" t="s">
        <v>286</v>
      </c>
      <c r="F127" s="152" t="s">
        <v>287</v>
      </c>
      <c r="I127" s="143"/>
      <c r="J127" s="143"/>
      <c r="K127" s="153">
        <f>BK127</f>
        <v>0</v>
      </c>
      <c r="M127" s="140"/>
      <c r="N127" s="145"/>
      <c r="O127" s="146"/>
      <c r="P127" s="146"/>
      <c r="Q127" s="147">
        <f>Q128</f>
        <v>0</v>
      </c>
      <c r="R127" s="147">
        <f>R128</f>
        <v>0</v>
      </c>
      <c r="S127" s="146"/>
      <c r="T127" s="148">
        <f>T128</f>
        <v>0</v>
      </c>
      <c r="U127" s="146"/>
      <c r="V127" s="148">
        <f>V128</f>
        <v>0</v>
      </c>
      <c r="W127" s="146"/>
      <c r="X127" s="149">
        <f>X128</f>
        <v>0</v>
      </c>
      <c r="AR127" s="141" t="s">
        <v>139</v>
      </c>
      <c r="AT127" s="150" t="s">
        <v>76</v>
      </c>
      <c r="AU127" s="150" t="s">
        <v>85</v>
      </c>
      <c r="AY127" s="141" t="s">
        <v>129</v>
      </c>
      <c r="BK127" s="151">
        <f>BK128</f>
        <v>0</v>
      </c>
    </row>
    <row r="128" spans="1:65" s="2" customFormat="1" ht="37.9" customHeight="1">
      <c r="A128" s="33"/>
      <c r="B128" s="154"/>
      <c r="C128" s="155" t="s">
        <v>85</v>
      </c>
      <c r="D128" s="155" t="s">
        <v>134</v>
      </c>
      <c r="E128" s="156" t="s">
        <v>288</v>
      </c>
      <c r="F128" s="157" t="s">
        <v>289</v>
      </c>
      <c r="G128" s="158" t="s">
        <v>137</v>
      </c>
      <c r="H128" s="159">
        <v>400</v>
      </c>
      <c r="I128" s="160"/>
      <c r="J128" s="160"/>
      <c r="K128" s="161">
        <f>ROUND(P128*H128,2)</f>
        <v>0</v>
      </c>
      <c r="L128" s="162"/>
      <c r="M128" s="34"/>
      <c r="N128" s="163" t="s">
        <v>1</v>
      </c>
      <c r="O128" s="164" t="s">
        <v>41</v>
      </c>
      <c r="P128" s="165">
        <f>I128+J128</f>
        <v>0</v>
      </c>
      <c r="Q128" s="165">
        <f>ROUND(I128*H128,2)</f>
        <v>0</v>
      </c>
      <c r="R128" s="165">
        <f>ROUND(J128*H128,2)</f>
        <v>0</v>
      </c>
      <c r="S128" s="62"/>
      <c r="T128" s="166">
        <f>S128*H128</f>
        <v>0</v>
      </c>
      <c r="U128" s="166">
        <v>0</v>
      </c>
      <c r="V128" s="166">
        <f>U128*H128</f>
        <v>0</v>
      </c>
      <c r="W128" s="166">
        <v>0</v>
      </c>
      <c r="X128" s="167">
        <f>W128*H128</f>
        <v>0</v>
      </c>
      <c r="Y128" s="33"/>
      <c r="Z128" s="33"/>
      <c r="AA128" s="33"/>
      <c r="AB128" s="33"/>
      <c r="AC128" s="33"/>
      <c r="AD128" s="33"/>
      <c r="AE128" s="33"/>
      <c r="AR128" s="168" t="s">
        <v>165</v>
      </c>
      <c r="AT128" s="168" t="s">
        <v>134</v>
      </c>
      <c r="AU128" s="168" t="s">
        <v>139</v>
      </c>
      <c r="AY128" s="18" t="s">
        <v>129</v>
      </c>
      <c r="BE128" s="169">
        <f>IF(O128="základná",K128,0)</f>
        <v>0</v>
      </c>
      <c r="BF128" s="169">
        <f>IF(O128="znížená",K128,0)</f>
        <v>0</v>
      </c>
      <c r="BG128" s="169">
        <f>IF(O128="zákl. prenesená",K128,0)</f>
        <v>0</v>
      </c>
      <c r="BH128" s="169">
        <f>IF(O128="zníž. prenesená",K128,0)</f>
        <v>0</v>
      </c>
      <c r="BI128" s="169">
        <f>IF(O128="nulová",K128,0)</f>
        <v>0</v>
      </c>
      <c r="BJ128" s="18" t="s">
        <v>139</v>
      </c>
      <c r="BK128" s="169">
        <f>ROUND(P128*H128,2)</f>
        <v>0</v>
      </c>
      <c r="BL128" s="18" t="s">
        <v>165</v>
      </c>
      <c r="BM128" s="168" t="s">
        <v>139</v>
      </c>
    </row>
    <row r="129" spans="1:65" s="12" customFormat="1" ht="25.9" customHeight="1">
      <c r="B129" s="140"/>
      <c r="D129" s="141" t="s">
        <v>76</v>
      </c>
      <c r="E129" s="142" t="s">
        <v>127</v>
      </c>
      <c r="F129" s="142" t="s">
        <v>128</v>
      </c>
      <c r="I129" s="143"/>
      <c r="J129" s="143"/>
      <c r="K129" s="144">
        <f>BK129</f>
        <v>0</v>
      </c>
      <c r="M129" s="140"/>
      <c r="N129" s="145"/>
      <c r="O129" s="146"/>
      <c r="P129" s="146"/>
      <c r="Q129" s="147">
        <f>Q130</f>
        <v>0</v>
      </c>
      <c r="R129" s="147">
        <f>R130</f>
        <v>0</v>
      </c>
      <c r="S129" s="146"/>
      <c r="T129" s="148">
        <f>T130</f>
        <v>0</v>
      </c>
      <c r="U129" s="146"/>
      <c r="V129" s="148">
        <f>V130</f>
        <v>0</v>
      </c>
      <c r="W129" s="146"/>
      <c r="X129" s="149">
        <f>X130</f>
        <v>0</v>
      </c>
      <c r="AR129" s="141" t="s">
        <v>85</v>
      </c>
      <c r="AT129" s="150" t="s">
        <v>76</v>
      </c>
      <c r="AU129" s="150" t="s">
        <v>77</v>
      </c>
      <c r="AY129" s="141" t="s">
        <v>129</v>
      </c>
      <c r="BK129" s="151">
        <f>BK130</f>
        <v>0</v>
      </c>
    </row>
    <row r="130" spans="1:65" s="12" customFormat="1" ht="22.9" customHeight="1">
      <c r="B130" s="140"/>
      <c r="D130" s="141" t="s">
        <v>76</v>
      </c>
      <c r="E130" s="152" t="s">
        <v>132</v>
      </c>
      <c r="F130" s="152" t="s">
        <v>291</v>
      </c>
      <c r="I130" s="143"/>
      <c r="J130" s="143"/>
      <c r="K130" s="153">
        <f>BK130</f>
        <v>0</v>
      </c>
      <c r="M130" s="140"/>
      <c r="N130" s="145"/>
      <c r="O130" s="146"/>
      <c r="P130" s="146"/>
      <c r="Q130" s="147">
        <f>SUM(Q131:Q144)</f>
        <v>0</v>
      </c>
      <c r="R130" s="147">
        <f>SUM(R131:R144)</f>
        <v>0</v>
      </c>
      <c r="S130" s="146"/>
      <c r="T130" s="148">
        <f>SUM(T131:T144)</f>
        <v>0</v>
      </c>
      <c r="U130" s="146"/>
      <c r="V130" s="148">
        <f>SUM(V131:V144)</f>
        <v>0</v>
      </c>
      <c r="W130" s="146"/>
      <c r="X130" s="149">
        <f>SUM(X131:X144)</f>
        <v>0</v>
      </c>
      <c r="AR130" s="141" t="s">
        <v>85</v>
      </c>
      <c r="AT130" s="150" t="s">
        <v>76</v>
      </c>
      <c r="AU130" s="150" t="s">
        <v>85</v>
      </c>
      <c r="AY130" s="141" t="s">
        <v>129</v>
      </c>
      <c r="BK130" s="151">
        <f>SUM(BK131:BK144)</f>
        <v>0</v>
      </c>
    </row>
    <row r="131" spans="1:65" s="2" customFormat="1" ht="16.5" customHeight="1">
      <c r="A131" s="33"/>
      <c r="B131" s="154"/>
      <c r="C131" s="155" t="s">
        <v>139</v>
      </c>
      <c r="D131" s="155" t="s">
        <v>134</v>
      </c>
      <c r="E131" s="156" t="s">
        <v>292</v>
      </c>
      <c r="F131" s="157" t="s">
        <v>293</v>
      </c>
      <c r="G131" s="158" t="s">
        <v>294</v>
      </c>
      <c r="H131" s="159">
        <v>208</v>
      </c>
      <c r="I131" s="160"/>
      <c r="J131" s="160"/>
      <c r="K131" s="161">
        <f>ROUND(P131*H131,2)</f>
        <v>0</v>
      </c>
      <c r="L131" s="162"/>
      <c r="M131" s="34"/>
      <c r="N131" s="163" t="s">
        <v>1</v>
      </c>
      <c r="O131" s="164" t="s">
        <v>41</v>
      </c>
      <c r="P131" s="165">
        <f>I131+J131</f>
        <v>0</v>
      </c>
      <c r="Q131" s="165">
        <f>ROUND(I131*H131,2)</f>
        <v>0</v>
      </c>
      <c r="R131" s="165">
        <f>ROUND(J131*H131,2)</f>
        <v>0</v>
      </c>
      <c r="S131" s="62"/>
      <c r="T131" s="166">
        <f>S131*H131</f>
        <v>0</v>
      </c>
      <c r="U131" s="166">
        <v>0</v>
      </c>
      <c r="V131" s="166">
        <f>U131*H131</f>
        <v>0</v>
      </c>
      <c r="W131" s="166">
        <v>0</v>
      </c>
      <c r="X131" s="167">
        <f>W131*H131</f>
        <v>0</v>
      </c>
      <c r="Y131" s="33"/>
      <c r="Z131" s="33"/>
      <c r="AA131" s="33"/>
      <c r="AB131" s="33"/>
      <c r="AC131" s="33"/>
      <c r="AD131" s="33"/>
      <c r="AE131" s="33"/>
      <c r="AR131" s="168" t="s">
        <v>138</v>
      </c>
      <c r="AT131" s="168" t="s">
        <v>134</v>
      </c>
      <c r="AU131" s="168" t="s">
        <v>139</v>
      </c>
      <c r="AY131" s="18" t="s">
        <v>129</v>
      </c>
      <c r="BE131" s="169">
        <f>IF(O131="základná",K131,0)</f>
        <v>0</v>
      </c>
      <c r="BF131" s="169">
        <f>IF(O131="znížená",K131,0)</f>
        <v>0</v>
      </c>
      <c r="BG131" s="169">
        <f>IF(O131="zákl. prenesená",K131,0)</f>
        <v>0</v>
      </c>
      <c r="BH131" s="169">
        <f>IF(O131="zníž. prenesená",K131,0)</f>
        <v>0</v>
      </c>
      <c r="BI131" s="169">
        <f>IF(O131="nulová",K131,0)</f>
        <v>0</v>
      </c>
      <c r="BJ131" s="18" t="s">
        <v>139</v>
      </c>
      <c r="BK131" s="169">
        <f>ROUND(P131*H131,2)</f>
        <v>0</v>
      </c>
      <c r="BL131" s="18" t="s">
        <v>138</v>
      </c>
      <c r="BM131" s="168" t="s">
        <v>138</v>
      </c>
    </row>
    <row r="132" spans="1:65" s="2" customFormat="1" ht="24.2" customHeight="1">
      <c r="A132" s="33"/>
      <c r="B132" s="154"/>
      <c r="C132" s="155" t="s">
        <v>142</v>
      </c>
      <c r="D132" s="155" t="s">
        <v>134</v>
      </c>
      <c r="E132" s="156" t="s">
        <v>143</v>
      </c>
      <c r="F132" s="157" t="s">
        <v>144</v>
      </c>
      <c r="G132" s="158" t="s">
        <v>145</v>
      </c>
      <c r="H132" s="159">
        <v>1.5</v>
      </c>
      <c r="I132" s="160"/>
      <c r="J132" s="160"/>
      <c r="K132" s="161">
        <f>ROUND(P132*H132,2)</f>
        <v>0</v>
      </c>
      <c r="L132" s="162"/>
      <c r="M132" s="34"/>
      <c r="N132" s="163" t="s">
        <v>1</v>
      </c>
      <c r="O132" s="164" t="s">
        <v>41</v>
      </c>
      <c r="P132" s="165">
        <f>I132+J132</f>
        <v>0</v>
      </c>
      <c r="Q132" s="165">
        <f>ROUND(I132*H132,2)</f>
        <v>0</v>
      </c>
      <c r="R132" s="165">
        <f>ROUND(J132*H132,2)</f>
        <v>0</v>
      </c>
      <c r="S132" s="62"/>
      <c r="T132" s="166">
        <f>S132*H132</f>
        <v>0</v>
      </c>
      <c r="U132" s="166">
        <v>0</v>
      </c>
      <c r="V132" s="166">
        <f>U132*H132</f>
        <v>0</v>
      </c>
      <c r="W132" s="166">
        <v>0</v>
      </c>
      <c r="X132" s="167">
        <f>W132*H132</f>
        <v>0</v>
      </c>
      <c r="Y132" s="33"/>
      <c r="Z132" s="33"/>
      <c r="AA132" s="33"/>
      <c r="AB132" s="33"/>
      <c r="AC132" s="33"/>
      <c r="AD132" s="33"/>
      <c r="AE132" s="33"/>
      <c r="AR132" s="168" t="s">
        <v>138</v>
      </c>
      <c r="AT132" s="168" t="s">
        <v>134</v>
      </c>
      <c r="AU132" s="168" t="s">
        <v>139</v>
      </c>
      <c r="AY132" s="18" t="s">
        <v>129</v>
      </c>
      <c r="BE132" s="169">
        <f>IF(O132="základná",K132,0)</f>
        <v>0</v>
      </c>
      <c r="BF132" s="169">
        <f>IF(O132="znížená",K132,0)</f>
        <v>0</v>
      </c>
      <c r="BG132" s="169">
        <f>IF(O132="zákl. prenesená",K132,0)</f>
        <v>0</v>
      </c>
      <c r="BH132" s="169">
        <f>IF(O132="zníž. prenesená",K132,0)</f>
        <v>0</v>
      </c>
      <c r="BI132" s="169">
        <f>IF(O132="nulová",K132,0)</f>
        <v>0</v>
      </c>
      <c r="BJ132" s="18" t="s">
        <v>139</v>
      </c>
      <c r="BK132" s="169">
        <f>ROUND(P132*H132,2)</f>
        <v>0</v>
      </c>
      <c r="BL132" s="18" t="s">
        <v>138</v>
      </c>
      <c r="BM132" s="168" t="s">
        <v>130</v>
      </c>
    </row>
    <row r="133" spans="1:65" s="2" customFormat="1" ht="24.2" customHeight="1">
      <c r="A133" s="33"/>
      <c r="B133" s="154"/>
      <c r="C133" s="155" t="s">
        <v>138</v>
      </c>
      <c r="D133" s="155" t="s">
        <v>134</v>
      </c>
      <c r="E133" s="156" t="s">
        <v>146</v>
      </c>
      <c r="F133" s="157" t="s">
        <v>147</v>
      </c>
      <c r="G133" s="158" t="s">
        <v>145</v>
      </c>
      <c r="H133" s="159">
        <v>3</v>
      </c>
      <c r="I133" s="160"/>
      <c r="J133" s="160"/>
      <c r="K133" s="161">
        <f>ROUND(P133*H133,2)</f>
        <v>0</v>
      </c>
      <c r="L133" s="162"/>
      <c r="M133" s="34"/>
      <c r="N133" s="163" t="s">
        <v>1</v>
      </c>
      <c r="O133" s="164" t="s">
        <v>41</v>
      </c>
      <c r="P133" s="165">
        <f>I133+J133</f>
        <v>0</v>
      </c>
      <c r="Q133" s="165">
        <f>ROUND(I133*H133,2)</f>
        <v>0</v>
      </c>
      <c r="R133" s="165">
        <f>ROUND(J133*H133,2)</f>
        <v>0</v>
      </c>
      <c r="S133" s="62"/>
      <c r="T133" s="166">
        <f>S133*H133</f>
        <v>0</v>
      </c>
      <c r="U133" s="166">
        <v>0</v>
      </c>
      <c r="V133" s="166">
        <f>U133*H133</f>
        <v>0</v>
      </c>
      <c r="W133" s="166">
        <v>0</v>
      </c>
      <c r="X133" s="167">
        <f>W133*H133</f>
        <v>0</v>
      </c>
      <c r="Y133" s="33"/>
      <c r="Z133" s="33"/>
      <c r="AA133" s="33"/>
      <c r="AB133" s="33"/>
      <c r="AC133" s="33"/>
      <c r="AD133" s="33"/>
      <c r="AE133" s="33"/>
      <c r="AR133" s="168" t="s">
        <v>138</v>
      </c>
      <c r="AT133" s="168" t="s">
        <v>134</v>
      </c>
      <c r="AU133" s="168" t="s">
        <v>139</v>
      </c>
      <c r="AY133" s="18" t="s">
        <v>129</v>
      </c>
      <c r="BE133" s="169">
        <f>IF(O133="základná",K133,0)</f>
        <v>0</v>
      </c>
      <c r="BF133" s="169">
        <f>IF(O133="znížená",K133,0)</f>
        <v>0</v>
      </c>
      <c r="BG133" s="169">
        <f>IF(O133="zákl. prenesená",K133,0)</f>
        <v>0</v>
      </c>
      <c r="BH133" s="169">
        <f>IF(O133="zníž. prenesená",K133,0)</f>
        <v>0</v>
      </c>
      <c r="BI133" s="169">
        <f>IF(O133="nulová",K133,0)</f>
        <v>0</v>
      </c>
      <c r="BJ133" s="18" t="s">
        <v>139</v>
      </c>
      <c r="BK133" s="169">
        <f>ROUND(P133*H133,2)</f>
        <v>0</v>
      </c>
      <c r="BL133" s="18" t="s">
        <v>138</v>
      </c>
      <c r="BM133" s="168" t="s">
        <v>148</v>
      </c>
    </row>
    <row r="134" spans="1:65" s="13" customFormat="1" ht="11.25">
      <c r="B134" s="170"/>
      <c r="D134" s="171" t="s">
        <v>156</v>
      </c>
      <c r="E134" s="172" t="s">
        <v>1</v>
      </c>
      <c r="F134" s="173" t="s">
        <v>295</v>
      </c>
      <c r="H134" s="174">
        <v>3</v>
      </c>
      <c r="I134" s="175"/>
      <c r="J134" s="175"/>
      <c r="M134" s="170"/>
      <c r="N134" s="176"/>
      <c r="O134" s="177"/>
      <c r="P134" s="177"/>
      <c r="Q134" s="177"/>
      <c r="R134" s="177"/>
      <c r="S134" s="177"/>
      <c r="T134" s="177"/>
      <c r="U134" s="177"/>
      <c r="V134" s="177"/>
      <c r="W134" s="177"/>
      <c r="X134" s="178"/>
      <c r="AT134" s="172" t="s">
        <v>156</v>
      </c>
      <c r="AU134" s="172" t="s">
        <v>139</v>
      </c>
      <c r="AV134" s="13" t="s">
        <v>139</v>
      </c>
      <c r="AW134" s="13" t="s">
        <v>4</v>
      </c>
      <c r="AX134" s="13" t="s">
        <v>77</v>
      </c>
      <c r="AY134" s="172" t="s">
        <v>129</v>
      </c>
    </row>
    <row r="135" spans="1:65" s="14" customFormat="1" ht="11.25">
      <c r="B135" s="179"/>
      <c r="D135" s="171" t="s">
        <v>156</v>
      </c>
      <c r="E135" s="180" t="s">
        <v>1</v>
      </c>
      <c r="F135" s="181" t="s">
        <v>158</v>
      </c>
      <c r="H135" s="182">
        <v>3</v>
      </c>
      <c r="I135" s="183"/>
      <c r="J135" s="183"/>
      <c r="M135" s="179"/>
      <c r="N135" s="184"/>
      <c r="O135" s="185"/>
      <c r="P135" s="185"/>
      <c r="Q135" s="185"/>
      <c r="R135" s="185"/>
      <c r="S135" s="185"/>
      <c r="T135" s="185"/>
      <c r="U135" s="185"/>
      <c r="V135" s="185"/>
      <c r="W135" s="185"/>
      <c r="X135" s="186"/>
      <c r="AT135" s="180" t="s">
        <v>156</v>
      </c>
      <c r="AU135" s="180" t="s">
        <v>139</v>
      </c>
      <c r="AV135" s="14" t="s">
        <v>138</v>
      </c>
      <c r="AW135" s="14" t="s">
        <v>4</v>
      </c>
      <c r="AX135" s="14" t="s">
        <v>85</v>
      </c>
      <c r="AY135" s="180" t="s">
        <v>129</v>
      </c>
    </row>
    <row r="136" spans="1:65" s="2" customFormat="1" ht="21.75" customHeight="1">
      <c r="A136" s="33"/>
      <c r="B136" s="154"/>
      <c r="C136" s="155" t="s">
        <v>149</v>
      </c>
      <c r="D136" s="155" t="s">
        <v>134</v>
      </c>
      <c r="E136" s="156" t="s">
        <v>150</v>
      </c>
      <c r="F136" s="157" t="s">
        <v>151</v>
      </c>
      <c r="G136" s="158" t="s">
        <v>145</v>
      </c>
      <c r="H136" s="159">
        <v>1.5</v>
      </c>
      <c r="I136" s="160"/>
      <c r="J136" s="160"/>
      <c r="K136" s="161">
        <f>ROUND(P136*H136,2)</f>
        <v>0</v>
      </c>
      <c r="L136" s="162"/>
      <c r="M136" s="34"/>
      <c r="N136" s="163" t="s">
        <v>1</v>
      </c>
      <c r="O136" s="164" t="s">
        <v>41</v>
      </c>
      <c r="P136" s="165">
        <f>I136+J136</f>
        <v>0</v>
      </c>
      <c r="Q136" s="165">
        <f>ROUND(I136*H136,2)</f>
        <v>0</v>
      </c>
      <c r="R136" s="165">
        <f>ROUND(J136*H136,2)</f>
        <v>0</v>
      </c>
      <c r="S136" s="62"/>
      <c r="T136" s="166">
        <f>S136*H136</f>
        <v>0</v>
      </c>
      <c r="U136" s="166">
        <v>0</v>
      </c>
      <c r="V136" s="166">
        <f>U136*H136</f>
        <v>0</v>
      </c>
      <c r="W136" s="166">
        <v>0</v>
      </c>
      <c r="X136" s="167">
        <f>W136*H136</f>
        <v>0</v>
      </c>
      <c r="Y136" s="33"/>
      <c r="Z136" s="33"/>
      <c r="AA136" s="33"/>
      <c r="AB136" s="33"/>
      <c r="AC136" s="33"/>
      <c r="AD136" s="33"/>
      <c r="AE136" s="33"/>
      <c r="AR136" s="168" t="s">
        <v>138</v>
      </c>
      <c r="AT136" s="168" t="s">
        <v>134</v>
      </c>
      <c r="AU136" s="168" t="s">
        <v>139</v>
      </c>
      <c r="AY136" s="18" t="s">
        <v>129</v>
      </c>
      <c r="BE136" s="169">
        <f>IF(O136="základná",K136,0)</f>
        <v>0</v>
      </c>
      <c r="BF136" s="169">
        <f>IF(O136="znížená",K136,0)</f>
        <v>0</v>
      </c>
      <c r="BG136" s="169">
        <f>IF(O136="zákl. prenesená",K136,0)</f>
        <v>0</v>
      </c>
      <c r="BH136" s="169">
        <f>IF(O136="zníž. prenesená",K136,0)</f>
        <v>0</v>
      </c>
      <c r="BI136" s="169">
        <f>IF(O136="nulová",K136,0)</f>
        <v>0</v>
      </c>
      <c r="BJ136" s="18" t="s">
        <v>139</v>
      </c>
      <c r="BK136" s="169">
        <f>ROUND(P136*H136,2)</f>
        <v>0</v>
      </c>
      <c r="BL136" s="18" t="s">
        <v>138</v>
      </c>
      <c r="BM136" s="168" t="s">
        <v>152</v>
      </c>
    </row>
    <row r="137" spans="1:65" s="2" customFormat="1" ht="24.2" customHeight="1">
      <c r="A137" s="33"/>
      <c r="B137" s="154"/>
      <c r="C137" s="155" t="s">
        <v>130</v>
      </c>
      <c r="D137" s="155" t="s">
        <v>134</v>
      </c>
      <c r="E137" s="156" t="s">
        <v>153</v>
      </c>
      <c r="F137" s="157" t="s">
        <v>154</v>
      </c>
      <c r="G137" s="158" t="s">
        <v>145</v>
      </c>
      <c r="H137" s="159">
        <v>7.5</v>
      </c>
      <c r="I137" s="160"/>
      <c r="J137" s="160"/>
      <c r="K137" s="161">
        <f>ROUND(P137*H137,2)</f>
        <v>0</v>
      </c>
      <c r="L137" s="162"/>
      <c r="M137" s="34"/>
      <c r="N137" s="163" t="s">
        <v>1</v>
      </c>
      <c r="O137" s="164" t="s">
        <v>41</v>
      </c>
      <c r="P137" s="165">
        <f>I137+J137</f>
        <v>0</v>
      </c>
      <c r="Q137" s="165">
        <f>ROUND(I137*H137,2)</f>
        <v>0</v>
      </c>
      <c r="R137" s="165">
        <f>ROUND(J137*H137,2)</f>
        <v>0</v>
      </c>
      <c r="S137" s="62"/>
      <c r="T137" s="166">
        <f>S137*H137</f>
        <v>0</v>
      </c>
      <c r="U137" s="166">
        <v>0</v>
      </c>
      <c r="V137" s="166">
        <f>U137*H137</f>
        <v>0</v>
      </c>
      <c r="W137" s="166">
        <v>0</v>
      </c>
      <c r="X137" s="167">
        <f>W137*H137</f>
        <v>0</v>
      </c>
      <c r="Y137" s="33"/>
      <c r="Z137" s="33"/>
      <c r="AA137" s="33"/>
      <c r="AB137" s="33"/>
      <c r="AC137" s="33"/>
      <c r="AD137" s="33"/>
      <c r="AE137" s="33"/>
      <c r="AR137" s="168" t="s">
        <v>138</v>
      </c>
      <c r="AT137" s="168" t="s">
        <v>134</v>
      </c>
      <c r="AU137" s="168" t="s">
        <v>139</v>
      </c>
      <c r="AY137" s="18" t="s">
        <v>129</v>
      </c>
      <c r="BE137" s="169">
        <f>IF(O137="základná",K137,0)</f>
        <v>0</v>
      </c>
      <c r="BF137" s="169">
        <f>IF(O137="znížená",K137,0)</f>
        <v>0</v>
      </c>
      <c r="BG137" s="169">
        <f>IF(O137="zákl. prenesená",K137,0)</f>
        <v>0</v>
      </c>
      <c r="BH137" s="169">
        <f>IF(O137="zníž. prenesená",K137,0)</f>
        <v>0</v>
      </c>
      <c r="BI137" s="169">
        <f>IF(O137="nulová",K137,0)</f>
        <v>0</v>
      </c>
      <c r="BJ137" s="18" t="s">
        <v>139</v>
      </c>
      <c r="BK137" s="169">
        <f>ROUND(P137*H137,2)</f>
        <v>0</v>
      </c>
      <c r="BL137" s="18" t="s">
        <v>138</v>
      </c>
      <c r="BM137" s="168" t="s">
        <v>155</v>
      </c>
    </row>
    <row r="138" spans="1:65" s="13" customFormat="1" ht="11.25">
      <c r="B138" s="170"/>
      <c r="D138" s="171" t="s">
        <v>156</v>
      </c>
      <c r="E138" s="172" t="s">
        <v>1</v>
      </c>
      <c r="F138" s="173" t="s">
        <v>296</v>
      </c>
      <c r="H138" s="174">
        <v>7.5</v>
      </c>
      <c r="I138" s="175"/>
      <c r="J138" s="175"/>
      <c r="M138" s="170"/>
      <c r="N138" s="176"/>
      <c r="O138" s="177"/>
      <c r="P138" s="177"/>
      <c r="Q138" s="177"/>
      <c r="R138" s="177"/>
      <c r="S138" s="177"/>
      <c r="T138" s="177"/>
      <c r="U138" s="177"/>
      <c r="V138" s="177"/>
      <c r="W138" s="177"/>
      <c r="X138" s="178"/>
      <c r="AT138" s="172" t="s">
        <v>156</v>
      </c>
      <c r="AU138" s="172" t="s">
        <v>139</v>
      </c>
      <c r="AV138" s="13" t="s">
        <v>139</v>
      </c>
      <c r="AW138" s="13" t="s">
        <v>4</v>
      </c>
      <c r="AX138" s="13" t="s">
        <v>77</v>
      </c>
      <c r="AY138" s="172" t="s">
        <v>129</v>
      </c>
    </row>
    <row r="139" spans="1:65" s="14" customFormat="1" ht="11.25">
      <c r="B139" s="179"/>
      <c r="D139" s="171" t="s">
        <v>156</v>
      </c>
      <c r="E139" s="180" t="s">
        <v>1</v>
      </c>
      <c r="F139" s="181" t="s">
        <v>158</v>
      </c>
      <c r="H139" s="182">
        <v>7.5</v>
      </c>
      <c r="I139" s="183"/>
      <c r="J139" s="183"/>
      <c r="M139" s="179"/>
      <c r="N139" s="184"/>
      <c r="O139" s="185"/>
      <c r="P139" s="185"/>
      <c r="Q139" s="185"/>
      <c r="R139" s="185"/>
      <c r="S139" s="185"/>
      <c r="T139" s="185"/>
      <c r="U139" s="185"/>
      <c r="V139" s="185"/>
      <c r="W139" s="185"/>
      <c r="X139" s="186"/>
      <c r="AT139" s="180" t="s">
        <v>156</v>
      </c>
      <c r="AU139" s="180" t="s">
        <v>139</v>
      </c>
      <c r="AV139" s="14" t="s">
        <v>138</v>
      </c>
      <c r="AW139" s="14" t="s">
        <v>4</v>
      </c>
      <c r="AX139" s="14" t="s">
        <v>85</v>
      </c>
      <c r="AY139" s="180" t="s">
        <v>129</v>
      </c>
    </row>
    <row r="140" spans="1:65" s="2" customFormat="1" ht="24.2" customHeight="1">
      <c r="A140" s="33"/>
      <c r="B140" s="154"/>
      <c r="C140" s="155" t="s">
        <v>159</v>
      </c>
      <c r="D140" s="155" t="s">
        <v>134</v>
      </c>
      <c r="E140" s="156" t="s">
        <v>160</v>
      </c>
      <c r="F140" s="157" t="s">
        <v>161</v>
      </c>
      <c r="G140" s="158" t="s">
        <v>145</v>
      </c>
      <c r="H140" s="159">
        <v>1.5</v>
      </c>
      <c r="I140" s="160"/>
      <c r="J140" s="160"/>
      <c r="K140" s="161">
        <f>ROUND(P140*H140,2)</f>
        <v>0</v>
      </c>
      <c r="L140" s="162"/>
      <c r="M140" s="34"/>
      <c r="N140" s="163" t="s">
        <v>1</v>
      </c>
      <c r="O140" s="164" t="s">
        <v>41</v>
      </c>
      <c r="P140" s="165">
        <f>I140+J140</f>
        <v>0</v>
      </c>
      <c r="Q140" s="165">
        <f>ROUND(I140*H140,2)</f>
        <v>0</v>
      </c>
      <c r="R140" s="165">
        <f>ROUND(J140*H140,2)</f>
        <v>0</v>
      </c>
      <c r="S140" s="62"/>
      <c r="T140" s="166">
        <f>S140*H140</f>
        <v>0</v>
      </c>
      <c r="U140" s="166">
        <v>0</v>
      </c>
      <c r="V140" s="166">
        <f>U140*H140</f>
        <v>0</v>
      </c>
      <c r="W140" s="166">
        <v>0</v>
      </c>
      <c r="X140" s="167">
        <f>W140*H140</f>
        <v>0</v>
      </c>
      <c r="Y140" s="33"/>
      <c r="Z140" s="33"/>
      <c r="AA140" s="33"/>
      <c r="AB140" s="33"/>
      <c r="AC140" s="33"/>
      <c r="AD140" s="33"/>
      <c r="AE140" s="33"/>
      <c r="AR140" s="168" t="s">
        <v>138</v>
      </c>
      <c r="AT140" s="168" t="s">
        <v>134</v>
      </c>
      <c r="AU140" s="168" t="s">
        <v>139</v>
      </c>
      <c r="AY140" s="18" t="s">
        <v>129</v>
      </c>
      <c r="BE140" s="169">
        <f>IF(O140="základná",K140,0)</f>
        <v>0</v>
      </c>
      <c r="BF140" s="169">
        <f>IF(O140="znížená",K140,0)</f>
        <v>0</v>
      </c>
      <c r="BG140" s="169">
        <f>IF(O140="zákl. prenesená",K140,0)</f>
        <v>0</v>
      </c>
      <c r="BH140" s="169">
        <f>IF(O140="zníž. prenesená",K140,0)</f>
        <v>0</v>
      </c>
      <c r="BI140" s="169">
        <f>IF(O140="nulová",K140,0)</f>
        <v>0</v>
      </c>
      <c r="BJ140" s="18" t="s">
        <v>139</v>
      </c>
      <c r="BK140" s="169">
        <f>ROUND(P140*H140,2)</f>
        <v>0</v>
      </c>
      <c r="BL140" s="18" t="s">
        <v>138</v>
      </c>
      <c r="BM140" s="168" t="s">
        <v>162</v>
      </c>
    </row>
    <row r="141" spans="1:65" s="2" customFormat="1" ht="24.2" customHeight="1">
      <c r="A141" s="33"/>
      <c r="B141" s="154"/>
      <c r="C141" s="155" t="s">
        <v>148</v>
      </c>
      <c r="D141" s="155" t="s">
        <v>134</v>
      </c>
      <c r="E141" s="156" t="s">
        <v>163</v>
      </c>
      <c r="F141" s="157" t="s">
        <v>164</v>
      </c>
      <c r="G141" s="158" t="s">
        <v>145</v>
      </c>
      <c r="H141" s="159">
        <v>3</v>
      </c>
      <c r="I141" s="160"/>
      <c r="J141" s="160"/>
      <c r="K141" s="161">
        <f>ROUND(P141*H141,2)</f>
        <v>0</v>
      </c>
      <c r="L141" s="162"/>
      <c r="M141" s="34"/>
      <c r="N141" s="163" t="s">
        <v>1</v>
      </c>
      <c r="O141" s="164" t="s">
        <v>41</v>
      </c>
      <c r="P141" s="165">
        <f>I141+J141</f>
        <v>0</v>
      </c>
      <c r="Q141" s="165">
        <f>ROUND(I141*H141,2)</f>
        <v>0</v>
      </c>
      <c r="R141" s="165">
        <f>ROUND(J141*H141,2)</f>
        <v>0</v>
      </c>
      <c r="S141" s="62"/>
      <c r="T141" s="166">
        <f>S141*H141</f>
        <v>0</v>
      </c>
      <c r="U141" s="166">
        <v>0</v>
      </c>
      <c r="V141" s="166">
        <f>U141*H141</f>
        <v>0</v>
      </c>
      <c r="W141" s="166">
        <v>0</v>
      </c>
      <c r="X141" s="167">
        <f>W141*H141</f>
        <v>0</v>
      </c>
      <c r="Y141" s="33"/>
      <c r="Z141" s="33"/>
      <c r="AA141" s="33"/>
      <c r="AB141" s="33"/>
      <c r="AC141" s="33"/>
      <c r="AD141" s="33"/>
      <c r="AE141" s="33"/>
      <c r="AR141" s="168" t="s">
        <v>138</v>
      </c>
      <c r="AT141" s="168" t="s">
        <v>134</v>
      </c>
      <c r="AU141" s="168" t="s">
        <v>139</v>
      </c>
      <c r="AY141" s="18" t="s">
        <v>129</v>
      </c>
      <c r="BE141" s="169">
        <f>IF(O141="základná",K141,0)</f>
        <v>0</v>
      </c>
      <c r="BF141" s="169">
        <f>IF(O141="znížená",K141,0)</f>
        <v>0</v>
      </c>
      <c r="BG141" s="169">
        <f>IF(O141="zákl. prenesená",K141,0)</f>
        <v>0</v>
      </c>
      <c r="BH141" s="169">
        <f>IF(O141="zníž. prenesená",K141,0)</f>
        <v>0</v>
      </c>
      <c r="BI141" s="169">
        <f>IF(O141="nulová",K141,0)</f>
        <v>0</v>
      </c>
      <c r="BJ141" s="18" t="s">
        <v>139</v>
      </c>
      <c r="BK141" s="169">
        <f>ROUND(P141*H141,2)</f>
        <v>0</v>
      </c>
      <c r="BL141" s="18" t="s">
        <v>138</v>
      </c>
      <c r="BM141" s="168" t="s">
        <v>165</v>
      </c>
    </row>
    <row r="142" spans="1:65" s="13" customFormat="1" ht="11.25">
      <c r="B142" s="170"/>
      <c r="D142" s="171" t="s">
        <v>156</v>
      </c>
      <c r="E142" s="172" t="s">
        <v>1</v>
      </c>
      <c r="F142" s="173" t="s">
        <v>295</v>
      </c>
      <c r="H142" s="174">
        <v>3</v>
      </c>
      <c r="I142" s="175"/>
      <c r="J142" s="175"/>
      <c r="M142" s="170"/>
      <c r="N142" s="176"/>
      <c r="O142" s="177"/>
      <c r="P142" s="177"/>
      <c r="Q142" s="177"/>
      <c r="R142" s="177"/>
      <c r="S142" s="177"/>
      <c r="T142" s="177"/>
      <c r="U142" s="177"/>
      <c r="V142" s="177"/>
      <c r="W142" s="177"/>
      <c r="X142" s="178"/>
      <c r="AT142" s="172" t="s">
        <v>156</v>
      </c>
      <c r="AU142" s="172" t="s">
        <v>139</v>
      </c>
      <c r="AV142" s="13" t="s">
        <v>139</v>
      </c>
      <c r="AW142" s="13" t="s">
        <v>4</v>
      </c>
      <c r="AX142" s="13" t="s">
        <v>77</v>
      </c>
      <c r="AY142" s="172" t="s">
        <v>129</v>
      </c>
    </row>
    <row r="143" spans="1:65" s="14" customFormat="1" ht="11.25">
      <c r="B143" s="179"/>
      <c r="D143" s="171" t="s">
        <v>156</v>
      </c>
      <c r="E143" s="180" t="s">
        <v>1</v>
      </c>
      <c r="F143" s="181" t="s">
        <v>158</v>
      </c>
      <c r="H143" s="182">
        <v>3</v>
      </c>
      <c r="I143" s="183"/>
      <c r="J143" s="183"/>
      <c r="M143" s="179"/>
      <c r="N143" s="184"/>
      <c r="O143" s="185"/>
      <c r="P143" s="185"/>
      <c r="Q143" s="185"/>
      <c r="R143" s="185"/>
      <c r="S143" s="185"/>
      <c r="T143" s="185"/>
      <c r="U143" s="185"/>
      <c r="V143" s="185"/>
      <c r="W143" s="185"/>
      <c r="X143" s="186"/>
      <c r="AT143" s="180" t="s">
        <v>156</v>
      </c>
      <c r="AU143" s="180" t="s">
        <v>139</v>
      </c>
      <c r="AV143" s="14" t="s">
        <v>138</v>
      </c>
      <c r="AW143" s="14" t="s">
        <v>4</v>
      </c>
      <c r="AX143" s="14" t="s">
        <v>85</v>
      </c>
      <c r="AY143" s="180" t="s">
        <v>129</v>
      </c>
    </row>
    <row r="144" spans="1:65" s="2" customFormat="1" ht="24.2" customHeight="1">
      <c r="A144" s="33"/>
      <c r="B144" s="154"/>
      <c r="C144" s="155" t="s">
        <v>132</v>
      </c>
      <c r="D144" s="155" t="s">
        <v>134</v>
      </c>
      <c r="E144" s="156" t="s">
        <v>297</v>
      </c>
      <c r="F144" s="157" t="s">
        <v>298</v>
      </c>
      <c r="G144" s="158" t="s">
        <v>145</v>
      </c>
      <c r="H144" s="159">
        <v>1.5</v>
      </c>
      <c r="I144" s="160"/>
      <c r="J144" s="160"/>
      <c r="K144" s="161">
        <f>ROUND(P144*H144,2)</f>
        <v>0</v>
      </c>
      <c r="L144" s="162"/>
      <c r="M144" s="34"/>
      <c r="N144" s="163" t="s">
        <v>1</v>
      </c>
      <c r="O144" s="164" t="s">
        <v>41</v>
      </c>
      <c r="P144" s="165">
        <f>I144+J144</f>
        <v>0</v>
      </c>
      <c r="Q144" s="165">
        <f>ROUND(I144*H144,2)</f>
        <v>0</v>
      </c>
      <c r="R144" s="165">
        <f>ROUND(J144*H144,2)</f>
        <v>0</v>
      </c>
      <c r="S144" s="62"/>
      <c r="T144" s="166">
        <f>S144*H144</f>
        <v>0</v>
      </c>
      <c r="U144" s="166">
        <v>0</v>
      </c>
      <c r="V144" s="166">
        <f>U144*H144</f>
        <v>0</v>
      </c>
      <c r="W144" s="166">
        <v>0</v>
      </c>
      <c r="X144" s="167">
        <f>W144*H144</f>
        <v>0</v>
      </c>
      <c r="Y144" s="33"/>
      <c r="Z144" s="33"/>
      <c r="AA144" s="33"/>
      <c r="AB144" s="33"/>
      <c r="AC144" s="33"/>
      <c r="AD144" s="33"/>
      <c r="AE144" s="33"/>
      <c r="AR144" s="168" t="s">
        <v>138</v>
      </c>
      <c r="AT144" s="168" t="s">
        <v>134</v>
      </c>
      <c r="AU144" s="168" t="s">
        <v>139</v>
      </c>
      <c r="AY144" s="18" t="s">
        <v>129</v>
      </c>
      <c r="BE144" s="169">
        <f>IF(O144="základná",K144,0)</f>
        <v>0</v>
      </c>
      <c r="BF144" s="169">
        <f>IF(O144="znížená",K144,0)</f>
        <v>0</v>
      </c>
      <c r="BG144" s="169">
        <f>IF(O144="zákl. prenesená",K144,0)</f>
        <v>0</v>
      </c>
      <c r="BH144" s="169">
        <f>IF(O144="zníž. prenesená",K144,0)</f>
        <v>0</v>
      </c>
      <c r="BI144" s="169">
        <f>IF(O144="nulová",K144,0)</f>
        <v>0</v>
      </c>
      <c r="BJ144" s="18" t="s">
        <v>139</v>
      </c>
      <c r="BK144" s="169">
        <f>ROUND(P144*H144,2)</f>
        <v>0</v>
      </c>
      <c r="BL144" s="18" t="s">
        <v>138</v>
      </c>
      <c r="BM144" s="168" t="s">
        <v>169</v>
      </c>
    </row>
    <row r="145" spans="1:65" s="12" customFormat="1" ht="25.9" customHeight="1">
      <c r="B145" s="140"/>
      <c r="D145" s="141" t="s">
        <v>76</v>
      </c>
      <c r="E145" s="142" t="s">
        <v>204</v>
      </c>
      <c r="F145" s="142" t="s">
        <v>299</v>
      </c>
      <c r="I145" s="143"/>
      <c r="J145" s="143"/>
      <c r="K145" s="144">
        <f>BK145</f>
        <v>0</v>
      </c>
      <c r="M145" s="140"/>
      <c r="N145" s="145"/>
      <c r="O145" s="146"/>
      <c r="P145" s="146"/>
      <c r="Q145" s="147">
        <f>Q146+Q158</f>
        <v>0</v>
      </c>
      <c r="R145" s="147">
        <f>R146+R158</f>
        <v>0</v>
      </c>
      <c r="S145" s="146"/>
      <c r="T145" s="148">
        <f>T146+T158</f>
        <v>0</v>
      </c>
      <c r="U145" s="146"/>
      <c r="V145" s="148">
        <f>V146+V158</f>
        <v>0</v>
      </c>
      <c r="W145" s="146"/>
      <c r="X145" s="149">
        <f>X146+X158</f>
        <v>0</v>
      </c>
      <c r="AR145" s="141" t="s">
        <v>142</v>
      </c>
      <c r="AT145" s="150" t="s">
        <v>76</v>
      </c>
      <c r="AU145" s="150" t="s">
        <v>77</v>
      </c>
      <c r="AY145" s="141" t="s">
        <v>129</v>
      </c>
      <c r="BK145" s="151">
        <f>BK146+BK158</f>
        <v>0</v>
      </c>
    </row>
    <row r="146" spans="1:65" s="12" customFormat="1" ht="22.9" customHeight="1">
      <c r="B146" s="140"/>
      <c r="D146" s="141" t="s">
        <v>76</v>
      </c>
      <c r="E146" s="152" t="s">
        <v>300</v>
      </c>
      <c r="F146" s="152" t="s">
        <v>301</v>
      </c>
      <c r="I146" s="143"/>
      <c r="J146" s="143"/>
      <c r="K146" s="153">
        <f>BK146</f>
        <v>0</v>
      </c>
      <c r="M146" s="140"/>
      <c r="N146" s="145"/>
      <c r="O146" s="146"/>
      <c r="P146" s="146"/>
      <c r="Q146" s="147">
        <f>SUM(Q147:Q157)</f>
        <v>0</v>
      </c>
      <c r="R146" s="147">
        <f>SUM(R147:R157)</f>
        <v>0</v>
      </c>
      <c r="S146" s="146"/>
      <c r="T146" s="148">
        <f>SUM(T147:T157)</f>
        <v>0</v>
      </c>
      <c r="U146" s="146"/>
      <c r="V146" s="148">
        <f>SUM(V147:V157)</f>
        <v>0</v>
      </c>
      <c r="W146" s="146"/>
      <c r="X146" s="149">
        <f>SUM(X147:X157)</f>
        <v>0</v>
      </c>
      <c r="AR146" s="141" t="s">
        <v>142</v>
      </c>
      <c r="AT146" s="150" t="s">
        <v>76</v>
      </c>
      <c r="AU146" s="150" t="s">
        <v>85</v>
      </c>
      <c r="AY146" s="141" t="s">
        <v>129</v>
      </c>
      <c r="BK146" s="151">
        <f>SUM(BK147:BK157)</f>
        <v>0</v>
      </c>
    </row>
    <row r="147" spans="1:65" s="2" customFormat="1" ht="16.5" customHeight="1">
      <c r="A147" s="33"/>
      <c r="B147" s="154"/>
      <c r="C147" s="155" t="s">
        <v>152</v>
      </c>
      <c r="D147" s="155" t="s">
        <v>134</v>
      </c>
      <c r="E147" s="156" t="s">
        <v>302</v>
      </c>
      <c r="F147" s="157" t="s">
        <v>303</v>
      </c>
      <c r="G147" s="158" t="s">
        <v>207</v>
      </c>
      <c r="H147" s="159">
        <v>208</v>
      </c>
      <c r="I147" s="160"/>
      <c r="J147" s="160"/>
      <c r="K147" s="161">
        <f t="shared" ref="K147:K153" si="1">ROUND(P147*H147,2)</f>
        <v>0</v>
      </c>
      <c r="L147" s="162"/>
      <c r="M147" s="34"/>
      <c r="N147" s="163" t="s">
        <v>1</v>
      </c>
      <c r="O147" s="164" t="s">
        <v>41</v>
      </c>
      <c r="P147" s="165">
        <f t="shared" ref="P147:P153" si="2">I147+J147</f>
        <v>0</v>
      </c>
      <c r="Q147" s="165">
        <f t="shared" ref="Q147:Q153" si="3">ROUND(I147*H147,2)</f>
        <v>0</v>
      </c>
      <c r="R147" s="165">
        <f t="shared" ref="R147:R153" si="4">ROUND(J147*H147,2)</f>
        <v>0</v>
      </c>
      <c r="S147" s="62"/>
      <c r="T147" s="166">
        <f t="shared" ref="T147:T153" si="5">S147*H147</f>
        <v>0</v>
      </c>
      <c r="U147" s="166">
        <v>0</v>
      </c>
      <c r="V147" s="166">
        <f t="shared" ref="V147:V153" si="6">U147*H147</f>
        <v>0</v>
      </c>
      <c r="W147" s="166">
        <v>0</v>
      </c>
      <c r="X147" s="167">
        <f t="shared" ref="X147:X153" si="7">W147*H147</f>
        <v>0</v>
      </c>
      <c r="Y147" s="33"/>
      <c r="Z147" s="33"/>
      <c r="AA147" s="33"/>
      <c r="AB147" s="33"/>
      <c r="AC147" s="33"/>
      <c r="AD147" s="33"/>
      <c r="AE147" s="33"/>
      <c r="AR147" s="168" t="s">
        <v>304</v>
      </c>
      <c r="AT147" s="168" t="s">
        <v>134</v>
      </c>
      <c r="AU147" s="168" t="s">
        <v>139</v>
      </c>
      <c r="AY147" s="18" t="s">
        <v>129</v>
      </c>
      <c r="BE147" s="169">
        <f t="shared" ref="BE147:BE153" si="8">IF(O147="základná",K147,0)</f>
        <v>0</v>
      </c>
      <c r="BF147" s="169">
        <f t="shared" ref="BF147:BF153" si="9">IF(O147="znížená",K147,0)</f>
        <v>0</v>
      </c>
      <c r="BG147" s="169">
        <f t="shared" ref="BG147:BG153" si="10">IF(O147="zákl. prenesená",K147,0)</f>
        <v>0</v>
      </c>
      <c r="BH147" s="169">
        <f t="shared" ref="BH147:BH153" si="11">IF(O147="zníž. prenesená",K147,0)</f>
        <v>0</v>
      </c>
      <c r="BI147" s="169">
        <f t="shared" ref="BI147:BI153" si="12">IF(O147="nulová",K147,0)</f>
        <v>0</v>
      </c>
      <c r="BJ147" s="18" t="s">
        <v>139</v>
      </c>
      <c r="BK147" s="169">
        <f t="shared" ref="BK147:BK153" si="13">ROUND(P147*H147,2)</f>
        <v>0</v>
      </c>
      <c r="BL147" s="18" t="s">
        <v>304</v>
      </c>
      <c r="BM147" s="168" t="s">
        <v>8</v>
      </c>
    </row>
    <row r="148" spans="1:65" s="2" customFormat="1" ht="16.5" customHeight="1">
      <c r="A148" s="33"/>
      <c r="B148" s="154"/>
      <c r="C148" s="155" t="s">
        <v>183</v>
      </c>
      <c r="D148" s="155" t="s">
        <v>134</v>
      </c>
      <c r="E148" s="156" t="s">
        <v>305</v>
      </c>
      <c r="F148" s="157" t="s">
        <v>306</v>
      </c>
      <c r="G148" s="158" t="s">
        <v>207</v>
      </c>
      <c r="H148" s="159">
        <v>49</v>
      </c>
      <c r="I148" s="160"/>
      <c r="J148" s="160"/>
      <c r="K148" s="161">
        <f t="shared" si="1"/>
        <v>0</v>
      </c>
      <c r="L148" s="162"/>
      <c r="M148" s="34"/>
      <c r="N148" s="163" t="s">
        <v>1</v>
      </c>
      <c r="O148" s="164" t="s">
        <v>41</v>
      </c>
      <c r="P148" s="165">
        <f t="shared" si="2"/>
        <v>0</v>
      </c>
      <c r="Q148" s="165">
        <f t="shared" si="3"/>
        <v>0</v>
      </c>
      <c r="R148" s="165">
        <f t="shared" si="4"/>
        <v>0</v>
      </c>
      <c r="S148" s="62"/>
      <c r="T148" s="166">
        <f t="shared" si="5"/>
        <v>0</v>
      </c>
      <c r="U148" s="166">
        <v>0</v>
      </c>
      <c r="V148" s="166">
        <f t="shared" si="6"/>
        <v>0</v>
      </c>
      <c r="W148" s="166">
        <v>0</v>
      </c>
      <c r="X148" s="167">
        <f t="shared" si="7"/>
        <v>0</v>
      </c>
      <c r="Y148" s="33"/>
      <c r="Z148" s="33"/>
      <c r="AA148" s="33"/>
      <c r="AB148" s="33"/>
      <c r="AC148" s="33"/>
      <c r="AD148" s="33"/>
      <c r="AE148" s="33"/>
      <c r="AR148" s="168" t="s">
        <v>304</v>
      </c>
      <c r="AT148" s="168" t="s">
        <v>134</v>
      </c>
      <c r="AU148" s="168" t="s">
        <v>139</v>
      </c>
      <c r="AY148" s="18" t="s">
        <v>129</v>
      </c>
      <c r="BE148" s="169">
        <f t="shared" si="8"/>
        <v>0</v>
      </c>
      <c r="BF148" s="169">
        <f t="shared" si="9"/>
        <v>0</v>
      </c>
      <c r="BG148" s="169">
        <f t="shared" si="10"/>
        <v>0</v>
      </c>
      <c r="BH148" s="169">
        <f t="shared" si="11"/>
        <v>0</v>
      </c>
      <c r="BI148" s="169">
        <f t="shared" si="12"/>
        <v>0</v>
      </c>
      <c r="BJ148" s="18" t="s">
        <v>139</v>
      </c>
      <c r="BK148" s="169">
        <f t="shared" si="13"/>
        <v>0</v>
      </c>
      <c r="BL148" s="18" t="s">
        <v>304</v>
      </c>
      <c r="BM148" s="168" t="s">
        <v>186</v>
      </c>
    </row>
    <row r="149" spans="1:65" s="2" customFormat="1" ht="16.5" customHeight="1">
      <c r="A149" s="33"/>
      <c r="B149" s="154"/>
      <c r="C149" s="155" t="s">
        <v>155</v>
      </c>
      <c r="D149" s="155" t="s">
        <v>134</v>
      </c>
      <c r="E149" s="156" t="s">
        <v>307</v>
      </c>
      <c r="F149" s="157" t="s">
        <v>308</v>
      </c>
      <c r="G149" s="158" t="s">
        <v>207</v>
      </c>
      <c r="H149" s="159">
        <v>147</v>
      </c>
      <c r="I149" s="160"/>
      <c r="J149" s="160"/>
      <c r="K149" s="161">
        <f t="shared" si="1"/>
        <v>0</v>
      </c>
      <c r="L149" s="162"/>
      <c r="M149" s="34"/>
      <c r="N149" s="163" t="s">
        <v>1</v>
      </c>
      <c r="O149" s="164" t="s">
        <v>41</v>
      </c>
      <c r="P149" s="165">
        <f t="shared" si="2"/>
        <v>0</v>
      </c>
      <c r="Q149" s="165">
        <f t="shared" si="3"/>
        <v>0</v>
      </c>
      <c r="R149" s="165">
        <f t="shared" si="4"/>
        <v>0</v>
      </c>
      <c r="S149" s="62"/>
      <c r="T149" s="166">
        <f t="shared" si="5"/>
        <v>0</v>
      </c>
      <c r="U149" s="166">
        <v>0</v>
      </c>
      <c r="V149" s="166">
        <f t="shared" si="6"/>
        <v>0</v>
      </c>
      <c r="W149" s="166">
        <v>0</v>
      </c>
      <c r="X149" s="167">
        <f t="shared" si="7"/>
        <v>0</v>
      </c>
      <c r="Y149" s="33"/>
      <c r="Z149" s="33"/>
      <c r="AA149" s="33"/>
      <c r="AB149" s="33"/>
      <c r="AC149" s="33"/>
      <c r="AD149" s="33"/>
      <c r="AE149" s="33"/>
      <c r="AR149" s="168" t="s">
        <v>304</v>
      </c>
      <c r="AT149" s="168" t="s">
        <v>134</v>
      </c>
      <c r="AU149" s="168" t="s">
        <v>139</v>
      </c>
      <c r="AY149" s="18" t="s">
        <v>129</v>
      </c>
      <c r="BE149" s="169">
        <f t="shared" si="8"/>
        <v>0</v>
      </c>
      <c r="BF149" s="169">
        <f t="shared" si="9"/>
        <v>0</v>
      </c>
      <c r="BG149" s="169">
        <f t="shared" si="10"/>
        <v>0</v>
      </c>
      <c r="BH149" s="169">
        <f t="shared" si="11"/>
        <v>0</v>
      </c>
      <c r="BI149" s="169">
        <f t="shared" si="12"/>
        <v>0</v>
      </c>
      <c r="BJ149" s="18" t="s">
        <v>139</v>
      </c>
      <c r="BK149" s="169">
        <f t="shared" si="13"/>
        <v>0</v>
      </c>
      <c r="BL149" s="18" t="s">
        <v>304</v>
      </c>
      <c r="BM149" s="168" t="s">
        <v>189</v>
      </c>
    </row>
    <row r="150" spans="1:65" s="2" customFormat="1" ht="16.5" customHeight="1">
      <c r="A150" s="33"/>
      <c r="B150" s="154"/>
      <c r="C150" s="155" t="s">
        <v>190</v>
      </c>
      <c r="D150" s="155" t="s">
        <v>134</v>
      </c>
      <c r="E150" s="156" t="s">
        <v>309</v>
      </c>
      <c r="F150" s="157" t="s">
        <v>310</v>
      </c>
      <c r="G150" s="158" t="s">
        <v>207</v>
      </c>
      <c r="H150" s="159">
        <v>12</v>
      </c>
      <c r="I150" s="160"/>
      <c r="J150" s="160"/>
      <c r="K150" s="161">
        <f t="shared" si="1"/>
        <v>0</v>
      </c>
      <c r="L150" s="162"/>
      <c r="M150" s="34"/>
      <c r="N150" s="163" t="s">
        <v>1</v>
      </c>
      <c r="O150" s="164" t="s">
        <v>41</v>
      </c>
      <c r="P150" s="165">
        <f t="shared" si="2"/>
        <v>0</v>
      </c>
      <c r="Q150" s="165">
        <f t="shared" si="3"/>
        <v>0</v>
      </c>
      <c r="R150" s="165">
        <f t="shared" si="4"/>
        <v>0</v>
      </c>
      <c r="S150" s="62"/>
      <c r="T150" s="166">
        <f t="shared" si="5"/>
        <v>0</v>
      </c>
      <c r="U150" s="166">
        <v>0</v>
      </c>
      <c r="V150" s="166">
        <f t="shared" si="6"/>
        <v>0</v>
      </c>
      <c r="W150" s="166">
        <v>0</v>
      </c>
      <c r="X150" s="167">
        <f t="shared" si="7"/>
        <v>0</v>
      </c>
      <c r="Y150" s="33"/>
      <c r="Z150" s="33"/>
      <c r="AA150" s="33"/>
      <c r="AB150" s="33"/>
      <c r="AC150" s="33"/>
      <c r="AD150" s="33"/>
      <c r="AE150" s="33"/>
      <c r="AR150" s="168" t="s">
        <v>304</v>
      </c>
      <c r="AT150" s="168" t="s">
        <v>134</v>
      </c>
      <c r="AU150" s="168" t="s">
        <v>139</v>
      </c>
      <c r="AY150" s="18" t="s">
        <v>129</v>
      </c>
      <c r="BE150" s="169">
        <f t="shared" si="8"/>
        <v>0</v>
      </c>
      <c r="BF150" s="169">
        <f t="shared" si="9"/>
        <v>0</v>
      </c>
      <c r="BG150" s="169">
        <f t="shared" si="10"/>
        <v>0</v>
      </c>
      <c r="BH150" s="169">
        <f t="shared" si="11"/>
        <v>0</v>
      </c>
      <c r="BI150" s="169">
        <f t="shared" si="12"/>
        <v>0</v>
      </c>
      <c r="BJ150" s="18" t="s">
        <v>139</v>
      </c>
      <c r="BK150" s="169">
        <f t="shared" si="13"/>
        <v>0</v>
      </c>
      <c r="BL150" s="18" t="s">
        <v>304</v>
      </c>
      <c r="BM150" s="168" t="s">
        <v>193</v>
      </c>
    </row>
    <row r="151" spans="1:65" s="2" customFormat="1" ht="16.5" customHeight="1">
      <c r="A151" s="33"/>
      <c r="B151" s="154"/>
      <c r="C151" s="155" t="s">
        <v>162</v>
      </c>
      <c r="D151" s="155" t="s">
        <v>134</v>
      </c>
      <c r="E151" s="156" t="s">
        <v>311</v>
      </c>
      <c r="F151" s="157" t="s">
        <v>312</v>
      </c>
      <c r="G151" s="158" t="s">
        <v>290</v>
      </c>
      <c r="H151" s="159">
        <v>1</v>
      </c>
      <c r="I151" s="160"/>
      <c r="J151" s="160"/>
      <c r="K151" s="161">
        <f t="shared" si="1"/>
        <v>0</v>
      </c>
      <c r="L151" s="162"/>
      <c r="M151" s="34"/>
      <c r="N151" s="163" t="s">
        <v>1</v>
      </c>
      <c r="O151" s="164" t="s">
        <v>41</v>
      </c>
      <c r="P151" s="165">
        <f t="shared" si="2"/>
        <v>0</v>
      </c>
      <c r="Q151" s="165">
        <f t="shared" si="3"/>
        <v>0</v>
      </c>
      <c r="R151" s="165">
        <f t="shared" si="4"/>
        <v>0</v>
      </c>
      <c r="S151" s="62"/>
      <c r="T151" s="166">
        <f t="shared" si="5"/>
        <v>0</v>
      </c>
      <c r="U151" s="166">
        <v>0</v>
      </c>
      <c r="V151" s="166">
        <f t="shared" si="6"/>
        <v>0</v>
      </c>
      <c r="W151" s="166">
        <v>0</v>
      </c>
      <c r="X151" s="167">
        <f t="shared" si="7"/>
        <v>0</v>
      </c>
      <c r="Y151" s="33"/>
      <c r="Z151" s="33"/>
      <c r="AA151" s="33"/>
      <c r="AB151" s="33"/>
      <c r="AC151" s="33"/>
      <c r="AD151" s="33"/>
      <c r="AE151" s="33"/>
      <c r="AR151" s="168" t="s">
        <v>304</v>
      </c>
      <c r="AT151" s="168" t="s">
        <v>134</v>
      </c>
      <c r="AU151" s="168" t="s">
        <v>139</v>
      </c>
      <c r="AY151" s="18" t="s">
        <v>129</v>
      </c>
      <c r="BE151" s="169">
        <f t="shared" si="8"/>
        <v>0</v>
      </c>
      <c r="BF151" s="169">
        <f t="shared" si="9"/>
        <v>0</v>
      </c>
      <c r="BG151" s="169">
        <f t="shared" si="10"/>
        <v>0</v>
      </c>
      <c r="BH151" s="169">
        <f t="shared" si="11"/>
        <v>0</v>
      </c>
      <c r="BI151" s="169">
        <f t="shared" si="12"/>
        <v>0</v>
      </c>
      <c r="BJ151" s="18" t="s">
        <v>139</v>
      </c>
      <c r="BK151" s="169">
        <f t="shared" si="13"/>
        <v>0</v>
      </c>
      <c r="BL151" s="18" t="s">
        <v>304</v>
      </c>
      <c r="BM151" s="168" t="s">
        <v>197</v>
      </c>
    </row>
    <row r="152" spans="1:65" s="2" customFormat="1" ht="16.5" customHeight="1">
      <c r="A152" s="33"/>
      <c r="B152" s="154"/>
      <c r="C152" s="155" t="s">
        <v>200</v>
      </c>
      <c r="D152" s="155" t="s">
        <v>134</v>
      </c>
      <c r="E152" s="156" t="s">
        <v>313</v>
      </c>
      <c r="F152" s="157" t="s">
        <v>314</v>
      </c>
      <c r="G152" s="158" t="s">
        <v>290</v>
      </c>
      <c r="H152" s="159">
        <v>1</v>
      </c>
      <c r="I152" s="160"/>
      <c r="J152" s="160"/>
      <c r="K152" s="161">
        <f t="shared" si="1"/>
        <v>0</v>
      </c>
      <c r="L152" s="162"/>
      <c r="M152" s="34"/>
      <c r="N152" s="163" t="s">
        <v>1</v>
      </c>
      <c r="O152" s="164" t="s">
        <v>41</v>
      </c>
      <c r="P152" s="165">
        <f t="shared" si="2"/>
        <v>0</v>
      </c>
      <c r="Q152" s="165">
        <f t="shared" si="3"/>
        <v>0</v>
      </c>
      <c r="R152" s="165">
        <f t="shared" si="4"/>
        <v>0</v>
      </c>
      <c r="S152" s="62"/>
      <c r="T152" s="166">
        <f t="shared" si="5"/>
        <v>0</v>
      </c>
      <c r="U152" s="166">
        <v>0</v>
      </c>
      <c r="V152" s="166">
        <f t="shared" si="6"/>
        <v>0</v>
      </c>
      <c r="W152" s="166">
        <v>0</v>
      </c>
      <c r="X152" s="167">
        <f t="shared" si="7"/>
        <v>0</v>
      </c>
      <c r="Y152" s="33"/>
      <c r="Z152" s="33"/>
      <c r="AA152" s="33"/>
      <c r="AB152" s="33"/>
      <c r="AC152" s="33"/>
      <c r="AD152" s="33"/>
      <c r="AE152" s="33"/>
      <c r="AR152" s="168" t="s">
        <v>304</v>
      </c>
      <c r="AT152" s="168" t="s">
        <v>134</v>
      </c>
      <c r="AU152" s="168" t="s">
        <v>139</v>
      </c>
      <c r="AY152" s="18" t="s">
        <v>129</v>
      </c>
      <c r="BE152" s="169">
        <f t="shared" si="8"/>
        <v>0</v>
      </c>
      <c r="BF152" s="169">
        <f t="shared" si="9"/>
        <v>0</v>
      </c>
      <c r="BG152" s="169">
        <f t="shared" si="10"/>
        <v>0</v>
      </c>
      <c r="BH152" s="169">
        <f t="shared" si="11"/>
        <v>0</v>
      </c>
      <c r="BI152" s="169">
        <f t="shared" si="12"/>
        <v>0</v>
      </c>
      <c r="BJ152" s="18" t="s">
        <v>139</v>
      </c>
      <c r="BK152" s="169">
        <f t="shared" si="13"/>
        <v>0</v>
      </c>
      <c r="BL152" s="18" t="s">
        <v>304</v>
      </c>
      <c r="BM152" s="168" t="s">
        <v>203</v>
      </c>
    </row>
    <row r="153" spans="1:65" s="2" customFormat="1" ht="24.2" customHeight="1">
      <c r="A153" s="33"/>
      <c r="B153" s="154"/>
      <c r="C153" s="155" t="s">
        <v>165</v>
      </c>
      <c r="D153" s="155" t="s">
        <v>134</v>
      </c>
      <c r="E153" s="156" t="s">
        <v>315</v>
      </c>
      <c r="F153" s="157" t="s">
        <v>316</v>
      </c>
      <c r="G153" s="158" t="s">
        <v>207</v>
      </c>
      <c r="H153" s="159">
        <v>832</v>
      </c>
      <c r="I153" s="160"/>
      <c r="J153" s="160"/>
      <c r="K153" s="161">
        <f t="shared" si="1"/>
        <v>0</v>
      </c>
      <c r="L153" s="162"/>
      <c r="M153" s="34"/>
      <c r="N153" s="163" t="s">
        <v>1</v>
      </c>
      <c r="O153" s="164" t="s">
        <v>41</v>
      </c>
      <c r="P153" s="165">
        <f t="shared" si="2"/>
        <v>0</v>
      </c>
      <c r="Q153" s="165">
        <f t="shared" si="3"/>
        <v>0</v>
      </c>
      <c r="R153" s="165">
        <f t="shared" si="4"/>
        <v>0</v>
      </c>
      <c r="S153" s="62"/>
      <c r="T153" s="166">
        <f t="shared" si="5"/>
        <v>0</v>
      </c>
      <c r="U153" s="166">
        <v>0</v>
      </c>
      <c r="V153" s="166">
        <f t="shared" si="6"/>
        <v>0</v>
      </c>
      <c r="W153" s="166">
        <v>0</v>
      </c>
      <c r="X153" s="167">
        <f t="shared" si="7"/>
        <v>0</v>
      </c>
      <c r="Y153" s="33"/>
      <c r="Z153" s="33"/>
      <c r="AA153" s="33"/>
      <c r="AB153" s="33"/>
      <c r="AC153" s="33"/>
      <c r="AD153" s="33"/>
      <c r="AE153" s="33"/>
      <c r="AR153" s="168" t="s">
        <v>304</v>
      </c>
      <c r="AT153" s="168" t="s">
        <v>134</v>
      </c>
      <c r="AU153" s="168" t="s">
        <v>139</v>
      </c>
      <c r="AY153" s="18" t="s">
        <v>129</v>
      </c>
      <c r="BE153" s="169">
        <f t="shared" si="8"/>
        <v>0</v>
      </c>
      <c r="BF153" s="169">
        <f t="shared" si="9"/>
        <v>0</v>
      </c>
      <c r="BG153" s="169">
        <f t="shared" si="10"/>
        <v>0</v>
      </c>
      <c r="BH153" s="169">
        <f t="shared" si="11"/>
        <v>0</v>
      </c>
      <c r="BI153" s="169">
        <f t="shared" si="12"/>
        <v>0</v>
      </c>
      <c r="BJ153" s="18" t="s">
        <v>139</v>
      </c>
      <c r="BK153" s="169">
        <f t="shared" si="13"/>
        <v>0</v>
      </c>
      <c r="BL153" s="18" t="s">
        <v>304</v>
      </c>
      <c r="BM153" s="168" t="s">
        <v>208</v>
      </c>
    </row>
    <row r="154" spans="1:65" s="13" customFormat="1" ht="11.25">
      <c r="B154" s="170"/>
      <c r="D154" s="171" t="s">
        <v>156</v>
      </c>
      <c r="E154" s="172" t="s">
        <v>1</v>
      </c>
      <c r="F154" s="173" t="s">
        <v>317</v>
      </c>
      <c r="H154" s="174">
        <v>832</v>
      </c>
      <c r="I154" s="175"/>
      <c r="J154" s="175"/>
      <c r="M154" s="170"/>
      <c r="N154" s="176"/>
      <c r="O154" s="177"/>
      <c r="P154" s="177"/>
      <c r="Q154" s="177"/>
      <c r="R154" s="177"/>
      <c r="S154" s="177"/>
      <c r="T154" s="177"/>
      <c r="U154" s="177"/>
      <c r="V154" s="177"/>
      <c r="W154" s="177"/>
      <c r="X154" s="178"/>
      <c r="AT154" s="172" t="s">
        <v>156</v>
      </c>
      <c r="AU154" s="172" t="s">
        <v>139</v>
      </c>
      <c r="AV154" s="13" t="s">
        <v>139</v>
      </c>
      <c r="AW154" s="13" t="s">
        <v>4</v>
      </c>
      <c r="AX154" s="13" t="s">
        <v>77</v>
      </c>
      <c r="AY154" s="172" t="s">
        <v>129</v>
      </c>
    </row>
    <row r="155" spans="1:65" s="14" customFormat="1" ht="11.25">
      <c r="B155" s="179"/>
      <c r="D155" s="171" t="s">
        <v>156</v>
      </c>
      <c r="E155" s="180" t="s">
        <v>1</v>
      </c>
      <c r="F155" s="181" t="s">
        <v>158</v>
      </c>
      <c r="H155" s="182">
        <v>832</v>
      </c>
      <c r="I155" s="183"/>
      <c r="J155" s="183"/>
      <c r="M155" s="179"/>
      <c r="N155" s="184"/>
      <c r="O155" s="185"/>
      <c r="P155" s="185"/>
      <c r="Q155" s="185"/>
      <c r="R155" s="185"/>
      <c r="S155" s="185"/>
      <c r="T155" s="185"/>
      <c r="U155" s="185"/>
      <c r="V155" s="185"/>
      <c r="W155" s="185"/>
      <c r="X155" s="186"/>
      <c r="AT155" s="180" t="s">
        <v>156</v>
      </c>
      <c r="AU155" s="180" t="s">
        <v>139</v>
      </c>
      <c r="AV155" s="14" t="s">
        <v>138</v>
      </c>
      <c r="AW155" s="14" t="s">
        <v>4</v>
      </c>
      <c r="AX155" s="14" t="s">
        <v>85</v>
      </c>
      <c r="AY155" s="180" t="s">
        <v>129</v>
      </c>
    </row>
    <row r="156" spans="1:65" s="2" customFormat="1" ht="24.2" customHeight="1">
      <c r="A156" s="33"/>
      <c r="B156" s="154"/>
      <c r="C156" s="188" t="s">
        <v>209</v>
      </c>
      <c r="D156" s="188" t="s">
        <v>204</v>
      </c>
      <c r="E156" s="189" t="s">
        <v>318</v>
      </c>
      <c r="F156" s="190" t="s">
        <v>319</v>
      </c>
      <c r="G156" s="191" t="s">
        <v>207</v>
      </c>
      <c r="H156" s="192">
        <v>850</v>
      </c>
      <c r="I156" s="193"/>
      <c r="J156" s="194"/>
      <c r="K156" s="195">
        <f>ROUND(P156*H156,2)</f>
        <v>0</v>
      </c>
      <c r="L156" s="194"/>
      <c r="M156" s="196"/>
      <c r="N156" s="197" t="s">
        <v>1</v>
      </c>
      <c r="O156" s="164" t="s">
        <v>41</v>
      </c>
      <c r="P156" s="165">
        <f>I156+J156</f>
        <v>0</v>
      </c>
      <c r="Q156" s="165">
        <f>ROUND(I156*H156,2)</f>
        <v>0</v>
      </c>
      <c r="R156" s="165">
        <f>ROUND(J156*H156,2)</f>
        <v>0</v>
      </c>
      <c r="S156" s="62"/>
      <c r="T156" s="166">
        <f>S156*H156</f>
        <v>0</v>
      </c>
      <c r="U156" s="166">
        <v>0</v>
      </c>
      <c r="V156" s="166">
        <f>U156*H156</f>
        <v>0</v>
      </c>
      <c r="W156" s="166">
        <v>0</v>
      </c>
      <c r="X156" s="167">
        <f>W156*H156</f>
        <v>0</v>
      </c>
      <c r="Y156" s="33"/>
      <c r="Z156" s="33"/>
      <c r="AA156" s="33"/>
      <c r="AB156" s="33"/>
      <c r="AC156" s="33"/>
      <c r="AD156" s="33"/>
      <c r="AE156" s="33"/>
      <c r="AR156" s="168" t="s">
        <v>320</v>
      </c>
      <c r="AT156" s="168" t="s">
        <v>204</v>
      </c>
      <c r="AU156" s="168" t="s">
        <v>139</v>
      </c>
      <c r="AY156" s="18" t="s">
        <v>129</v>
      </c>
      <c r="BE156" s="169">
        <f>IF(O156="základná",K156,0)</f>
        <v>0</v>
      </c>
      <c r="BF156" s="169">
        <f>IF(O156="znížená",K156,0)</f>
        <v>0</v>
      </c>
      <c r="BG156" s="169">
        <f>IF(O156="zákl. prenesená",K156,0)</f>
        <v>0</v>
      </c>
      <c r="BH156" s="169">
        <f>IF(O156="zníž. prenesená",K156,0)</f>
        <v>0</v>
      </c>
      <c r="BI156" s="169">
        <f>IF(O156="nulová",K156,0)</f>
        <v>0</v>
      </c>
      <c r="BJ156" s="18" t="s">
        <v>139</v>
      </c>
      <c r="BK156" s="169">
        <f>ROUND(P156*H156,2)</f>
        <v>0</v>
      </c>
      <c r="BL156" s="18" t="s">
        <v>304</v>
      </c>
      <c r="BM156" s="168" t="s">
        <v>212</v>
      </c>
    </row>
    <row r="157" spans="1:65" s="2" customFormat="1" ht="33" customHeight="1">
      <c r="A157" s="33"/>
      <c r="B157" s="154"/>
      <c r="C157" s="155" t="s">
        <v>169</v>
      </c>
      <c r="D157" s="155" t="s">
        <v>134</v>
      </c>
      <c r="E157" s="156" t="s">
        <v>321</v>
      </c>
      <c r="F157" s="157" t="s">
        <v>322</v>
      </c>
      <c r="G157" s="158" t="s">
        <v>196</v>
      </c>
      <c r="H157" s="187"/>
      <c r="I157" s="160"/>
      <c r="J157" s="160"/>
      <c r="K157" s="161">
        <f>ROUND(P157*H157,2)</f>
        <v>0</v>
      </c>
      <c r="L157" s="162"/>
      <c r="M157" s="34"/>
      <c r="N157" s="163" t="s">
        <v>1</v>
      </c>
      <c r="O157" s="164" t="s">
        <v>41</v>
      </c>
      <c r="P157" s="165">
        <f>I157+J157</f>
        <v>0</v>
      </c>
      <c r="Q157" s="165">
        <f>ROUND(I157*H157,2)</f>
        <v>0</v>
      </c>
      <c r="R157" s="165">
        <f>ROUND(J157*H157,2)</f>
        <v>0</v>
      </c>
      <c r="S157" s="62"/>
      <c r="T157" s="166">
        <f>S157*H157</f>
        <v>0</v>
      </c>
      <c r="U157" s="166">
        <v>0</v>
      </c>
      <c r="V157" s="166">
        <f>U157*H157</f>
        <v>0</v>
      </c>
      <c r="W157" s="166">
        <v>0</v>
      </c>
      <c r="X157" s="167">
        <f>W157*H157</f>
        <v>0</v>
      </c>
      <c r="Y157" s="33"/>
      <c r="Z157" s="33"/>
      <c r="AA157" s="33"/>
      <c r="AB157" s="33"/>
      <c r="AC157" s="33"/>
      <c r="AD157" s="33"/>
      <c r="AE157" s="33"/>
      <c r="AR157" s="168" t="s">
        <v>304</v>
      </c>
      <c r="AT157" s="168" t="s">
        <v>134</v>
      </c>
      <c r="AU157" s="168" t="s">
        <v>139</v>
      </c>
      <c r="AY157" s="18" t="s">
        <v>129</v>
      </c>
      <c r="BE157" s="169">
        <f>IF(O157="základná",K157,0)</f>
        <v>0</v>
      </c>
      <c r="BF157" s="169">
        <f>IF(O157="znížená",K157,0)</f>
        <v>0</v>
      </c>
      <c r="BG157" s="169">
        <f>IF(O157="zákl. prenesená",K157,0)</f>
        <v>0</v>
      </c>
      <c r="BH157" s="169">
        <f>IF(O157="zníž. prenesená",K157,0)</f>
        <v>0</v>
      </c>
      <c r="BI157" s="169">
        <f>IF(O157="nulová",K157,0)</f>
        <v>0</v>
      </c>
      <c r="BJ157" s="18" t="s">
        <v>139</v>
      </c>
      <c r="BK157" s="169">
        <f>ROUND(P157*H157,2)</f>
        <v>0</v>
      </c>
      <c r="BL157" s="18" t="s">
        <v>304</v>
      </c>
      <c r="BM157" s="168" t="s">
        <v>215</v>
      </c>
    </row>
    <row r="158" spans="1:65" s="12" customFormat="1" ht="22.9" customHeight="1">
      <c r="B158" s="140"/>
      <c r="D158" s="141" t="s">
        <v>76</v>
      </c>
      <c r="E158" s="152" t="s">
        <v>323</v>
      </c>
      <c r="F158" s="152" t="s">
        <v>324</v>
      </c>
      <c r="I158" s="143"/>
      <c r="J158" s="143"/>
      <c r="K158" s="153">
        <f>BK158</f>
        <v>0</v>
      </c>
      <c r="M158" s="140"/>
      <c r="N158" s="145"/>
      <c r="O158" s="146"/>
      <c r="P158" s="146"/>
      <c r="Q158" s="147">
        <f>Q159</f>
        <v>0</v>
      </c>
      <c r="R158" s="147">
        <f>R159</f>
        <v>0</v>
      </c>
      <c r="S158" s="146"/>
      <c r="T158" s="148">
        <f>T159</f>
        <v>0</v>
      </c>
      <c r="U158" s="146"/>
      <c r="V158" s="148">
        <f>V159</f>
        <v>0</v>
      </c>
      <c r="W158" s="146"/>
      <c r="X158" s="149">
        <f>X159</f>
        <v>0</v>
      </c>
      <c r="AR158" s="141" t="s">
        <v>138</v>
      </c>
      <c r="AT158" s="150" t="s">
        <v>76</v>
      </c>
      <c r="AU158" s="150" t="s">
        <v>85</v>
      </c>
      <c r="AY158" s="141" t="s">
        <v>129</v>
      </c>
      <c r="BK158" s="151">
        <f>BK159</f>
        <v>0</v>
      </c>
    </row>
    <row r="159" spans="1:65" s="2" customFormat="1" ht="37.9" customHeight="1">
      <c r="A159" s="33"/>
      <c r="B159" s="154"/>
      <c r="C159" s="155" t="s">
        <v>216</v>
      </c>
      <c r="D159" s="155" t="s">
        <v>134</v>
      </c>
      <c r="E159" s="156" t="s">
        <v>325</v>
      </c>
      <c r="F159" s="157" t="s">
        <v>326</v>
      </c>
      <c r="G159" s="158" t="s">
        <v>327</v>
      </c>
      <c r="H159" s="159">
        <v>18</v>
      </c>
      <c r="I159" s="160"/>
      <c r="J159" s="160"/>
      <c r="K159" s="161">
        <f>ROUND(P159*H159,2)</f>
        <v>0</v>
      </c>
      <c r="L159" s="162"/>
      <c r="M159" s="34"/>
      <c r="N159" s="216" t="s">
        <v>1</v>
      </c>
      <c r="O159" s="217" t="s">
        <v>41</v>
      </c>
      <c r="P159" s="218">
        <f>I159+J159</f>
        <v>0</v>
      </c>
      <c r="Q159" s="218">
        <f>ROUND(I159*H159,2)</f>
        <v>0</v>
      </c>
      <c r="R159" s="218">
        <f>ROUND(J159*H159,2)</f>
        <v>0</v>
      </c>
      <c r="S159" s="219"/>
      <c r="T159" s="220">
        <f>S159*H159</f>
        <v>0</v>
      </c>
      <c r="U159" s="220">
        <v>0</v>
      </c>
      <c r="V159" s="220">
        <f>U159*H159</f>
        <v>0</v>
      </c>
      <c r="W159" s="220">
        <v>0</v>
      </c>
      <c r="X159" s="221">
        <f>W159*H159</f>
        <v>0</v>
      </c>
      <c r="Y159" s="33"/>
      <c r="Z159" s="33"/>
      <c r="AA159" s="33"/>
      <c r="AB159" s="33"/>
      <c r="AC159" s="33"/>
      <c r="AD159" s="33"/>
      <c r="AE159" s="33"/>
      <c r="AR159" s="168" t="s">
        <v>328</v>
      </c>
      <c r="AT159" s="168" t="s">
        <v>134</v>
      </c>
      <c r="AU159" s="168" t="s">
        <v>139</v>
      </c>
      <c r="AY159" s="18" t="s">
        <v>129</v>
      </c>
      <c r="BE159" s="169">
        <f>IF(O159="základná",K159,0)</f>
        <v>0</v>
      </c>
      <c r="BF159" s="169">
        <f>IF(O159="znížená",K159,0)</f>
        <v>0</v>
      </c>
      <c r="BG159" s="169">
        <f>IF(O159="zákl. prenesená",K159,0)</f>
        <v>0</v>
      </c>
      <c r="BH159" s="169">
        <f>IF(O159="zníž. prenesená",K159,0)</f>
        <v>0</v>
      </c>
      <c r="BI159" s="169">
        <f>IF(O159="nulová",K159,0)</f>
        <v>0</v>
      </c>
      <c r="BJ159" s="18" t="s">
        <v>139</v>
      </c>
      <c r="BK159" s="169">
        <f>ROUND(P159*H159,2)</f>
        <v>0</v>
      </c>
      <c r="BL159" s="18" t="s">
        <v>328</v>
      </c>
      <c r="BM159" s="168" t="s">
        <v>219</v>
      </c>
    </row>
    <row r="160" spans="1:65" s="2" customFormat="1" ht="6.95" customHeight="1">
      <c r="A160" s="33"/>
      <c r="B160" s="51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34"/>
      <c r="N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</sheetData>
  <autoFilter ref="C123:L159"/>
  <mergeCells count="9">
    <mergeCell ref="E87:H87"/>
    <mergeCell ref="E114:H114"/>
    <mergeCell ref="E116:H116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Objekt1 - Výmena okien</vt:lpstr>
      <vt:lpstr>Objekt2 - Elek. práce</vt:lpstr>
      <vt:lpstr>'Objekt1 - Výmena okien'!Názvy_tlače</vt:lpstr>
      <vt:lpstr>'Objekt2 - Elek. práce'!Názvy_tlače</vt:lpstr>
      <vt:lpstr>'Rekapitulácia stavby'!Názvy_tlače</vt:lpstr>
      <vt:lpstr>'Objekt1 - Výmena okien'!Oblasť_tlače</vt:lpstr>
      <vt:lpstr>'Objekt2 - Elek. práce'!Oblasť_tlače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PAPRCKA\Milan</dc:creator>
  <cp:lastModifiedBy>Admin</cp:lastModifiedBy>
  <dcterms:created xsi:type="dcterms:W3CDTF">2024-08-09T13:43:37Z</dcterms:created>
  <dcterms:modified xsi:type="dcterms:W3CDTF">2024-08-12T12:32:04Z</dcterms:modified>
</cp:coreProperties>
</file>