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20775" windowHeight="8895" activeTab="1"/>
  </bookViews>
  <sheets>
    <sheet name="Rekapitulácia stavby" sheetId="1" r:id="rId1"/>
    <sheet name="Objekt1 - Výmena okien" sheetId="2" r:id="rId2"/>
    <sheet name="Objekt2 - Elek. práce" sheetId="3" r:id="rId3"/>
  </sheets>
  <definedNames>
    <definedName name="_xlnm._FilterDatabase" localSheetId="1" hidden="1">'Objekt1 - Výmena okien'!$C$122:$L$170</definedName>
    <definedName name="_xlnm._FilterDatabase" localSheetId="2" hidden="1">'Objekt2 - Elek. práce'!$C$122:$L$157</definedName>
    <definedName name="_xlnm.Print_Titles" localSheetId="1">'Objekt1 - Výmena okien'!$122:$122</definedName>
    <definedName name="_xlnm.Print_Titles" localSheetId="2">'Objekt2 - Elek. práce'!$122:$122</definedName>
    <definedName name="_xlnm.Print_Titles" localSheetId="0">'Rekapitulácia stavby'!$92:$92</definedName>
    <definedName name="_xlnm.Print_Area" localSheetId="1">'Objekt1 - Výmena okien'!$C$4:$K$76,'Objekt1 - Výmena okien'!$C$82:$K$104,'Objekt1 - Výmena okien'!$C$110:$K$170</definedName>
    <definedName name="_xlnm.Print_Area" localSheetId="2">'Objekt2 - Elek. práce'!$C$4:$K$76,'Objekt2 - Elek. práce'!$C$82:$K$104,'Objekt2 - Elek. práce'!$C$110:$K$157</definedName>
    <definedName name="_xlnm.Print_Area" localSheetId="0">'Rekapitulácia stavby'!$D$4:$AO$76,'Rekapitulácia stavby'!$C$82:$AQ$97</definedName>
  </definedNames>
  <calcPr calcId="144525"/>
</workbook>
</file>

<file path=xl/calcChain.xml><?xml version="1.0" encoding="utf-8"?>
<calcChain xmlns="http://schemas.openxmlformats.org/spreadsheetml/2006/main">
  <c r="K124" i="3" l="1"/>
  <c r="K39" i="3"/>
  <c r="K38" i="3"/>
  <c r="BA96" i="1" s="1"/>
  <c r="K37" i="3"/>
  <c r="AZ96" i="1"/>
  <c r="BI157" i="3"/>
  <c r="BH157" i="3"/>
  <c r="BG157" i="3"/>
  <c r="BE157" i="3"/>
  <c r="X157" i="3"/>
  <c r="X156" i="3" s="1"/>
  <c r="V157" i="3"/>
  <c r="V156" i="3" s="1"/>
  <c r="T157" i="3"/>
  <c r="T156" i="3" s="1"/>
  <c r="P157" i="3"/>
  <c r="BI155" i="3"/>
  <c r="BH155" i="3"/>
  <c r="BG155" i="3"/>
  <c r="BE155" i="3"/>
  <c r="X155" i="3"/>
  <c r="V155" i="3"/>
  <c r="T155" i="3"/>
  <c r="P155" i="3"/>
  <c r="BI154" i="3"/>
  <c r="BH154" i="3"/>
  <c r="BG154" i="3"/>
  <c r="BE154" i="3"/>
  <c r="X154" i="3"/>
  <c r="V154" i="3"/>
  <c r="T154" i="3"/>
  <c r="P154" i="3"/>
  <c r="BI152" i="3"/>
  <c r="BH152" i="3"/>
  <c r="BG152" i="3"/>
  <c r="BE152" i="3"/>
  <c r="X152" i="3"/>
  <c r="V152" i="3"/>
  <c r="T152" i="3"/>
  <c r="P152" i="3"/>
  <c r="BI149" i="3"/>
  <c r="BH149" i="3"/>
  <c r="BG149" i="3"/>
  <c r="BE149" i="3"/>
  <c r="X149" i="3"/>
  <c r="V149" i="3"/>
  <c r="T149" i="3"/>
  <c r="P149" i="3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I145" i="3"/>
  <c r="BH145" i="3"/>
  <c r="BG145" i="3"/>
  <c r="BE145" i="3"/>
  <c r="X145" i="3"/>
  <c r="V145" i="3"/>
  <c r="T145" i="3"/>
  <c r="P145" i="3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I140" i="3"/>
  <c r="BH140" i="3"/>
  <c r="BG140" i="3"/>
  <c r="BE140" i="3"/>
  <c r="X140" i="3"/>
  <c r="V140" i="3"/>
  <c r="T140" i="3"/>
  <c r="P140" i="3"/>
  <c r="BI137" i="3"/>
  <c r="BH137" i="3"/>
  <c r="BG137" i="3"/>
  <c r="BE137" i="3"/>
  <c r="X137" i="3"/>
  <c r="V137" i="3"/>
  <c r="T137" i="3"/>
  <c r="P137" i="3"/>
  <c r="BI136" i="3"/>
  <c r="BH136" i="3"/>
  <c r="BG136" i="3"/>
  <c r="BE136" i="3"/>
  <c r="X136" i="3"/>
  <c r="V136" i="3"/>
  <c r="T136" i="3"/>
  <c r="P136" i="3"/>
  <c r="BI133" i="3"/>
  <c r="BH133" i="3"/>
  <c r="BG133" i="3"/>
  <c r="BE133" i="3"/>
  <c r="X133" i="3"/>
  <c r="V133" i="3"/>
  <c r="T133" i="3"/>
  <c r="P133" i="3"/>
  <c r="BI132" i="3"/>
  <c r="BH132" i="3"/>
  <c r="BG132" i="3"/>
  <c r="BE132" i="3"/>
  <c r="X132" i="3"/>
  <c r="V132" i="3"/>
  <c r="T132" i="3"/>
  <c r="P132" i="3"/>
  <c r="BI129" i="3"/>
  <c r="BH129" i="3"/>
  <c r="BG129" i="3"/>
  <c r="BE129" i="3"/>
  <c r="X129" i="3"/>
  <c r="V129" i="3"/>
  <c r="T129" i="3"/>
  <c r="P129" i="3"/>
  <c r="BI128" i="3"/>
  <c r="BH128" i="3"/>
  <c r="BG128" i="3"/>
  <c r="BE128" i="3"/>
  <c r="X128" i="3"/>
  <c r="V128" i="3"/>
  <c r="T128" i="3"/>
  <c r="P128" i="3"/>
  <c r="BI127" i="3"/>
  <c r="BH127" i="3"/>
  <c r="BG127" i="3"/>
  <c r="BE127" i="3"/>
  <c r="X127" i="3"/>
  <c r="V127" i="3"/>
  <c r="T127" i="3"/>
  <c r="P127" i="3"/>
  <c r="K97" i="3"/>
  <c r="J97" i="3"/>
  <c r="I97" i="3"/>
  <c r="J120" i="3"/>
  <c r="J119" i="3"/>
  <c r="F119" i="3"/>
  <c r="F117" i="3"/>
  <c r="E115" i="3"/>
  <c r="J92" i="3"/>
  <c r="J91" i="3"/>
  <c r="F91" i="3"/>
  <c r="F89" i="3"/>
  <c r="E87" i="3"/>
  <c r="J18" i="3"/>
  <c r="E18" i="3"/>
  <c r="F92" i="3"/>
  <c r="J17" i="3"/>
  <c r="J12" i="3"/>
  <c r="J89" i="3" s="1"/>
  <c r="E7" i="3"/>
  <c r="E113" i="3" s="1"/>
  <c r="K125" i="2"/>
  <c r="K39" i="2"/>
  <c r="K38" i="2"/>
  <c r="BA95" i="1" s="1"/>
  <c r="K37" i="2"/>
  <c r="AZ95" i="1" s="1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1" i="2"/>
  <c r="BH151" i="2"/>
  <c r="BG151" i="2"/>
  <c r="BE151" i="2"/>
  <c r="X151" i="2"/>
  <c r="V151" i="2"/>
  <c r="T151" i="2"/>
  <c r="P151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BI147" i="2"/>
  <c r="BH147" i="2"/>
  <c r="BG147" i="2"/>
  <c r="BE147" i="2"/>
  <c r="X147" i="2"/>
  <c r="V147" i="2"/>
  <c r="T147" i="2"/>
  <c r="P147" i="2"/>
  <c r="BI144" i="2"/>
  <c r="BH144" i="2"/>
  <c r="BG144" i="2"/>
  <c r="BE144" i="2"/>
  <c r="X144" i="2"/>
  <c r="X143" i="2" s="1"/>
  <c r="V144" i="2"/>
  <c r="V143" i="2" s="1"/>
  <c r="T144" i="2"/>
  <c r="T143" i="2" s="1"/>
  <c r="P144" i="2"/>
  <c r="BI142" i="2"/>
  <c r="BH142" i="2"/>
  <c r="BG142" i="2"/>
  <c r="BE142" i="2"/>
  <c r="X142" i="2"/>
  <c r="V142" i="2"/>
  <c r="T142" i="2"/>
  <c r="P142" i="2"/>
  <c r="BI141" i="2"/>
  <c r="BH141" i="2"/>
  <c r="BG141" i="2"/>
  <c r="BE141" i="2"/>
  <c r="X141" i="2"/>
  <c r="V141" i="2"/>
  <c r="T141" i="2"/>
  <c r="P141" i="2"/>
  <c r="BI138" i="2"/>
  <c r="BH138" i="2"/>
  <c r="BG138" i="2"/>
  <c r="BE138" i="2"/>
  <c r="X138" i="2"/>
  <c r="V138" i="2"/>
  <c r="T138" i="2"/>
  <c r="P138" i="2"/>
  <c r="BI137" i="2"/>
  <c r="BH137" i="2"/>
  <c r="BG137" i="2"/>
  <c r="BE137" i="2"/>
  <c r="X137" i="2"/>
  <c r="V137" i="2"/>
  <c r="T137" i="2"/>
  <c r="P137" i="2"/>
  <c r="BI134" i="2"/>
  <c r="BH134" i="2"/>
  <c r="BG134" i="2"/>
  <c r="BE134" i="2"/>
  <c r="X134" i="2"/>
  <c r="V134" i="2"/>
  <c r="T134" i="2"/>
  <c r="P134" i="2"/>
  <c r="BI133" i="2"/>
  <c r="BH133" i="2"/>
  <c r="BG133" i="2"/>
  <c r="BE133" i="2"/>
  <c r="X133" i="2"/>
  <c r="V133" i="2"/>
  <c r="T133" i="2"/>
  <c r="P133" i="2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BI130" i="2"/>
  <c r="BH130" i="2"/>
  <c r="BG130" i="2"/>
  <c r="BE130" i="2"/>
  <c r="X130" i="2"/>
  <c r="V130" i="2"/>
  <c r="T130" i="2"/>
  <c r="P130" i="2"/>
  <c r="BI129" i="2"/>
  <c r="BH129" i="2"/>
  <c r="BG129" i="2"/>
  <c r="BE129" i="2"/>
  <c r="X129" i="2"/>
  <c r="V129" i="2"/>
  <c r="T129" i="2"/>
  <c r="P129" i="2"/>
  <c r="BI128" i="2"/>
  <c r="BH128" i="2"/>
  <c r="BG128" i="2"/>
  <c r="BE128" i="2"/>
  <c r="X128" i="2"/>
  <c r="V128" i="2"/>
  <c r="T128" i="2"/>
  <c r="P128" i="2"/>
  <c r="BI127" i="2"/>
  <c r="BH127" i="2"/>
  <c r="BG127" i="2"/>
  <c r="BE127" i="2"/>
  <c r="X127" i="2"/>
  <c r="V127" i="2"/>
  <c r="T127" i="2"/>
  <c r="P127" i="2"/>
  <c r="K98" i="2"/>
  <c r="J98" i="2"/>
  <c r="I98" i="2"/>
  <c r="J120" i="2"/>
  <c r="J119" i="2"/>
  <c r="F119" i="2"/>
  <c r="F117" i="2"/>
  <c r="E115" i="2"/>
  <c r="J92" i="2"/>
  <c r="J91" i="2"/>
  <c r="F91" i="2"/>
  <c r="F89" i="2"/>
  <c r="E87" i="2"/>
  <c r="J18" i="2"/>
  <c r="E18" i="2"/>
  <c r="F92" i="2" s="1"/>
  <c r="J17" i="2"/>
  <c r="J12" i="2"/>
  <c r="J117" i="2" s="1"/>
  <c r="E7" i="2"/>
  <c r="E113" i="2"/>
  <c r="L90" i="1"/>
  <c r="AM90" i="1"/>
  <c r="AM89" i="1"/>
  <c r="L89" i="1"/>
  <c r="AM87" i="1"/>
  <c r="L87" i="1"/>
  <c r="L85" i="1"/>
  <c r="L84" i="1"/>
  <c r="R159" i="2"/>
  <c r="K160" i="2"/>
  <c r="BF160" i="2" s="1"/>
  <c r="BK161" i="2"/>
  <c r="BK134" i="2"/>
  <c r="R148" i="3"/>
  <c r="R136" i="3"/>
  <c r="Q143" i="3"/>
  <c r="R143" i="3"/>
  <c r="BK129" i="3"/>
  <c r="K128" i="3"/>
  <c r="BF128" i="3"/>
  <c r="R169" i="2"/>
  <c r="Q161" i="2"/>
  <c r="R141" i="2"/>
  <c r="R153" i="2"/>
  <c r="Q134" i="2"/>
  <c r="Q129" i="2"/>
  <c r="K147" i="2"/>
  <c r="BF147" i="2"/>
  <c r="K141" i="2"/>
  <c r="BF141" i="2"/>
  <c r="Q154" i="3"/>
  <c r="R152" i="3"/>
  <c r="Q127" i="3"/>
  <c r="K149" i="3"/>
  <c r="BF149" i="3" s="1"/>
  <c r="K140" i="3"/>
  <c r="BF140" i="3" s="1"/>
  <c r="BK133" i="3"/>
  <c r="R128" i="2"/>
  <c r="Q149" i="2"/>
  <c r="R158" i="2"/>
  <c r="R161" i="2"/>
  <c r="R131" i="2"/>
  <c r="Q127" i="2"/>
  <c r="BK167" i="2"/>
  <c r="BK150" i="2"/>
  <c r="K128" i="2"/>
  <c r="BF128" i="2"/>
  <c r="Q149" i="3"/>
  <c r="Q144" i="3"/>
  <c r="R147" i="3"/>
  <c r="Q137" i="3"/>
  <c r="BK143" i="3"/>
  <c r="Q141" i="2"/>
  <c r="R151" i="2"/>
  <c r="Q155" i="2"/>
  <c r="R167" i="2"/>
  <c r="Q131" i="2"/>
  <c r="Q151" i="2"/>
  <c r="Q153" i="2"/>
  <c r="Q128" i="2"/>
  <c r="BK129" i="2"/>
  <c r="K170" i="2"/>
  <c r="BF170" i="2"/>
  <c r="BK148" i="2"/>
  <c r="K142" i="2"/>
  <c r="BF142" i="2"/>
  <c r="R157" i="3"/>
  <c r="R133" i="3"/>
  <c r="Q128" i="3"/>
  <c r="R140" i="3"/>
  <c r="BK145" i="3"/>
  <c r="R157" i="2"/>
  <c r="AU94" i="1"/>
  <c r="K133" i="3"/>
  <c r="Q133" i="3"/>
  <c r="BK148" i="3"/>
  <c r="BK127" i="3"/>
  <c r="R142" i="2"/>
  <c r="R132" i="2"/>
  <c r="R130" i="2"/>
  <c r="R147" i="2"/>
  <c r="Q154" i="2"/>
  <c r="Q150" i="2"/>
  <c r="K156" i="2"/>
  <c r="BF156" i="2"/>
  <c r="BK132" i="2"/>
  <c r="K144" i="2"/>
  <c r="BF144" i="2" s="1"/>
  <c r="BK138" i="2"/>
  <c r="Q146" i="3"/>
  <c r="Q152" i="3"/>
  <c r="R127" i="3"/>
  <c r="BK152" i="3"/>
  <c r="Q147" i="2"/>
  <c r="R150" i="2"/>
  <c r="R133" i="2"/>
  <c r="R129" i="2"/>
  <c r="Q138" i="2"/>
  <c r="Q132" i="2"/>
  <c r="K168" i="2"/>
  <c r="BF168" i="2"/>
  <c r="BK127" i="2"/>
  <c r="K154" i="2"/>
  <c r="BF154" i="2" s="1"/>
  <c r="R155" i="3"/>
  <c r="Q145" i="3"/>
  <c r="Q129" i="3"/>
  <c r="R128" i="3"/>
  <c r="BK146" i="3"/>
  <c r="K136" i="3"/>
  <c r="BF136" i="3"/>
  <c r="R154" i="2"/>
  <c r="R170" i="2"/>
  <c r="R168" i="2"/>
  <c r="R127" i="2"/>
  <c r="Q133" i="2"/>
  <c r="R155" i="2"/>
  <c r="Q160" i="2"/>
  <c r="R138" i="2"/>
  <c r="BK157" i="2"/>
  <c r="K158" i="2"/>
  <c r="BF158" i="2" s="1"/>
  <c r="K130" i="2"/>
  <c r="BF130" i="2" s="1"/>
  <c r="K131" i="2"/>
  <c r="BF131" i="2" s="1"/>
  <c r="R154" i="3"/>
  <c r="R145" i="3"/>
  <c r="R146" i="3"/>
  <c r="R129" i="3"/>
  <c r="BK147" i="3"/>
  <c r="K144" i="3"/>
  <c r="BF144" i="3"/>
  <c r="R149" i="2"/>
  <c r="R134" i="2"/>
  <c r="Q169" i="2"/>
  <c r="Q148" i="2"/>
  <c r="Q156" i="2"/>
  <c r="Q157" i="2"/>
  <c r="R156" i="2"/>
  <c r="BK169" i="2"/>
  <c r="K155" i="2"/>
  <c r="BF155" i="2"/>
  <c r="K151" i="2"/>
  <c r="BF151" i="2"/>
  <c r="Q157" i="3"/>
  <c r="Q140" i="3"/>
  <c r="Q132" i="3"/>
  <c r="Q148" i="3"/>
  <c r="BK155" i="3"/>
  <c r="Q168" i="2"/>
  <c r="R144" i="2"/>
  <c r="Q137" i="2"/>
  <c r="Q130" i="2"/>
  <c r="Q144" i="2"/>
  <c r="R137" i="2"/>
  <c r="K133" i="2"/>
  <c r="BF133" i="2" s="1"/>
  <c r="BK159" i="2"/>
  <c r="R144" i="3"/>
  <c r="Q147" i="3"/>
  <c r="R137" i="3"/>
  <c r="R149" i="3"/>
  <c r="BK157" i="3"/>
  <c r="K137" i="3"/>
  <c r="BF137" i="3" s="1"/>
  <c r="Q170" i="2"/>
  <c r="Q167" i="2"/>
  <c r="R160" i="2"/>
  <c r="Q159" i="2"/>
  <c r="Q158" i="2"/>
  <c r="R148" i="2"/>
  <c r="Q142" i="2"/>
  <c r="BK137" i="2"/>
  <c r="BK153" i="2"/>
  <c r="BK149" i="2"/>
  <c r="Q155" i="3"/>
  <c r="R132" i="3"/>
  <c r="Q136" i="3"/>
  <c r="K154" i="3"/>
  <c r="BF154" i="3"/>
  <c r="K132" i="3"/>
  <c r="BF132" i="3"/>
  <c r="V126" i="2" l="1"/>
  <c r="V124" i="2" s="1"/>
  <c r="T152" i="2"/>
  <c r="R146" i="2"/>
  <c r="J102" i="2" s="1"/>
  <c r="X152" i="2"/>
  <c r="Q126" i="3"/>
  <c r="Q125" i="3"/>
  <c r="T146" i="2"/>
  <c r="Q146" i="2"/>
  <c r="I102" i="2"/>
  <c r="T142" i="3"/>
  <c r="V152" i="2"/>
  <c r="V126" i="3"/>
  <c r="V125" i="3"/>
  <c r="R126" i="2"/>
  <c r="X146" i="2"/>
  <c r="X142" i="3"/>
  <c r="T153" i="3"/>
  <c r="Q126" i="2"/>
  <c r="R152" i="2"/>
  <c r="R126" i="3"/>
  <c r="J99" i="3" s="1"/>
  <c r="Q142" i="3"/>
  <c r="I101" i="3"/>
  <c r="X153" i="3"/>
  <c r="X126" i="2"/>
  <c r="X124" i="2"/>
  <c r="Q152" i="2"/>
  <c r="Q145" i="2"/>
  <c r="I101" i="2" s="1"/>
  <c r="X126" i="3"/>
  <c r="X125" i="3" s="1"/>
  <c r="V142" i="3"/>
  <c r="Q153" i="3"/>
  <c r="I102" i="3" s="1"/>
  <c r="T126" i="3"/>
  <c r="T125" i="3" s="1"/>
  <c r="R142" i="3"/>
  <c r="V153" i="3"/>
  <c r="T126" i="2"/>
  <c r="T124" i="2" s="1"/>
  <c r="V146" i="2"/>
  <c r="R153" i="3"/>
  <c r="J102" i="3"/>
  <c r="R143" i="2"/>
  <c r="J100" i="2"/>
  <c r="BK156" i="3"/>
  <c r="K156" i="3"/>
  <c r="K103" i="3" s="1"/>
  <c r="Q143" i="2"/>
  <c r="I100" i="2" s="1"/>
  <c r="Q156" i="3"/>
  <c r="I103" i="3" s="1"/>
  <c r="R156" i="3"/>
  <c r="J103" i="3" s="1"/>
  <c r="J117" i="3"/>
  <c r="BF133" i="3"/>
  <c r="F120" i="3"/>
  <c r="E85" i="3"/>
  <c r="J89" i="2"/>
  <c r="E85" i="2"/>
  <c r="F120" i="2"/>
  <c r="K129" i="2"/>
  <c r="BF129" i="2"/>
  <c r="K132" i="2"/>
  <c r="BF132" i="2"/>
  <c r="BK168" i="2"/>
  <c r="K153" i="2"/>
  <c r="BF153" i="2" s="1"/>
  <c r="K148" i="2"/>
  <c r="BF148" i="2"/>
  <c r="F35" i="3"/>
  <c r="BB96" i="1" s="1"/>
  <c r="K35" i="2"/>
  <c r="AX95" i="1" s="1"/>
  <c r="K129" i="3"/>
  <c r="BF129" i="3" s="1"/>
  <c r="F39" i="3"/>
  <c r="BF96" i="1" s="1"/>
  <c r="K169" i="2"/>
  <c r="BF169" i="2" s="1"/>
  <c r="K157" i="2"/>
  <c r="BF157" i="2" s="1"/>
  <c r="BK160" i="2"/>
  <c r="BK141" i="2"/>
  <c r="BK131" i="2"/>
  <c r="K150" i="2"/>
  <c r="BF150" i="2"/>
  <c r="BK155" i="2"/>
  <c r="K145" i="3"/>
  <c r="BF145" i="3" s="1"/>
  <c r="BK149" i="3"/>
  <c r="BK132" i="3"/>
  <c r="K157" i="3"/>
  <c r="BF157" i="3" s="1"/>
  <c r="F38" i="2"/>
  <c r="BE95" i="1" s="1"/>
  <c r="K143" i="3"/>
  <c r="BF143" i="3" s="1"/>
  <c r="K155" i="3"/>
  <c r="BF155" i="3" s="1"/>
  <c r="K127" i="3"/>
  <c r="BF127" i="3"/>
  <c r="K149" i="2"/>
  <c r="BF149" i="2" s="1"/>
  <c r="BK128" i="2"/>
  <c r="K127" i="2"/>
  <c r="BF127" i="2"/>
  <c r="BK147" i="2"/>
  <c r="BK156" i="2"/>
  <c r="BK154" i="2"/>
  <c r="F37" i="3"/>
  <c r="BD96" i="1" s="1"/>
  <c r="K161" i="2"/>
  <c r="BF161" i="2"/>
  <c r="BK151" i="2"/>
  <c r="BK130" i="2"/>
  <c r="K138" i="2"/>
  <c r="BF138" i="2"/>
  <c r="BK133" i="2"/>
  <c r="K167" i="2"/>
  <c r="BF167" i="2"/>
  <c r="BK144" i="3"/>
  <c r="K147" i="3"/>
  <c r="BF147" i="3" s="1"/>
  <c r="F37" i="2"/>
  <c r="BD95" i="1" s="1"/>
  <c r="BK137" i="3"/>
  <c r="BK128" i="3"/>
  <c r="K146" i="3"/>
  <c r="BF146" i="3"/>
  <c r="F35" i="2"/>
  <c r="BB95" i="1" s="1"/>
  <c r="K35" i="3"/>
  <c r="AX96" i="1" s="1"/>
  <c r="F39" i="2"/>
  <c r="BF95" i="1" s="1"/>
  <c r="BK136" i="3"/>
  <c r="K148" i="3"/>
  <c r="BF148" i="3"/>
  <c r="K152" i="3"/>
  <c r="BF152" i="3"/>
  <c r="BK154" i="3"/>
  <c r="BK153" i="3"/>
  <c r="K153" i="3" s="1"/>
  <c r="K102" i="3" s="1"/>
  <c r="K137" i="2"/>
  <c r="BF137" i="2"/>
  <c r="BK142" i="2"/>
  <c r="BK144" i="2"/>
  <c r="BK143" i="2"/>
  <c r="K143" i="2"/>
  <c r="K100" i="2" s="1"/>
  <c r="K159" i="2"/>
  <c r="BF159" i="2"/>
  <c r="BK158" i="2"/>
  <c r="BK170" i="2"/>
  <c r="K134" i="2"/>
  <c r="BF134" i="2"/>
  <c r="F38" i="3"/>
  <c r="BE96" i="1" s="1"/>
  <c r="BK140" i="3"/>
  <c r="V141" i="3" l="1"/>
  <c r="V123" i="3" s="1"/>
  <c r="R145" i="2"/>
  <c r="J101" i="2" s="1"/>
  <c r="Q124" i="2"/>
  <c r="I97" i="2" s="1"/>
  <c r="V145" i="2"/>
  <c r="V123" i="2" s="1"/>
  <c r="R141" i="3"/>
  <c r="J100" i="3" s="1"/>
  <c r="R124" i="2"/>
  <c r="R123" i="2" s="1"/>
  <c r="J96" i="2" s="1"/>
  <c r="K31" i="2" s="1"/>
  <c r="AT95" i="1" s="1"/>
  <c r="T145" i="2"/>
  <c r="T123" i="2"/>
  <c r="AW95" i="1" s="1"/>
  <c r="X141" i="3"/>
  <c r="X123" i="3" s="1"/>
  <c r="T141" i="3"/>
  <c r="T123" i="3" s="1"/>
  <c r="AW96" i="1" s="1"/>
  <c r="X145" i="2"/>
  <c r="X123" i="2"/>
  <c r="I99" i="3"/>
  <c r="I98" i="3"/>
  <c r="J101" i="3"/>
  <c r="R125" i="3"/>
  <c r="J98" i="3" s="1"/>
  <c r="J99" i="2"/>
  <c r="I103" i="2"/>
  <c r="Q141" i="3"/>
  <c r="I100" i="3" s="1"/>
  <c r="I99" i="2"/>
  <c r="J103" i="2"/>
  <c r="BK146" i="2"/>
  <c r="K146" i="2" s="1"/>
  <c r="K102" i="2" s="1"/>
  <c r="BK152" i="2"/>
  <c r="BK145" i="2"/>
  <c r="K145" i="2" s="1"/>
  <c r="K101" i="2" s="1"/>
  <c r="BK126" i="2"/>
  <c r="BK124" i="2"/>
  <c r="K124" i="2" s="1"/>
  <c r="K97" i="2" s="1"/>
  <c r="BK126" i="3"/>
  <c r="BK125" i="3"/>
  <c r="BK142" i="3"/>
  <c r="K142" i="3"/>
  <c r="K101" i="3"/>
  <c r="BB94" i="1"/>
  <c r="AX94" i="1" s="1"/>
  <c r="AK29" i="1" s="1"/>
  <c r="BD94" i="1"/>
  <c r="AZ94" i="1" s="1"/>
  <c r="F36" i="2"/>
  <c r="BC95" i="1" s="1"/>
  <c r="K36" i="2"/>
  <c r="AY95" i="1"/>
  <c r="AV95" i="1" s="1"/>
  <c r="BF94" i="1"/>
  <c r="W33" i="1" s="1"/>
  <c r="BE94" i="1"/>
  <c r="BA94" i="1" s="1"/>
  <c r="K36" i="3"/>
  <c r="AY96" i="1" s="1"/>
  <c r="AV96" i="1" s="1"/>
  <c r="F36" i="3"/>
  <c r="BC96" i="1" s="1"/>
  <c r="Q123" i="3" l="1"/>
  <c r="I96" i="3" s="1"/>
  <c r="K30" i="3" s="1"/>
  <c r="AS96" i="1" s="1"/>
  <c r="K152" i="2"/>
  <c r="K103" i="2" s="1"/>
  <c r="Q123" i="2"/>
  <c r="I96" i="2"/>
  <c r="K30" i="2" s="1"/>
  <c r="AS95" i="1" s="1"/>
  <c r="R123" i="3"/>
  <c r="J96" i="3" s="1"/>
  <c r="K31" i="3" s="1"/>
  <c r="AT96" i="1" s="1"/>
  <c r="AT94" i="1" s="1"/>
  <c r="K125" i="3"/>
  <c r="K98" i="3"/>
  <c r="K126" i="2"/>
  <c r="K99" i="2"/>
  <c r="K126" i="3"/>
  <c r="K99" i="3"/>
  <c r="BK123" i="2"/>
  <c r="K123" i="2"/>
  <c r="BK141" i="3"/>
  <c r="K141" i="3" s="1"/>
  <c r="K100" i="3" s="1"/>
  <c r="J97" i="2"/>
  <c r="AW94" i="1"/>
  <c r="W29" i="1"/>
  <c r="K32" i="2"/>
  <c r="AG95" i="1" s="1"/>
  <c r="BC94" i="1"/>
  <c r="AY94" i="1" s="1"/>
  <c r="AK30" i="1" s="1"/>
  <c r="W32" i="1"/>
  <c r="W31" i="1"/>
  <c r="K41" i="2" l="1"/>
  <c r="BK123" i="3"/>
  <c r="K123" i="3"/>
  <c r="K96" i="3"/>
  <c r="K96" i="2"/>
  <c r="AN95" i="1"/>
  <c r="AS94" i="1"/>
  <c r="W30" i="1"/>
  <c r="AV94" i="1"/>
  <c r="K32" i="3" l="1"/>
  <c r="AG96" i="1" s="1"/>
  <c r="AG94" i="1" s="1"/>
  <c r="AK26" i="1" s="1"/>
  <c r="AN94" i="1" l="1"/>
  <c r="K41" i="3"/>
  <c r="AN96" i="1"/>
  <c r="AK35" i="1"/>
</calcChain>
</file>

<file path=xl/sharedStrings.xml><?xml version="1.0" encoding="utf-8"?>
<sst xmlns="http://schemas.openxmlformats.org/spreadsheetml/2006/main" count="1347" uniqueCount="308">
  <si>
    <t>Export Komplet</t>
  </si>
  <si>
    <t/>
  </si>
  <si>
    <t>2.0</t>
  </si>
  <si>
    <t>False</t>
  </si>
  <si>
    <t>True</t>
  </si>
  <si>
    <t>{6062b487-d5cb-44aa-89b8-09005e1f1ae0}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</si>
  <si>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</si>
  <si>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</si>
  <si>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</si>
  <si>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</si>
  <si>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</si>
  <si>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</si>
  <si>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</si>
  <si>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</si>
  <si>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</si>
  <si>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</si>
  <si>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</si>
  <si>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SSS telocvičňa rozpočet okien a svietidiel 3</t>
  </si>
  <si>
    <t>JKSO:</t>
  </si>
  <si>
    <t>KS:</t>
  </si>
  <si>
    <t>Miesto:</t>
  </si>
  <si>
    <t xml:space="preserve"> </t>
  </si>
  <si>
    <t>Dátum:</t>
  </si>
  <si>
    <t>17. 7. 2024</t>
  </si>
  <si>
    <t>Objednávateľ:</t>
  </si>
  <si>
    <t>IČO:</t>
  </si>
  <si>
    <t xml:space="preserve">Spojená škola  Školská 7, Banská Bystrica </t>
  </si>
  <si>
    <t>IČ DPH:</t>
  </si>
  <si>
    <t>Zhotoviteľ:</t>
  </si>
  <si>
    <t>Vyplň údaj</t>
  </si>
  <si>
    <t>Projektant:</t>
  </si>
  <si>
    <t>Ing. Arch. Križo</t>
  </si>
  <si>
    <t>Spracovateľ:</t>
  </si>
  <si>
    <t xml:space="preserve">Milan Paprčka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</si>
  <si>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</si>
  <si>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</si>
  <si>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</si>
  <si>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</si>
  <si>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</si>
  <si>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</si>
  <si>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</si>
  <si>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</si>
  <si>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</si>
  <si>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</si>
  <si>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</si>
  <si>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</si>
  <si>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</si>
  <si>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</si>
  <si>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</si>
  <si>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</si>
  <si>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</si>
  <si>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</si>
  <si>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</si>
  <si>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</si>
  <si>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</si>
  <si>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</si>
  <si>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</si>
  <si>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</si>
  <si>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</si>
  <si>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</si>
  <si>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</si>
  <si>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</si>
  <si>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</si>
  <si>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</si>
  <si>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</si>
  <si>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</si>
  <si>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</si>
  <si>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</si>
  <si>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</si>
  <si>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</si>
  <si>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</si>
  <si>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</si>
  <si>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</si>
  <si>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</si>
  <si>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</si>
  <si>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</si>
  <si>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</si>
  <si>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</si>
  <si>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</si>
  <si>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</si>
  <si>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</si>
  <si>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</si>
  <si>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Objekt1</t>
  </si>
  <si>
    <t>Výmena okien</t>
  </si>
  <si>
    <t>STA</t>
  </si>
  <si>
    <t>1</t>
  </si>
  <si>
    <t>{39077055-374f-4fe5-9b81-7d811b8a5421}</t>
  </si>
  <si>
    <t>Objekt2</t>
  </si>
  <si>
    <t>Elek. práce</t>
  </si>
  <si>
    <t>{cf31733c-6212-4a24-a98f-0033ac14d194}</t>
  </si>
  <si>
    <t>KRYCÍ LIST ROZPOČTU</t>
  </si>
  <si>
    <t>Objekt:</t>
  </si>
  <si>
    <t>Objekt1 - Výmena okien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</si>
  <si>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</si>
  <si>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</si>
  <si>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</si>
  <si>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</si>
  <si>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</si>
  <si>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</si>
  <si>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</si>
  <si>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</si>
  <si>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</si>
  <si>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</si>
  <si>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6 - Úpravy povrchov, podlahy, osadenie   </t>
  </si>
  <si>
    <t xml:space="preserve">    9 - Ostatné konštrukcie a práce-búranie   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</si>
  <si>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</si>
  <si>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</si>
  <si>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</si>
  <si>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</si>
  <si>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</si>
  <si>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</si>
  <si>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</si>
  <si>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</si>
  <si>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</si>
  <si>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</si>
  <si>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</si>
  <si>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</si>
  <si>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</si>
  <si>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</si>
  <si>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</si>
  <si>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</si>
  <si>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</si>
  <si>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</si>
  <si>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</si>
  <si>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</si>
  <si>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</si>
  <si>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</si>
  <si>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</si>
  <si>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</si>
  <si>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 xml:space="preserve">Úpravy povrchov, podlahy, osadenie   </t>
  </si>
  <si>
    <t>9</t>
  </si>
  <si>
    <t xml:space="preserve">Ostatné konštrukcie a práce-búranie   </t>
  </si>
  <si>
    <t>K</t>
  </si>
  <si>
    <t>952901114.S</t>
  </si>
  <si>
    <t>Vyčistenie budov pri výške podlaží nad 4 m</t>
  </si>
  <si>
    <t>m2</t>
  </si>
  <si>
    <t>4</t>
  </si>
  <si>
    <t>2</t>
  </si>
  <si>
    <t>962081141.S</t>
  </si>
  <si>
    <t>Búranie muriva priečok zo sklenených tvárnic, hr. do 150 mm,  -0,08200t</t>
  </si>
  <si>
    <t>3</t>
  </si>
  <si>
    <t>968062246.S</t>
  </si>
  <si>
    <t>Vybúranie drevených rámov okien jednoduchých plochy do 4 m2,  -0,02700t</t>
  </si>
  <si>
    <t>968062455.S</t>
  </si>
  <si>
    <t>Vybúranie drevených dverových zárubní plochy do 2 m2,  -0,08800t</t>
  </si>
  <si>
    <t>8</t>
  </si>
  <si>
    <t>5</t>
  </si>
  <si>
    <t>979011111.S</t>
  </si>
  <si>
    <t>Zvislá doprava sutiny a vybúraných hmôt za prvé podlažie nad alebo pod základným podlažím</t>
  </si>
  <si>
    <t>t</t>
  </si>
  <si>
    <t>10</t>
  </si>
  <si>
    <t>979011121.S</t>
  </si>
  <si>
    <t>Zvislá doprava sutiny a vybúraných hmôt za každé ďalšie podlažie</t>
  </si>
  <si>
    <t>12</t>
  </si>
  <si>
    <t>7</t>
  </si>
  <si>
    <t>979081111.S</t>
  </si>
  <si>
    <t>Odvoz sutiny a vybúraných hmôt na skládku do 1 km</t>
  </si>
  <si>
    <t>14</t>
  </si>
  <si>
    <t>979081121.S</t>
  </si>
  <si>
    <t>Odvoz sutiny a vybúraných hmôt na skládku za každý ďalší 1 km</t>
  </si>
  <si>
    <t>16</t>
  </si>
  <si>
    <t>VV</t>
  </si>
  <si>
    <t>9,385*10</t>
  </si>
  <si>
    <t>Súčet</t>
  </si>
  <si>
    <t>979082111.S</t>
  </si>
  <si>
    <t>Vnútrostavenisková doprava sutiny a vybúraných hmôt do 10 m</t>
  </si>
  <si>
    <t>18</t>
  </si>
  <si>
    <t>979082121.S</t>
  </si>
  <si>
    <t>Vnútrostavenisková doprava sutiny a vybúraných hmôt za každých ďalších 5 m</t>
  </si>
  <si>
    <t>9,385*2 "Prepočítané koeficientom množstva</t>
  </si>
  <si>
    <t>11</t>
  </si>
  <si>
    <t>979089112.S</t>
  </si>
  <si>
    <t>Poplatok za skládku - drevo, sklo, plasty (17 02 ), ostatné</t>
  </si>
  <si>
    <t>22</t>
  </si>
  <si>
    <t>979089612.S</t>
  </si>
  <si>
    <t>Poplatok za skládku - iné odpady zo stavieb ostatné - regionalna skladka -okná a dvere</t>
  </si>
  <si>
    <t>24</t>
  </si>
  <si>
    <t>99</t>
  </si>
  <si>
    <t>Presun hmôt HSV</t>
  </si>
  <si>
    <t>13</t>
  </si>
  <si>
    <t>999281111.S</t>
  </si>
  <si>
    <t>Presun hmôt pre opravy a údržbu objektov vrátane vonkajších plášťov výšky do 25 m</t>
  </si>
  <si>
    <t>26</t>
  </si>
  <si>
    <t>PSV</t>
  </si>
  <si>
    <t>Práce a dodávky PSV</t>
  </si>
  <si>
    <t>764</t>
  </si>
  <si>
    <t>Konštrukcie klampiarske</t>
  </si>
  <si>
    <t>764410461.S</t>
  </si>
  <si>
    <t>Montáž oplechovania parapetov z pozinkovaného farbeného PZf plechu, vrátane rohov r.š. 350 mm</t>
  </si>
  <si>
    <t>m</t>
  </si>
  <si>
    <t>1309097834</t>
  </si>
  <si>
    <t>15</t>
  </si>
  <si>
    <t>764410r.S</t>
  </si>
  <si>
    <t>Demontáž vonkajších parapiet</t>
  </si>
  <si>
    <t>28</t>
  </si>
  <si>
    <t>764410r.S.1</t>
  </si>
  <si>
    <t>Demontáž vnútorných parapiet</t>
  </si>
  <si>
    <t>30</t>
  </si>
  <si>
    <t>17</t>
  </si>
  <si>
    <t>76412123.S</t>
  </si>
  <si>
    <t>Dodávka a montáž vnútorných parapiet</t>
  </si>
  <si>
    <t>32</t>
  </si>
  <si>
    <t>998764202.S</t>
  </si>
  <si>
    <t>Presun hmôt pre konštrukcie klampiarske v objektoch výšky nad 6 do 12 m</t>
  </si>
  <si>
    <t>%</t>
  </si>
  <si>
    <t>34</t>
  </si>
  <si>
    <t>766</t>
  </si>
  <si>
    <t>Konštrukcie stolárske</t>
  </si>
  <si>
    <t>19</t>
  </si>
  <si>
    <t>766621081.S</t>
  </si>
  <si>
    <t>Montáž okna plastového na PUR penu</t>
  </si>
  <si>
    <t>36</t>
  </si>
  <si>
    <t>M</t>
  </si>
  <si>
    <t>6114r8700.S</t>
  </si>
  <si>
    <t>Plastové okno , vxš 2500x4100 mm, izolačné trojsklo,</t>
  </si>
  <si>
    <t>ks</t>
  </si>
  <si>
    <t>38</t>
  </si>
  <si>
    <t>21</t>
  </si>
  <si>
    <t>61148r700.S1</t>
  </si>
  <si>
    <t>Plastové okno  vxš 2500x1700 mm, izolačné trojsklo,</t>
  </si>
  <si>
    <t>40</t>
  </si>
  <si>
    <t>61141r</t>
  </si>
  <si>
    <t>Plastové okno , vxš 900x1500 mm, izolačné trojsklo,</t>
  </si>
  <si>
    <t>42</t>
  </si>
  <si>
    <t>23</t>
  </si>
  <si>
    <t>76r161.S</t>
  </si>
  <si>
    <t>Montáž dverí plastových, vchodových, 1 m obvodu dverí</t>
  </si>
  <si>
    <t>44</t>
  </si>
  <si>
    <t>61r00100</t>
  </si>
  <si>
    <t>Vchodové plastové dvere 1800x2100 mm</t>
  </si>
  <si>
    <t>46</t>
  </si>
  <si>
    <t>25</t>
  </si>
  <si>
    <t>766641r</t>
  </si>
  <si>
    <t>Vyspravenie ostenia vnútorná časť omietkou vápenocementovou</t>
  </si>
  <si>
    <t>48</t>
  </si>
  <si>
    <t>766642r</t>
  </si>
  <si>
    <t>Vyspravenie vonkajšieho ostenia časť sklotextillnou sieťkou silkónovou omietkou hr 1,5 mm</t>
  </si>
  <si>
    <t>-912595586</t>
  </si>
  <si>
    <t>27</t>
  </si>
  <si>
    <t>766r</t>
  </si>
  <si>
    <t>Maľba špaliet na biela farba</t>
  </si>
  <si>
    <t>50</t>
  </si>
  <si>
    <t>(2,5+4,1)*2*9*0,2</t>
  </si>
  <si>
    <t>(2,5+1,7)*2*9*0,2</t>
  </si>
  <si>
    <t>(0,9+1,5)*2*22*0,2</t>
  </si>
  <si>
    <t>(1,8+2,1)*2*2*0,2</t>
  </si>
  <si>
    <t>944944103</t>
  </si>
  <si>
    <t>Ochranná sieť na ochranu okien v telocvični</t>
  </si>
  <si>
    <t>52</t>
  </si>
  <si>
    <t>29</t>
  </si>
  <si>
    <t>553430007500.S</t>
  </si>
  <si>
    <t>Držiak siete ľavý alebo pravý</t>
  </si>
  <si>
    <t>54</t>
  </si>
  <si>
    <t>709210000100</t>
  </si>
  <si>
    <t>Sieť ochranná oká 60x60 mm-športová</t>
  </si>
  <si>
    <t>56</t>
  </si>
  <si>
    <t>31</t>
  </si>
  <si>
    <t>998766102.S</t>
  </si>
  <si>
    <t>Presun hmot pre konštrukcie stolárske v objektoch výšky nad 6 do 12 m</t>
  </si>
  <si>
    <t>58</t>
  </si>
  <si>
    <t>Objekt2 - Elek. práce</t>
  </si>
  <si>
    <t>D1 - Práce a Dodávky HSV</t>
  </si>
  <si>
    <t>M - Práce a dodávky M</t>
  </si>
  <si>
    <t xml:space="preserve">    21-M - Elektromontáže</t>
  </si>
  <si>
    <t xml:space="preserve">    784 - Maľby</t>
  </si>
  <si>
    <t xml:space="preserve">    HZS - Hodinové zúčtovacie sadzby</t>
  </si>
  <si>
    <t>D1</t>
  </si>
  <si>
    <t>Práce a Dodávky HSV</t>
  </si>
  <si>
    <t>Dem.</t>
  </si>
  <si>
    <t>Demontáž svietidiel</t>
  </si>
  <si>
    <t>kus</t>
  </si>
  <si>
    <t>1,5*2 "Prepočítané koeficientom množstva</t>
  </si>
  <si>
    <t>1,5*5 "Prepočítané koeficientom množstva"</t>
  </si>
  <si>
    <t>Práce a dodávky M</t>
  </si>
  <si>
    <t>21-M</t>
  </si>
  <si>
    <t>Elektromontáže</t>
  </si>
  <si>
    <t>210201081</t>
  </si>
  <si>
    <t>Zapojenie svietidlá IP20, stropného  LED</t>
  </si>
  <si>
    <t>64</t>
  </si>
  <si>
    <t>Pol1</t>
  </si>
  <si>
    <t>Stropný LED panel 13W</t>
  </si>
  <si>
    <t>Pol2</t>
  </si>
  <si>
    <t>Stropný LED panel 17W</t>
  </si>
  <si>
    <t>Pol3</t>
  </si>
  <si>
    <t>Stropný LED panel 23W</t>
  </si>
  <si>
    <t>Pol4</t>
  </si>
  <si>
    <t>Podružný elektroinštalačný material</t>
  </si>
  <si>
    <t>súb.</t>
  </si>
  <si>
    <t>Pol5</t>
  </si>
  <si>
    <t>Pridružené práce ,vyspravenie</t>
  </si>
  <si>
    <t>953991411</t>
  </si>
  <si>
    <t>Osadenie hmoždiniek vrátane vyvŕtania do betónu D do 10 mm</t>
  </si>
  <si>
    <t>56*4</t>
  </si>
  <si>
    <t>311310004000</t>
  </si>
  <si>
    <t>Hmoždinka lemovaná, sivá M 8x40 mm, typ T8P-PA, TRACON Elektric</t>
  </si>
  <si>
    <t>256</t>
  </si>
  <si>
    <t>784</t>
  </si>
  <si>
    <t>Maľby</t>
  </si>
  <si>
    <t>784452271.S</t>
  </si>
  <si>
    <t>Maľby z maliarskych zmesí na vodnej báze, ručne nanášané dvojnásobné základné na podklad jemnozrnný výšky do 3,80 m</t>
  </si>
  <si>
    <t>998921203.S</t>
  </si>
  <si>
    <t>Presun hmôt pre montáž silnoprúdových rozvodov a zariadení v stavbe (objekte) výšky nad 7 do 24 m</t>
  </si>
  <si>
    <t>HZS</t>
  </si>
  <si>
    <t>Hodinové zúčtovacie sadzby</t>
  </si>
  <si>
    <t>950106009</t>
  </si>
  <si>
    <t>Meranie pri revíziách meranie impedancie slučky na rozvodnom zariadení alebo spotrebných prístrojoch-Revízie</t>
  </si>
  <si>
    <t>hod</t>
  </si>
  <si>
    <t>262144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</si>
</sst>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4" fontId="33" fillId="0" borderId="12" xfId="0" applyNumberFormat="1" applyFont="1" applyBorder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0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4</v>
      </c>
      <c r="BV1" s="15" t="s">
        <v>5</v>
      </c>
    </row>
    <row r="2" spans="1:74" s="1" customFormat="1" ht="36.950000000000003" customHeight="1">
      <c r="AR2" s="202" t="s">
        <v>6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S2" s="16" t="s">
        <v>7</v>
      </c>
      <c r="BT2" s="16" t="s">
        <v>8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G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36" t="s">
        <v>14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19"/>
      <c r="BG5" s="233" t="s">
        <v>15</v>
      </c>
      <c r="BS5" s="16" t="s">
        <v>7</v>
      </c>
    </row>
    <row r="6" spans="1:74" s="1" customFormat="1" ht="36.950000000000003" customHeight="1">
      <c r="B6" s="19"/>
      <c r="D6" s="25" t="s">
        <v>16</v>
      </c>
      <c r="K6" s="237" t="s">
        <v>17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19"/>
      <c r="BG6" s="234"/>
      <c r="BS6" s="16" t="s">
        <v>7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G7" s="234"/>
      <c r="BS7" s="16" t="s">
        <v>7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G8" s="234"/>
      <c r="BS8" s="16" t="s">
        <v>7</v>
      </c>
    </row>
    <row r="9" spans="1:74" s="1" customFormat="1" ht="14.45" customHeight="1">
      <c r="B9" s="19"/>
      <c r="AR9" s="19"/>
      <c r="BG9" s="234"/>
      <c r="BS9" s="16" t="s">
        <v>7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G10" s="234"/>
      <c r="BS10" s="16" t="s">
        <v>7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G11" s="234"/>
      <c r="BS11" s="16" t="s">
        <v>7</v>
      </c>
    </row>
    <row r="12" spans="1:74" s="1" customFormat="1" ht="6.95" customHeight="1">
      <c r="B12" s="19"/>
      <c r="AR12" s="19"/>
      <c r="BG12" s="234"/>
      <c r="BS12" s="16" t="s">
        <v>7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G13" s="234"/>
      <c r="BS13" s="16" t="s">
        <v>7</v>
      </c>
    </row>
    <row r="14" spans="1:74" ht="12.75">
      <c r="B14" s="19"/>
      <c r="E14" s="238" t="s">
        <v>29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6" t="s">
        <v>27</v>
      </c>
      <c r="AN14" s="28" t="s">
        <v>29</v>
      </c>
      <c r="AR14" s="19"/>
      <c r="BG14" s="234"/>
      <c r="BS14" s="16" t="s">
        <v>7</v>
      </c>
    </row>
    <row r="15" spans="1:74" s="1" customFormat="1" ht="6.95" customHeight="1">
      <c r="B15" s="19"/>
      <c r="AR15" s="19"/>
      <c r="BG15" s="234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G16" s="234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G17" s="234"/>
      <c r="BS17" s="16" t="s">
        <v>4</v>
      </c>
    </row>
    <row r="18" spans="1:71" s="1" customFormat="1" ht="6.95" customHeight="1">
      <c r="B18" s="19"/>
      <c r="AR18" s="19"/>
      <c r="BG18" s="234"/>
      <c r="BS18" s="16" t="s">
        <v>7</v>
      </c>
    </row>
    <row r="19" spans="1:71" s="1" customFormat="1" ht="12" customHeight="1">
      <c r="B19" s="19"/>
      <c r="D19" s="26" t="s">
        <v>32</v>
      </c>
      <c r="AK19" s="26" t="s">
        <v>25</v>
      </c>
      <c r="AN19" s="24" t="s">
        <v>1</v>
      </c>
      <c r="AR19" s="19"/>
      <c r="BG19" s="234"/>
      <c r="BS19" s="16" t="s">
        <v>7</v>
      </c>
    </row>
    <row r="20" spans="1:71" s="1" customFormat="1" ht="18.399999999999999" customHeight="1">
      <c r="B20" s="19"/>
      <c r="E20" s="24" t="s">
        <v>33</v>
      </c>
      <c r="AK20" s="26" t="s">
        <v>27</v>
      </c>
      <c r="AN20" s="24" t="s">
        <v>1</v>
      </c>
      <c r="AR20" s="19"/>
      <c r="BG20" s="234"/>
      <c r="BS20" s="16" t="s">
        <v>4</v>
      </c>
    </row>
    <row r="21" spans="1:71" s="1" customFormat="1" ht="6.95" customHeight="1">
      <c r="B21" s="19"/>
      <c r="AR21" s="19"/>
      <c r="BG21" s="234"/>
    </row>
    <row r="22" spans="1:71" s="1" customFormat="1" ht="12" customHeight="1">
      <c r="B22" s="19"/>
      <c r="D22" s="26" t="s">
        <v>34</v>
      </c>
      <c r="AR22" s="19"/>
      <c r="BG22" s="234"/>
    </row>
    <row r="23" spans="1:71" s="1" customFormat="1" ht="16.5" customHeight="1">
      <c r="B23" s="19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19"/>
      <c r="BG23" s="234"/>
    </row>
    <row r="24" spans="1:71" s="1" customFormat="1" ht="6.95" customHeight="1">
      <c r="B24" s="19"/>
      <c r="AR24" s="19"/>
      <c r="BG24" s="234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G25" s="234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1">
        <f>ROUND(AG94,2)</f>
        <v>0</v>
      </c>
      <c r="AL26" s="242"/>
      <c r="AM26" s="242"/>
      <c r="AN26" s="242"/>
      <c r="AO26" s="242"/>
      <c r="AP26" s="31"/>
      <c r="AQ26" s="31"/>
      <c r="AR26" s="32"/>
      <c r="BG26" s="234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G27" s="234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43" t="s">
        <v>36</v>
      </c>
      <c r="M28" s="243"/>
      <c r="N28" s="243"/>
      <c r="O28" s="243"/>
      <c r="P28" s="243"/>
      <c r="Q28" s="31"/>
      <c r="R28" s="31"/>
      <c r="S28" s="31"/>
      <c r="T28" s="31"/>
      <c r="U28" s="31"/>
      <c r="V28" s="31"/>
      <c r="W28" s="243" t="s">
        <v>37</v>
      </c>
      <c r="X28" s="243"/>
      <c r="Y28" s="243"/>
      <c r="Z28" s="243"/>
      <c r="AA28" s="243"/>
      <c r="AB28" s="243"/>
      <c r="AC28" s="243"/>
      <c r="AD28" s="243"/>
      <c r="AE28" s="243"/>
      <c r="AF28" s="31"/>
      <c r="AG28" s="31"/>
      <c r="AH28" s="31"/>
      <c r="AI28" s="31"/>
      <c r="AJ28" s="31"/>
      <c r="AK28" s="243" t="s">
        <v>38</v>
      </c>
      <c r="AL28" s="243"/>
      <c r="AM28" s="243"/>
      <c r="AN28" s="243"/>
      <c r="AO28" s="243"/>
      <c r="AP28" s="31"/>
      <c r="AQ28" s="31"/>
      <c r="AR28" s="32"/>
      <c r="BG28" s="234"/>
    </row>
    <row r="29" spans="1:71" s="3" customFormat="1" ht="14.45" customHeight="1">
      <c r="B29" s="36"/>
      <c r="D29" s="26" t="s">
        <v>39</v>
      </c>
      <c r="F29" s="37" t="s">
        <v>40</v>
      </c>
      <c r="L29" s="225">
        <v>0.2</v>
      </c>
      <c r="M29" s="224"/>
      <c r="N29" s="224"/>
      <c r="O29" s="224"/>
      <c r="P29" s="224"/>
      <c r="Q29" s="38"/>
      <c r="R29" s="38"/>
      <c r="S29" s="38"/>
      <c r="T29" s="38"/>
      <c r="U29" s="38"/>
      <c r="V29" s="38"/>
      <c r="W29" s="223">
        <f>ROUND(BB94,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8"/>
      <c r="AG29" s="38"/>
      <c r="AH29" s="38"/>
      <c r="AI29" s="38"/>
      <c r="AJ29" s="38"/>
      <c r="AK29" s="223">
        <f>ROUND(AX94, 2)</f>
        <v>0</v>
      </c>
      <c r="AL29" s="224"/>
      <c r="AM29" s="224"/>
      <c r="AN29" s="224"/>
      <c r="AO29" s="22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G29" s="235"/>
    </row>
    <row r="30" spans="1:71" s="3" customFormat="1" ht="14.45" customHeight="1">
      <c r="B30" s="36"/>
      <c r="F30" s="37" t="s">
        <v>41</v>
      </c>
      <c r="L30" s="225">
        <v>0.2</v>
      </c>
      <c r="M30" s="224"/>
      <c r="N30" s="224"/>
      <c r="O30" s="224"/>
      <c r="P30" s="224"/>
      <c r="Q30" s="38"/>
      <c r="R30" s="38"/>
      <c r="S30" s="38"/>
      <c r="T30" s="38"/>
      <c r="U30" s="38"/>
      <c r="V30" s="38"/>
      <c r="W30" s="223">
        <f>ROUND(BC94,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8"/>
      <c r="AG30" s="38"/>
      <c r="AH30" s="38"/>
      <c r="AI30" s="38"/>
      <c r="AJ30" s="38"/>
      <c r="AK30" s="223">
        <f>ROUND(AY94, 2)</f>
        <v>0</v>
      </c>
      <c r="AL30" s="224"/>
      <c r="AM30" s="224"/>
      <c r="AN30" s="224"/>
      <c r="AO30" s="22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G30" s="235"/>
    </row>
    <row r="31" spans="1:71" s="3" customFormat="1" ht="14.45" hidden="1" customHeight="1">
      <c r="B31" s="36"/>
      <c r="F31" s="26" t="s">
        <v>42</v>
      </c>
      <c r="L31" s="232">
        <v>0.2</v>
      </c>
      <c r="M31" s="231"/>
      <c r="N31" s="231"/>
      <c r="O31" s="231"/>
      <c r="P31" s="231"/>
      <c r="W31" s="230">
        <f>ROUND(BD94,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0">
        <v>0</v>
      </c>
      <c r="AL31" s="231"/>
      <c r="AM31" s="231"/>
      <c r="AN31" s="231"/>
      <c r="AO31" s="231"/>
      <c r="AR31" s="36"/>
      <c r="BG31" s="235"/>
    </row>
    <row r="32" spans="1:71" s="3" customFormat="1" ht="14.45" hidden="1" customHeight="1">
      <c r="B32" s="36"/>
      <c r="F32" s="26" t="s">
        <v>43</v>
      </c>
      <c r="L32" s="232">
        <v>0.2</v>
      </c>
      <c r="M32" s="231"/>
      <c r="N32" s="231"/>
      <c r="O32" s="231"/>
      <c r="P32" s="231"/>
      <c r="W32" s="230">
        <f>ROUND(BE94,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0">
        <v>0</v>
      </c>
      <c r="AL32" s="231"/>
      <c r="AM32" s="231"/>
      <c r="AN32" s="231"/>
      <c r="AO32" s="231"/>
      <c r="AR32" s="36"/>
      <c r="BG32" s="235"/>
    </row>
    <row r="33" spans="1:59" s="3" customFormat="1" ht="14.45" hidden="1" customHeight="1">
      <c r="B33" s="36"/>
      <c r="F33" s="37" t="s">
        <v>44</v>
      </c>
      <c r="L33" s="225">
        <v>0</v>
      </c>
      <c r="M33" s="224"/>
      <c r="N33" s="224"/>
      <c r="O33" s="224"/>
      <c r="P33" s="224"/>
      <c r="Q33" s="38"/>
      <c r="R33" s="38"/>
      <c r="S33" s="38"/>
      <c r="T33" s="38"/>
      <c r="U33" s="38"/>
      <c r="V33" s="38"/>
      <c r="W33" s="223">
        <f>ROUND(BF94,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8"/>
      <c r="AG33" s="38"/>
      <c r="AH33" s="38"/>
      <c r="AI33" s="38"/>
      <c r="AJ33" s="38"/>
      <c r="AK33" s="223">
        <v>0</v>
      </c>
      <c r="AL33" s="224"/>
      <c r="AM33" s="224"/>
      <c r="AN33" s="224"/>
      <c r="AO33" s="22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G33" s="235"/>
    </row>
    <row r="34" spans="1:59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G34" s="234"/>
    </row>
    <row r="35" spans="1:59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6" t="s">
        <v>47</v>
      </c>
      <c r="Y35" s="227"/>
      <c r="Z35" s="227"/>
      <c r="AA35" s="227"/>
      <c r="AB35" s="227"/>
      <c r="AC35" s="42"/>
      <c r="AD35" s="42"/>
      <c r="AE35" s="42"/>
      <c r="AF35" s="42"/>
      <c r="AG35" s="42"/>
      <c r="AH35" s="42"/>
      <c r="AI35" s="42"/>
      <c r="AJ35" s="42"/>
      <c r="AK35" s="228">
        <f>SUM(AK26:AK33)</f>
        <v>0</v>
      </c>
      <c r="AL35" s="227"/>
      <c r="AM35" s="227"/>
      <c r="AN35" s="227"/>
      <c r="AO35" s="229"/>
      <c r="AP35" s="40"/>
      <c r="AQ35" s="40"/>
      <c r="AR35" s="32"/>
      <c r="BG35" s="31"/>
    </row>
    <row r="36" spans="1:59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G36" s="31"/>
    </row>
    <row r="37" spans="1:59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G37" s="31"/>
    </row>
    <row r="38" spans="1:59" s="1" customFormat="1" ht="14.45" customHeight="1">
      <c r="B38" s="19"/>
      <c r="AR38" s="19"/>
    </row>
    <row r="39" spans="1:59" s="1" customFormat="1" ht="14.45" customHeight="1">
      <c r="B39" s="19"/>
      <c r="AR39" s="19"/>
    </row>
    <row r="40" spans="1:59" s="1" customFormat="1" ht="14.45" customHeight="1">
      <c r="B40" s="19"/>
      <c r="AR40" s="19"/>
    </row>
    <row r="41" spans="1:59" s="1" customFormat="1" ht="14.45" customHeight="1">
      <c r="B41" s="19"/>
      <c r="AR41" s="19"/>
    </row>
    <row r="42" spans="1:59" s="1" customFormat="1" ht="14.45" customHeight="1">
      <c r="B42" s="19"/>
      <c r="AR42" s="19"/>
    </row>
    <row r="43" spans="1:59" s="1" customFormat="1" ht="14.45" customHeight="1">
      <c r="B43" s="19"/>
      <c r="AR43" s="19"/>
    </row>
    <row r="44" spans="1:59" s="1" customFormat="1" ht="14.45" customHeight="1">
      <c r="B44" s="19"/>
      <c r="AR44" s="19"/>
    </row>
    <row r="45" spans="1:59" s="1" customFormat="1" ht="14.45" customHeight="1">
      <c r="B45" s="19"/>
      <c r="AR45" s="19"/>
    </row>
    <row r="46" spans="1:59" s="1" customFormat="1" ht="14.45" customHeight="1">
      <c r="B46" s="19"/>
      <c r="AR46" s="19"/>
    </row>
    <row r="47" spans="1:59" s="1" customFormat="1" ht="14.45" customHeight="1">
      <c r="B47" s="19"/>
      <c r="AR47" s="19"/>
    </row>
    <row r="48" spans="1:59" s="1" customFormat="1" ht="14.45" customHeight="1">
      <c r="B48" s="19"/>
      <c r="AR48" s="19"/>
    </row>
    <row r="49" spans="1:59" s="2" customFormat="1" ht="14.45" customHeight="1">
      <c r="B49" s="44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R49" s="44"/>
    </row>
    <row r="50" spans="1:59">
      <c r="B50" s="19"/>
      <c r="AR50" s="19"/>
    </row>
    <row r="51" spans="1:59">
      <c r="B51" s="19"/>
      <c r="AR51" s="19"/>
    </row>
    <row r="52" spans="1:59">
      <c r="B52" s="19"/>
      <c r="AR52" s="19"/>
    </row>
    <row r="53" spans="1:59">
      <c r="B53" s="19"/>
      <c r="AR53" s="19"/>
    </row>
    <row r="54" spans="1:59">
      <c r="B54" s="19"/>
      <c r="AR54" s="19"/>
    </row>
    <row r="55" spans="1:59">
      <c r="B55" s="19"/>
      <c r="AR55" s="19"/>
    </row>
    <row r="56" spans="1:59">
      <c r="B56" s="19"/>
      <c r="AR56" s="19"/>
    </row>
    <row r="57" spans="1:59">
      <c r="B57" s="19"/>
      <c r="AR57" s="19"/>
    </row>
    <row r="58" spans="1:59">
      <c r="B58" s="19"/>
      <c r="AR58" s="19"/>
    </row>
    <row r="59" spans="1:59">
      <c r="B59" s="19"/>
      <c r="AR59" s="19"/>
    </row>
    <row r="60" spans="1:59" s="2" customFormat="1" ht="12.75">
      <c r="A60" s="31"/>
      <c r="B60" s="32"/>
      <c r="C60" s="31"/>
      <c r="D60" s="47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50</v>
      </c>
      <c r="AI60" s="34"/>
      <c r="AJ60" s="34"/>
      <c r="AK60" s="34"/>
      <c r="AL60" s="34"/>
      <c r="AM60" s="47" t="s">
        <v>51</v>
      </c>
      <c r="AN60" s="34"/>
      <c r="AO60" s="34"/>
      <c r="AP60" s="31"/>
      <c r="AQ60" s="31"/>
      <c r="AR60" s="32"/>
      <c r="BG60" s="31"/>
    </row>
    <row r="61" spans="1:59">
      <c r="B61" s="19"/>
      <c r="AR61" s="19"/>
    </row>
    <row r="62" spans="1:59">
      <c r="B62" s="19"/>
      <c r="AR62" s="19"/>
    </row>
    <row r="63" spans="1:59">
      <c r="B63" s="19"/>
      <c r="AR63" s="19"/>
    </row>
    <row r="64" spans="1:59" s="2" customFormat="1" ht="12.75">
      <c r="A64" s="31"/>
      <c r="B64" s="32"/>
      <c r="C64" s="31"/>
      <c r="D64" s="45" t="s">
        <v>52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53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G64" s="31"/>
    </row>
    <row r="65" spans="1:59">
      <c r="B65" s="19"/>
      <c r="AR65" s="19"/>
    </row>
    <row r="66" spans="1:59">
      <c r="B66" s="19"/>
      <c r="AR66" s="19"/>
    </row>
    <row r="67" spans="1:59">
      <c r="B67" s="19"/>
      <c r="AR67" s="19"/>
    </row>
    <row r="68" spans="1:59">
      <c r="B68" s="19"/>
      <c r="AR68" s="19"/>
    </row>
    <row r="69" spans="1:59">
      <c r="B69" s="19"/>
      <c r="AR69" s="19"/>
    </row>
    <row r="70" spans="1:59">
      <c r="B70" s="19"/>
      <c r="AR70" s="19"/>
    </row>
    <row r="71" spans="1:59">
      <c r="B71" s="19"/>
      <c r="AR71" s="19"/>
    </row>
    <row r="72" spans="1:59">
      <c r="B72" s="19"/>
      <c r="AR72" s="19"/>
    </row>
    <row r="73" spans="1:59">
      <c r="B73" s="19"/>
      <c r="AR73" s="19"/>
    </row>
    <row r="74" spans="1:59">
      <c r="B74" s="19"/>
      <c r="AR74" s="19"/>
    </row>
    <row r="75" spans="1:59" s="2" customFormat="1" ht="12.75">
      <c r="A75" s="31"/>
      <c r="B75" s="32"/>
      <c r="C75" s="31"/>
      <c r="D75" s="47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50</v>
      </c>
      <c r="AI75" s="34"/>
      <c r="AJ75" s="34"/>
      <c r="AK75" s="34"/>
      <c r="AL75" s="34"/>
      <c r="AM75" s="47" t="s">
        <v>51</v>
      </c>
      <c r="AN75" s="34"/>
      <c r="AO75" s="34"/>
      <c r="AP75" s="31"/>
      <c r="AQ75" s="31"/>
      <c r="AR75" s="32"/>
      <c r="BG75" s="31"/>
    </row>
    <row r="76" spans="1:59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G76" s="31"/>
    </row>
    <row r="77" spans="1:59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G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G81" s="31"/>
    </row>
    <row r="82" spans="1:91" s="2" customFormat="1" ht="24.95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G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G83" s="31"/>
    </row>
    <row r="84" spans="1:91" s="4" customFormat="1" ht="12" customHeight="1">
      <c r="B84" s="53"/>
      <c r="C84" s="26" t="s">
        <v>13</v>
      </c>
      <c r="L84" s="4" t="str">
        <f>K5</f>
        <v>2/2024</v>
      </c>
      <c r="AR84" s="53"/>
    </row>
    <row r="85" spans="1:91" s="5" customFormat="1" ht="36.950000000000003" customHeight="1">
      <c r="B85" s="54"/>
      <c r="C85" s="55" t="s">
        <v>16</v>
      </c>
      <c r="L85" s="214" t="str">
        <f>K6</f>
        <v>SSS telocvičňa rozpočet okien a svietidiel 3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G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16" t="str">
        <f>IF(AN8= "","",AN8)</f>
        <v>17. 7. 2024</v>
      </c>
      <c r="AN87" s="216"/>
      <c r="AO87" s="31"/>
      <c r="AP87" s="31"/>
      <c r="AQ87" s="31"/>
      <c r="AR87" s="32"/>
      <c r="BG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G88" s="31"/>
    </row>
    <row r="89" spans="1:91" s="2" customFormat="1" ht="15.2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Spojená škola  Školská 7, Banská Bystrica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17" t="str">
        <f>IF(E17="","",E17)</f>
        <v>Ing. Arch. Križo</v>
      </c>
      <c r="AN89" s="218"/>
      <c r="AO89" s="218"/>
      <c r="AP89" s="218"/>
      <c r="AQ89" s="31"/>
      <c r="AR89" s="32"/>
      <c r="AS89" s="219" t="s">
        <v>55</v>
      </c>
      <c r="AT89" s="220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9"/>
      <c r="BG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17" t="str">
        <f>IF(E20="","",E20)</f>
        <v xml:space="preserve">Milan Paprčka </v>
      </c>
      <c r="AN90" s="218"/>
      <c r="AO90" s="218"/>
      <c r="AP90" s="218"/>
      <c r="AQ90" s="31"/>
      <c r="AR90" s="32"/>
      <c r="AS90" s="221"/>
      <c r="AT90" s="222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1"/>
      <c r="BG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1"/>
      <c r="AT91" s="222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1"/>
      <c r="BG91" s="31"/>
    </row>
    <row r="92" spans="1:91" s="2" customFormat="1" ht="29.25" customHeight="1">
      <c r="A92" s="31"/>
      <c r="B92" s="32"/>
      <c r="C92" s="209" t="s">
        <v>56</v>
      </c>
      <c r="D92" s="210"/>
      <c r="E92" s="210"/>
      <c r="F92" s="210"/>
      <c r="G92" s="210"/>
      <c r="H92" s="62"/>
      <c r="I92" s="211" t="s">
        <v>57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58</v>
      </c>
      <c r="AH92" s="210"/>
      <c r="AI92" s="210"/>
      <c r="AJ92" s="210"/>
      <c r="AK92" s="210"/>
      <c r="AL92" s="210"/>
      <c r="AM92" s="210"/>
      <c r="AN92" s="211" t="s">
        <v>59</v>
      </c>
      <c r="AO92" s="210"/>
      <c r="AP92" s="213"/>
      <c r="AQ92" s="63" t="s">
        <v>60</v>
      </c>
      <c r="AR92" s="32"/>
      <c r="AS92" s="64" t="s">
        <v>61</v>
      </c>
      <c r="AT92" s="65" t="s">
        <v>62</v>
      </c>
      <c r="AU92" s="65" t="s">
        <v>63</v>
      </c>
      <c r="AV92" s="65" t="s">
        <v>64</v>
      </c>
      <c r="AW92" s="65" t="s">
        <v>65</v>
      </c>
      <c r="AX92" s="65" t="s">
        <v>66</v>
      </c>
      <c r="AY92" s="65" t="s">
        <v>67</v>
      </c>
      <c r="AZ92" s="65" t="s">
        <v>68</v>
      </c>
      <c r="BA92" s="65" t="s">
        <v>69</v>
      </c>
      <c r="BB92" s="65" t="s">
        <v>70</v>
      </c>
      <c r="BC92" s="65" t="s">
        <v>71</v>
      </c>
      <c r="BD92" s="65" t="s">
        <v>72</v>
      </c>
      <c r="BE92" s="65" t="s">
        <v>73</v>
      </c>
      <c r="BF92" s="66" t="s">
        <v>74</v>
      </c>
      <c r="BG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9"/>
      <c r="BG93" s="31"/>
    </row>
    <row r="94" spans="1:91" s="6" customFormat="1" ht="32.450000000000003" customHeight="1">
      <c r="B94" s="70"/>
      <c r="C94" s="71" t="s">
        <v>75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07">
        <f>ROUND(SUM(AG95:AG96),2)</f>
        <v>0</v>
      </c>
      <c r="AH94" s="207"/>
      <c r="AI94" s="207"/>
      <c r="AJ94" s="207"/>
      <c r="AK94" s="207"/>
      <c r="AL94" s="207"/>
      <c r="AM94" s="207"/>
      <c r="AN94" s="208">
        <f>SUM(AG94,AV94)</f>
        <v>0</v>
      </c>
      <c r="AO94" s="208"/>
      <c r="AP94" s="208"/>
      <c r="AQ94" s="74" t="s">
        <v>1</v>
      </c>
      <c r="AR94" s="70"/>
      <c r="AS94" s="75">
        <f>ROUND(SUM(AS95:AS96),2)</f>
        <v>0</v>
      </c>
      <c r="AT94" s="76">
        <f>ROUND(SUM(AT95:AT96),2)</f>
        <v>0</v>
      </c>
      <c r="AU94" s="77">
        <f>ROUND(SUM(AU95:AU96),2)</f>
        <v>0</v>
      </c>
      <c r="AV94" s="77">
        <f>ROUND(SUM(AX94:AY94),2)</f>
        <v>0</v>
      </c>
      <c r="AW94" s="78">
        <f>ROUND(SUM(AW95:AW96),5)</f>
        <v>0</v>
      </c>
      <c r="AX94" s="77">
        <f>ROUND(BB94*L29,2)</f>
        <v>0</v>
      </c>
      <c r="AY94" s="77">
        <f>ROUND(BC94*L30,2)</f>
        <v>0</v>
      </c>
      <c r="AZ94" s="77">
        <f>ROUND(BD94*L29,2)</f>
        <v>0</v>
      </c>
      <c r="BA94" s="77">
        <f>ROUND(BE94*L30,2)</f>
        <v>0</v>
      </c>
      <c r="BB94" s="77">
        <f>ROUND(SUM(BB95:BB96),2)</f>
        <v>0</v>
      </c>
      <c r="BC94" s="77">
        <f>ROUND(SUM(BC95:BC96),2)</f>
        <v>0</v>
      </c>
      <c r="BD94" s="77">
        <f>ROUND(SUM(BD95:BD96),2)</f>
        <v>0</v>
      </c>
      <c r="BE94" s="77">
        <f>ROUND(SUM(BE95:BE96),2)</f>
        <v>0</v>
      </c>
      <c r="BF94" s="79">
        <f>ROUND(SUM(BF95:BF96),2)</f>
        <v>0</v>
      </c>
      <c r="BS94" s="80" t="s">
        <v>76</v>
      </c>
      <c r="BT94" s="80" t="s">
        <v>77</v>
      </c>
      <c r="BU94" s="81" t="s">
        <v>78</v>
      </c>
      <c r="BV94" s="80" t="s">
        <v>79</v>
      </c>
      <c r="BW94" s="80" t="s">
        <v>5</v>
      </c>
      <c r="BX94" s="80" t="s">
        <v>80</v>
      </c>
      <c r="CL94" s="80" t="s">
        <v>1</v>
      </c>
    </row>
    <row r="95" spans="1:91" s="7" customFormat="1" ht="16.5" customHeight="1">
      <c r="A95" s="82" t="s">
        <v>81</v>
      </c>
      <c r="B95" s="83"/>
      <c r="C95" s="84"/>
      <c r="D95" s="206" t="s">
        <v>82</v>
      </c>
      <c r="E95" s="206"/>
      <c r="F95" s="206"/>
      <c r="G95" s="206"/>
      <c r="H95" s="206"/>
      <c r="I95" s="85"/>
      <c r="J95" s="206" t="s">
        <v>83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'Objekt1 - Výmena okien'!K32</f>
        <v>0</v>
      </c>
      <c r="AH95" s="205"/>
      <c r="AI95" s="205"/>
      <c r="AJ95" s="205"/>
      <c r="AK95" s="205"/>
      <c r="AL95" s="205"/>
      <c r="AM95" s="205"/>
      <c r="AN95" s="204">
        <f>SUM(AG95,AV95)</f>
        <v>0</v>
      </c>
      <c r="AO95" s="205"/>
      <c r="AP95" s="205"/>
      <c r="AQ95" s="86" t="s">
        <v>84</v>
      </c>
      <c r="AR95" s="83"/>
      <c r="AS95" s="87">
        <f>'Objekt1 - Výmena okien'!K30</f>
        <v>0</v>
      </c>
      <c r="AT95" s="88">
        <f>'Objekt1 - Výmena okien'!K31</f>
        <v>0</v>
      </c>
      <c r="AU95" s="88">
        <v>0</v>
      </c>
      <c r="AV95" s="88">
        <f>ROUND(SUM(AX95:AY95),2)</f>
        <v>0</v>
      </c>
      <c r="AW95" s="89">
        <f>'Objekt1 - Výmena okien'!T123</f>
        <v>0</v>
      </c>
      <c r="AX95" s="88">
        <f>'Objekt1 - Výmena okien'!K35</f>
        <v>0</v>
      </c>
      <c r="AY95" s="88">
        <f>'Objekt1 - Výmena okien'!K36</f>
        <v>0</v>
      </c>
      <c r="AZ95" s="88">
        <f>'Objekt1 - Výmena okien'!K37</f>
        <v>0</v>
      </c>
      <c r="BA95" s="88">
        <f>'Objekt1 - Výmena okien'!K38</f>
        <v>0</v>
      </c>
      <c r="BB95" s="88">
        <f>'Objekt1 - Výmena okien'!F35</f>
        <v>0</v>
      </c>
      <c r="BC95" s="88">
        <f>'Objekt1 - Výmena okien'!F36</f>
        <v>0</v>
      </c>
      <c r="BD95" s="88">
        <f>'Objekt1 - Výmena okien'!F37</f>
        <v>0</v>
      </c>
      <c r="BE95" s="88">
        <f>'Objekt1 - Výmena okien'!F38</f>
        <v>0</v>
      </c>
      <c r="BF95" s="90">
        <f>'Objekt1 - Výmena okien'!F39</f>
        <v>0</v>
      </c>
      <c r="BT95" s="91" t="s">
        <v>85</v>
      </c>
      <c r="BV95" s="91" t="s">
        <v>79</v>
      </c>
      <c r="BW95" s="91" t="s">
        <v>86</v>
      </c>
      <c r="BX95" s="91" t="s">
        <v>5</v>
      </c>
      <c r="CL95" s="91" t="s">
        <v>1</v>
      </c>
      <c r="CM95" s="91" t="s">
        <v>77</v>
      </c>
    </row>
    <row r="96" spans="1:91" s="7" customFormat="1" ht="16.5" customHeight="1">
      <c r="A96" s="82" t="s">
        <v>81</v>
      </c>
      <c r="B96" s="83"/>
      <c r="C96" s="84"/>
      <c r="D96" s="206" t="s">
        <v>87</v>
      </c>
      <c r="E96" s="206"/>
      <c r="F96" s="206"/>
      <c r="G96" s="206"/>
      <c r="H96" s="206"/>
      <c r="I96" s="85"/>
      <c r="J96" s="206" t="s">
        <v>88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4">
        <f>'Objekt2 - Elek. práce'!K32</f>
        <v>0</v>
      </c>
      <c r="AH96" s="205"/>
      <c r="AI96" s="205"/>
      <c r="AJ96" s="205"/>
      <c r="AK96" s="205"/>
      <c r="AL96" s="205"/>
      <c r="AM96" s="205"/>
      <c r="AN96" s="204">
        <f>SUM(AG96,AV96)</f>
        <v>0</v>
      </c>
      <c r="AO96" s="205"/>
      <c r="AP96" s="205"/>
      <c r="AQ96" s="86" t="s">
        <v>84</v>
      </c>
      <c r="AR96" s="83"/>
      <c r="AS96" s="92">
        <f>'Objekt2 - Elek. práce'!K30</f>
        <v>0</v>
      </c>
      <c r="AT96" s="93">
        <f>'Objekt2 - Elek. práce'!K31</f>
        <v>0</v>
      </c>
      <c r="AU96" s="93">
        <v>0</v>
      </c>
      <c r="AV96" s="93">
        <f>ROUND(SUM(AX96:AY96),2)</f>
        <v>0</v>
      </c>
      <c r="AW96" s="94">
        <f>'Objekt2 - Elek. práce'!T123</f>
        <v>0</v>
      </c>
      <c r="AX96" s="93">
        <f>'Objekt2 - Elek. práce'!K35</f>
        <v>0</v>
      </c>
      <c r="AY96" s="93">
        <f>'Objekt2 - Elek. práce'!K36</f>
        <v>0</v>
      </c>
      <c r="AZ96" s="93">
        <f>'Objekt2 - Elek. práce'!K37</f>
        <v>0</v>
      </c>
      <c r="BA96" s="93">
        <f>'Objekt2 - Elek. práce'!K38</f>
        <v>0</v>
      </c>
      <c r="BB96" s="93">
        <f>'Objekt2 - Elek. práce'!F35</f>
        <v>0</v>
      </c>
      <c r="BC96" s="93">
        <f>'Objekt2 - Elek. práce'!F36</f>
        <v>0</v>
      </c>
      <c r="BD96" s="93">
        <f>'Objekt2 - Elek. práce'!F37</f>
        <v>0</v>
      </c>
      <c r="BE96" s="93">
        <f>'Objekt2 - Elek. práce'!F38</f>
        <v>0</v>
      </c>
      <c r="BF96" s="95">
        <f>'Objekt2 - Elek. práce'!F39</f>
        <v>0</v>
      </c>
      <c r="BT96" s="91" t="s">
        <v>85</v>
      </c>
      <c r="BV96" s="91" t="s">
        <v>79</v>
      </c>
      <c r="BW96" s="91" t="s">
        <v>89</v>
      </c>
      <c r="BX96" s="91" t="s">
        <v>5</v>
      </c>
      <c r="CL96" s="91" t="s">
        <v>1</v>
      </c>
      <c r="CM96" s="91" t="s">
        <v>77</v>
      </c>
    </row>
    <row r="97" spans="1:59" s="2" customFormat="1" ht="30" customHeight="1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</row>
    <row r="98" spans="1:59" s="2" customFormat="1" ht="6.95" customHeight="1">
      <c r="A98" s="31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</row>
  </sheetData>
  <mergeCells count="46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Objekt1 - Výmena okien'!C2" display="/"/>
    <hyperlink ref="A96" location="'Objekt2 - Elek. prác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tabSelected="1" topLeftCell="A152" workbookViewId="0">
      <selection activeCell="H177" sqref="H17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02" t="s">
        <v>6</v>
      </c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6" t="s">
        <v>86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77</v>
      </c>
    </row>
    <row r="4" spans="1:46" s="1" customFormat="1" ht="24.95" customHeight="1">
      <c r="B4" s="19"/>
      <c r="D4" s="20" t="s">
        <v>90</v>
      </c>
      <c r="M4" s="19"/>
      <c r="N4" s="96" t="s">
        <v>10</v>
      </c>
      <c r="AT4" s="16" t="s">
        <v>3</v>
      </c>
    </row>
    <row r="5" spans="1:46" s="1" customFormat="1" ht="6.95" customHeight="1">
      <c r="B5" s="19"/>
      <c r="M5" s="19"/>
    </row>
    <row r="6" spans="1:46" s="1" customFormat="1" ht="12" customHeight="1">
      <c r="B6" s="19"/>
      <c r="D6" s="26" t="s">
        <v>16</v>
      </c>
      <c r="M6" s="19"/>
    </row>
    <row r="7" spans="1:46" s="1" customFormat="1" ht="16.5" customHeight="1">
      <c r="B7" s="19"/>
      <c r="E7" s="245" t="str">
        <f>'Rekapitulácia stavby'!K6</f>
        <v>SSS telocvičňa rozpočet okien a svietidiel 3</v>
      </c>
      <c r="F7" s="246"/>
      <c r="G7" s="246"/>
      <c r="H7" s="246"/>
      <c r="M7" s="19"/>
    </row>
    <row r="8" spans="1:46" s="2" customFormat="1" ht="12" customHeight="1">
      <c r="A8" s="31"/>
      <c r="B8" s="32"/>
      <c r="C8" s="31"/>
      <c r="D8" s="26" t="s">
        <v>91</v>
      </c>
      <c r="E8" s="31"/>
      <c r="F8" s="31"/>
      <c r="G8" s="31"/>
      <c r="H8" s="31"/>
      <c r="I8" s="31"/>
      <c r="J8" s="31"/>
      <c r="K8" s="31"/>
      <c r="L8" s="31"/>
      <c r="M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4" t="s">
        <v>92</v>
      </c>
      <c r="F9" s="244"/>
      <c r="G9" s="244"/>
      <c r="H9" s="244"/>
      <c r="I9" s="31"/>
      <c r="J9" s="31"/>
      <c r="K9" s="31"/>
      <c r="L9" s="31"/>
      <c r="M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31"/>
      <c r="M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7" t="str">
        <f>'Rekapitulácia stavby'!AN8</f>
        <v>17. 7. 2024</v>
      </c>
      <c r="K12" s="31"/>
      <c r="L12" s="31"/>
      <c r="M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31"/>
      <c r="M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31"/>
      <c r="M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'Rekapitulácia stavby'!AN13</f>
        <v>Vyplň údaj</v>
      </c>
      <c r="K17" s="31"/>
      <c r="L17" s="31"/>
      <c r="M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7" t="str">
        <f>'Rekapitulácia stavby'!E14</f>
        <v>Vyplň údaj</v>
      </c>
      <c r="F18" s="236"/>
      <c r="G18" s="236"/>
      <c r="H18" s="236"/>
      <c r="I18" s="26" t="s">
        <v>27</v>
      </c>
      <c r="J18" s="27" t="str">
        <f>'Rekapitulácia stavby'!AN14</f>
        <v>Vyplň údaj</v>
      </c>
      <c r="K18" s="31"/>
      <c r="L18" s="31"/>
      <c r="M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31"/>
      <c r="M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31"/>
      <c r="M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31"/>
      <c r="M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26" t="s">
        <v>27</v>
      </c>
      <c r="J24" s="24" t="s">
        <v>1</v>
      </c>
      <c r="K24" s="31"/>
      <c r="L24" s="31"/>
      <c r="M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31"/>
      <c r="M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40" t="s">
        <v>1</v>
      </c>
      <c r="F27" s="240"/>
      <c r="G27" s="240"/>
      <c r="H27" s="240"/>
      <c r="I27" s="97"/>
      <c r="J27" s="97"/>
      <c r="K27" s="97"/>
      <c r="L27" s="97"/>
      <c r="M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68"/>
      <c r="M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2"/>
      <c r="C30" s="31"/>
      <c r="D30" s="31"/>
      <c r="E30" s="26" t="s">
        <v>93</v>
      </c>
      <c r="F30" s="31"/>
      <c r="G30" s="31"/>
      <c r="H30" s="31"/>
      <c r="I30" s="31"/>
      <c r="J30" s="31"/>
      <c r="K30" s="100">
        <f>I96</f>
        <v>0</v>
      </c>
      <c r="L30" s="31"/>
      <c r="M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2"/>
      <c r="C31" s="31"/>
      <c r="D31" s="31"/>
      <c r="E31" s="26" t="s">
        <v>94</v>
      </c>
      <c r="F31" s="31"/>
      <c r="G31" s="31"/>
      <c r="H31" s="31"/>
      <c r="I31" s="31"/>
      <c r="J31" s="31"/>
      <c r="K31" s="100">
        <f>J96</f>
        <v>0</v>
      </c>
      <c r="L31" s="31"/>
      <c r="M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35</v>
      </c>
      <c r="E32" s="31"/>
      <c r="F32" s="31"/>
      <c r="G32" s="31"/>
      <c r="H32" s="31"/>
      <c r="I32" s="31"/>
      <c r="J32" s="31"/>
      <c r="K32" s="73">
        <f>ROUND(K123, 2)</f>
        <v>0</v>
      </c>
      <c r="L32" s="31"/>
      <c r="M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68"/>
      <c r="M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1"/>
      <c r="K34" s="35" t="s">
        <v>38</v>
      </c>
      <c r="L34" s="31"/>
      <c r="M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39</v>
      </c>
      <c r="E35" s="37" t="s">
        <v>40</v>
      </c>
      <c r="F35" s="103">
        <f>ROUND((SUM(BE123:BE170)),  2)</f>
        <v>0</v>
      </c>
      <c r="G35" s="104"/>
      <c r="H35" s="104"/>
      <c r="I35" s="105">
        <v>0.2</v>
      </c>
      <c r="J35" s="104"/>
      <c r="K35" s="103">
        <f>ROUND(((SUM(BE123:BE170))*I35),  2)</f>
        <v>0</v>
      </c>
      <c r="L35" s="31"/>
      <c r="M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41</v>
      </c>
      <c r="F36" s="103">
        <f>ROUND((SUM(BF123:BF170)),  2)</f>
        <v>0</v>
      </c>
      <c r="G36" s="104"/>
      <c r="H36" s="104"/>
      <c r="I36" s="105">
        <v>0.2</v>
      </c>
      <c r="J36" s="104"/>
      <c r="K36" s="103">
        <f>ROUND(((SUM(BF123:BF170))*I36),  2)</f>
        <v>0</v>
      </c>
      <c r="L36" s="31"/>
      <c r="M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0">
        <f>ROUND((SUM(BG123:BG170)),  2)</f>
        <v>0</v>
      </c>
      <c r="G37" s="31"/>
      <c r="H37" s="31"/>
      <c r="I37" s="106">
        <v>0.2</v>
      </c>
      <c r="J37" s="31"/>
      <c r="K37" s="100">
        <f>0</f>
        <v>0</v>
      </c>
      <c r="L37" s="31"/>
      <c r="M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0">
        <f>ROUND((SUM(BH123:BH170)),  2)</f>
        <v>0</v>
      </c>
      <c r="G38" s="31"/>
      <c r="H38" s="31"/>
      <c r="I38" s="106">
        <v>0.2</v>
      </c>
      <c r="J38" s="31"/>
      <c r="K38" s="100">
        <f>0</f>
        <v>0</v>
      </c>
      <c r="L38" s="31"/>
      <c r="M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44</v>
      </c>
      <c r="F39" s="103">
        <f>ROUND((SUM(BI123:BI170)),  2)</f>
        <v>0</v>
      </c>
      <c r="G39" s="104"/>
      <c r="H39" s="104"/>
      <c r="I39" s="105">
        <v>0</v>
      </c>
      <c r="J39" s="104"/>
      <c r="K39" s="103">
        <f>0</f>
        <v>0</v>
      </c>
      <c r="L39" s="31"/>
      <c r="M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7"/>
      <c r="D41" s="108" t="s">
        <v>45</v>
      </c>
      <c r="E41" s="62"/>
      <c r="F41" s="62"/>
      <c r="G41" s="109" t="s">
        <v>46</v>
      </c>
      <c r="H41" s="110" t="s">
        <v>47</v>
      </c>
      <c r="I41" s="62"/>
      <c r="J41" s="62"/>
      <c r="K41" s="111">
        <f>SUM(K32:K39)</f>
        <v>0</v>
      </c>
      <c r="L41" s="112"/>
      <c r="M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M43" s="19"/>
    </row>
    <row r="44" spans="1:31" s="1" customFormat="1" ht="14.45" customHeight="1">
      <c r="B44" s="19"/>
      <c r="M44" s="19"/>
    </row>
    <row r="45" spans="1:31" s="1" customFormat="1" ht="14.45" customHeight="1">
      <c r="B45" s="19"/>
      <c r="M45" s="19"/>
    </row>
    <row r="46" spans="1:31" s="1" customFormat="1" ht="14.45" customHeight="1">
      <c r="B46" s="19"/>
      <c r="M46" s="19"/>
    </row>
    <row r="47" spans="1:31" s="1" customFormat="1" ht="14.45" customHeight="1">
      <c r="B47" s="19"/>
      <c r="M47" s="19"/>
    </row>
    <row r="48" spans="1:31" s="1" customFormat="1" ht="14.45" customHeight="1">
      <c r="B48" s="19"/>
      <c r="M48" s="19"/>
    </row>
    <row r="49" spans="1:31" s="1" customFormat="1" ht="14.45" customHeight="1">
      <c r="B49" s="19"/>
      <c r="M49" s="19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6"/>
      <c r="M50" s="44"/>
    </row>
    <row r="51" spans="1:31">
      <c r="B51" s="19"/>
      <c r="M51" s="19"/>
    </row>
    <row r="52" spans="1:31">
      <c r="B52" s="19"/>
      <c r="M52" s="19"/>
    </row>
    <row r="53" spans="1:31">
      <c r="B53" s="19"/>
      <c r="M53" s="19"/>
    </row>
    <row r="54" spans="1:31">
      <c r="B54" s="19"/>
      <c r="M54" s="19"/>
    </row>
    <row r="55" spans="1:31">
      <c r="B55" s="19"/>
      <c r="M55" s="19"/>
    </row>
    <row r="56" spans="1:31">
      <c r="B56" s="19"/>
      <c r="M56" s="19"/>
    </row>
    <row r="57" spans="1:31">
      <c r="B57" s="19"/>
      <c r="M57" s="19"/>
    </row>
    <row r="58" spans="1:31">
      <c r="B58" s="19"/>
      <c r="M58" s="19"/>
    </row>
    <row r="59" spans="1:31">
      <c r="B59" s="19"/>
      <c r="M59" s="19"/>
    </row>
    <row r="60" spans="1:31">
      <c r="B60" s="19"/>
      <c r="M60" s="19"/>
    </row>
    <row r="61" spans="1:31" s="2" customFormat="1" ht="12.75">
      <c r="A61" s="31"/>
      <c r="B61" s="32"/>
      <c r="C61" s="31"/>
      <c r="D61" s="47" t="s">
        <v>50</v>
      </c>
      <c r="E61" s="34"/>
      <c r="F61" s="113" t="s">
        <v>51</v>
      </c>
      <c r="G61" s="47" t="s">
        <v>50</v>
      </c>
      <c r="H61" s="34"/>
      <c r="I61" s="34"/>
      <c r="J61" s="114" t="s">
        <v>51</v>
      </c>
      <c r="K61" s="34"/>
      <c r="L61" s="34"/>
      <c r="M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M62" s="19"/>
    </row>
    <row r="63" spans="1:31">
      <c r="B63" s="19"/>
      <c r="M63" s="19"/>
    </row>
    <row r="64" spans="1:31">
      <c r="B64" s="19"/>
      <c r="M64" s="19"/>
    </row>
    <row r="65" spans="1:31" s="2" customFormat="1" ht="12.75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8"/>
      <c r="M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M66" s="19"/>
    </row>
    <row r="67" spans="1:31">
      <c r="B67" s="19"/>
      <c r="M67" s="19"/>
    </row>
    <row r="68" spans="1:31">
      <c r="B68" s="19"/>
      <c r="M68" s="19"/>
    </row>
    <row r="69" spans="1:31">
      <c r="B69" s="19"/>
      <c r="M69" s="19"/>
    </row>
    <row r="70" spans="1:31">
      <c r="B70" s="19"/>
      <c r="M70" s="19"/>
    </row>
    <row r="71" spans="1:31">
      <c r="B71" s="19"/>
      <c r="M71" s="19"/>
    </row>
    <row r="72" spans="1:31">
      <c r="B72" s="19"/>
      <c r="M72" s="19"/>
    </row>
    <row r="73" spans="1:31">
      <c r="B73" s="19"/>
      <c r="M73" s="19"/>
    </row>
    <row r="74" spans="1:31">
      <c r="B74" s="19"/>
      <c r="M74" s="19"/>
    </row>
    <row r="75" spans="1:31">
      <c r="B75" s="19"/>
      <c r="M75" s="19"/>
    </row>
    <row r="76" spans="1:31" s="2" customFormat="1" ht="12.75">
      <c r="A76" s="31"/>
      <c r="B76" s="32"/>
      <c r="C76" s="31"/>
      <c r="D76" s="47" t="s">
        <v>50</v>
      </c>
      <c r="E76" s="34"/>
      <c r="F76" s="113" t="s">
        <v>51</v>
      </c>
      <c r="G76" s="47" t="s">
        <v>50</v>
      </c>
      <c r="H76" s="34"/>
      <c r="I76" s="34"/>
      <c r="J76" s="114" t="s">
        <v>51</v>
      </c>
      <c r="K76" s="34"/>
      <c r="L76" s="34"/>
      <c r="M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31"/>
      <c r="M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31"/>
      <c r="M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45" t="str">
        <f>E7</f>
        <v>SSS telocvičňa rozpočet okien a svietidiel 3</v>
      </c>
      <c r="F85" s="246"/>
      <c r="G85" s="246"/>
      <c r="H85" s="246"/>
      <c r="I85" s="31"/>
      <c r="J85" s="31"/>
      <c r="K85" s="31"/>
      <c r="L85" s="31"/>
      <c r="M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91</v>
      </c>
      <c r="D86" s="31"/>
      <c r="E86" s="31"/>
      <c r="F86" s="31"/>
      <c r="G86" s="31"/>
      <c r="H86" s="31"/>
      <c r="I86" s="31"/>
      <c r="J86" s="31"/>
      <c r="K86" s="31"/>
      <c r="L86" s="31"/>
      <c r="M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4" t="str">
        <f>E9</f>
        <v>Objekt1 - Výmena okien</v>
      </c>
      <c r="F87" s="244"/>
      <c r="G87" s="244"/>
      <c r="H87" s="244"/>
      <c r="I87" s="31"/>
      <c r="J87" s="31"/>
      <c r="K87" s="31"/>
      <c r="L87" s="31"/>
      <c r="M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7" t="str">
        <f>IF(J12="","",J12)</f>
        <v>17. 7. 2024</v>
      </c>
      <c r="K89" s="31"/>
      <c r="L89" s="31"/>
      <c r="M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 xml:space="preserve">Spojená škola  Školská 7, Banská Bystrica </v>
      </c>
      <c r="G91" s="31"/>
      <c r="H91" s="31"/>
      <c r="I91" s="26" t="s">
        <v>30</v>
      </c>
      <c r="J91" s="29" t="str">
        <f>E21</f>
        <v>Ing. Arch. Križo</v>
      </c>
      <c r="K91" s="31"/>
      <c r="L91" s="31"/>
      <c r="M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Milan Paprčka </v>
      </c>
      <c r="K92" s="31"/>
      <c r="L92" s="31"/>
      <c r="M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5" t="s">
        <v>96</v>
      </c>
      <c r="D94" s="107"/>
      <c r="E94" s="107"/>
      <c r="F94" s="107"/>
      <c r="G94" s="107"/>
      <c r="H94" s="107"/>
      <c r="I94" s="116" t="s">
        <v>97</v>
      </c>
      <c r="J94" s="116" t="s">
        <v>98</v>
      </c>
      <c r="K94" s="116" t="s">
        <v>99</v>
      </c>
      <c r="L94" s="107"/>
      <c r="M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7" t="s">
        <v>100</v>
      </c>
      <c r="D96" s="31"/>
      <c r="E96" s="31"/>
      <c r="F96" s="31"/>
      <c r="G96" s="31"/>
      <c r="H96" s="31"/>
      <c r="I96" s="73">
        <f t="shared" ref="I96:J99" si="0">Q123</f>
        <v>0</v>
      </c>
      <c r="J96" s="73">
        <f t="shared" si="0"/>
        <v>0</v>
      </c>
      <c r="K96" s="73">
        <f>K123</f>
        <v>0</v>
      </c>
      <c r="L96" s="31"/>
      <c r="M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>
      <c r="B97" s="118"/>
      <c r="D97" s="119" t="s">
        <v>102</v>
      </c>
      <c r="E97" s="120"/>
      <c r="F97" s="120"/>
      <c r="G97" s="120"/>
      <c r="H97" s="120"/>
      <c r="I97" s="121">
        <f t="shared" si="0"/>
        <v>0</v>
      </c>
      <c r="J97" s="121">
        <f t="shared" si="0"/>
        <v>0</v>
      </c>
      <c r="K97" s="121">
        <f>K124</f>
        <v>0</v>
      </c>
      <c r="M97" s="118"/>
    </row>
    <row r="98" spans="1:31" s="10" customFormat="1" ht="19.899999999999999" customHeight="1">
      <c r="B98" s="122"/>
      <c r="D98" s="123" t="s">
        <v>103</v>
      </c>
      <c r="E98" s="124"/>
      <c r="F98" s="124"/>
      <c r="G98" s="124"/>
      <c r="H98" s="124"/>
      <c r="I98" s="125">
        <f t="shared" si="0"/>
        <v>0</v>
      </c>
      <c r="J98" s="125">
        <f t="shared" si="0"/>
        <v>0</v>
      </c>
      <c r="K98" s="125">
        <f>K125</f>
        <v>0</v>
      </c>
      <c r="M98" s="122"/>
    </row>
    <row r="99" spans="1:31" s="10" customFormat="1" ht="19.899999999999999" customHeight="1">
      <c r="B99" s="122"/>
      <c r="D99" s="123" t="s">
        <v>104</v>
      </c>
      <c r="E99" s="124"/>
      <c r="F99" s="124"/>
      <c r="G99" s="124"/>
      <c r="H99" s="124"/>
      <c r="I99" s="125">
        <f t="shared" si="0"/>
        <v>0</v>
      </c>
      <c r="J99" s="125">
        <f t="shared" si="0"/>
        <v>0</v>
      </c>
      <c r="K99" s="125">
        <f>K126</f>
        <v>0</v>
      </c>
      <c r="M99" s="122"/>
    </row>
    <row r="100" spans="1:31" s="10" customFormat="1" ht="19.899999999999999" customHeight="1">
      <c r="B100" s="122"/>
      <c r="D100" s="123" t="s">
        <v>105</v>
      </c>
      <c r="E100" s="124"/>
      <c r="F100" s="124"/>
      <c r="G100" s="124"/>
      <c r="H100" s="124"/>
      <c r="I100" s="125">
        <f>Q143</f>
        <v>0</v>
      </c>
      <c r="J100" s="125">
        <f>R143</f>
        <v>0</v>
      </c>
      <c r="K100" s="125">
        <f>K143</f>
        <v>0</v>
      </c>
      <c r="M100" s="122"/>
    </row>
    <row r="101" spans="1:31" s="9" customFormat="1" ht="24.95" customHeight="1">
      <c r="B101" s="118"/>
      <c r="D101" s="119" t="s">
        <v>106</v>
      </c>
      <c r="E101" s="120"/>
      <c r="F101" s="120"/>
      <c r="G101" s="120"/>
      <c r="H101" s="120"/>
      <c r="I101" s="121">
        <f>Q145</f>
        <v>0</v>
      </c>
      <c r="J101" s="121">
        <f>R145</f>
        <v>0</v>
      </c>
      <c r="K101" s="121">
        <f>K145</f>
        <v>0</v>
      </c>
      <c r="M101" s="118"/>
    </row>
    <row r="102" spans="1:31" s="10" customFormat="1" ht="19.899999999999999" customHeight="1">
      <c r="B102" s="122"/>
      <c r="D102" s="123" t="s">
        <v>107</v>
      </c>
      <c r="E102" s="124"/>
      <c r="F102" s="124"/>
      <c r="G102" s="124"/>
      <c r="H102" s="124"/>
      <c r="I102" s="125">
        <f>Q146</f>
        <v>0</v>
      </c>
      <c r="J102" s="125">
        <f>R146</f>
        <v>0</v>
      </c>
      <c r="K102" s="125">
        <f>K146</f>
        <v>0</v>
      </c>
      <c r="M102" s="122"/>
    </row>
    <row r="103" spans="1:31" s="10" customFormat="1" ht="19.899999999999999" customHeight="1">
      <c r="B103" s="122"/>
      <c r="D103" s="123" t="s">
        <v>108</v>
      </c>
      <c r="E103" s="124"/>
      <c r="F103" s="124"/>
      <c r="G103" s="124"/>
      <c r="H103" s="124"/>
      <c r="I103" s="125">
        <f>Q152</f>
        <v>0</v>
      </c>
      <c r="J103" s="125">
        <f>R152</f>
        <v>0</v>
      </c>
      <c r="K103" s="125">
        <f>K152</f>
        <v>0</v>
      </c>
      <c r="M103" s="122"/>
    </row>
    <row r="104" spans="1:31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0" t="s">
        <v>109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5" t="str">
        <f>E7</f>
        <v>SSS telocvičňa rozpočet okien a svietidiel 3</v>
      </c>
      <c r="F113" s="246"/>
      <c r="G113" s="246"/>
      <c r="H113" s="246"/>
      <c r="I113" s="31"/>
      <c r="J113" s="31"/>
      <c r="K113" s="31"/>
      <c r="L113" s="31"/>
      <c r="M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14" t="str">
        <f>E9</f>
        <v>Objekt1 - Výmena okien</v>
      </c>
      <c r="F115" s="244"/>
      <c r="G115" s="244"/>
      <c r="H115" s="244"/>
      <c r="I115" s="31"/>
      <c r="J115" s="31"/>
      <c r="K115" s="31"/>
      <c r="L115" s="31"/>
      <c r="M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1"/>
      <c r="E117" s="31"/>
      <c r="F117" s="24" t="str">
        <f>F12</f>
        <v xml:space="preserve"> </v>
      </c>
      <c r="G117" s="31"/>
      <c r="H117" s="31"/>
      <c r="I117" s="26" t="s">
        <v>22</v>
      </c>
      <c r="J117" s="57" t="str">
        <f>IF(J12="","",J12)</f>
        <v>17. 7. 2024</v>
      </c>
      <c r="K117" s="31"/>
      <c r="L117" s="31"/>
      <c r="M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24</v>
      </c>
      <c r="D119" s="31"/>
      <c r="E119" s="31"/>
      <c r="F119" s="24" t="str">
        <f>E15</f>
        <v xml:space="preserve">Spojená škola  Školská 7, Banská Bystrica </v>
      </c>
      <c r="G119" s="31"/>
      <c r="H119" s="31"/>
      <c r="I119" s="26" t="s">
        <v>30</v>
      </c>
      <c r="J119" s="29" t="str">
        <f>E21</f>
        <v>Ing. Arch. Križo</v>
      </c>
      <c r="K119" s="31"/>
      <c r="L119" s="31"/>
      <c r="M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28</v>
      </c>
      <c r="D120" s="31"/>
      <c r="E120" s="31"/>
      <c r="F120" s="24" t="str">
        <f>IF(E18="","",E18)</f>
        <v>Vyplň údaj</v>
      </c>
      <c r="G120" s="31"/>
      <c r="H120" s="31"/>
      <c r="I120" s="26" t="s">
        <v>32</v>
      </c>
      <c r="J120" s="29" t="str">
        <f>E24</f>
        <v xml:space="preserve">Milan Paprčka </v>
      </c>
      <c r="K120" s="31"/>
      <c r="L120" s="31"/>
      <c r="M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26"/>
      <c r="B122" s="127"/>
      <c r="C122" s="128" t="s">
        <v>110</v>
      </c>
      <c r="D122" s="129" t="s">
        <v>60</v>
      </c>
      <c r="E122" s="129" t="s">
        <v>56</v>
      </c>
      <c r="F122" s="129" t="s">
        <v>57</v>
      </c>
      <c r="G122" s="129" t="s">
        <v>111</v>
      </c>
      <c r="H122" s="129" t="s">
        <v>112</v>
      </c>
      <c r="I122" s="129" t="s">
        <v>113</v>
      </c>
      <c r="J122" s="129" t="s">
        <v>114</v>
      </c>
      <c r="K122" s="130" t="s">
        <v>99</v>
      </c>
      <c r="L122" s="131" t="s">
        <v>115</v>
      </c>
      <c r="M122" s="132"/>
      <c r="N122" s="64" t="s">
        <v>1</v>
      </c>
      <c r="O122" s="65" t="s">
        <v>39</v>
      </c>
      <c r="P122" s="65" t="s">
        <v>116</v>
      </c>
      <c r="Q122" s="65" t="s">
        <v>117</v>
      </c>
      <c r="R122" s="65" t="s">
        <v>118</v>
      </c>
      <c r="S122" s="65" t="s">
        <v>119</v>
      </c>
      <c r="T122" s="65" t="s">
        <v>120</v>
      </c>
      <c r="U122" s="65" t="s">
        <v>121</v>
      </c>
      <c r="V122" s="65" t="s">
        <v>122</v>
      </c>
      <c r="W122" s="65" t="s">
        <v>123</v>
      </c>
      <c r="X122" s="66" t="s">
        <v>124</v>
      </c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1"/>
      <c r="B123" s="32"/>
      <c r="C123" s="71" t="s">
        <v>100</v>
      </c>
      <c r="D123" s="31"/>
      <c r="E123" s="31"/>
      <c r="F123" s="31"/>
      <c r="G123" s="31"/>
      <c r="H123" s="31"/>
      <c r="I123" s="31"/>
      <c r="J123" s="31"/>
      <c r="K123" s="133">
        <f>BK123</f>
        <v>0</v>
      </c>
      <c r="L123" s="31"/>
      <c r="M123" s="32"/>
      <c r="N123" s="67"/>
      <c r="O123" s="58"/>
      <c r="P123" s="68"/>
      <c r="Q123" s="134">
        <f>Q124+Q145</f>
        <v>0</v>
      </c>
      <c r="R123" s="134">
        <f>R124+R145</f>
        <v>0</v>
      </c>
      <c r="S123" s="68"/>
      <c r="T123" s="135">
        <f>T124+T145</f>
        <v>0</v>
      </c>
      <c r="U123" s="68"/>
      <c r="V123" s="135">
        <f>V124+V145</f>
        <v>1.4572224E-2</v>
      </c>
      <c r="W123" s="68"/>
      <c r="X123" s="136">
        <f>X124+X145</f>
        <v>0</v>
      </c>
      <c r="Y123" s="31"/>
      <c r="Z123" s="31"/>
      <c r="AA123" s="31"/>
      <c r="AB123" s="31"/>
      <c r="AC123" s="31"/>
      <c r="AD123" s="31"/>
      <c r="AE123" s="31"/>
      <c r="AT123" s="16" t="s">
        <v>76</v>
      </c>
      <c r="AU123" s="16" t="s">
        <v>101</v>
      </c>
      <c r="BK123" s="137">
        <f>BK124+BK145</f>
        <v>0</v>
      </c>
    </row>
    <row r="124" spans="1:65" s="12" customFormat="1" ht="25.9" customHeight="1">
      <c r="B124" s="138"/>
      <c r="D124" s="139" t="s">
        <v>76</v>
      </c>
      <c r="E124" s="140" t="s">
        <v>125</v>
      </c>
      <c r="F124" s="140" t="s">
        <v>126</v>
      </c>
      <c r="I124" s="141"/>
      <c r="J124" s="141"/>
      <c r="K124" s="142">
        <f>BK124</f>
        <v>0</v>
      </c>
      <c r="M124" s="138"/>
      <c r="N124" s="143"/>
      <c r="O124" s="144"/>
      <c r="P124" s="144"/>
      <c r="Q124" s="145">
        <f>Q125+Q126+Q143</f>
        <v>0</v>
      </c>
      <c r="R124" s="145">
        <f>R125+R126+R143</f>
        <v>0</v>
      </c>
      <c r="S124" s="144"/>
      <c r="T124" s="146">
        <f>T125+T126+T143</f>
        <v>0</v>
      </c>
      <c r="U124" s="144"/>
      <c r="V124" s="146">
        <f>V125+V126+V143</f>
        <v>0</v>
      </c>
      <c r="W124" s="144"/>
      <c r="X124" s="147">
        <f>X125+X126+X143</f>
        <v>0</v>
      </c>
      <c r="AR124" s="139" t="s">
        <v>85</v>
      </c>
      <c r="AT124" s="148" t="s">
        <v>76</v>
      </c>
      <c r="AU124" s="148" t="s">
        <v>77</v>
      </c>
      <c r="AY124" s="139" t="s">
        <v>127</v>
      </c>
      <c r="BK124" s="149">
        <f>BK125+BK126+BK143</f>
        <v>0</v>
      </c>
    </row>
    <row r="125" spans="1:65" s="12" customFormat="1" ht="22.9" customHeight="1">
      <c r="B125" s="138"/>
      <c r="D125" s="139" t="s">
        <v>76</v>
      </c>
      <c r="E125" s="150" t="s">
        <v>128</v>
      </c>
      <c r="F125" s="150" t="s">
        <v>129</v>
      </c>
      <c r="I125" s="141"/>
      <c r="J125" s="141"/>
      <c r="K125" s="151">
        <f>BK125</f>
        <v>0</v>
      </c>
      <c r="M125" s="138"/>
      <c r="N125" s="143"/>
      <c r="O125" s="144"/>
      <c r="P125" s="144"/>
      <c r="Q125" s="145">
        <v>0</v>
      </c>
      <c r="R125" s="145">
        <v>0</v>
      </c>
      <c r="S125" s="144"/>
      <c r="T125" s="146">
        <v>0</v>
      </c>
      <c r="U125" s="144"/>
      <c r="V125" s="146">
        <v>0</v>
      </c>
      <c r="W125" s="144"/>
      <c r="X125" s="147">
        <v>0</v>
      </c>
      <c r="AR125" s="139" t="s">
        <v>85</v>
      </c>
      <c r="AT125" s="148" t="s">
        <v>76</v>
      </c>
      <c r="AU125" s="148" t="s">
        <v>85</v>
      </c>
      <c r="AY125" s="139" t="s">
        <v>127</v>
      </c>
      <c r="BK125" s="149">
        <v>0</v>
      </c>
    </row>
    <row r="126" spans="1:65" s="12" customFormat="1" ht="22.9" customHeight="1">
      <c r="B126" s="138"/>
      <c r="D126" s="139" t="s">
        <v>76</v>
      </c>
      <c r="E126" s="150" t="s">
        <v>130</v>
      </c>
      <c r="F126" s="150" t="s">
        <v>131</v>
      </c>
      <c r="I126" s="141"/>
      <c r="J126" s="141"/>
      <c r="K126" s="151">
        <f>BK126</f>
        <v>0</v>
      </c>
      <c r="M126" s="138"/>
      <c r="N126" s="143"/>
      <c r="O126" s="144"/>
      <c r="P126" s="144"/>
      <c r="Q126" s="145">
        <f>SUM(Q127:Q142)</f>
        <v>0</v>
      </c>
      <c r="R126" s="145">
        <f>SUM(R127:R142)</f>
        <v>0</v>
      </c>
      <c r="S126" s="144"/>
      <c r="T126" s="146">
        <f>SUM(T127:T142)</f>
        <v>0</v>
      </c>
      <c r="U126" s="144"/>
      <c r="V126" s="146">
        <f>SUM(V127:V142)</f>
        <v>0</v>
      </c>
      <c r="W126" s="144"/>
      <c r="X126" s="147">
        <f>SUM(X127:X142)</f>
        <v>0</v>
      </c>
      <c r="AR126" s="139" t="s">
        <v>85</v>
      </c>
      <c r="AT126" s="148" t="s">
        <v>76</v>
      </c>
      <c r="AU126" s="148" t="s">
        <v>85</v>
      </c>
      <c r="AY126" s="139" t="s">
        <v>127</v>
      </c>
      <c r="BK126" s="149">
        <f>SUM(BK127:BK142)</f>
        <v>0</v>
      </c>
    </row>
    <row r="127" spans="1:65" s="2" customFormat="1" ht="16.5" customHeight="1">
      <c r="A127" s="31"/>
      <c r="B127" s="152"/>
      <c r="C127" s="153" t="s">
        <v>85</v>
      </c>
      <c r="D127" s="153" t="s">
        <v>132</v>
      </c>
      <c r="E127" s="154" t="s">
        <v>133</v>
      </c>
      <c r="F127" s="155" t="s">
        <v>134</v>
      </c>
      <c r="G127" s="156" t="s">
        <v>135</v>
      </c>
      <c r="H127" s="157">
        <v>80</v>
      </c>
      <c r="I127" s="158"/>
      <c r="J127" s="158"/>
      <c r="K127" s="159">
        <f t="shared" ref="K127:K134" si="1">ROUND(P127*H127,2)</f>
        <v>0</v>
      </c>
      <c r="L127" s="160"/>
      <c r="M127" s="32"/>
      <c r="N127" s="161" t="s">
        <v>1</v>
      </c>
      <c r="O127" s="162" t="s">
        <v>41</v>
      </c>
      <c r="P127" s="163">
        <f t="shared" ref="P127:P134" si="2">I127+J127</f>
        <v>0</v>
      </c>
      <c r="Q127" s="163">
        <f t="shared" ref="Q127:Q134" si="3">ROUND(I127*H127,2)</f>
        <v>0</v>
      </c>
      <c r="R127" s="163">
        <f t="shared" ref="R127:R134" si="4">ROUND(J127*H127,2)</f>
        <v>0</v>
      </c>
      <c r="S127" s="60"/>
      <c r="T127" s="164">
        <f t="shared" ref="T127:T134" si="5">S127*H127</f>
        <v>0</v>
      </c>
      <c r="U127" s="164">
        <v>0</v>
      </c>
      <c r="V127" s="164">
        <f t="shared" ref="V127:V134" si="6">U127*H127</f>
        <v>0</v>
      </c>
      <c r="W127" s="164">
        <v>0</v>
      </c>
      <c r="X127" s="165">
        <f t="shared" ref="X127:X134" si="7">W127*H127</f>
        <v>0</v>
      </c>
      <c r="Y127" s="31"/>
      <c r="Z127" s="31"/>
      <c r="AA127" s="31"/>
      <c r="AB127" s="31"/>
      <c r="AC127" s="31"/>
      <c r="AD127" s="31"/>
      <c r="AE127" s="31"/>
      <c r="AR127" s="166" t="s">
        <v>136</v>
      </c>
      <c r="AT127" s="166" t="s">
        <v>132</v>
      </c>
      <c r="AU127" s="166" t="s">
        <v>137</v>
      </c>
      <c r="AY127" s="16" t="s">
        <v>127</v>
      </c>
      <c r="BE127" s="167">
        <f t="shared" ref="BE127:BE134" si="8">IF(O127="základná",K127,0)</f>
        <v>0</v>
      </c>
      <c r="BF127" s="167">
        <f t="shared" ref="BF127:BF134" si="9">IF(O127="znížená",K127,0)</f>
        <v>0</v>
      </c>
      <c r="BG127" s="167">
        <f t="shared" ref="BG127:BG134" si="10">IF(O127="zákl. prenesená",K127,0)</f>
        <v>0</v>
      </c>
      <c r="BH127" s="167">
        <f t="shared" ref="BH127:BH134" si="11">IF(O127="zníž. prenesená",K127,0)</f>
        <v>0</v>
      </c>
      <c r="BI127" s="167">
        <f t="shared" ref="BI127:BI134" si="12">IF(O127="nulová",K127,0)</f>
        <v>0</v>
      </c>
      <c r="BJ127" s="16" t="s">
        <v>137</v>
      </c>
      <c r="BK127" s="167">
        <f t="shared" ref="BK127:BK134" si="13">ROUND(P127*H127,2)</f>
        <v>0</v>
      </c>
      <c r="BL127" s="16" t="s">
        <v>136</v>
      </c>
      <c r="BM127" s="166" t="s">
        <v>137</v>
      </c>
    </row>
    <row r="128" spans="1:65" s="2" customFormat="1" ht="24.2" customHeight="1">
      <c r="A128" s="31"/>
      <c r="B128" s="152"/>
      <c r="C128" s="153" t="s">
        <v>137</v>
      </c>
      <c r="D128" s="153" t="s">
        <v>132</v>
      </c>
      <c r="E128" s="154" t="s">
        <v>138</v>
      </c>
      <c r="F128" s="155" t="s">
        <v>139</v>
      </c>
      <c r="G128" s="156" t="s">
        <v>135</v>
      </c>
      <c r="H128" s="157">
        <v>80</v>
      </c>
      <c r="I128" s="158"/>
      <c r="J128" s="158"/>
      <c r="K128" s="159">
        <f t="shared" si="1"/>
        <v>0</v>
      </c>
      <c r="L128" s="160"/>
      <c r="M128" s="32"/>
      <c r="N128" s="161" t="s">
        <v>1</v>
      </c>
      <c r="O128" s="162" t="s">
        <v>41</v>
      </c>
      <c r="P128" s="163">
        <f t="shared" si="2"/>
        <v>0</v>
      </c>
      <c r="Q128" s="163">
        <f t="shared" si="3"/>
        <v>0</v>
      </c>
      <c r="R128" s="163">
        <f t="shared" si="4"/>
        <v>0</v>
      </c>
      <c r="S128" s="60"/>
      <c r="T128" s="164">
        <f t="shared" si="5"/>
        <v>0</v>
      </c>
      <c r="U128" s="164">
        <v>0</v>
      </c>
      <c r="V128" s="164">
        <f t="shared" si="6"/>
        <v>0</v>
      </c>
      <c r="W128" s="164">
        <v>0</v>
      </c>
      <c r="X128" s="165">
        <f t="shared" si="7"/>
        <v>0</v>
      </c>
      <c r="Y128" s="31"/>
      <c r="Z128" s="31"/>
      <c r="AA128" s="31"/>
      <c r="AB128" s="31"/>
      <c r="AC128" s="31"/>
      <c r="AD128" s="31"/>
      <c r="AE128" s="31"/>
      <c r="AR128" s="166" t="s">
        <v>136</v>
      </c>
      <c r="AT128" s="166" t="s">
        <v>132</v>
      </c>
      <c r="AU128" s="166" t="s">
        <v>137</v>
      </c>
      <c r="AY128" s="16" t="s">
        <v>127</v>
      </c>
      <c r="BE128" s="167">
        <f t="shared" si="8"/>
        <v>0</v>
      </c>
      <c r="BF128" s="167">
        <f t="shared" si="9"/>
        <v>0</v>
      </c>
      <c r="BG128" s="167">
        <f t="shared" si="10"/>
        <v>0</v>
      </c>
      <c r="BH128" s="167">
        <f t="shared" si="11"/>
        <v>0</v>
      </c>
      <c r="BI128" s="167">
        <f t="shared" si="12"/>
        <v>0</v>
      </c>
      <c r="BJ128" s="16" t="s">
        <v>137</v>
      </c>
      <c r="BK128" s="167">
        <f t="shared" si="13"/>
        <v>0</v>
      </c>
      <c r="BL128" s="16" t="s">
        <v>136</v>
      </c>
      <c r="BM128" s="166" t="s">
        <v>136</v>
      </c>
    </row>
    <row r="129" spans="1:65" s="2" customFormat="1" ht="24.2" customHeight="1">
      <c r="A129" s="31"/>
      <c r="B129" s="152"/>
      <c r="C129" s="153" t="s">
        <v>140</v>
      </c>
      <c r="D129" s="153" t="s">
        <v>132</v>
      </c>
      <c r="E129" s="154" t="s">
        <v>141</v>
      </c>
      <c r="F129" s="155" t="s">
        <v>142</v>
      </c>
      <c r="G129" s="156" t="s">
        <v>135</v>
      </c>
      <c r="H129" s="157">
        <v>80</v>
      </c>
      <c r="I129" s="158"/>
      <c r="J129" s="158"/>
      <c r="K129" s="159">
        <f t="shared" si="1"/>
        <v>0</v>
      </c>
      <c r="L129" s="160"/>
      <c r="M129" s="32"/>
      <c r="N129" s="161" t="s">
        <v>1</v>
      </c>
      <c r="O129" s="162" t="s">
        <v>41</v>
      </c>
      <c r="P129" s="163">
        <f t="shared" si="2"/>
        <v>0</v>
      </c>
      <c r="Q129" s="163">
        <f t="shared" si="3"/>
        <v>0</v>
      </c>
      <c r="R129" s="163">
        <f t="shared" si="4"/>
        <v>0</v>
      </c>
      <c r="S129" s="60"/>
      <c r="T129" s="164">
        <f t="shared" si="5"/>
        <v>0</v>
      </c>
      <c r="U129" s="164">
        <v>0</v>
      </c>
      <c r="V129" s="164">
        <f t="shared" si="6"/>
        <v>0</v>
      </c>
      <c r="W129" s="164">
        <v>0</v>
      </c>
      <c r="X129" s="165">
        <f t="shared" si="7"/>
        <v>0</v>
      </c>
      <c r="Y129" s="31"/>
      <c r="Z129" s="31"/>
      <c r="AA129" s="31"/>
      <c r="AB129" s="31"/>
      <c r="AC129" s="31"/>
      <c r="AD129" s="31"/>
      <c r="AE129" s="31"/>
      <c r="AR129" s="166" t="s">
        <v>136</v>
      </c>
      <c r="AT129" s="166" t="s">
        <v>132</v>
      </c>
      <c r="AU129" s="166" t="s">
        <v>137</v>
      </c>
      <c r="AY129" s="16" t="s">
        <v>127</v>
      </c>
      <c r="BE129" s="167">
        <f t="shared" si="8"/>
        <v>0</v>
      </c>
      <c r="BF129" s="167">
        <f t="shared" si="9"/>
        <v>0</v>
      </c>
      <c r="BG129" s="167">
        <f t="shared" si="10"/>
        <v>0</v>
      </c>
      <c r="BH129" s="167">
        <f t="shared" si="11"/>
        <v>0</v>
      </c>
      <c r="BI129" s="167">
        <f t="shared" si="12"/>
        <v>0</v>
      </c>
      <c r="BJ129" s="16" t="s">
        <v>137</v>
      </c>
      <c r="BK129" s="167">
        <f t="shared" si="13"/>
        <v>0</v>
      </c>
      <c r="BL129" s="16" t="s">
        <v>136</v>
      </c>
      <c r="BM129" s="166" t="s">
        <v>128</v>
      </c>
    </row>
    <row r="130" spans="1:65" s="2" customFormat="1" ht="24.2" customHeight="1">
      <c r="A130" s="31"/>
      <c r="B130" s="152"/>
      <c r="C130" s="153" t="s">
        <v>136</v>
      </c>
      <c r="D130" s="153" t="s">
        <v>132</v>
      </c>
      <c r="E130" s="154" t="s">
        <v>143</v>
      </c>
      <c r="F130" s="155" t="s">
        <v>144</v>
      </c>
      <c r="G130" s="156" t="s">
        <v>135</v>
      </c>
      <c r="H130" s="157">
        <v>7.56</v>
      </c>
      <c r="I130" s="158"/>
      <c r="J130" s="158"/>
      <c r="K130" s="159">
        <f t="shared" si="1"/>
        <v>0</v>
      </c>
      <c r="L130" s="160"/>
      <c r="M130" s="32"/>
      <c r="N130" s="161" t="s">
        <v>1</v>
      </c>
      <c r="O130" s="162" t="s">
        <v>41</v>
      </c>
      <c r="P130" s="163">
        <f t="shared" si="2"/>
        <v>0</v>
      </c>
      <c r="Q130" s="163">
        <f t="shared" si="3"/>
        <v>0</v>
      </c>
      <c r="R130" s="163">
        <f t="shared" si="4"/>
        <v>0</v>
      </c>
      <c r="S130" s="60"/>
      <c r="T130" s="164">
        <f t="shared" si="5"/>
        <v>0</v>
      </c>
      <c r="U130" s="164">
        <v>0</v>
      </c>
      <c r="V130" s="164">
        <f t="shared" si="6"/>
        <v>0</v>
      </c>
      <c r="W130" s="164">
        <v>0</v>
      </c>
      <c r="X130" s="165">
        <f t="shared" si="7"/>
        <v>0</v>
      </c>
      <c r="Y130" s="31"/>
      <c r="Z130" s="31"/>
      <c r="AA130" s="31"/>
      <c r="AB130" s="31"/>
      <c r="AC130" s="31"/>
      <c r="AD130" s="31"/>
      <c r="AE130" s="31"/>
      <c r="AR130" s="166" t="s">
        <v>136</v>
      </c>
      <c r="AT130" s="166" t="s">
        <v>132</v>
      </c>
      <c r="AU130" s="166" t="s">
        <v>137</v>
      </c>
      <c r="AY130" s="16" t="s">
        <v>127</v>
      </c>
      <c r="BE130" s="167">
        <f t="shared" si="8"/>
        <v>0</v>
      </c>
      <c r="BF130" s="167">
        <f t="shared" si="9"/>
        <v>0</v>
      </c>
      <c r="BG130" s="167">
        <f t="shared" si="10"/>
        <v>0</v>
      </c>
      <c r="BH130" s="167">
        <f t="shared" si="11"/>
        <v>0</v>
      </c>
      <c r="BI130" s="167">
        <f t="shared" si="12"/>
        <v>0</v>
      </c>
      <c r="BJ130" s="16" t="s">
        <v>137</v>
      </c>
      <c r="BK130" s="167">
        <f t="shared" si="13"/>
        <v>0</v>
      </c>
      <c r="BL130" s="16" t="s">
        <v>136</v>
      </c>
      <c r="BM130" s="166" t="s">
        <v>145</v>
      </c>
    </row>
    <row r="131" spans="1:65" s="2" customFormat="1" ht="24.2" customHeight="1">
      <c r="A131" s="31"/>
      <c r="B131" s="152"/>
      <c r="C131" s="153" t="s">
        <v>146</v>
      </c>
      <c r="D131" s="153" t="s">
        <v>132</v>
      </c>
      <c r="E131" s="154" t="s">
        <v>147</v>
      </c>
      <c r="F131" s="155" t="s">
        <v>148</v>
      </c>
      <c r="G131" s="156" t="s">
        <v>149</v>
      </c>
      <c r="H131" s="157">
        <v>9.3849999999999998</v>
      </c>
      <c r="I131" s="158"/>
      <c r="J131" s="158"/>
      <c r="K131" s="159">
        <f t="shared" si="1"/>
        <v>0</v>
      </c>
      <c r="L131" s="160"/>
      <c r="M131" s="32"/>
      <c r="N131" s="161" t="s">
        <v>1</v>
      </c>
      <c r="O131" s="162" t="s">
        <v>41</v>
      </c>
      <c r="P131" s="163">
        <f t="shared" si="2"/>
        <v>0</v>
      </c>
      <c r="Q131" s="163">
        <f t="shared" si="3"/>
        <v>0</v>
      </c>
      <c r="R131" s="163">
        <f t="shared" si="4"/>
        <v>0</v>
      </c>
      <c r="S131" s="60"/>
      <c r="T131" s="164">
        <f t="shared" si="5"/>
        <v>0</v>
      </c>
      <c r="U131" s="164">
        <v>0</v>
      </c>
      <c r="V131" s="164">
        <f t="shared" si="6"/>
        <v>0</v>
      </c>
      <c r="W131" s="164">
        <v>0</v>
      </c>
      <c r="X131" s="165">
        <f t="shared" si="7"/>
        <v>0</v>
      </c>
      <c r="Y131" s="31"/>
      <c r="Z131" s="31"/>
      <c r="AA131" s="31"/>
      <c r="AB131" s="31"/>
      <c r="AC131" s="31"/>
      <c r="AD131" s="31"/>
      <c r="AE131" s="31"/>
      <c r="AR131" s="166" t="s">
        <v>136</v>
      </c>
      <c r="AT131" s="166" t="s">
        <v>132</v>
      </c>
      <c r="AU131" s="166" t="s">
        <v>137</v>
      </c>
      <c r="AY131" s="16" t="s">
        <v>127</v>
      </c>
      <c r="BE131" s="167">
        <f t="shared" si="8"/>
        <v>0</v>
      </c>
      <c r="BF131" s="167">
        <f t="shared" si="9"/>
        <v>0</v>
      </c>
      <c r="BG131" s="167">
        <f t="shared" si="10"/>
        <v>0</v>
      </c>
      <c r="BH131" s="167">
        <f t="shared" si="11"/>
        <v>0</v>
      </c>
      <c r="BI131" s="167">
        <f t="shared" si="12"/>
        <v>0</v>
      </c>
      <c r="BJ131" s="16" t="s">
        <v>137</v>
      </c>
      <c r="BK131" s="167">
        <f t="shared" si="13"/>
        <v>0</v>
      </c>
      <c r="BL131" s="16" t="s">
        <v>136</v>
      </c>
      <c r="BM131" s="166" t="s">
        <v>150</v>
      </c>
    </row>
    <row r="132" spans="1:65" s="2" customFormat="1" ht="24.2" customHeight="1">
      <c r="A132" s="31"/>
      <c r="B132" s="152"/>
      <c r="C132" s="153" t="s">
        <v>128</v>
      </c>
      <c r="D132" s="153" t="s">
        <v>132</v>
      </c>
      <c r="E132" s="154" t="s">
        <v>151</v>
      </c>
      <c r="F132" s="155" t="s">
        <v>152</v>
      </c>
      <c r="G132" s="156" t="s">
        <v>149</v>
      </c>
      <c r="H132" s="157">
        <v>9.3849999999999998</v>
      </c>
      <c r="I132" s="158"/>
      <c r="J132" s="158"/>
      <c r="K132" s="159">
        <f t="shared" si="1"/>
        <v>0</v>
      </c>
      <c r="L132" s="160"/>
      <c r="M132" s="32"/>
      <c r="N132" s="161" t="s">
        <v>1</v>
      </c>
      <c r="O132" s="162" t="s">
        <v>41</v>
      </c>
      <c r="P132" s="163">
        <f t="shared" si="2"/>
        <v>0</v>
      </c>
      <c r="Q132" s="163">
        <f t="shared" si="3"/>
        <v>0</v>
      </c>
      <c r="R132" s="163">
        <f t="shared" si="4"/>
        <v>0</v>
      </c>
      <c r="S132" s="60"/>
      <c r="T132" s="164">
        <f t="shared" si="5"/>
        <v>0</v>
      </c>
      <c r="U132" s="164">
        <v>0</v>
      </c>
      <c r="V132" s="164">
        <f t="shared" si="6"/>
        <v>0</v>
      </c>
      <c r="W132" s="164">
        <v>0</v>
      </c>
      <c r="X132" s="165">
        <f t="shared" si="7"/>
        <v>0</v>
      </c>
      <c r="Y132" s="31"/>
      <c r="Z132" s="31"/>
      <c r="AA132" s="31"/>
      <c r="AB132" s="31"/>
      <c r="AC132" s="31"/>
      <c r="AD132" s="31"/>
      <c r="AE132" s="31"/>
      <c r="AR132" s="166" t="s">
        <v>136</v>
      </c>
      <c r="AT132" s="166" t="s">
        <v>132</v>
      </c>
      <c r="AU132" s="166" t="s">
        <v>137</v>
      </c>
      <c r="AY132" s="16" t="s">
        <v>127</v>
      </c>
      <c r="BE132" s="167">
        <f t="shared" si="8"/>
        <v>0</v>
      </c>
      <c r="BF132" s="167">
        <f t="shared" si="9"/>
        <v>0</v>
      </c>
      <c r="BG132" s="167">
        <f t="shared" si="10"/>
        <v>0</v>
      </c>
      <c r="BH132" s="167">
        <f t="shared" si="11"/>
        <v>0</v>
      </c>
      <c r="BI132" s="167">
        <f t="shared" si="12"/>
        <v>0</v>
      </c>
      <c r="BJ132" s="16" t="s">
        <v>137</v>
      </c>
      <c r="BK132" s="167">
        <f t="shared" si="13"/>
        <v>0</v>
      </c>
      <c r="BL132" s="16" t="s">
        <v>136</v>
      </c>
      <c r="BM132" s="166" t="s">
        <v>153</v>
      </c>
    </row>
    <row r="133" spans="1:65" s="2" customFormat="1" ht="21.75" customHeight="1">
      <c r="A133" s="31"/>
      <c r="B133" s="152"/>
      <c r="C133" s="153" t="s">
        <v>154</v>
      </c>
      <c r="D133" s="153" t="s">
        <v>132</v>
      </c>
      <c r="E133" s="154" t="s">
        <v>155</v>
      </c>
      <c r="F133" s="155" t="s">
        <v>156</v>
      </c>
      <c r="G133" s="156" t="s">
        <v>149</v>
      </c>
      <c r="H133" s="157">
        <v>9.3849999999999998</v>
      </c>
      <c r="I133" s="158"/>
      <c r="J133" s="158"/>
      <c r="K133" s="159">
        <f t="shared" si="1"/>
        <v>0</v>
      </c>
      <c r="L133" s="160"/>
      <c r="M133" s="32"/>
      <c r="N133" s="161" t="s">
        <v>1</v>
      </c>
      <c r="O133" s="162" t="s">
        <v>41</v>
      </c>
      <c r="P133" s="163">
        <f t="shared" si="2"/>
        <v>0</v>
      </c>
      <c r="Q133" s="163">
        <f t="shared" si="3"/>
        <v>0</v>
      </c>
      <c r="R133" s="163">
        <f t="shared" si="4"/>
        <v>0</v>
      </c>
      <c r="S133" s="60"/>
      <c r="T133" s="164">
        <f t="shared" si="5"/>
        <v>0</v>
      </c>
      <c r="U133" s="164">
        <v>0</v>
      </c>
      <c r="V133" s="164">
        <f t="shared" si="6"/>
        <v>0</v>
      </c>
      <c r="W133" s="164">
        <v>0</v>
      </c>
      <c r="X133" s="165">
        <f t="shared" si="7"/>
        <v>0</v>
      </c>
      <c r="Y133" s="31"/>
      <c r="Z133" s="31"/>
      <c r="AA133" s="31"/>
      <c r="AB133" s="31"/>
      <c r="AC133" s="31"/>
      <c r="AD133" s="31"/>
      <c r="AE133" s="31"/>
      <c r="AR133" s="166" t="s">
        <v>136</v>
      </c>
      <c r="AT133" s="166" t="s">
        <v>132</v>
      </c>
      <c r="AU133" s="166" t="s">
        <v>137</v>
      </c>
      <c r="AY133" s="16" t="s">
        <v>127</v>
      </c>
      <c r="BE133" s="167">
        <f t="shared" si="8"/>
        <v>0</v>
      </c>
      <c r="BF133" s="167">
        <f t="shared" si="9"/>
        <v>0</v>
      </c>
      <c r="BG133" s="167">
        <f t="shared" si="10"/>
        <v>0</v>
      </c>
      <c r="BH133" s="167">
        <f t="shared" si="11"/>
        <v>0</v>
      </c>
      <c r="BI133" s="167">
        <f t="shared" si="12"/>
        <v>0</v>
      </c>
      <c r="BJ133" s="16" t="s">
        <v>137</v>
      </c>
      <c r="BK133" s="167">
        <f t="shared" si="13"/>
        <v>0</v>
      </c>
      <c r="BL133" s="16" t="s">
        <v>136</v>
      </c>
      <c r="BM133" s="166" t="s">
        <v>157</v>
      </c>
    </row>
    <row r="134" spans="1:65" s="2" customFormat="1" ht="24.2" customHeight="1">
      <c r="A134" s="31"/>
      <c r="B134" s="152"/>
      <c r="C134" s="153" t="s">
        <v>145</v>
      </c>
      <c r="D134" s="153" t="s">
        <v>132</v>
      </c>
      <c r="E134" s="154" t="s">
        <v>158</v>
      </c>
      <c r="F134" s="155" t="s">
        <v>159</v>
      </c>
      <c r="G134" s="156" t="s">
        <v>149</v>
      </c>
      <c r="H134" s="157">
        <v>93.85</v>
      </c>
      <c r="I134" s="158"/>
      <c r="J134" s="158"/>
      <c r="K134" s="159">
        <f t="shared" si="1"/>
        <v>0</v>
      </c>
      <c r="L134" s="160"/>
      <c r="M134" s="32"/>
      <c r="N134" s="161" t="s">
        <v>1</v>
      </c>
      <c r="O134" s="162" t="s">
        <v>41</v>
      </c>
      <c r="P134" s="163">
        <f t="shared" si="2"/>
        <v>0</v>
      </c>
      <c r="Q134" s="163">
        <f t="shared" si="3"/>
        <v>0</v>
      </c>
      <c r="R134" s="163">
        <f t="shared" si="4"/>
        <v>0</v>
      </c>
      <c r="S134" s="60"/>
      <c r="T134" s="164">
        <f t="shared" si="5"/>
        <v>0</v>
      </c>
      <c r="U134" s="164">
        <v>0</v>
      </c>
      <c r="V134" s="164">
        <f t="shared" si="6"/>
        <v>0</v>
      </c>
      <c r="W134" s="164">
        <v>0</v>
      </c>
      <c r="X134" s="165">
        <f t="shared" si="7"/>
        <v>0</v>
      </c>
      <c r="Y134" s="31"/>
      <c r="Z134" s="31"/>
      <c r="AA134" s="31"/>
      <c r="AB134" s="31"/>
      <c r="AC134" s="31"/>
      <c r="AD134" s="31"/>
      <c r="AE134" s="31"/>
      <c r="AR134" s="166" t="s">
        <v>136</v>
      </c>
      <c r="AT134" s="166" t="s">
        <v>132</v>
      </c>
      <c r="AU134" s="166" t="s">
        <v>137</v>
      </c>
      <c r="AY134" s="16" t="s">
        <v>127</v>
      </c>
      <c r="BE134" s="167">
        <f t="shared" si="8"/>
        <v>0</v>
      </c>
      <c r="BF134" s="167">
        <f t="shared" si="9"/>
        <v>0</v>
      </c>
      <c r="BG134" s="167">
        <f t="shared" si="10"/>
        <v>0</v>
      </c>
      <c r="BH134" s="167">
        <f t="shared" si="11"/>
        <v>0</v>
      </c>
      <c r="BI134" s="167">
        <f t="shared" si="12"/>
        <v>0</v>
      </c>
      <c r="BJ134" s="16" t="s">
        <v>137</v>
      </c>
      <c r="BK134" s="167">
        <f t="shared" si="13"/>
        <v>0</v>
      </c>
      <c r="BL134" s="16" t="s">
        <v>136</v>
      </c>
      <c r="BM134" s="166" t="s">
        <v>160</v>
      </c>
    </row>
    <row r="135" spans="1:65" s="13" customFormat="1">
      <c r="B135" s="168"/>
      <c r="D135" s="169" t="s">
        <v>161</v>
      </c>
      <c r="E135" s="170" t="s">
        <v>1</v>
      </c>
      <c r="F135" s="171" t="s">
        <v>162</v>
      </c>
      <c r="H135" s="172">
        <v>93.85</v>
      </c>
      <c r="I135" s="173"/>
      <c r="J135" s="173"/>
      <c r="M135" s="168"/>
      <c r="N135" s="174"/>
      <c r="O135" s="175"/>
      <c r="P135" s="175"/>
      <c r="Q135" s="175"/>
      <c r="R135" s="175"/>
      <c r="S135" s="175"/>
      <c r="T135" s="175"/>
      <c r="U135" s="175"/>
      <c r="V135" s="175"/>
      <c r="W135" s="175"/>
      <c r="X135" s="176"/>
      <c r="AT135" s="170" t="s">
        <v>161</v>
      </c>
      <c r="AU135" s="170" t="s">
        <v>137</v>
      </c>
      <c r="AV135" s="13" t="s">
        <v>137</v>
      </c>
      <c r="AW135" s="13" t="s">
        <v>4</v>
      </c>
      <c r="AX135" s="13" t="s">
        <v>77</v>
      </c>
      <c r="AY135" s="170" t="s">
        <v>127</v>
      </c>
    </row>
    <row r="136" spans="1:65" s="14" customFormat="1">
      <c r="B136" s="177"/>
      <c r="D136" s="169" t="s">
        <v>161</v>
      </c>
      <c r="E136" s="178" t="s">
        <v>1</v>
      </c>
      <c r="F136" s="179" t="s">
        <v>163</v>
      </c>
      <c r="H136" s="180">
        <v>93.85</v>
      </c>
      <c r="I136" s="181"/>
      <c r="J136" s="181"/>
      <c r="M136" s="177"/>
      <c r="N136" s="182"/>
      <c r="O136" s="183"/>
      <c r="P136" s="183"/>
      <c r="Q136" s="183"/>
      <c r="R136" s="183"/>
      <c r="S136" s="183"/>
      <c r="T136" s="183"/>
      <c r="U136" s="183"/>
      <c r="V136" s="183"/>
      <c r="W136" s="183"/>
      <c r="X136" s="184"/>
      <c r="AT136" s="178" t="s">
        <v>161</v>
      </c>
      <c r="AU136" s="178" t="s">
        <v>137</v>
      </c>
      <c r="AV136" s="14" t="s">
        <v>136</v>
      </c>
      <c r="AW136" s="14" t="s">
        <v>4</v>
      </c>
      <c r="AX136" s="14" t="s">
        <v>85</v>
      </c>
      <c r="AY136" s="178" t="s">
        <v>127</v>
      </c>
    </row>
    <row r="137" spans="1:65" s="2" customFormat="1" ht="24.2" customHeight="1">
      <c r="A137" s="31"/>
      <c r="B137" s="152"/>
      <c r="C137" s="153" t="s">
        <v>130</v>
      </c>
      <c r="D137" s="153" t="s">
        <v>132</v>
      </c>
      <c r="E137" s="154" t="s">
        <v>164</v>
      </c>
      <c r="F137" s="155" t="s">
        <v>165</v>
      </c>
      <c r="G137" s="156" t="s">
        <v>149</v>
      </c>
      <c r="H137" s="157">
        <v>9.3849999999999998</v>
      </c>
      <c r="I137" s="158"/>
      <c r="J137" s="158"/>
      <c r="K137" s="159">
        <f>ROUND(P137*H137,2)</f>
        <v>0</v>
      </c>
      <c r="L137" s="160"/>
      <c r="M137" s="32"/>
      <c r="N137" s="161" t="s">
        <v>1</v>
      </c>
      <c r="O137" s="162" t="s">
        <v>41</v>
      </c>
      <c r="P137" s="163">
        <f>I137+J137</f>
        <v>0</v>
      </c>
      <c r="Q137" s="163">
        <f>ROUND(I137*H137,2)</f>
        <v>0</v>
      </c>
      <c r="R137" s="163">
        <f>ROUND(J137*H137,2)</f>
        <v>0</v>
      </c>
      <c r="S137" s="60"/>
      <c r="T137" s="164">
        <f>S137*H137</f>
        <v>0</v>
      </c>
      <c r="U137" s="164">
        <v>0</v>
      </c>
      <c r="V137" s="164">
        <f>U137*H137</f>
        <v>0</v>
      </c>
      <c r="W137" s="164">
        <v>0</v>
      </c>
      <c r="X137" s="165">
        <f>W137*H137</f>
        <v>0</v>
      </c>
      <c r="Y137" s="31"/>
      <c r="Z137" s="31"/>
      <c r="AA137" s="31"/>
      <c r="AB137" s="31"/>
      <c r="AC137" s="31"/>
      <c r="AD137" s="31"/>
      <c r="AE137" s="31"/>
      <c r="AR137" s="166" t="s">
        <v>136</v>
      </c>
      <c r="AT137" s="166" t="s">
        <v>132</v>
      </c>
      <c r="AU137" s="166" t="s">
        <v>137</v>
      </c>
      <c r="AY137" s="16" t="s">
        <v>127</v>
      </c>
      <c r="BE137" s="167">
        <f>IF(O137="základná",K137,0)</f>
        <v>0</v>
      </c>
      <c r="BF137" s="167">
        <f>IF(O137="znížená",K137,0)</f>
        <v>0</v>
      </c>
      <c r="BG137" s="167">
        <f>IF(O137="zákl. prenesená",K137,0)</f>
        <v>0</v>
      </c>
      <c r="BH137" s="167">
        <f>IF(O137="zníž. prenesená",K137,0)</f>
        <v>0</v>
      </c>
      <c r="BI137" s="167">
        <f>IF(O137="nulová",K137,0)</f>
        <v>0</v>
      </c>
      <c r="BJ137" s="16" t="s">
        <v>137</v>
      </c>
      <c r="BK137" s="167">
        <f>ROUND(P137*H137,2)</f>
        <v>0</v>
      </c>
      <c r="BL137" s="16" t="s">
        <v>136</v>
      </c>
      <c r="BM137" s="166" t="s">
        <v>166</v>
      </c>
    </row>
    <row r="138" spans="1:65" s="2" customFormat="1" ht="24.2" customHeight="1">
      <c r="A138" s="31"/>
      <c r="B138" s="152"/>
      <c r="C138" s="153" t="s">
        <v>150</v>
      </c>
      <c r="D138" s="153" t="s">
        <v>132</v>
      </c>
      <c r="E138" s="154" t="s">
        <v>167</v>
      </c>
      <c r="F138" s="155" t="s">
        <v>168</v>
      </c>
      <c r="G138" s="156" t="s">
        <v>149</v>
      </c>
      <c r="H138" s="157">
        <v>18.77</v>
      </c>
      <c r="I138" s="158"/>
      <c r="J138" s="158"/>
      <c r="K138" s="159">
        <f>ROUND(P138*H138,2)</f>
        <v>0</v>
      </c>
      <c r="L138" s="160"/>
      <c r="M138" s="32"/>
      <c r="N138" s="161" t="s">
        <v>1</v>
      </c>
      <c r="O138" s="162" t="s">
        <v>41</v>
      </c>
      <c r="P138" s="163">
        <f>I138+J138</f>
        <v>0</v>
      </c>
      <c r="Q138" s="163">
        <f>ROUND(I138*H138,2)</f>
        <v>0</v>
      </c>
      <c r="R138" s="163">
        <f>ROUND(J138*H138,2)</f>
        <v>0</v>
      </c>
      <c r="S138" s="60"/>
      <c r="T138" s="164">
        <f>S138*H138</f>
        <v>0</v>
      </c>
      <c r="U138" s="164">
        <v>0</v>
      </c>
      <c r="V138" s="164">
        <f>U138*H138</f>
        <v>0</v>
      </c>
      <c r="W138" s="164">
        <v>0</v>
      </c>
      <c r="X138" s="165">
        <f>W138*H138</f>
        <v>0</v>
      </c>
      <c r="Y138" s="31"/>
      <c r="Z138" s="31"/>
      <c r="AA138" s="31"/>
      <c r="AB138" s="31"/>
      <c r="AC138" s="31"/>
      <c r="AD138" s="31"/>
      <c r="AE138" s="31"/>
      <c r="AR138" s="166" t="s">
        <v>136</v>
      </c>
      <c r="AT138" s="166" t="s">
        <v>132</v>
      </c>
      <c r="AU138" s="166" t="s">
        <v>137</v>
      </c>
      <c r="AY138" s="16" t="s">
        <v>127</v>
      </c>
      <c r="BE138" s="167">
        <f>IF(O138="základná",K138,0)</f>
        <v>0</v>
      </c>
      <c r="BF138" s="167">
        <f>IF(O138="znížená",K138,0)</f>
        <v>0</v>
      </c>
      <c r="BG138" s="167">
        <f>IF(O138="zákl. prenesená",K138,0)</f>
        <v>0</v>
      </c>
      <c r="BH138" s="167">
        <f>IF(O138="zníž. prenesená",K138,0)</f>
        <v>0</v>
      </c>
      <c r="BI138" s="167">
        <f>IF(O138="nulová",K138,0)</f>
        <v>0</v>
      </c>
      <c r="BJ138" s="16" t="s">
        <v>137</v>
      </c>
      <c r="BK138" s="167">
        <f>ROUND(P138*H138,2)</f>
        <v>0</v>
      </c>
      <c r="BL138" s="16" t="s">
        <v>136</v>
      </c>
      <c r="BM138" s="166" t="s">
        <v>8</v>
      </c>
    </row>
    <row r="139" spans="1:65" s="13" customFormat="1">
      <c r="B139" s="168"/>
      <c r="D139" s="169" t="s">
        <v>161</v>
      </c>
      <c r="E139" s="170" t="s">
        <v>1</v>
      </c>
      <c r="F139" s="171" t="s">
        <v>169</v>
      </c>
      <c r="H139" s="172">
        <v>18.77</v>
      </c>
      <c r="I139" s="173"/>
      <c r="J139" s="173"/>
      <c r="M139" s="168"/>
      <c r="N139" s="174"/>
      <c r="O139" s="175"/>
      <c r="P139" s="175"/>
      <c r="Q139" s="175"/>
      <c r="R139" s="175"/>
      <c r="S139" s="175"/>
      <c r="T139" s="175"/>
      <c r="U139" s="175"/>
      <c r="V139" s="175"/>
      <c r="W139" s="175"/>
      <c r="X139" s="176"/>
      <c r="AT139" s="170" t="s">
        <v>161</v>
      </c>
      <c r="AU139" s="170" t="s">
        <v>137</v>
      </c>
      <c r="AV139" s="13" t="s">
        <v>137</v>
      </c>
      <c r="AW139" s="13" t="s">
        <v>4</v>
      </c>
      <c r="AX139" s="13" t="s">
        <v>77</v>
      </c>
      <c r="AY139" s="170" t="s">
        <v>127</v>
      </c>
    </row>
    <row r="140" spans="1:65" s="14" customFormat="1">
      <c r="B140" s="177"/>
      <c r="D140" s="169" t="s">
        <v>161</v>
      </c>
      <c r="E140" s="178" t="s">
        <v>1</v>
      </c>
      <c r="F140" s="179" t="s">
        <v>163</v>
      </c>
      <c r="H140" s="180">
        <v>18.77</v>
      </c>
      <c r="I140" s="181"/>
      <c r="J140" s="181"/>
      <c r="M140" s="177"/>
      <c r="N140" s="182"/>
      <c r="O140" s="183"/>
      <c r="P140" s="183"/>
      <c r="Q140" s="183"/>
      <c r="R140" s="183"/>
      <c r="S140" s="183"/>
      <c r="T140" s="183"/>
      <c r="U140" s="183"/>
      <c r="V140" s="183"/>
      <c r="W140" s="183"/>
      <c r="X140" s="184"/>
      <c r="AT140" s="178" t="s">
        <v>161</v>
      </c>
      <c r="AU140" s="178" t="s">
        <v>137</v>
      </c>
      <c r="AV140" s="14" t="s">
        <v>136</v>
      </c>
      <c r="AW140" s="14" t="s">
        <v>4</v>
      </c>
      <c r="AX140" s="14" t="s">
        <v>85</v>
      </c>
      <c r="AY140" s="178" t="s">
        <v>127</v>
      </c>
    </row>
    <row r="141" spans="1:65" s="2" customFormat="1" ht="24.2" customHeight="1">
      <c r="A141" s="31"/>
      <c r="B141" s="152"/>
      <c r="C141" s="153" t="s">
        <v>170</v>
      </c>
      <c r="D141" s="153" t="s">
        <v>132</v>
      </c>
      <c r="E141" s="154" t="s">
        <v>171</v>
      </c>
      <c r="F141" s="155" t="s">
        <v>172</v>
      </c>
      <c r="G141" s="156" t="s">
        <v>149</v>
      </c>
      <c r="H141" s="157">
        <v>6</v>
      </c>
      <c r="I141" s="158"/>
      <c r="J141" s="158"/>
      <c r="K141" s="159">
        <f>ROUND(P141*H141,2)</f>
        <v>0</v>
      </c>
      <c r="L141" s="160"/>
      <c r="M141" s="32"/>
      <c r="N141" s="161" t="s">
        <v>1</v>
      </c>
      <c r="O141" s="162" t="s">
        <v>41</v>
      </c>
      <c r="P141" s="163">
        <f>I141+J141</f>
        <v>0</v>
      </c>
      <c r="Q141" s="163">
        <f>ROUND(I141*H141,2)</f>
        <v>0</v>
      </c>
      <c r="R141" s="163">
        <f>ROUND(J141*H141,2)</f>
        <v>0</v>
      </c>
      <c r="S141" s="60"/>
      <c r="T141" s="164">
        <f>S141*H141</f>
        <v>0</v>
      </c>
      <c r="U141" s="164">
        <v>0</v>
      </c>
      <c r="V141" s="164">
        <f>U141*H141</f>
        <v>0</v>
      </c>
      <c r="W141" s="164">
        <v>0</v>
      </c>
      <c r="X141" s="165">
        <f>W141*H141</f>
        <v>0</v>
      </c>
      <c r="Y141" s="31"/>
      <c r="Z141" s="31"/>
      <c r="AA141" s="31"/>
      <c r="AB141" s="31"/>
      <c r="AC141" s="31"/>
      <c r="AD141" s="31"/>
      <c r="AE141" s="31"/>
      <c r="AR141" s="166" t="s">
        <v>136</v>
      </c>
      <c r="AT141" s="166" t="s">
        <v>132</v>
      </c>
      <c r="AU141" s="166" t="s">
        <v>137</v>
      </c>
      <c r="AY141" s="16" t="s">
        <v>127</v>
      </c>
      <c r="BE141" s="167">
        <f>IF(O141="základná",K141,0)</f>
        <v>0</v>
      </c>
      <c r="BF141" s="167">
        <f>IF(O141="znížená",K141,0)</f>
        <v>0</v>
      </c>
      <c r="BG141" s="167">
        <f>IF(O141="zákl. prenesená",K141,0)</f>
        <v>0</v>
      </c>
      <c r="BH141" s="167">
        <f>IF(O141="zníž. prenesená",K141,0)</f>
        <v>0</v>
      </c>
      <c r="BI141" s="167">
        <f>IF(O141="nulová",K141,0)</f>
        <v>0</v>
      </c>
      <c r="BJ141" s="16" t="s">
        <v>137</v>
      </c>
      <c r="BK141" s="167">
        <f>ROUND(P141*H141,2)</f>
        <v>0</v>
      </c>
      <c r="BL141" s="16" t="s">
        <v>136</v>
      </c>
      <c r="BM141" s="166" t="s">
        <v>173</v>
      </c>
    </row>
    <row r="142" spans="1:65" s="2" customFormat="1" ht="24.2" customHeight="1">
      <c r="A142" s="31"/>
      <c r="B142" s="152"/>
      <c r="C142" s="153" t="s">
        <v>153</v>
      </c>
      <c r="D142" s="153" t="s">
        <v>132</v>
      </c>
      <c r="E142" s="154" t="s">
        <v>174</v>
      </c>
      <c r="F142" s="155" t="s">
        <v>175</v>
      </c>
      <c r="G142" s="156" t="s">
        <v>149</v>
      </c>
      <c r="H142" s="157">
        <v>3.3849999999999998</v>
      </c>
      <c r="I142" s="158"/>
      <c r="J142" s="158"/>
      <c r="K142" s="159">
        <f>ROUND(P142*H142,2)</f>
        <v>0</v>
      </c>
      <c r="L142" s="160"/>
      <c r="M142" s="32"/>
      <c r="N142" s="161" t="s">
        <v>1</v>
      </c>
      <c r="O142" s="162" t="s">
        <v>41</v>
      </c>
      <c r="P142" s="163">
        <f>I142+J142</f>
        <v>0</v>
      </c>
      <c r="Q142" s="163">
        <f>ROUND(I142*H142,2)</f>
        <v>0</v>
      </c>
      <c r="R142" s="163">
        <f>ROUND(J142*H142,2)</f>
        <v>0</v>
      </c>
      <c r="S142" s="60"/>
      <c r="T142" s="164">
        <f>S142*H142</f>
        <v>0</v>
      </c>
      <c r="U142" s="164">
        <v>0</v>
      </c>
      <c r="V142" s="164">
        <f>U142*H142</f>
        <v>0</v>
      </c>
      <c r="W142" s="164">
        <v>0</v>
      </c>
      <c r="X142" s="165">
        <f>W142*H142</f>
        <v>0</v>
      </c>
      <c r="Y142" s="31"/>
      <c r="Z142" s="31"/>
      <c r="AA142" s="31"/>
      <c r="AB142" s="31"/>
      <c r="AC142" s="31"/>
      <c r="AD142" s="31"/>
      <c r="AE142" s="31"/>
      <c r="AR142" s="166" t="s">
        <v>136</v>
      </c>
      <c r="AT142" s="166" t="s">
        <v>132</v>
      </c>
      <c r="AU142" s="166" t="s">
        <v>137</v>
      </c>
      <c r="AY142" s="16" t="s">
        <v>127</v>
      </c>
      <c r="BE142" s="167">
        <f>IF(O142="základná",K142,0)</f>
        <v>0</v>
      </c>
      <c r="BF142" s="167">
        <f>IF(O142="znížená",K142,0)</f>
        <v>0</v>
      </c>
      <c r="BG142" s="167">
        <f>IF(O142="zákl. prenesená",K142,0)</f>
        <v>0</v>
      </c>
      <c r="BH142" s="167">
        <f>IF(O142="zníž. prenesená",K142,0)</f>
        <v>0</v>
      </c>
      <c r="BI142" s="167">
        <f>IF(O142="nulová",K142,0)</f>
        <v>0</v>
      </c>
      <c r="BJ142" s="16" t="s">
        <v>137</v>
      </c>
      <c r="BK142" s="167">
        <f>ROUND(P142*H142,2)</f>
        <v>0</v>
      </c>
      <c r="BL142" s="16" t="s">
        <v>136</v>
      </c>
      <c r="BM142" s="166" t="s">
        <v>176</v>
      </c>
    </row>
    <row r="143" spans="1:65" s="12" customFormat="1" ht="22.9" customHeight="1">
      <c r="B143" s="138"/>
      <c r="D143" s="139" t="s">
        <v>76</v>
      </c>
      <c r="E143" s="150" t="s">
        <v>177</v>
      </c>
      <c r="F143" s="150" t="s">
        <v>178</v>
      </c>
      <c r="I143" s="141"/>
      <c r="J143" s="141"/>
      <c r="K143" s="151">
        <f>BK143</f>
        <v>0</v>
      </c>
      <c r="M143" s="138"/>
      <c r="N143" s="143"/>
      <c r="O143" s="144"/>
      <c r="P143" s="144"/>
      <c r="Q143" s="145">
        <f>Q144</f>
        <v>0</v>
      </c>
      <c r="R143" s="145">
        <f>R144</f>
        <v>0</v>
      </c>
      <c r="S143" s="144"/>
      <c r="T143" s="146">
        <f>T144</f>
        <v>0</v>
      </c>
      <c r="U143" s="144"/>
      <c r="V143" s="146">
        <f>V144</f>
        <v>0</v>
      </c>
      <c r="W143" s="144"/>
      <c r="X143" s="147">
        <f>X144</f>
        <v>0</v>
      </c>
      <c r="AR143" s="139" t="s">
        <v>85</v>
      </c>
      <c r="AT143" s="148" t="s">
        <v>76</v>
      </c>
      <c r="AU143" s="148" t="s">
        <v>85</v>
      </c>
      <c r="AY143" s="139" t="s">
        <v>127</v>
      </c>
      <c r="BK143" s="149">
        <f>BK144</f>
        <v>0</v>
      </c>
    </row>
    <row r="144" spans="1:65" s="2" customFormat="1" ht="24.2" customHeight="1">
      <c r="A144" s="31"/>
      <c r="B144" s="152"/>
      <c r="C144" s="153" t="s">
        <v>179</v>
      </c>
      <c r="D144" s="153" t="s">
        <v>132</v>
      </c>
      <c r="E144" s="154" t="s">
        <v>180</v>
      </c>
      <c r="F144" s="155" t="s">
        <v>181</v>
      </c>
      <c r="G144" s="156" t="s">
        <v>149</v>
      </c>
      <c r="H144" s="157">
        <v>6.2</v>
      </c>
      <c r="I144" s="158"/>
      <c r="J144" s="158"/>
      <c r="K144" s="159">
        <f>ROUND(P144*H144,2)</f>
        <v>0</v>
      </c>
      <c r="L144" s="160"/>
      <c r="M144" s="32"/>
      <c r="N144" s="161" t="s">
        <v>1</v>
      </c>
      <c r="O144" s="162" t="s">
        <v>41</v>
      </c>
      <c r="P144" s="163">
        <f>I144+J144</f>
        <v>0</v>
      </c>
      <c r="Q144" s="163">
        <f>ROUND(I144*H144,2)</f>
        <v>0</v>
      </c>
      <c r="R144" s="163">
        <f>ROUND(J144*H144,2)</f>
        <v>0</v>
      </c>
      <c r="S144" s="60"/>
      <c r="T144" s="164">
        <f>S144*H144</f>
        <v>0</v>
      </c>
      <c r="U144" s="164">
        <v>0</v>
      </c>
      <c r="V144" s="164">
        <f>U144*H144</f>
        <v>0</v>
      </c>
      <c r="W144" s="164">
        <v>0</v>
      </c>
      <c r="X144" s="165">
        <f>W144*H144</f>
        <v>0</v>
      </c>
      <c r="Y144" s="31"/>
      <c r="Z144" s="31"/>
      <c r="AA144" s="31"/>
      <c r="AB144" s="31"/>
      <c r="AC144" s="31"/>
      <c r="AD144" s="31"/>
      <c r="AE144" s="31"/>
      <c r="AR144" s="166" t="s">
        <v>136</v>
      </c>
      <c r="AT144" s="166" t="s">
        <v>132</v>
      </c>
      <c r="AU144" s="166" t="s">
        <v>137</v>
      </c>
      <c r="AY144" s="16" t="s">
        <v>127</v>
      </c>
      <c r="BE144" s="167">
        <f>IF(O144="základná",K144,0)</f>
        <v>0</v>
      </c>
      <c r="BF144" s="167">
        <f>IF(O144="znížená",K144,0)</f>
        <v>0</v>
      </c>
      <c r="BG144" s="167">
        <f>IF(O144="zákl. prenesená",K144,0)</f>
        <v>0</v>
      </c>
      <c r="BH144" s="167">
        <f>IF(O144="zníž. prenesená",K144,0)</f>
        <v>0</v>
      </c>
      <c r="BI144" s="167">
        <f>IF(O144="nulová",K144,0)</f>
        <v>0</v>
      </c>
      <c r="BJ144" s="16" t="s">
        <v>137</v>
      </c>
      <c r="BK144" s="167">
        <f>ROUND(P144*H144,2)</f>
        <v>0</v>
      </c>
      <c r="BL144" s="16" t="s">
        <v>136</v>
      </c>
      <c r="BM144" s="166" t="s">
        <v>182</v>
      </c>
    </row>
    <row r="145" spans="1:65" s="12" customFormat="1" ht="25.9" customHeight="1">
      <c r="B145" s="138"/>
      <c r="D145" s="139" t="s">
        <v>76</v>
      </c>
      <c r="E145" s="140" t="s">
        <v>183</v>
      </c>
      <c r="F145" s="140" t="s">
        <v>184</v>
      </c>
      <c r="I145" s="141"/>
      <c r="J145" s="141"/>
      <c r="K145" s="142">
        <f>BK145</f>
        <v>0</v>
      </c>
      <c r="M145" s="138"/>
      <c r="N145" s="143"/>
      <c r="O145" s="144"/>
      <c r="P145" s="144"/>
      <c r="Q145" s="145">
        <f>Q146+Q152</f>
        <v>0</v>
      </c>
      <c r="R145" s="145">
        <f>R146+R152</f>
        <v>0</v>
      </c>
      <c r="S145" s="144"/>
      <c r="T145" s="146">
        <f>T146+T152</f>
        <v>0</v>
      </c>
      <c r="U145" s="144"/>
      <c r="V145" s="146">
        <f>V146+V152</f>
        <v>1.4572224E-2</v>
      </c>
      <c r="W145" s="144"/>
      <c r="X145" s="147">
        <f>X146+X152</f>
        <v>0</v>
      </c>
      <c r="AR145" s="139" t="s">
        <v>137</v>
      </c>
      <c r="AT145" s="148" t="s">
        <v>76</v>
      </c>
      <c r="AU145" s="148" t="s">
        <v>77</v>
      </c>
      <c r="AY145" s="139" t="s">
        <v>127</v>
      </c>
      <c r="BK145" s="149">
        <f>BK146+BK152</f>
        <v>0</v>
      </c>
    </row>
    <row r="146" spans="1:65" s="12" customFormat="1" ht="22.9" customHeight="1">
      <c r="B146" s="138"/>
      <c r="D146" s="139" t="s">
        <v>76</v>
      </c>
      <c r="E146" s="150" t="s">
        <v>185</v>
      </c>
      <c r="F146" s="150" t="s">
        <v>186</v>
      </c>
      <c r="I146" s="141"/>
      <c r="J146" s="141"/>
      <c r="K146" s="151">
        <f>BK146</f>
        <v>0</v>
      </c>
      <c r="M146" s="138"/>
      <c r="N146" s="143"/>
      <c r="O146" s="144"/>
      <c r="P146" s="144"/>
      <c r="Q146" s="145">
        <f>SUM(Q147:Q151)</f>
        <v>0</v>
      </c>
      <c r="R146" s="145">
        <f>SUM(R147:R151)</f>
        <v>0</v>
      </c>
      <c r="S146" s="144"/>
      <c r="T146" s="146">
        <f>SUM(T147:T151)</f>
        <v>0</v>
      </c>
      <c r="U146" s="144"/>
      <c r="V146" s="146">
        <f>SUM(V147:V151)</f>
        <v>1.4572224E-2</v>
      </c>
      <c r="W146" s="144"/>
      <c r="X146" s="147">
        <f>SUM(X147:X151)</f>
        <v>0</v>
      </c>
      <c r="AR146" s="139" t="s">
        <v>137</v>
      </c>
      <c r="AT146" s="148" t="s">
        <v>76</v>
      </c>
      <c r="AU146" s="148" t="s">
        <v>85</v>
      </c>
      <c r="AY146" s="139" t="s">
        <v>127</v>
      </c>
      <c r="BK146" s="149">
        <f>SUM(BK147:BK151)</f>
        <v>0</v>
      </c>
    </row>
    <row r="147" spans="1:65" s="2" customFormat="1" ht="33" customHeight="1">
      <c r="A147" s="31"/>
      <c r="B147" s="152"/>
      <c r="C147" s="153" t="s">
        <v>157</v>
      </c>
      <c r="D147" s="153" t="s">
        <v>132</v>
      </c>
      <c r="E147" s="154" t="s">
        <v>187</v>
      </c>
      <c r="F147" s="155" t="s">
        <v>188</v>
      </c>
      <c r="G147" s="156" t="s">
        <v>189</v>
      </c>
      <c r="H147" s="157">
        <v>64.8</v>
      </c>
      <c r="I147" s="158"/>
      <c r="J147" s="158"/>
      <c r="K147" s="159">
        <f>ROUND(P147*H147,2)</f>
        <v>0</v>
      </c>
      <c r="L147" s="160"/>
      <c r="M147" s="32"/>
      <c r="N147" s="161" t="s">
        <v>1</v>
      </c>
      <c r="O147" s="162" t="s">
        <v>41</v>
      </c>
      <c r="P147" s="163">
        <f>I147+J147</f>
        <v>0</v>
      </c>
      <c r="Q147" s="163">
        <f>ROUND(I147*H147,2)</f>
        <v>0</v>
      </c>
      <c r="R147" s="163">
        <f>ROUND(J147*H147,2)</f>
        <v>0</v>
      </c>
      <c r="S147" s="60"/>
      <c r="T147" s="164">
        <f>S147*H147</f>
        <v>0</v>
      </c>
      <c r="U147" s="164">
        <v>2.2488E-4</v>
      </c>
      <c r="V147" s="164">
        <f>U147*H147</f>
        <v>1.4572224E-2</v>
      </c>
      <c r="W147" s="164">
        <v>0</v>
      </c>
      <c r="X147" s="165">
        <f>W147*H147</f>
        <v>0</v>
      </c>
      <c r="Y147" s="31"/>
      <c r="Z147" s="31"/>
      <c r="AA147" s="31"/>
      <c r="AB147" s="31"/>
      <c r="AC147" s="31"/>
      <c r="AD147" s="31"/>
      <c r="AE147" s="31"/>
      <c r="AR147" s="166" t="s">
        <v>160</v>
      </c>
      <c r="AT147" s="166" t="s">
        <v>132</v>
      </c>
      <c r="AU147" s="166" t="s">
        <v>137</v>
      </c>
      <c r="AY147" s="16" t="s">
        <v>127</v>
      </c>
      <c r="BE147" s="167">
        <f>IF(O147="základná",K147,0)</f>
        <v>0</v>
      </c>
      <c r="BF147" s="167">
        <f>IF(O147="znížená",K147,0)</f>
        <v>0</v>
      </c>
      <c r="BG147" s="167">
        <f>IF(O147="zákl. prenesená",K147,0)</f>
        <v>0</v>
      </c>
      <c r="BH147" s="167">
        <f>IF(O147="zníž. prenesená",K147,0)</f>
        <v>0</v>
      </c>
      <c r="BI147" s="167">
        <f>IF(O147="nulová",K147,0)</f>
        <v>0</v>
      </c>
      <c r="BJ147" s="16" t="s">
        <v>137</v>
      </c>
      <c r="BK147" s="167">
        <f>ROUND(P147*H147,2)</f>
        <v>0</v>
      </c>
      <c r="BL147" s="16" t="s">
        <v>160</v>
      </c>
      <c r="BM147" s="166" t="s">
        <v>190</v>
      </c>
    </row>
    <row r="148" spans="1:65" s="2" customFormat="1" ht="16.5" customHeight="1">
      <c r="A148" s="31"/>
      <c r="B148" s="152"/>
      <c r="C148" s="153" t="s">
        <v>191</v>
      </c>
      <c r="D148" s="153" t="s">
        <v>132</v>
      </c>
      <c r="E148" s="154" t="s">
        <v>192</v>
      </c>
      <c r="F148" s="155" t="s">
        <v>193</v>
      </c>
      <c r="G148" s="156" t="s">
        <v>189</v>
      </c>
      <c r="H148" s="157">
        <v>64.8</v>
      </c>
      <c r="I148" s="158"/>
      <c r="J148" s="158"/>
      <c r="K148" s="159">
        <f>ROUND(P148*H148,2)</f>
        <v>0</v>
      </c>
      <c r="L148" s="160"/>
      <c r="M148" s="32"/>
      <c r="N148" s="161" t="s">
        <v>1</v>
      </c>
      <c r="O148" s="162" t="s">
        <v>41</v>
      </c>
      <c r="P148" s="163">
        <f>I148+J148</f>
        <v>0</v>
      </c>
      <c r="Q148" s="163">
        <f>ROUND(I148*H148,2)</f>
        <v>0</v>
      </c>
      <c r="R148" s="163">
        <f>ROUND(J148*H148,2)</f>
        <v>0</v>
      </c>
      <c r="S148" s="60"/>
      <c r="T148" s="164">
        <f>S148*H148</f>
        <v>0</v>
      </c>
      <c r="U148" s="164">
        <v>0</v>
      </c>
      <c r="V148" s="164">
        <f>U148*H148</f>
        <v>0</v>
      </c>
      <c r="W148" s="164">
        <v>0</v>
      </c>
      <c r="X148" s="165">
        <f>W148*H148</f>
        <v>0</v>
      </c>
      <c r="Y148" s="31"/>
      <c r="Z148" s="31"/>
      <c r="AA148" s="31"/>
      <c r="AB148" s="31"/>
      <c r="AC148" s="31"/>
      <c r="AD148" s="31"/>
      <c r="AE148" s="31"/>
      <c r="AR148" s="166" t="s">
        <v>160</v>
      </c>
      <c r="AT148" s="166" t="s">
        <v>132</v>
      </c>
      <c r="AU148" s="166" t="s">
        <v>137</v>
      </c>
      <c r="AY148" s="16" t="s">
        <v>127</v>
      </c>
      <c r="BE148" s="167">
        <f>IF(O148="základná",K148,0)</f>
        <v>0</v>
      </c>
      <c r="BF148" s="167">
        <f>IF(O148="znížená",K148,0)</f>
        <v>0</v>
      </c>
      <c r="BG148" s="167">
        <f>IF(O148="zákl. prenesená",K148,0)</f>
        <v>0</v>
      </c>
      <c r="BH148" s="167">
        <f>IF(O148="zníž. prenesená",K148,0)</f>
        <v>0</v>
      </c>
      <c r="BI148" s="167">
        <f>IF(O148="nulová",K148,0)</f>
        <v>0</v>
      </c>
      <c r="BJ148" s="16" t="s">
        <v>137</v>
      </c>
      <c r="BK148" s="167">
        <f>ROUND(P148*H148,2)</f>
        <v>0</v>
      </c>
      <c r="BL148" s="16" t="s">
        <v>160</v>
      </c>
      <c r="BM148" s="166" t="s">
        <v>194</v>
      </c>
    </row>
    <row r="149" spans="1:65" s="2" customFormat="1" ht="16.5" customHeight="1">
      <c r="A149" s="31"/>
      <c r="B149" s="152"/>
      <c r="C149" s="153" t="s">
        <v>160</v>
      </c>
      <c r="D149" s="153" t="s">
        <v>132</v>
      </c>
      <c r="E149" s="154" t="s">
        <v>195</v>
      </c>
      <c r="F149" s="155" t="s">
        <v>196</v>
      </c>
      <c r="G149" s="156" t="s">
        <v>189</v>
      </c>
      <c r="H149" s="157">
        <v>64.8</v>
      </c>
      <c r="I149" s="158"/>
      <c r="J149" s="158"/>
      <c r="K149" s="159">
        <f>ROUND(P149*H149,2)</f>
        <v>0</v>
      </c>
      <c r="L149" s="160"/>
      <c r="M149" s="32"/>
      <c r="N149" s="161" t="s">
        <v>1</v>
      </c>
      <c r="O149" s="162" t="s">
        <v>41</v>
      </c>
      <c r="P149" s="163">
        <f>I149+J149</f>
        <v>0</v>
      </c>
      <c r="Q149" s="163">
        <f>ROUND(I149*H149,2)</f>
        <v>0</v>
      </c>
      <c r="R149" s="163">
        <f>ROUND(J149*H149,2)</f>
        <v>0</v>
      </c>
      <c r="S149" s="60"/>
      <c r="T149" s="164">
        <f>S149*H149</f>
        <v>0</v>
      </c>
      <c r="U149" s="164">
        <v>0</v>
      </c>
      <c r="V149" s="164">
        <f>U149*H149</f>
        <v>0</v>
      </c>
      <c r="W149" s="164">
        <v>0</v>
      </c>
      <c r="X149" s="165">
        <f>W149*H149</f>
        <v>0</v>
      </c>
      <c r="Y149" s="31"/>
      <c r="Z149" s="31"/>
      <c r="AA149" s="31"/>
      <c r="AB149" s="31"/>
      <c r="AC149" s="31"/>
      <c r="AD149" s="31"/>
      <c r="AE149" s="31"/>
      <c r="AR149" s="166" t="s">
        <v>160</v>
      </c>
      <c r="AT149" s="166" t="s">
        <v>132</v>
      </c>
      <c r="AU149" s="166" t="s">
        <v>137</v>
      </c>
      <c r="AY149" s="16" t="s">
        <v>127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6" t="s">
        <v>137</v>
      </c>
      <c r="BK149" s="167">
        <f>ROUND(P149*H149,2)</f>
        <v>0</v>
      </c>
      <c r="BL149" s="16" t="s">
        <v>160</v>
      </c>
      <c r="BM149" s="166" t="s">
        <v>197</v>
      </c>
    </row>
    <row r="150" spans="1:65" s="2" customFormat="1" ht="16.5" customHeight="1">
      <c r="A150" s="31"/>
      <c r="B150" s="152"/>
      <c r="C150" s="153" t="s">
        <v>198</v>
      </c>
      <c r="D150" s="153" t="s">
        <v>132</v>
      </c>
      <c r="E150" s="154" t="s">
        <v>199</v>
      </c>
      <c r="F150" s="155" t="s">
        <v>200</v>
      </c>
      <c r="G150" s="156" t="s">
        <v>189</v>
      </c>
      <c r="H150" s="157">
        <v>64.8</v>
      </c>
      <c r="I150" s="158"/>
      <c r="J150" s="158"/>
      <c r="K150" s="159">
        <f>ROUND(P150*H150,2)</f>
        <v>0</v>
      </c>
      <c r="L150" s="160"/>
      <c r="M150" s="32"/>
      <c r="N150" s="161" t="s">
        <v>1</v>
      </c>
      <c r="O150" s="162" t="s">
        <v>41</v>
      </c>
      <c r="P150" s="163">
        <f>I150+J150</f>
        <v>0</v>
      </c>
      <c r="Q150" s="163">
        <f>ROUND(I150*H150,2)</f>
        <v>0</v>
      </c>
      <c r="R150" s="163">
        <f>ROUND(J150*H150,2)</f>
        <v>0</v>
      </c>
      <c r="S150" s="60"/>
      <c r="T150" s="164">
        <f>S150*H150</f>
        <v>0</v>
      </c>
      <c r="U150" s="164">
        <v>0</v>
      </c>
      <c r="V150" s="164">
        <f>U150*H150</f>
        <v>0</v>
      </c>
      <c r="W150" s="164">
        <v>0</v>
      </c>
      <c r="X150" s="165">
        <f>W150*H150</f>
        <v>0</v>
      </c>
      <c r="Y150" s="31"/>
      <c r="Z150" s="31"/>
      <c r="AA150" s="31"/>
      <c r="AB150" s="31"/>
      <c r="AC150" s="31"/>
      <c r="AD150" s="31"/>
      <c r="AE150" s="31"/>
      <c r="AR150" s="166" t="s">
        <v>160</v>
      </c>
      <c r="AT150" s="166" t="s">
        <v>132</v>
      </c>
      <c r="AU150" s="166" t="s">
        <v>137</v>
      </c>
      <c r="AY150" s="16" t="s">
        <v>127</v>
      </c>
      <c r="BE150" s="167">
        <f>IF(O150="základná",K150,0)</f>
        <v>0</v>
      </c>
      <c r="BF150" s="167">
        <f>IF(O150="znížená",K150,0)</f>
        <v>0</v>
      </c>
      <c r="BG150" s="167">
        <f>IF(O150="zákl. prenesená",K150,0)</f>
        <v>0</v>
      </c>
      <c r="BH150" s="167">
        <f>IF(O150="zníž. prenesená",K150,0)</f>
        <v>0</v>
      </c>
      <c r="BI150" s="167">
        <f>IF(O150="nulová",K150,0)</f>
        <v>0</v>
      </c>
      <c r="BJ150" s="16" t="s">
        <v>137</v>
      </c>
      <c r="BK150" s="167">
        <f>ROUND(P150*H150,2)</f>
        <v>0</v>
      </c>
      <c r="BL150" s="16" t="s">
        <v>160</v>
      </c>
      <c r="BM150" s="166" t="s">
        <v>201</v>
      </c>
    </row>
    <row r="151" spans="1:65" s="2" customFormat="1" ht="24.2" customHeight="1">
      <c r="A151" s="31"/>
      <c r="B151" s="152"/>
      <c r="C151" s="153" t="s">
        <v>166</v>
      </c>
      <c r="D151" s="153" t="s">
        <v>132</v>
      </c>
      <c r="E151" s="154" t="s">
        <v>202</v>
      </c>
      <c r="F151" s="155" t="s">
        <v>203</v>
      </c>
      <c r="G151" s="156" t="s">
        <v>204</v>
      </c>
      <c r="H151" s="185"/>
      <c r="I151" s="158"/>
      <c r="J151" s="158"/>
      <c r="K151" s="159">
        <f>ROUND(P151*H151,2)</f>
        <v>0</v>
      </c>
      <c r="L151" s="160"/>
      <c r="M151" s="32"/>
      <c r="N151" s="161" t="s">
        <v>1</v>
      </c>
      <c r="O151" s="162" t="s">
        <v>41</v>
      </c>
      <c r="P151" s="163">
        <f>I151+J151</f>
        <v>0</v>
      </c>
      <c r="Q151" s="163">
        <f>ROUND(I151*H151,2)</f>
        <v>0</v>
      </c>
      <c r="R151" s="163">
        <f>ROUND(J151*H151,2)</f>
        <v>0</v>
      </c>
      <c r="S151" s="60"/>
      <c r="T151" s="164">
        <f>S151*H151</f>
        <v>0</v>
      </c>
      <c r="U151" s="164">
        <v>0</v>
      </c>
      <c r="V151" s="164">
        <f>U151*H151</f>
        <v>0</v>
      </c>
      <c r="W151" s="164">
        <v>0</v>
      </c>
      <c r="X151" s="165">
        <f>W151*H151</f>
        <v>0</v>
      </c>
      <c r="Y151" s="31"/>
      <c r="Z151" s="31"/>
      <c r="AA151" s="31"/>
      <c r="AB151" s="31"/>
      <c r="AC151" s="31"/>
      <c r="AD151" s="31"/>
      <c r="AE151" s="31"/>
      <c r="AR151" s="166" t="s">
        <v>160</v>
      </c>
      <c r="AT151" s="166" t="s">
        <v>132</v>
      </c>
      <c r="AU151" s="166" t="s">
        <v>137</v>
      </c>
      <c r="AY151" s="16" t="s">
        <v>127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6" t="s">
        <v>137</v>
      </c>
      <c r="BK151" s="167">
        <f>ROUND(P151*H151,2)</f>
        <v>0</v>
      </c>
      <c r="BL151" s="16" t="s">
        <v>160</v>
      </c>
      <c r="BM151" s="166" t="s">
        <v>205</v>
      </c>
    </row>
    <row r="152" spans="1:65" s="12" customFormat="1" ht="22.9" customHeight="1">
      <c r="B152" s="138"/>
      <c r="D152" s="139" t="s">
        <v>76</v>
      </c>
      <c r="E152" s="150" t="s">
        <v>206</v>
      </c>
      <c r="F152" s="150" t="s">
        <v>207</v>
      </c>
      <c r="I152" s="141"/>
      <c r="J152" s="141"/>
      <c r="K152" s="151">
        <f>BK152</f>
        <v>0</v>
      </c>
      <c r="M152" s="138"/>
      <c r="N152" s="143"/>
      <c r="O152" s="144"/>
      <c r="P152" s="144"/>
      <c r="Q152" s="145">
        <f>SUM(Q153:Q170)</f>
        <v>0</v>
      </c>
      <c r="R152" s="145">
        <f>SUM(R153:R170)</f>
        <v>0</v>
      </c>
      <c r="S152" s="144"/>
      <c r="T152" s="146">
        <f>SUM(T153:T170)</f>
        <v>0</v>
      </c>
      <c r="U152" s="144"/>
      <c r="V152" s="146">
        <f>SUM(V153:V170)</f>
        <v>0</v>
      </c>
      <c r="W152" s="144"/>
      <c r="X152" s="147">
        <f>SUM(X153:X170)</f>
        <v>0</v>
      </c>
      <c r="AR152" s="139" t="s">
        <v>137</v>
      </c>
      <c r="AT152" s="148" t="s">
        <v>76</v>
      </c>
      <c r="AU152" s="148" t="s">
        <v>85</v>
      </c>
      <c r="AY152" s="139" t="s">
        <v>127</v>
      </c>
      <c r="BK152" s="149">
        <f>SUM(BK153:BK170)</f>
        <v>0</v>
      </c>
    </row>
    <row r="153" spans="1:65" s="2" customFormat="1" ht="16.5" customHeight="1">
      <c r="A153" s="31"/>
      <c r="B153" s="152"/>
      <c r="C153" s="153" t="s">
        <v>208</v>
      </c>
      <c r="D153" s="153" t="s">
        <v>132</v>
      </c>
      <c r="E153" s="154" t="s">
        <v>209</v>
      </c>
      <c r="F153" s="155" t="s">
        <v>210</v>
      </c>
      <c r="G153" s="156" t="s">
        <v>135</v>
      </c>
      <c r="H153" s="157">
        <v>160.19999999999999</v>
      </c>
      <c r="I153" s="158"/>
      <c r="J153" s="158"/>
      <c r="K153" s="159">
        <f t="shared" ref="K153:K161" si="14">ROUND(P153*H153,2)</f>
        <v>0</v>
      </c>
      <c r="L153" s="160"/>
      <c r="M153" s="32"/>
      <c r="N153" s="161" t="s">
        <v>1</v>
      </c>
      <c r="O153" s="162" t="s">
        <v>41</v>
      </c>
      <c r="P153" s="163">
        <f t="shared" ref="P153:P161" si="15">I153+J153</f>
        <v>0</v>
      </c>
      <c r="Q153" s="163">
        <f t="shared" ref="Q153:Q161" si="16">ROUND(I153*H153,2)</f>
        <v>0</v>
      </c>
      <c r="R153" s="163">
        <f t="shared" ref="R153:R161" si="17">ROUND(J153*H153,2)</f>
        <v>0</v>
      </c>
      <c r="S153" s="60"/>
      <c r="T153" s="164">
        <f t="shared" ref="T153:T161" si="18">S153*H153</f>
        <v>0</v>
      </c>
      <c r="U153" s="164">
        <v>0</v>
      </c>
      <c r="V153" s="164">
        <f t="shared" ref="V153:V161" si="19">U153*H153</f>
        <v>0</v>
      </c>
      <c r="W153" s="164">
        <v>0</v>
      </c>
      <c r="X153" s="165">
        <f t="shared" ref="X153:X161" si="20">W153*H153</f>
        <v>0</v>
      </c>
      <c r="Y153" s="31"/>
      <c r="Z153" s="31"/>
      <c r="AA153" s="31"/>
      <c r="AB153" s="31"/>
      <c r="AC153" s="31"/>
      <c r="AD153" s="31"/>
      <c r="AE153" s="31"/>
      <c r="AR153" s="166" t="s">
        <v>160</v>
      </c>
      <c r="AT153" s="166" t="s">
        <v>132</v>
      </c>
      <c r="AU153" s="166" t="s">
        <v>137</v>
      </c>
      <c r="AY153" s="16" t="s">
        <v>127</v>
      </c>
      <c r="BE153" s="167">
        <f t="shared" ref="BE153:BE161" si="21">IF(O153="základná",K153,0)</f>
        <v>0</v>
      </c>
      <c r="BF153" s="167">
        <f t="shared" ref="BF153:BF161" si="22">IF(O153="znížená",K153,0)</f>
        <v>0</v>
      </c>
      <c r="BG153" s="167">
        <f t="shared" ref="BG153:BG161" si="23">IF(O153="zákl. prenesená",K153,0)</f>
        <v>0</v>
      </c>
      <c r="BH153" s="167">
        <f t="shared" ref="BH153:BH161" si="24">IF(O153="zníž. prenesená",K153,0)</f>
        <v>0</v>
      </c>
      <c r="BI153" s="167">
        <f t="shared" ref="BI153:BI161" si="25">IF(O153="nulová",K153,0)</f>
        <v>0</v>
      </c>
      <c r="BJ153" s="16" t="s">
        <v>137</v>
      </c>
      <c r="BK153" s="167">
        <f t="shared" ref="BK153:BK161" si="26">ROUND(P153*H153,2)</f>
        <v>0</v>
      </c>
      <c r="BL153" s="16" t="s">
        <v>160</v>
      </c>
      <c r="BM153" s="166" t="s">
        <v>211</v>
      </c>
    </row>
    <row r="154" spans="1:65" s="2" customFormat="1" ht="21.75" customHeight="1">
      <c r="A154" s="31"/>
      <c r="B154" s="152"/>
      <c r="C154" s="186" t="s">
        <v>8</v>
      </c>
      <c r="D154" s="186" t="s">
        <v>212</v>
      </c>
      <c r="E154" s="187" t="s">
        <v>213</v>
      </c>
      <c r="F154" s="188" t="s">
        <v>214</v>
      </c>
      <c r="G154" s="189" t="s">
        <v>215</v>
      </c>
      <c r="H154" s="190">
        <v>9</v>
      </c>
      <c r="I154" s="191"/>
      <c r="J154" s="192"/>
      <c r="K154" s="193">
        <f t="shared" si="14"/>
        <v>0</v>
      </c>
      <c r="L154" s="192"/>
      <c r="M154" s="194"/>
      <c r="N154" s="195" t="s">
        <v>1</v>
      </c>
      <c r="O154" s="162" t="s">
        <v>41</v>
      </c>
      <c r="P154" s="163">
        <f t="shared" si="15"/>
        <v>0</v>
      </c>
      <c r="Q154" s="163">
        <f t="shared" si="16"/>
        <v>0</v>
      </c>
      <c r="R154" s="163">
        <f t="shared" si="17"/>
        <v>0</v>
      </c>
      <c r="S154" s="60"/>
      <c r="T154" s="164">
        <f t="shared" si="18"/>
        <v>0</v>
      </c>
      <c r="U154" s="164">
        <v>0</v>
      </c>
      <c r="V154" s="164">
        <f t="shared" si="19"/>
        <v>0</v>
      </c>
      <c r="W154" s="164">
        <v>0</v>
      </c>
      <c r="X154" s="165">
        <f t="shared" si="20"/>
        <v>0</v>
      </c>
      <c r="Y154" s="31"/>
      <c r="Z154" s="31"/>
      <c r="AA154" s="31"/>
      <c r="AB154" s="31"/>
      <c r="AC154" s="31"/>
      <c r="AD154" s="31"/>
      <c r="AE154" s="31"/>
      <c r="AR154" s="166" t="s">
        <v>201</v>
      </c>
      <c r="AT154" s="166" t="s">
        <v>212</v>
      </c>
      <c r="AU154" s="166" t="s">
        <v>137</v>
      </c>
      <c r="AY154" s="16" t="s">
        <v>127</v>
      </c>
      <c r="BE154" s="167">
        <f t="shared" si="21"/>
        <v>0</v>
      </c>
      <c r="BF154" s="167">
        <f t="shared" si="22"/>
        <v>0</v>
      </c>
      <c r="BG154" s="167">
        <f t="shared" si="23"/>
        <v>0</v>
      </c>
      <c r="BH154" s="167">
        <f t="shared" si="24"/>
        <v>0</v>
      </c>
      <c r="BI154" s="167">
        <f t="shared" si="25"/>
        <v>0</v>
      </c>
      <c r="BJ154" s="16" t="s">
        <v>137</v>
      </c>
      <c r="BK154" s="167">
        <f t="shared" si="26"/>
        <v>0</v>
      </c>
      <c r="BL154" s="16" t="s">
        <v>160</v>
      </c>
      <c r="BM154" s="166" t="s">
        <v>216</v>
      </c>
    </row>
    <row r="155" spans="1:65" s="2" customFormat="1" ht="21.75" customHeight="1">
      <c r="A155" s="31"/>
      <c r="B155" s="152"/>
      <c r="C155" s="186" t="s">
        <v>217</v>
      </c>
      <c r="D155" s="186" t="s">
        <v>212</v>
      </c>
      <c r="E155" s="187" t="s">
        <v>218</v>
      </c>
      <c r="F155" s="188" t="s">
        <v>219</v>
      </c>
      <c r="G155" s="189" t="s">
        <v>215</v>
      </c>
      <c r="H155" s="190">
        <v>9</v>
      </c>
      <c r="I155" s="191"/>
      <c r="J155" s="192"/>
      <c r="K155" s="193">
        <f t="shared" si="14"/>
        <v>0</v>
      </c>
      <c r="L155" s="192"/>
      <c r="M155" s="194"/>
      <c r="N155" s="195" t="s">
        <v>1</v>
      </c>
      <c r="O155" s="162" t="s">
        <v>41</v>
      </c>
      <c r="P155" s="163">
        <f t="shared" si="15"/>
        <v>0</v>
      </c>
      <c r="Q155" s="163">
        <f t="shared" si="16"/>
        <v>0</v>
      </c>
      <c r="R155" s="163">
        <f t="shared" si="17"/>
        <v>0</v>
      </c>
      <c r="S155" s="60"/>
      <c r="T155" s="164">
        <f t="shared" si="18"/>
        <v>0</v>
      </c>
      <c r="U155" s="164">
        <v>0</v>
      </c>
      <c r="V155" s="164">
        <f t="shared" si="19"/>
        <v>0</v>
      </c>
      <c r="W155" s="164">
        <v>0</v>
      </c>
      <c r="X155" s="165">
        <f t="shared" si="20"/>
        <v>0</v>
      </c>
      <c r="Y155" s="31"/>
      <c r="Z155" s="31"/>
      <c r="AA155" s="31"/>
      <c r="AB155" s="31"/>
      <c r="AC155" s="31"/>
      <c r="AD155" s="31"/>
      <c r="AE155" s="31"/>
      <c r="AR155" s="166" t="s">
        <v>201</v>
      </c>
      <c r="AT155" s="166" t="s">
        <v>212</v>
      </c>
      <c r="AU155" s="166" t="s">
        <v>137</v>
      </c>
      <c r="AY155" s="16" t="s">
        <v>127</v>
      </c>
      <c r="BE155" s="167">
        <f t="shared" si="21"/>
        <v>0</v>
      </c>
      <c r="BF155" s="167">
        <f t="shared" si="22"/>
        <v>0</v>
      </c>
      <c r="BG155" s="167">
        <f t="shared" si="23"/>
        <v>0</v>
      </c>
      <c r="BH155" s="167">
        <f t="shared" si="24"/>
        <v>0</v>
      </c>
      <c r="BI155" s="167">
        <f t="shared" si="25"/>
        <v>0</v>
      </c>
      <c r="BJ155" s="16" t="s">
        <v>137</v>
      </c>
      <c r="BK155" s="167">
        <f t="shared" si="26"/>
        <v>0</v>
      </c>
      <c r="BL155" s="16" t="s">
        <v>160</v>
      </c>
      <c r="BM155" s="166" t="s">
        <v>220</v>
      </c>
    </row>
    <row r="156" spans="1:65" s="2" customFormat="1" ht="21.75" customHeight="1">
      <c r="A156" s="31"/>
      <c r="B156" s="152"/>
      <c r="C156" s="186" t="s">
        <v>173</v>
      </c>
      <c r="D156" s="186" t="s">
        <v>212</v>
      </c>
      <c r="E156" s="187" t="s">
        <v>221</v>
      </c>
      <c r="F156" s="188" t="s">
        <v>222</v>
      </c>
      <c r="G156" s="189" t="s">
        <v>215</v>
      </c>
      <c r="H156" s="190">
        <v>22</v>
      </c>
      <c r="I156" s="191"/>
      <c r="J156" s="192"/>
      <c r="K156" s="193">
        <f t="shared" si="14"/>
        <v>0</v>
      </c>
      <c r="L156" s="192"/>
      <c r="M156" s="194"/>
      <c r="N156" s="195" t="s">
        <v>1</v>
      </c>
      <c r="O156" s="162" t="s">
        <v>41</v>
      </c>
      <c r="P156" s="163">
        <f t="shared" si="15"/>
        <v>0</v>
      </c>
      <c r="Q156" s="163">
        <f t="shared" si="16"/>
        <v>0</v>
      </c>
      <c r="R156" s="163">
        <f t="shared" si="17"/>
        <v>0</v>
      </c>
      <c r="S156" s="60"/>
      <c r="T156" s="164">
        <f t="shared" si="18"/>
        <v>0</v>
      </c>
      <c r="U156" s="164">
        <v>0</v>
      </c>
      <c r="V156" s="164">
        <f t="shared" si="19"/>
        <v>0</v>
      </c>
      <c r="W156" s="164">
        <v>0</v>
      </c>
      <c r="X156" s="165">
        <f t="shared" si="20"/>
        <v>0</v>
      </c>
      <c r="Y156" s="31"/>
      <c r="Z156" s="31"/>
      <c r="AA156" s="31"/>
      <c r="AB156" s="31"/>
      <c r="AC156" s="31"/>
      <c r="AD156" s="31"/>
      <c r="AE156" s="31"/>
      <c r="AR156" s="166" t="s">
        <v>201</v>
      </c>
      <c r="AT156" s="166" t="s">
        <v>212</v>
      </c>
      <c r="AU156" s="166" t="s">
        <v>137</v>
      </c>
      <c r="AY156" s="16" t="s">
        <v>127</v>
      </c>
      <c r="BE156" s="167">
        <f t="shared" si="21"/>
        <v>0</v>
      </c>
      <c r="BF156" s="167">
        <f t="shared" si="22"/>
        <v>0</v>
      </c>
      <c r="BG156" s="167">
        <f t="shared" si="23"/>
        <v>0</v>
      </c>
      <c r="BH156" s="167">
        <f t="shared" si="24"/>
        <v>0</v>
      </c>
      <c r="BI156" s="167">
        <f t="shared" si="25"/>
        <v>0</v>
      </c>
      <c r="BJ156" s="16" t="s">
        <v>137</v>
      </c>
      <c r="BK156" s="167">
        <f t="shared" si="26"/>
        <v>0</v>
      </c>
      <c r="BL156" s="16" t="s">
        <v>160</v>
      </c>
      <c r="BM156" s="166" t="s">
        <v>223</v>
      </c>
    </row>
    <row r="157" spans="1:65" s="2" customFormat="1" ht="21.75" customHeight="1">
      <c r="A157" s="31"/>
      <c r="B157" s="152"/>
      <c r="C157" s="153" t="s">
        <v>224</v>
      </c>
      <c r="D157" s="153" t="s">
        <v>132</v>
      </c>
      <c r="E157" s="154" t="s">
        <v>225</v>
      </c>
      <c r="F157" s="155" t="s">
        <v>226</v>
      </c>
      <c r="G157" s="156" t="s">
        <v>135</v>
      </c>
      <c r="H157" s="157">
        <v>7.56</v>
      </c>
      <c r="I157" s="158"/>
      <c r="J157" s="158"/>
      <c r="K157" s="159">
        <f t="shared" si="14"/>
        <v>0</v>
      </c>
      <c r="L157" s="160"/>
      <c r="M157" s="32"/>
      <c r="N157" s="161" t="s">
        <v>1</v>
      </c>
      <c r="O157" s="162" t="s">
        <v>41</v>
      </c>
      <c r="P157" s="163">
        <f t="shared" si="15"/>
        <v>0</v>
      </c>
      <c r="Q157" s="163">
        <f t="shared" si="16"/>
        <v>0</v>
      </c>
      <c r="R157" s="163">
        <f t="shared" si="17"/>
        <v>0</v>
      </c>
      <c r="S157" s="60"/>
      <c r="T157" s="164">
        <f t="shared" si="18"/>
        <v>0</v>
      </c>
      <c r="U157" s="164">
        <v>0</v>
      </c>
      <c r="V157" s="164">
        <f t="shared" si="19"/>
        <v>0</v>
      </c>
      <c r="W157" s="164">
        <v>0</v>
      </c>
      <c r="X157" s="165">
        <f t="shared" si="20"/>
        <v>0</v>
      </c>
      <c r="Y157" s="31"/>
      <c r="Z157" s="31"/>
      <c r="AA157" s="31"/>
      <c r="AB157" s="31"/>
      <c r="AC157" s="31"/>
      <c r="AD157" s="31"/>
      <c r="AE157" s="31"/>
      <c r="AR157" s="166" t="s">
        <v>160</v>
      </c>
      <c r="AT157" s="166" t="s">
        <v>132</v>
      </c>
      <c r="AU157" s="166" t="s">
        <v>137</v>
      </c>
      <c r="AY157" s="16" t="s">
        <v>127</v>
      </c>
      <c r="BE157" s="167">
        <f t="shared" si="21"/>
        <v>0</v>
      </c>
      <c r="BF157" s="167">
        <f t="shared" si="22"/>
        <v>0</v>
      </c>
      <c r="BG157" s="167">
        <f t="shared" si="23"/>
        <v>0</v>
      </c>
      <c r="BH157" s="167">
        <f t="shared" si="24"/>
        <v>0</v>
      </c>
      <c r="BI157" s="167">
        <f t="shared" si="25"/>
        <v>0</v>
      </c>
      <c r="BJ157" s="16" t="s">
        <v>137</v>
      </c>
      <c r="BK157" s="167">
        <f t="shared" si="26"/>
        <v>0</v>
      </c>
      <c r="BL157" s="16" t="s">
        <v>160</v>
      </c>
      <c r="BM157" s="166" t="s">
        <v>227</v>
      </c>
    </row>
    <row r="158" spans="1:65" s="2" customFormat="1" ht="16.5" customHeight="1">
      <c r="A158" s="31"/>
      <c r="B158" s="152"/>
      <c r="C158" s="186" t="s">
        <v>176</v>
      </c>
      <c r="D158" s="186" t="s">
        <v>212</v>
      </c>
      <c r="E158" s="187" t="s">
        <v>228</v>
      </c>
      <c r="F158" s="188" t="s">
        <v>229</v>
      </c>
      <c r="G158" s="189" t="s">
        <v>215</v>
      </c>
      <c r="H158" s="190">
        <v>2</v>
      </c>
      <c r="I158" s="191"/>
      <c r="J158" s="192"/>
      <c r="K158" s="193">
        <f t="shared" si="14"/>
        <v>0</v>
      </c>
      <c r="L158" s="192"/>
      <c r="M158" s="194"/>
      <c r="N158" s="195" t="s">
        <v>1</v>
      </c>
      <c r="O158" s="162" t="s">
        <v>41</v>
      </c>
      <c r="P158" s="163">
        <f t="shared" si="15"/>
        <v>0</v>
      </c>
      <c r="Q158" s="163">
        <f t="shared" si="16"/>
        <v>0</v>
      </c>
      <c r="R158" s="163">
        <f t="shared" si="17"/>
        <v>0</v>
      </c>
      <c r="S158" s="60"/>
      <c r="T158" s="164">
        <f t="shared" si="18"/>
        <v>0</v>
      </c>
      <c r="U158" s="164">
        <v>0</v>
      </c>
      <c r="V158" s="164">
        <f t="shared" si="19"/>
        <v>0</v>
      </c>
      <c r="W158" s="164">
        <v>0</v>
      </c>
      <c r="X158" s="165">
        <f t="shared" si="20"/>
        <v>0</v>
      </c>
      <c r="Y158" s="31"/>
      <c r="Z158" s="31"/>
      <c r="AA158" s="31"/>
      <c r="AB158" s="31"/>
      <c r="AC158" s="31"/>
      <c r="AD158" s="31"/>
      <c r="AE158" s="31"/>
      <c r="AR158" s="166" t="s">
        <v>201</v>
      </c>
      <c r="AT158" s="166" t="s">
        <v>212</v>
      </c>
      <c r="AU158" s="166" t="s">
        <v>137</v>
      </c>
      <c r="AY158" s="16" t="s">
        <v>127</v>
      </c>
      <c r="BE158" s="167">
        <f t="shared" si="21"/>
        <v>0</v>
      </c>
      <c r="BF158" s="167">
        <f t="shared" si="22"/>
        <v>0</v>
      </c>
      <c r="BG158" s="167">
        <f t="shared" si="23"/>
        <v>0</v>
      </c>
      <c r="BH158" s="167">
        <f t="shared" si="24"/>
        <v>0</v>
      </c>
      <c r="BI158" s="167">
        <f t="shared" si="25"/>
        <v>0</v>
      </c>
      <c r="BJ158" s="16" t="s">
        <v>137</v>
      </c>
      <c r="BK158" s="167">
        <f t="shared" si="26"/>
        <v>0</v>
      </c>
      <c r="BL158" s="16" t="s">
        <v>160</v>
      </c>
      <c r="BM158" s="166" t="s">
        <v>230</v>
      </c>
    </row>
    <row r="159" spans="1:65" s="2" customFormat="1" ht="24.2" customHeight="1">
      <c r="A159" s="31"/>
      <c r="B159" s="152"/>
      <c r="C159" s="153" t="s">
        <v>231</v>
      </c>
      <c r="D159" s="153" t="s">
        <v>132</v>
      </c>
      <c r="E159" s="154" t="s">
        <v>232</v>
      </c>
      <c r="F159" s="155" t="s">
        <v>233</v>
      </c>
      <c r="G159" s="156" t="s">
        <v>135</v>
      </c>
      <c r="H159" s="157">
        <v>63.12</v>
      </c>
      <c r="I159" s="158"/>
      <c r="J159" s="158"/>
      <c r="K159" s="159">
        <f t="shared" si="14"/>
        <v>0</v>
      </c>
      <c r="L159" s="160"/>
      <c r="M159" s="32"/>
      <c r="N159" s="161" t="s">
        <v>1</v>
      </c>
      <c r="O159" s="162" t="s">
        <v>41</v>
      </c>
      <c r="P159" s="163">
        <f t="shared" si="15"/>
        <v>0</v>
      </c>
      <c r="Q159" s="163">
        <f t="shared" si="16"/>
        <v>0</v>
      </c>
      <c r="R159" s="163">
        <f t="shared" si="17"/>
        <v>0</v>
      </c>
      <c r="S159" s="60"/>
      <c r="T159" s="164">
        <f t="shared" si="18"/>
        <v>0</v>
      </c>
      <c r="U159" s="164">
        <v>0</v>
      </c>
      <c r="V159" s="164">
        <f t="shared" si="19"/>
        <v>0</v>
      </c>
      <c r="W159" s="164">
        <v>0</v>
      </c>
      <c r="X159" s="165">
        <f t="shared" si="20"/>
        <v>0</v>
      </c>
      <c r="Y159" s="31"/>
      <c r="Z159" s="31"/>
      <c r="AA159" s="31"/>
      <c r="AB159" s="31"/>
      <c r="AC159" s="31"/>
      <c r="AD159" s="31"/>
      <c r="AE159" s="31"/>
      <c r="AR159" s="166" t="s">
        <v>160</v>
      </c>
      <c r="AT159" s="166" t="s">
        <v>132</v>
      </c>
      <c r="AU159" s="166" t="s">
        <v>137</v>
      </c>
      <c r="AY159" s="16" t="s">
        <v>127</v>
      </c>
      <c r="BE159" s="167">
        <f t="shared" si="21"/>
        <v>0</v>
      </c>
      <c r="BF159" s="167">
        <f t="shared" si="22"/>
        <v>0</v>
      </c>
      <c r="BG159" s="167">
        <f t="shared" si="23"/>
        <v>0</v>
      </c>
      <c r="BH159" s="167">
        <f t="shared" si="24"/>
        <v>0</v>
      </c>
      <c r="BI159" s="167">
        <f t="shared" si="25"/>
        <v>0</v>
      </c>
      <c r="BJ159" s="16" t="s">
        <v>137</v>
      </c>
      <c r="BK159" s="167">
        <f t="shared" si="26"/>
        <v>0</v>
      </c>
      <c r="BL159" s="16" t="s">
        <v>160</v>
      </c>
      <c r="BM159" s="166" t="s">
        <v>234</v>
      </c>
    </row>
    <row r="160" spans="1:65" s="2" customFormat="1" ht="33" customHeight="1">
      <c r="A160" s="31"/>
      <c r="B160" s="152"/>
      <c r="C160" s="153" t="s">
        <v>182</v>
      </c>
      <c r="D160" s="153" t="s">
        <v>132</v>
      </c>
      <c r="E160" s="154" t="s">
        <v>235</v>
      </c>
      <c r="F160" s="155" t="s">
        <v>236</v>
      </c>
      <c r="G160" s="156" t="s">
        <v>135</v>
      </c>
      <c r="H160" s="157">
        <v>63.12</v>
      </c>
      <c r="I160" s="158"/>
      <c r="J160" s="158"/>
      <c r="K160" s="159">
        <f t="shared" si="14"/>
        <v>0</v>
      </c>
      <c r="L160" s="160"/>
      <c r="M160" s="32"/>
      <c r="N160" s="161" t="s">
        <v>1</v>
      </c>
      <c r="O160" s="162" t="s">
        <v>41</v>
      </c>
      <c r="P160" s="163">
        <f t="shared" si="15"/>
        <v>0</v>
      </c>
      <c r="Q160" s="163">
        <f t="shared" si="16"/>
        <v>0</v>
      </c>
      <c r="R160" s="163">
        <f t="shared" si="17"/>
        <v>0</v>
      </c>
      <c r="S160" s="60"/>
      <c r="T160" s="164">
        <f t="shared" si="18"/>
        <v>0</v>
      </c>
      <c r="U160" s="164">
        <v>0</v>
      </c>
      <c r="V160" s="164">
        <f t="shared" si="19"/>
        <v>0</v>
      </c>
      <c r="W160" s="164">
        <v>0</v>
      </c>
      <c r="X160" s="165">
        <f t="shared" si="20"/>
        <v>0</v>
      </c>
      <c r="Y160" s="31"/>
      <c r="Z160" s="31"/>
      <c r="AA160" s="31"/>
      <c r="AB160" s="31"/>
      <c r="AC160" s="31"/>
      <c r="AD160" s="31"/>
      <c r="AE160" s="31"/>
      <c r="AR160" s="166" t="s">
        <v>160</v>
      </c>
      <c r="AT160" s="166" t="s">
        <v>132</v>
      </c>
      <c r="AU160" s="166" t="s">
        <v>137</v>
      </c>
      <c r="AY160" s="16" t="s">
        <v>127</v>
      </c>
      <c r="BE160" s="167">
        <f t="shared" si="21"/>
        <v>0</v>
      </c>
      <c r="BF160" s="167">
        <f t="shared" si="22"/>
        <v>0</v>
      </c>
      <c r="BG160" s="167">
        <f t="shared" si="23"/>
        <v>0</v>
      </c>
      <c r="BH160" s="167">
        <f t="shared" si="24"/>
        <v>0</v>
      </c>
      <c r="BI160" s="167">
        <f t="shared" si="25"/>
        <v>0</v>
      </c>
      <c r="BJ160" s="16" t="s">
        <v>137</v>
      </c>
      <c r="BK160" s="167">
        <f t="shared" si="26"/>
        <v>0</v>
      </c>
      <c r="BL160" s="16" t="s">
        <v>160</v>
      </c>
      <c r="BM160" s="166" t="s">
        <v>237</v>
      </c>
    </row>
    <row r="161" spans="1:65" s="2" customFormat="1" ht="16.5" customHeight="1">
      <c r="A161" s="31"/>
      <c r="B161" s="152"/>
      <c r="C161" s="153" t="s">
        <v>238</v>
      </c>
      <c r="D161" s="153" t="s">
        <v>132</v>
      </c>
      <c r="E161" s="154" t="s">
        <v>239</v>
      </c>
      <c r="F161" s="155" t="s">
        <v>240</v>
      </c>
      <c r="G161" s="156" t="s">
        <v>135</v>
      </c>
      <c r="H161" s="157">
        <v>63.12</v>
      </c>
      <c r="I161" s="158"/>
      <c r="J161" s="158"/>
      <c r="K161" s="159">
        <f t="shared" si="14"/>
        <v>0</v>
      </c>
      <c r="L161" s="160"/>
      <c r="M161" s="32"/>
      <c r="N161" s="161" t="s">
        <v>1</v>
      </c>
      <c r="O161" s="162" t="s">
        <v>41</v>
      </c>
      <c r="P161" s="163">
        <f t="shared" si="15"/>
        <v>0</v>
      </c>
      <c r="Q161" s="163">
        <f t="shared" si="16"/>
        <v>0</v>
      </c>
      <c r="R161" s="163">
        <f t="shared" si="17"/>
        <v>0</v>
      </c>
      <c r="S161" s="60"/>
      <c r="T161" s="164">
        <f t="shared" si="18"/>
        <v>0</v>
      </c>
      <c r="U161" s="164">
        <v>0</v>
      </c>
      <c r="V161" s="164">
        <f t="shared" si="19"/>
        <v>0</v>
      </c>
      <c r="W161" s="164">
        <v>0</v>
      </c>
      <c r="X161" s="165">
        <f t="shared" si="20"/>
        <v>0</v>
      </c>
      <c r="Y161" s="31"/>
      <c r="Z161" s="31"/>
      <c r="AA161" s="31"/>
      <c r="AB161" s="31"/>
      <c r="AC161" s="31"/>
      <c r="AD161" s="31"/>
      <c r="AE161" s="31"/>
      <c r="AR161" s="166" t="s">
        <v>160</v>
      </c>
      <c r="AT161" s="166" t="s">
        <v>132</v>
      </c>
      <c r="AU161" s="166" t="s">
        <v>137</v>
      </c>
      <c r="AY161" s="16" t="s">
        <v>127</v>
      </c>
      <c r="BE161" s="167">
        <f t="shared" si="21"/>
        <v>0</v>
      </c>
      <c r="BF161" s="167">
        <f t="shared" si="22"/>
        <v>0</v>
      </c>
      <c r="BG161" s="167">
        <f t="shared" si="23"/>
        <v>0</v>
      </c>
      <c r="BH161" s="167">
        <f t="shared" si="24"/>
        <v>0</v>
      </c>
      <c r="BI161" s="167">
        <f t="shared" si="25"/>
        <v>0</v>
      </c>
      <c r="BJ161" s="16" t="s">
        <v>137</v>
      </c>
      <c r="BK161" s="167">
        <f t="shared" si="26"/>
        <v>0</v>
      </c>
      <c r="BL161" s="16" t="s">
        <v>160</v>
      </c>
      <c r="BM161" s="166" t="s">
        <v>241</v>
      </c>
    </row>
    <row r="162" spans="1:65" s="13" customFormat="1">
      <c r="B162" s="168"/>
      <c r="D162" s="169" t="s">
        <v>161</v>
      </c>
      <c r="E162" s="170" t="s">
        <v>1</v>
      </c>
      <c r="F162" s="171" t="s">
        <v>242</v>
      </c>
      <c r="H162" s="172">
        <v>23.76</v>
      </c>
      <c r="I162" s="173"/>
      <c r="J162" s="173"/>
      <c r="M162" s="168"/>
      <c r="N162" s="174"/>
      <c r="O162" s="175"/>
      <c r="P162" s="175"/>
      <c r="Q162" s="175"/>
      <c r="R162" s="175"/>
      <c r="S162" s="175"/>
      <c r="T162" s="175"/>
      <c r="U162" s="175"/>
      <c r="V162" s="175"/>
      <c r="W162" s="175"/>
      <c r="X162" s="176"/>
      <c r="AT162" s="170" t="s">
        <v>161</v>
      </c>
      <c r="AU162" s="170" t="s">
        <v>137</v>
      </c>
      <c r="AV162" s="13" t="s">
        <v>137</v>
      </c>
      <c r="AW162" s="13" t="s">
        <v>4</v>
      </c>
      <c r="AX162" s="13" t="s">
        <v>77</v>
      </c>
      <c r="AY162" s="170" t="s">
        <v>127</v>
      </c>
    </row>
    <row r="163" spans="1:65" s="13" customFormat="1">
      <c r="B163" s="168"/>
      <c r="D163" s="169" t="s">
        <v>161</v>
      </c>
      <c r="E163" s="170" t="s">
        <v>1</v>
      </c>
      <c r="F163" s="171" t="s">
        <v>243</v>
      </c>
      <c r="H163" s="172">
        <v>15.12</v>
      </c>
      <c r="I163" s="173"/>
      <c r="J163" s="173"/>
      <c r="M163" s="168"/>
      <c r="N163" s="174"/>
      <c r="O163" s="175"/>
      <c r="P163" s="175"/>
      <c r="Q163" s="175"/>
      <c r="R163" s="175"/>
      <c r="S163" s="175"/>
      <c r="T163" s="175"/>
      <c r="U163" s="175"/>
      <c r="V163" s="175"/>
      <c r="W163" s="175"/>
      <c r="X163" s="176"/>
      <c r="AT163" s="170" t="s">
        <v>161</v>
      </c>
      <c r="AU163" s="170" t="s">
        <v>137</v>
      </c>
      <c r="AV163" s="13" t="s">
        <v>137</v>
      </c>
      <c r="AW163" s="13" t="s">
        <v>4</v>
      </c>
      <c r="AX163" s="13" t="s">
        <v>77</v>
      </c>
      <c r="AY163" s="170" t="s">
        <v>127</v>
      </c>
    </row>
    <row r="164" spans="1:65" s="13" customFormat="1">
      <c r="B164" s="168"/>
      <c r="D164" s="169" t="s">
        <v>161</v>
      </c>
      <c r="E164" s="170" t="s">
        <v>1</v>
      </c>
      <c r="F164" s="171" t="s">
        <v>244</v>
      </c>
      <c r="H164" s="172">
        <v>21.12</v>
      </c>
      <c r="I164" s="173"/>
      <c r="J164" s="173"/>
      <c r="M164" s="168"/>
      <c r="N164" s="174"/>
      <c r="O164" s="175"/>
      <c r="P164" s="175"/>
      <c r="Q164" s="175"/>
      <c r="R164" s="175"/>
      <c r="S164" s="175"/>
      <c r="T164" s="175"/>
      <c r="U164" s="175"/>
      <c r="V164" s="175"/>
      <c r="W164" s="175"/>
      <c r="X164" s="176"/>
      <c r="AT164" s="170" t="s">
        <v>161</v>
      </c>
      <c r="AU164" s="170" t="s">
        <v>137</v>
      </c>
      <c r="AV164" s="13" t="s">
        <v>137</v>
      </c>
      <c r="AW164" s="13" t="s">
        <v>4</v>
      </c>
      <c r="AX164" s="13" t="s">
        <v>77</v>
      </c>
      <c r="AY164" s="170" t="s">
        <v>127</v>
      </c>
    </row>
    <row r="165" spans="1:65" s="13" customFormat="1">
      <c r="B165" s="168"/>
      <c r="D165" s="169" t="s">
        <v>161</v>
      </c>
      <c r="E165" s="170" t="s">
        <v>1</v>
      </c>
      <c r="F165" s="171" t="s">
        <v>245</v>
      </c>
      <c r="H165" s="172">
        <v>3.12</v>
      </c>
      <c r="I165" s="173"/>
      <c r="J165" s="173"/>
      <c r="M165" s="168"/>
      <c r="N165" s="174"/>
      <c r="O165" s="175"/>
      <c r="P165" s="175"/>
      <c r="Q165" s="175"/>
      <c r="R165" s="175"/>
      <c r="S165" s="175"/>
      <c r="T165" s="175"/>
      <c r="U165" s="175"/>
      <c r="V165" s="175"/>
      <c r="W165" s="175"/>
      <c r="X165" s="176"/>
      <c r="AT165" s="170" t="s">
        <v>161</v>
      </c>
      <c r="AU165" s="170" t="s">
        <v>137</v>
      </c>
      <c r="AV165" s="13" t="s">
        <v>137</v>
      </c>
      <c r="AW165" s="13" t="s">
        <v>4</v>
      </c>
      <c r="AX165" s="13" t="s">
        <v>77</v>
      </c>
      <c r="AY165" s="170" t="s">
        <v>127</v>
      </c>
    </row>
    <row r="166" spans="1:65" s="14" customFormat="1">
      <c r="B166" s="177"/>
      <c r="D166" s="169" t="s">
        <v>161</v>
      </c>
      <c r="E166" s="178" t="s">
        <v>1</v>
      </c>
      <c r="F166" s="179" t="s">
        <v>163</v>
      </c>
      <c r="H166" s="180">
        <v>63.12</v>
      </c>
      <c r="I166" s="181"/>
      <c r="J166" s="181"/>
      <c r="M166" s="177"/>
      <c r="N166" s="182"/>
      <c r="O166" s="183"/>
      <c r="P166" s="183"/>
      <c r="Q166" s="183"/>
      <c r="R166" s="183"/>
      <c r="S166" s="183"/>
      <c r="T166" s="183"/>
      <c r="U166" s="183"/>
      <c r="V166" s="183"/>
      <c r="W166" s="183"/>
      <c r="X166" s="184"/>
      <c r="AT166" s="178" t="s">
        <v>161</v>
      </c>
      <c r="AU166" s="178" t="s">
        <v>137</v>
      </c>
      <c r="AV166" s="14" t="s">
        <v>136</v>
      </c>
      <c r="AW166" s="14" t="s">
        <v>4</v>
      </c>
      <c r="AX166" s="14" t="s">
        <v>85</v>
      </c>
      <c r="AY166" s="178" t="s">
        <v>127</v>
      </c>
    </row>
    <row r="167" spans="1:65" s="2" customFormat="1" ht="16.5" customHeight="1">
      <c r="A167" s="31"/>
      <c r="B167" s="152"/>
      <c r="C167" s="153" t="s">
        <v>194</v>
      </c>
      <c r="D167" s="153" t="s">
        <v>132</v>
      </c>
      <c r="E167" s="154" t="s">
        <v>246</v>
      </c>
      <c r="F167" s="155" t="s">
        <v>247</v>
      </c>
      <c r="G167" s="156" t="s">
        <v>135</v>
      </c>
      <c r="H167" s="157">
        <v>120</v>
      </c>
      <c r="I167" s="158"/>
      <c r="J167" s="158"/>
      <c r="K167" s="159">
        <f>ROUND(P167*H167,2)</f>
        <v>0</v>
      </c>
      <c r="L167" s="160"/>
      <c r="M167" s="32"/>
      <c r="N167" s="161" t="s">
        <v>1</v>
      </c>
      <c r="O167" s="162" t="s">
        <v>41</v>
      </c>
      <c r="P167" s="163">
        <f>I167+J167</f>
        <v>0</v>
      </c>
      <c r="Q167" s="163">
        <f>ROUND(I167*H167,2)</f>
        <v>0</v>
      </c>
      <c r="R167" s="163">
        <f>ROUND(J167*H167,2)</f>
        <v>0</v>
      </c>
      <c r="S167" s="60"/>
      <c r="T167" s="164">
        <f>S167*H167</f>
        <v>0</v>
      </c>
      <c r="U167" s="164">
        <v>0</v>
      </c>
      <c r="V167" s="164">
        <f>U167*H167</f>
        <v>0</v>
      </c>
      <c r="W167" s="164">
        <v>0</v>
      </c>
      <c r="X167" s="165">
        <f>W167*H167</f>
        <v>0</v>
      </c>
      <c r="Y167" s="31"/>
      <c r="Z167" s="31"/>
      <c r="AA167" s="31"/>
      <c r="AB167" s="31"/>
      <c r="AC167" s="31"/>
      <c r="AD167" s="31"/>
      <c r="AE167" s="31"/>
      <c r="AR167" s="166" t="s">
        <v>160</v>
      </c>
      <c r="AT167" s="166" t="s">
        <v>132</v>
      </c>
      <c r="AU167" s="166" t="s">
        <v>137</v>
      </c>
      <c r="AY167" s="16" t="s">
        <v>127</v>
      </c>
      <c r="BE167" s="167">
        <f>IF(O167="základná",K167,0)</f>
        <v>0</v>
      </c>
      <c r="BF167" s="167">
        <f>IF(O167="znížená",K167,0)</f>
        <v>0</v>
      </c>
      <c r="BG167" s="167">
        <f>IF(O167="zákl. prenesená",K167,0)</f>
        <v>0</v>
      </c>
      <c r="BH167" s="167">
        <f>IF(O167="zníž. prenesená",K167,0)</f>
        <v>0</v>
      </c>
      <c r="BI167" s="167">
        <f>IF(O167="nulová",K167,0)</f>
        <v>0</v>
      </c>
      <c r="BJ167" s="16" t="s">
        <v>137</v>
      </c>
      <c r="BK167" s="167">
        <f>ROUND(P167*H167,2)</f>
        <v>0</v>
      </c>
      <c r="BL167" s="16" t="s">
        <v>160</v>
      </c>
      <c r="BM167" s="166" t="s">
        <v>248</v>
      </c>
    </row>
    <row r="168" spans="1:65" s="2" customFormat="1" ht="16.5" customHeight="1">
      <c r="A168" s="31"/>
      <c r="B168" s="152"/>
      <c r="C168" s="186" t="s">
        <v>249</v>
      </c>
      <c r="D168" s="186" t="s">
        <v>212</v>
      </c>
      <c r="E168" s="187" t="s">
        <v>250</v>
      </c>
      <c r="F168" s="188" t="s">
        <v>251</v>
      </c>
      <c r="G168" s="189" t="s">
        <v>215</v>
      </c>
      <c r="H168" s="190">
        <v>20</v>
      </c>
      <c r="I168" s="191"/>
      <c r="J168" s="192"/>
      <c r="K168" s="193">
        <f>ROUND(P168*H168,2)</f>
        <v>0</v>
      </c>
      <c r="L168" s="192"/>
      <c r="M168" s="194"/>
      <c r="N168" s="195" t="s">
        <v>1</v>
      </c>
      <c r="O168" s="162" t="s">
        <v>41</v>
      </c>
      <c r="P168" s="163">
        <f>I168+J168</f>
        <v>0</v>
      </c>
      <c r="Q168" s="163">
        <f>ROUND(I168*H168,2)</f>
        <v>0</v>
      </c>
      <c r="R168" s="163">
        <f>ROUND(J168*H168,2)</f>
        <v>0</v>
      </c>
      <c r="S168" s="60"/>
      <c r="T168" s="164">
        <f>S168*H168</f>
        <v>0</v>
      </c>
      <c r="U168" s="164">
        <v>0</v>
      </c>
      <c r="V168" s="164">
        <f>U168*H168</f>
        <v>0</v>
      </c>
      <c r="W168" s="164">
        <v>0</v>
      </c>
      <c r="X168" s="165">
        <f>W168*H168</f>
        <v>0</v>
      </c>
      <c r="Y168" s="31"/>
      <c r="Z168" s="31"/>
      <c r="AA168" s="31"/>
      <c r="AB168" s="31"/>
      <c r="AC168" s="31"/>
      <c r="AD168" s="31"/>
      <c r="AE168" s="31"/>
      <c r="AR168" s="166" t="s">
        <v>201</v>
      </c>
      <c r="AT168" s="166" t="s">
        <v>212</v>
      </c>
      <c r="AU168" s="166" t="s">
        <v>137</v>
      </c>
      <c r="AY168" s="16" t="s">
        <v>127</v>
      </c>
      <c r="BE168" s="167">
        <f>IF(O168="základná",K168,0)</f>
        <v>0</v>
      </c>
      <c r="BF168" s="167">
        <f>IF(O168="znížená",K168,0)</f>
        <v>0</v>
      </c>
      <c r="BG168" s="167">
        <f>IF(O168="zákl. prenesená",K168,0)</f>
        <v>0</v>
      </c>
      <c r="BH168" s="167">
        <f>IF(O168="zníž. prenesená",K168,0)</f>
        <v>0</v>
      </c>
      <c r="BI168" s="167">
        <f>IF(O168="nulová",K168,0)</f>
        <v>0</v>
      </c>
      <c r="BJ168" s="16" t="s">
        <v>137</v>
      </c>
      <c r="BK168" s="167">
        <f>ROUND(P168*H168,2)</f>
        <v>0</v>
      </c>
      <c r="BL168" s="16" t="s">
        <v>160</v>
      </c>
      <c r="BM168" s="166" t="s">
        <v>252</v>
      </c>
    </row>
    <row r="169" spans="1:65" s="2" customFormat="1" ht="16.5" customHeight="1">
      <c r="A169" s="31"/>
      <c r="B169" s="152"/>
      <c r="C169" s="186" t="s">
        <v>197</v>
      </c>
      <c r="D169" s="186" t="s">
        <v>212</v>
      </c>
      <c r="E169" s="187" t="s">
        <v>253</v>
      </c>
      <c r="F169" s="188" t="s">
        <v>254</v>
      </c>
      <c r="G169" s="189" t="s">
        <v>135</v>
      </c>
      <c r="H169" s="190">
        <v>120</v>
      </c>
      <c r="I169" s="191"/>
      <c r="J169" s="192"/>
      <c r="K169" s="193">
        <f>ROUND(P169*H169,2)</f>
        <v>0</v>
      </c>
      <c r="L169" s="192"/>
      <c r="M169" s="194"/>
      <c r="N169" s="195" t="s">
        <v>1</v>
      </c>
      <c r="O169" s="162" t="s">
        <v>41</v>
      </c>
      <c r="P169" s="163">
        <f>I169+J169</f>
        <v>0</v>
      </c>
      <c r="Q169" s="163">
        <f>ROUND(I169*H169,2)</f>
        <v>0</v>
      </c>
      <c r="R169" s="163">
        <f>ROUND(J169*H169,2)</f>
        <v>0</v>
      </c>
      <c r="S169" s="60"/>
      <c r="T169" s="164">
        <f>S169*H169</f>
        <v>0</v>
      </c>
      <c r="U169" s="164">
        <v>0</v>
      </c>
      <c r="V169" s="164">
        <f>U169*H169</f>
        <v>0</v>
      </c>
      <c r="W169" s="164">
        <v>0</v>
      </c>
      <c r="X169" s="165">
        <f>W169*H169</f>
        <v>0</v>
      </c>
      <c r="Y169" s="31"/>
      <c r="Z169" s="31"/>
      <c r="AA169" s="31"/>
      <c r="AB169" s="31"/>
      <c r="AC169" s="31"/>
      <c r="AD169" s="31"/>
      <c r="AE169" s="31"/>
      <c r="AR169" s="166" t="s">
        <v>201</v>
      </c>
      <c r="AT169" s="166" t="s">
        <v>212</v>
      </c>
      <c r="AU169" s="166" t="s">
        <v>137</v>
      </c>
      <c r="AY169" s="16" t="s">
        <v>127</v>
      </c>
      <c r="BE169" s="167">
        <f>IF(O169="základná",K169,0)</f>
        <v>0</v>
      </c>
      <c r="BF169" s="167">
        <f>IF(O169="znížená",K169,0)</f>
        <v>0</v>
      </c>
      <c r="BG169" s="167">
        <f>IF(O169="zákl. prenesená",K169,0)</f>
        <v>0</v>
      </c>
      <c r="BH169" s="167">
        <f>IF(O169="zníž. prenesená",K169,0)</f>
        <v>0</v>
      </c>
      <c r="BI169" s="167">
        <f>IF(O169="nulová",K169,0)</f>
        <v>0</v>
      </c>
      <c r="BJ169" s="16" t="s">
        <v>137</v>
      </c>
      <c r="BK169" s="167">
        <f>ROUND(P169*H169,2)</f>
        <v>0</v>
      </c>
      <c r="BL169" s="16" t="s">
        <v>160</v>
      </c>
      <c r="BM169" s="166" t="s">
        <v>255</v>
      </c>
    </row>
    <row r="170" spans="1:65" s="2" customFormat="1" ht="24.2" customHeight="1">
      <c r="A170" s="31"/>
      <c r="B170" s="152"/>
      <c r="C170" s="153" t="s">
        <v>256</v>
      </c>
      <c r="D170" s="153" t="s">
        <v>132</v>
      </c>
      <c r="E170" s="154" t="s">
        <v>257</v>
      </c>
      <c r="F170" s="155" t="s">
        <v>258</v>
      </c>
      <c r="G170" s="156" t="s">
        <v>204</v>
      </c>
      <c r="H170" s="185"/>
      <c r="I170" s="158"/>
      <c r="J170" s="158"/>
      <c r="K170" s="159">
        <f>ROUND(P170*H170,2)</f>
        <v>0</v>
      </c>
      <c r="L170" s="160"/>
      <c r="M170" s="32"/>
      <c r="N170" s="196" t="s">
        <v>1</v>
      </c>
      <c r="O170" s="197" t="s">
        <v>41</v>
      </c>
      <c r="P170" s="198">
        <f>I170+J170</f>
        <v>0</v>
      </c>
      <c r="Q170" s="198">
        <f>ROUND(I170*H170,2)</f>
        <v>0</v>
      </c>
      <c r="R170" s="198">
        <f>ROUND(J170*H170,2)</f>
        <v>0</v>
      </c>
      <c r="S170" s="199"/>
      <c r="T170" s="200">
        <f>S170*H170</f>
        <v>0</v>
      </c>
      <c r="U170" s="200">
        <v>0</v>
      </c>
      <c r="V170" s="200">
        <f>U170*H170</f>
        <v>0</v>
      </c>
      <c r="W170" s="200">
        <v>0</v>
      </c>
      <c r="X170" s="201">
        <f>W170*H170</f>
        <v>0</v>
      </c>
      <c r="Y170" s="31"/>
      <c r="Z170" s="31"/>
      <c r="AA170" s="31"/>
      <c r="AB170" s="31"/>
      <c r="AC170" s="31"/>
      <c r="AD170" s="31"/>
      <c r="AE170" s="31"/>
      <c r="AR170" s="166" t="s">
        <v>160</v>
      </c>
      <c r="AT170" s="166" t="s">
        <v>132</v>
      </c>
      <c r="AU170" s="166" t="s">
        <v>137</v>
      </c>
      <c r="AY170" s="16" t="s">
        <v>127</v>
      </c>
      <c r="BE170" s="167">
        <f>IF(O170="základná",K170,0)</f>
        <v>0</v>
      </c>
      <c r="BF170" s="167">
        <f>IF(O170="znížená",K170,0)</f>
        <v>0</v>
      </c>
      <c r="BG170" s="167">
        <f>IF(O170="zákl. prenesená",K170,0)</f>
        <v>0</v>
      </c>
      <c r="BH170" s="167">
        <f>IF(O170="zníž. prenesená",K170,0)</f>
        <v>0</v>
      </c>
      <c r="BI170" s="167">
        <f>IF(O170="nulová",K170,0)</f>
        <v>0</v>
      </c>
      <c r="BJ170" s="16" t="s">
        <v>137</v>
      </c>
      <c r="BK170" s="167">
        <f>ROUND(P170*H170,2)</f>
        <v>0</v>
      </c>
      <c r="BL170" s="16" t="s">
        <v>160</v>
      </c>
      <c r="BM170" s="166" t="s">
        <v>259</v>
      </c>
    </row>
    <row r="171" spans="1:65" s="2" customFormat="1" ht="6.95" customHeight="1">
      <c r="A171" s="31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32"/>
      <c r="N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</sheetData>
  <autoFilter ref="C122:L170"/>
  <mergeCells count="9">
    <mergeCell ref="E87:H87"/>
    <mergeCell ref="E113:H113"/>
    <mergeCell ref="E115:H11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topLeftCell="A136" workbookViewId="0">
      <selection activeCell="Z156" sqref="Z15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02" t="s">
        <v>6</v>
      </c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T2" s="16" t="s">
        <v>89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77</v>
      </c>
    </row>
    <row r="4" spans="1:46" s="1" customFormat="1" ht="24.95" customHeight="1">
      <c r="B4" s="19"/>
      <c r="D4" s="20" t="s">
        <v>90</v>
      </c>
      <c r="M4" s="19"/>
      <c r="N4" s="96" t="s">
        <v>10</v>
      </c>
      <c r="AT4" s="16" t="s">
        <v>3</v>
      </c>
    </row>
    <row r="5" spans="1:46" s="1" customFormat="1" ht="6.95" customHeight="1">
      <c r="B5" s="19"/>
      <c r="M5" s="19"/>
    </row>
    <row r="6" spans="1:46" s="1" customFormat="1" ht="12" customHeight="1">
      <c r="B6" s="19"/>
      <c r="D6" s="26" t="s">
        <v>16</v>
      </c>
      <c r="M6" s="19"/>
    </row>
    <row r="7" spans="1:46" s="1" customFormat="1" ht="16.5" customHeight="1">
      <c r="B7" s="19"/>
      <c r="E7" s="245" t="str">
        <f>'Rekapitulácia stavby'!K6</f>
        <v>SSS telocvičňa rozpočet okien a svietidiel 3</v>
      </c>
      <c r="F7" s="246"/>
      <c r="G7" s="246"/>
      <c r="H7" s="246"/>
      <c r="M7" s="19"/>
    </row>
    <row r="8" spans="1:46" s="2" customFormat="1" ht="12" customHeight="1">
      <c r="A8" s="31"/>
      <c r="B8" s="32"/>
      <c r="C8" s="31"/>
      <c r="D8" s="26" t="s">
        <v>91</v>
      </c>
      <c r="E8" s="31"/>
      <c r="F8" s="31"/>
      <c r="G8" s="31"/>
      <c r="H8" s="31"/>
      <c r="I8" s="31"/>
      <c r="J8" s="31"/>
      <c r="K8" s="31"/>
      <c r="L8" s="31"/>
      <c r="M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4" t="s">
        <v>260</v>
      </c>
      <c r="F9" s="244"/>
      <c r="G9" s="244"/>
      <c r="H9" s="244"/>
      <c r="I9" s="31"/>
      <c r="J9" s="31"/>
      <c r="K9" s="31"/>
      <c r="L9" s="31"/>
      <c r="M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31"/>
      <c r="M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7" t="str">
        <f>'Rekapitulácia stavby'!AN8</f>
        <v>17. 7. 2024</v>
      </c>
      <c r="K12" s="31"/>
      <c r="L12" s="31"/>
      <c r="M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31"/>
      <c r="M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31"/>
      <c r="M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'Rekapitulácia stavby'!AN13</f>
        <v>Vyplň údaj</v>
      </c>
      <c r="K17" s="31"/>
      <c r="L17" s="31"/>
      <c r="M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7" t="str">
        <f>'Rekapitulácia stavby'!E14</f>
        <v>Vyplň údaj</v>
      </c>
      <c r="F18" s="236"/>
      <c r="G18" s="236"/>
      <c r="H18" s="236"/>
      <c r="I18" s="26" t="s">
        <v>27</v>
      </c>
      <c r="J18" s="27" t="str">
        <f>'Rekapitulácia stavby'!AN14</f>
        <v>Vyplň údaj</v>
      </c>
      <c r="K18" s="31"/>
      <c r="L18" s="31"/>
      <c r="M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">
        <v>1</v>
      </c>
      <c r="K20" s="31"/>
      <c r="L20" s="31"/>
      <c r="M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</v>
      </c>
      <c r="F21" s="31"/>
      <c r="G21" s="31"/>
      <c r="H21" s="31"/>
      <c r="I21" s="26" t="s">
        <v>27</v>
      </c>
      <c r="J21" s="24" t="s">
        <v>1</v>
      </c>
      <c r="K21" s="31"/>
      <c r="L21" s="31"/>
      <c r="M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31"/>
      <c r="M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26" t="s">
        <v>27</v>
      </c>
      <c r="J24" s="24" t="s">
        <v>1</v>
      </c>
      <c r="K24" s="31"/>
      <c r="L24" s="31"/>
      <c r="M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31"/>
      <c r="M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7"/>
      <c r="B27" s="98"/>
      <c r="C27" s="97"/>
      <c r="D27" s="97"/>
      <c r="E27" s="240" t="s">
        <v>1</v>
      </c>
      <c r="F27" s="240"/>
      <c r="G27" s="240"/>
      <c r="H27" s="240"/>
      <c r="I27" s="97"/>
      <c r="J27" s="97"/>
      <c r="K27" s="97"/>
      <c r="L27" s="97"/>
      <c r="M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68"/>
      <c r="M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.75">
      <c r="A30" s="31"/>
      <c r="B30" s="32"/>
      <c r="C30" s="31"/>
      <c r="D30" s="31"/>
      <c r="E30" s="26" t="s">
        <v>93</v>
      </c>
      <c r="F30" s="31"/>
      <c r="G30" s="31"/>
      <c r="H30" s="31"/>
      <c r="I30" s="31"/>
      <c r="J30" s="31"/>
      <c r="K30" s="100">
        <f>I96</f>
        <v>0</v>
      </c>
      <c r="L30" s="31"/>
      <c r="M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2.75">
      <c r="A31" s="31"/>
      <c r="B31" s="32"/>
      <c r="C31" s="31"/>
      <c r="D31" s="31"/>
      <c r="E31" s="26" t="s">
        <v>94</v>
      </c>
      <c r="F31" s="31"/>
      <c r="G31" s="31"/>
      <c r="H31" s="31"/>
      <c r="I31" s="31"/>
      <c r="J31" s="31"/>
      <c r="K31" s="100">
        <f>J96</f>
        <v>0</v>
      </c>
      <c r="L31" s="31"/>
      <c r="M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35</v>
      </c>
      <c r="E32" s="31"/>
      <c r="F32" s="31"/>
      <c r="G32" s="31"/>
      <c r="H32" s="31"/>
      <c r="I32" s="31"/>
      <c r="J32" s="31"/>
      <c r="K32" s="73">
        <f>ROUND(K123, 2)</f>
        <v>0</v>
      </c>
      <c r="L32" s="31"/>
      <c r="M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68"/>
      <c r="M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37</v>
      </c>
      <c r="G34" s="31"/>
      <c r="H34" s="31"/>
      <c r="I34" s="35" t="s">
        <v>36</v>
      </c>
      <c r="J34" s="31"/>
      <c r="K34" s="35" t="s">
        <v>38</v>
      </c>
      <c r="L34" s="31"/>
      <c r="M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39</v>
      </c>
      <c r="E35" s="37" t="s">
        <v>40</v>
      </c>
      <c r="F35" s="103">
        <f>ROUND((SUM(BE123:BE157)),  2)</f>
        <v>0</v>
      </c>
      <c r="G35" s="104"/>
      <c r="H35" s="104"/>
      <c r="I35" s="105">
        <v>0.2</v>
      </c>
      <c r="J35" s="104"/>
      <c r="K35" s="103">
        <f>ROUND(((SUM(BE123:BE157))*I35),  2)</f>
        <v>0</v>
      </c>
      <c r="L35" s="31"/>
      <c r="M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41</v>
      </c>
      <c r="F36" s="103">
        <f>ROUND((SUM(BF123:BF157)),  2)</f>
        <v>0</v>
      </c>
      <c r="G36" s="104"/>
      <c r="H36" s="104"/>
      <c r="I36" s="105">
        <v>0.2</v>
      </c>
      <c r="J36" s="104"/>
      <c r="K36" s="103">
        <f>ROUND(((SUM(BF123:BF157))*I36),  2)</f>
        <v>0</v>
      </c>
      <c r="L36" s="31"/>
      <c r="M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42</v>
      </c>
      <c r="F37" s="100">
        <f>ROUND((SUM(BG123:BG157)),  2)</f>
        <v>0</v>
      </c>
      <c r="G37" s="31"/>
      <c r="H37" s="31"/>
      <c r="I37" s="106">
        <v>0.2</v>
      </c>
      <c r="J37" s="31"/>
      <c r="K37" s="100">
        <f>0</f>
        <v>0</v>
      </c>
      <c r="L37" s="31"/>
      <c r="M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43</v>
      </c>
      <c r="F38" s="100">
        <f>ROUND((SUM(BH123:BH157)),  2)</f>
        <v>0</v>
      </c>
      <c r="G38" s="31"/>
      <c r="H38" s="31"/>
      <c r="I38" s="106">
        <v>0.2</v>
      </c>
      <c r="J38" s="31"/>
      <c r="K38" s="100">
        <f>0</f>
        <v>0</v>
      </c>
      <c r="L38" s="31"/>
      <c r="M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44</v>
      </c>
      <c r="F39" s="103">
        <f>ROUND((SUM(BI123:BI157)),  2)</f>
        <v>0</v>
      </c>
      <c r="G39" s="104"/>
      <c r="H39" s="104"/>
      <c r="I39" s="105">
        <v>0</v>
      </c>
      <c r="J39" s="104"/>
      <c r="K39" s="103">
        <f>0</f>
        <v>0</v>
      </c>
      <c r="L39" s="31"/>
      <c r="M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7"/>
      <c r="D41" s="108" t="s">
        <v>45</v>
      </c>
      <c r="E41" s="62"/>
      <c r="F41" s="62"/>
      <c r="G41" s="109" t="s">
        <v>46</v>
      </c>
      <c r="H41" s="110" t="s">
        <v>47</v>
      </c>
      <c r="I41" s="62"/>
      <c r="J41" s="62"/>
      <c r="K41" s="111">
        <f>SUM(K32:K39)</f>
        <v>0</v>
      </c>
      <c r="L41" s="112"/>
      <c r="M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M43" s="19"/>
    </row>
    <row r="44" spans="1:31" s="1" customFormat="1" ht="14.45" customHeight="1">
      <c r="B44" s="19"/>
      <c r="M44" s="19"/>
    </row>
    <row r="45" spans="1:31" s="1" customFormat="1" ht="14.45" customHeight="1">
      <c r="B45" s="19"/>
      <c r="M45" s="19"/>
    </row>
    <row r="46" spans="1:31" s="1" customFormat="1" ht="14.45" customHeight="1">
      <c r="B46" s="19"/>
      <c r="M46" s="19"/>
    </row>
    <row r="47" spans="1:31" s="1" customFormat="1" ht="14.45" customHeight="1">
      <c r="B47" s="19"/>
      <c r="M47" s="19"/>
    </row>
    <row r="48" spans="1:31" s="1" customFormat="1" ht="14.45" customHeight="1">
      <c r="B48" s="19"/>
      <c r="M48" s="19"/>
    </row>
    <row r="49" spans="1:31" s="1" customFormat="1" ht="14.45" customHeight="1">
      <c r="B49" s="19"/>
      <c r="M49" s="19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6"/>
      <c r="M50" s="44"/>
    </row>
    <row r="51" spans="1:31">
      <c r="B51" s="19"/>
      <c r="M51" s="19"/>
    </row>
    <row r="52" spans="1:31">
      <c r="B52" s="19"/>
      <c r="M52" s="19"/>
    </row>
    <row r="53" spans="1:31">
      <c r="B53" s="19"/>
      <c r="M53" s="19"/>
    </row>
    <row r="54" spans="1:31">
      <c r="B54" s="19"/>
      <c r="M54" s="19"/>
    </row>
    <row r="55" spans="1:31">
      <c r="B55" s="19"/>
      <c r="M55" s="19"/>
    </row>
    <row r="56" spans="1:31">
      <c r="B56" s="19"/>
      <c r="M56" s="19"/>
    </row>
    <row r="57" spans="1:31">
      <c r="B57" s="19"/>
      <c r="M57" s="19"/>
    </row>
    <row r="58" spans="1:31">
      <c r="B58" s="19"/>
      <c r="M58" s="19"/>
    </row>
    <row r="59" spans="1:31">
      <c r="B59" s="19"/>
      <c r="M59" s="19"/>
    </row>
    <row r="60" spans="1:31">
      <c r="B60" s="19"/>
      <c r="M60" s="19"/>
    </row>
    <row r="61" spans="1:31" s="2" customFormat="1" ht="12.75">
      <c r="A61" s="31"/>
      <c r="B61" s="32"/>
      <c r="C61" s="31"/>
      <c r="D61" s="47" t="s">
        <v>50</v>
      </c>
      <c r="E61" s="34"/>
      <c r="F61" s="113" t="s">
        <v>51</v>
      </c>
      <c r="G61" s="47" t="s">
        <v>50</v>
      </c>
      <c r="H61" s="34"/>
      <c r="I61" s="34"/>
      <c r="J61" s="114" t="s">
        <v>51</v>
      </c>
      <c r="K61" s="34"/>
      <c r="L61" s="34"/>
      <c r="M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M62" s="19"/>
    </row>
    <row r="63" spans="1:31">
      <c r="B63" s="19"/>
      <c r="M63" s="19"/>
    </row>
    <row r="64" spans="1:31">
      <c r="B64" s="19"/>
      <c r="M64" s="19"/>
    </row>
    <row r="65" spans="1:31" s="2" customFormat="1" ht="12.75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8"/>
      <c r="M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M66" s="19"/>
    </row>
    <row r="67" spans="1:31">
      <c r="B67" s="19"/>
      <c r="M67" s="19"/>
    </row>
    <row r="68" spans="1:31">
      <c r="B68" s="19"/>
      <c r="M68" s="19"/>
    </row>
    <row r="69" spans="1:31">
      <c r="B69" s="19"/>
      <c r="M69" s="19"/>
    </row>
    <row r="70" spans="1:31">
      <c r="B70" s="19"/>
      <c r="M70" s="19"/>
    </row>
    <row r="71" spans="1:31">
      <c r="B71" s="19"/>
      <c r="M71" s="19"/>
    </row>
    <row r="72" spans="1:31">
      <c r="B72" s="19"/>
      <c r="M72" s="19"/>
    </row>
    <row r="73" spans="1:31">
      <c r="B73" s="19"/>
      <c r="M73" s="19"/>
    </row>
    <row r="74" spans="1:31">
      <c r="B74" s="19"/>
      <c r="M74" s="19"/>
    </row>
    <row r="75" spans="1:31">
      <c r="B75" s="19"/>
      <c r="M75" s="19"/>
    </row>
    <row r="76" spans="1:31" s="2" customFormat="1" ht="12.75">
      <c r="A76" s="31"/>
      <c r="B76" s="32"/>
      <c r="C76" s="31"/>
      <c r="D76" s="47" t="s">
        <v>50</v>
      </c>
      <c r="E76" s="34"/>
      <c r="F76" s="113" t="s">
        <v>51</v>
      </c>
      <c r="G76" s="47" t="s">
        <v>50</v>
      </c>
      <c r="H76" s="34"/>
      <c r="I76" s="34"/>
      <c r="J76" s="114" t="s">
        <v>51</v>
      </c>
      <c r="K76" s="34"/>
      <c r="L76" s="34"/>
      <c r="M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95</v>
      </c>
      <c r="D82" s="31"/>
      <c r="E82" s="31"/>
      <c r="F82" s="31"/>
      <c r="G82" s="31"/>
      <c r="H82" s="31"/>
      <c r="I82" s="31"/>
      <c r="J82" s="31"/>
      <c r="K82" s="31"/>
      <c r="L82" s="31"/>
      <c r="M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31"/>
      <c r="M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45" t="str">
        <f>E7</f>
        <v>SSS telocvičňa rozpočet okien a svietidiel 3</v>
      </c>
      <c r="F85" s="246"/>
      <c r="G85" s="246"/>
      <c r="H85" s="246"/>
      <c r="I85" s="31"/>
      <c r="J85" s="31"/>
      <c r="K85" s="31"/>
      <c r="L85" s="31"/>
      <c r="M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91</v>
      </c>
      <c r="D86" s="31"/>
      <c r="E86" s="31"/>
      <c r="F86" s="31"/>
      <c r="G86" s="31"/>
      <c r="H86" s="31"/>
      <c r="I86" s="31"/>
      <c r="J86" s="31"/>
      <c r="K86" s="31"/>
      <c r="L86" s="31"/>
      <c r="M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4" t="str">
        <f>E9</f>
        <v>Objekt2 - Elek. práce</v>
      </c>
      <c r="F87" s="244"/>
      <c r="G87" s="244"/>
      <c r="H87" s="244"/>
      <c r="I87" s="31"/>
      <c r="J87" s="31"/>
      <c r="K87" s="31"/>
      <c r="L87" s="31"/>
      <c r="M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7" t="str">
        <f>IF(J12="","",J12)</f>
        <v>17. 7. 2024</v>
      </c>
      <c r="K89" s="31"/>
      <c r="L89" s="31"/>
      <c r="M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 xml:space="preserve">Spojená škola  Školská 7, Banská Bystrica </v>
      </c>
      <c r="G91" s="31"/>
      <c r="H91" s="31"/>
      <c r="I91" s="26" t="s">
        <v>30</v>
      </c>
      <c r="J91" s="29" t="str">
        <f>E21</f>
        <v>Ing. Arch. Križo</v>
      </c>
      <c r="K91" s="31"/>
      <c r="L91" s="31"/>
      <c r="M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Milan Paprčka </v>
      </c>
      <c r="K92" s="31"/>
      <c r="L92" s="31"/>
      <c r="M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5" t="s">
        <v>96</v>
      </c>
      <c r="D94" s="107"/>
      <c r="E94" s="107"/>
      <c r="F94" s="107"/>
      <c r="G94" s="107"/>
      <c r="H94" s="107"/>
      <c r="I94" s="116" t="s">
        <v>97</v>
      </c>
      <c r="J94" s="116" t="s">
        <v>98</v>
      </c>
      <c r="K94" s="116" t="s">
        <v>99</v>
      </c>
      <c r="L94" s="107"/>
      <c r="M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7" t="s">
        <v>100</v>
      </c>
      <c r="D96" s="31"/>
      <c r="E96" s="31"/>
      <c r="F96" s="31"/>
      <c r="G96" s="31"/>
      <c r="H96" s="31"/>
      <c r="I96" s="73">
        <f t="shared" ref="I96:J99" si="0">Q123</f>
        <v>0</v>
      </c>
      <c r="J96" s="73">
        <f t="shared" si="0"/>
        <v>0</v>
      </c>
      <c r="K96" s="73">
        <f>K123</f>
        <v>0</v>
      </c>
      <c r="L96" s="31"/>
      <c r="M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>
      <c r="B97" s="118"/>
      <c r="D97" s="119" t="s">
        <v>261</v>
      </c>
      <c r="E97" s="120"/>
      <c r="F97" s="120"/>
      <c r="G97" s="120"/>
      <c r="H97" s="120"/>
      <c r="I97" s="121">
        <f t="shared" si="0"/>
        <v>0</v>
      </c>
      <c r="J97" s="121">
        <f t="shared" si="0"/>
        <v>0</v>
      </c>
      <c r="K97" s="121">
        <f>K124</f>
        <v>0</v>
      </c>
      <c r="M97" s="118"/>
    </row>
    <row r="98" spans="1:31" s="9" customFormat="1" ht="24.95" customHeight="1">
      <c r="B98" s="118"/>
      <c r="D98" s="119" t="s">
        <v>102</v>
      </c>
      <c r="E98" s="120"/>
      <c r="F98" s="120"/>
      <c r="G98" s="120"/>
      <c r="H98" s="120"/>
      <c r="I98" s="121">
        <f t="shared" si="0"/>
        <v>0</v>
      </c>
      <c r="J98" s="121">
        <f t="shared" si="0"/>
        <v>0</v>
      </c>
      <c r="K98" s="121">
        <f>K125</f>
        <v>0</v>
      </c>
      <c r="M98" s="118"/>
    </row>
    <row r="99" spans="1:31" s="10" customFormat="1" ht="19.899999999999999" customHeight="1">
      <c r="B99" s="122"/>
      <c r="D99" s="123" t="s">
        <v>104</v>
      </c>
      <c r="E99" s="124"/>
      <c r="F99" s="124"/>
      <c r="G99" s="124"/>
      <c r="H99" s="124"/>
      <c r="I99" s="125">
        <f t="shared" si="0"/>
        <v>0</v>
      </c>
      <c r="J99" s="125">
        <f t="shared" si="0"/>
        <v>0</v>
      </c>
      <c r="K99" s="125">
        <f>K126</f>
        <v>0</v>
      </c>
      <c r="M99" s="122"/>
    </row>
    <row r="100" spans="1:31" s="9" customFormat="1" ht="24.95" customHeight="1">
      <c r="B100" s="118"/>
      <c r="D100" s="119" t="s">
        <v>262</v>
      </c>
      <c r="E100" s="120"/>
      <c r="F100" s="120"/>
      <c r="G100" s="120"/>
      <c r="H100" s="120"/>
      <c r="I100" s="121">
        <f>Q141</f>
        <v>0</v>
      </c>
      <c r="J100" s="121">
        <f>R141</f>
        <v>0</v>
      </c>
      <c r="K100" s="121">
        <f>K141</f>
        <v>0</v>
      </c>
      <c r="M100" s="118"/>
    </row>
    <row r="101" spans="1:31" s="10" customFormat="1" ht="19.899999999999999" customHeight="1">
      <c r="B101" s="122"/>
      <c r="D101" s="123" t="s">
        <v>263</v>
      </c>
      <c r="E101" s="124"/>
      <c r="F101" s="124"/>
      <c r="G101" s="124"/>
      <c r="H101" s="124"/>
      <c r="I101" s="125">
        <f>Q142</f>
        <v>0</v>
      </c>
      <c r="J101" s="125">
        <f>R142</f>
        <v>0</v>
      </c>
      <c r="K101" s="125">
        <f>K142</f>
        <v>0</v>
      </c>
      <c r="M101" s="122"/>
    </row>
    <row r="102" spans="1:31" s="10" customFormat="1" ht="19.899999999999999" customHeight="1">
      <c r="B102" s="122"/>
      <c r="D102" s="123" t="s">
        <v>264</v>
      </c>
      <c r="E102" s="124"/>
      <c r="F102" s="124"/>
      <c r="G102" s="124"/>
      <c r="H102" s="124"/>
      <c r="I102" s="125">
        <f>Q153</f>
        <v>0</v>
      </c>
      <c r="J102" s="125">
        <f>R153</f>
        <v>0</v>
      </c>
      <c r="K102" s="125">
        <f>K153</f>
        <v>0</v>
      </c>
      <c r="M102" s="122"/>
    </row>
    <row r="103" spans="1:31" s="10" customFormat="1" ht="19.899999999999999" customHeight="1">
      <c r="B103" s="122"/>
      <c r="D103" s="123" t="s">
        <v>265</v>
      </c>
      <c r="E103" s="124"/>
      <c r="F103" s="124"/>
      <c r="G103" s="124"/>
      <c r="H103" s="124"/>
      <c r="I103" s="125">
        <f>Q156</f>
        <v>0</v>
      </c>
      <c r="J103" s="125">
        <f>R156</f>
        <v>0</v>
      </c>
      <c r="K103" s="125">
        <f>K156</f>
        <v>0</v>
      </c>
      <c r="M103" s="122"/>
    </row>
    <row r="104" spans="1:31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0" t="s">
        <v>109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5" t="str">
        <f>E7</f>
        <v>SSS telocvičňa rozpočet okien a svietidiel 3</v>
      </c>
      <c r="F113" s="246"/>
      <c r="G113" s="246"/>
      <c r="H113" s="246"/>
      <c r="I113" s="31"/>
      <c r="J113" s="31"/>
      <c r="K113" s="31"/>
      <c r="L113" s="31"/>
      <c r="M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14" t="str">
        <f>E9</f>
        <v>Objekt2 - Elek. práce</v>
      </c>
      <c r="F115" s="244"/>
      <c r="G115" s="244"/>
      <c r="H115" s="244"/>
      <c r="I115" s="31"/>
      <c r="J115" s="31"/>
      <c r="K115" s="31"/>
      <c r="L115" s="31"/>
      <c r="M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1"/>
      <c r="E117" s="31"/>
      <c r="F117" s="24" t="str">
        <f>F12</f>
        <v xml:space="preserve"> </v>
      </c>
      <c r="G117" s="31"/>
      <c r="H117" s="31"/>
      <c r="I117" s="26" t="s">
        <v>22</v>
      </c>
      <c r="J117" s="57" t="str">
        <f>IF(J12="","",J12)</f>
        <v>17. 7. 2024</v>
      </c>
      <c r="K117" s="31"/>
      <c r="L117" s="31"/>
      <c r="M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24</v>
      </c>
      <c r="D119" s="31"/>
      <c r="E119" s="31"/>
      <c r="F119" s="24" t="str">
        <f>E15</f>
        <v xml:space="preserve">Spojená škola  Školská 7, Banská Bystrica </v>
      </c>
      <c r="G119" s="31"/>
      <c r="H119" s="31"/>
      <c r="I119" s="26" t="s">
        <v>30</v>
      </c>
      <c r="J119" s="29" t="str">
        <f>E21</f>
        <v>Ing. Arch. Križo</v>
      </c>
      <c r="K119" s="31"/>
      <c r="L119" s="31"/>
      <c r="M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28</v>
      </c>
      <c r="D120" s="31"/>
      <c r="E120" s="31"/>
      <c r="F120" s="24" t="str">
        <f>IF(E18="","",E18)</f>
        <v>Vyplň údaj</v>
      </c>
      <c r="G120" s="31"/>
      <c r="H120" s="31"/>
      <c r="I120" s="26" t="s">
        <v>32</v>
      </c>
      <c r="J120" s="29" t="str">
        <f>E24</f>
        <v xml:space="preserve">Milan Paprčka </v>
      </c>
      <c r="K120" s="31"/>
      <c r="L120" s="31"/>
      <c r="M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26"/>
      <c r="B122" s="127"/>
      <c r="C122" s="128" t="s">
        <v>110</v>
      </c>
      <c r="D122" s="129" t="s">
        <v>60</v>
      </c>
      <c r="E122" s="129" t="s">
        <v>56</v>
      </c>
      <c r="F122" s="129" t="s">
        <v>57</v>
      </c>
      <c r="G122" s="129" t="s">
        <v>111</v>
      </c>
      <c r="H122" s="129" t="s">
        <v>112</v>
      </c>
      <c r="I122" s="129" t="s">
        <v>113</v>
      </c>
      <c r="J122" s="129" t="s">
        <v>114</v>
      </c>
      <c r="K122" s="130" t="s">
        <v>99</v>
      </c>
      <c r="L122" s="131" t="s">
        <v>115</v>
      </c>
      <c r="M122" s="132"/>
      <c r="N122" s="64" t="s">
        <v>1</v>
      </c>
      <c r="O122" s="65" t="s">
        <v>39</v>
      </c>
      <c r="P122" s="65" t="s">
        <v>116</v>
      </c>
      <c r="Q122" s="65" t="s">
        <v>117</v>
      </c>
      <c r="R122" s="65" t="s">
        <v>118</v>
      </c>
      <c r="S122" s="65" t="s">
        <v>119</v>
      </c>
      <c r="T122" s="65" t="s">
        <v>120</v>
      </c>
      <c r="U122" s="65" t="s">
        <v>121</v>
      </c>
      <c r="V122" s="65" t="s">
        <v>122</v>
      </c>
      <c r="W122" s="65" t="s">
        <v>123</v>
      </c>
      <c r="X122" s="66" t="s">
        <v>124</v>
      </c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1"/>
      <c r="B123" s="32"/>
      <c r="C123" s="71" t="s">
        <v>100</v>
      </c>
      <c r="D123" s="31"/>
      <c r="E123" s="31"/>
      <c r="F123" s="31"/>
      <c r="G123" s="31"/>
      <c r="H123" s="31"/>
      <c r="I123" s="31"/>
      <c r="J123" s="31"/>
      <c r="K123" s="133">
        <f>BK123</f>
        <v>0</v>
      </c>
      <c r="L123" s="31"/>
      <c r="M123" s="32"/>
      <c r="N123" s="67"/>
      <c r="O123" s="58"/>
      <c r="P123" s="68"/>
      <c r="Q123" s="134">
        <f>Q124+Q125+Q141</f>
        <v>0</v>
      </c>
      <c r="R123" s="134">
        <f>R124+R125+R141</f>
        <v>0</v>
      </c>
      <c r="S123" s="68"/>
      <c r="T123" s="135">
        <f>T124+T125+T141</f>
        <v>0</v>
      </c>
      <c r="U123" s="68"/>
      <c r="V123" s="135">
        <f>V124+V125+V141</f>
        <v>0</v>
      </c>
      <c r="W123" s="68"/>
      <c r="X123" s="136">
        <f>X124+X125+X141</f>
        <v>0</v>
      </c>
      <c r="Y123" s="31"/>
      <c r="Z123" s="31"/>
      <c r="AA123" s="31"/>
      <c r="AB123" s="31"/>
      <c r="AC123" s="31"/>
      <c r="AD123" s="31"/>
      <c r="AE123" s="31"/>
      <c r="AT123" s="16" t="s">
        <v>76</v>
      </c>
      <c r="AU123" s="16" t="s">
        <v>101</v>
      </c>
      <c r="BK123" s="137">
        <f>BK124+BK125+BK141</f>
        <v>0</v>
      </c>
    </row>
    <row r="124" spans="1:65" s="12" customFormat="1" ht="25.9" customHeight="1">
      <c r="B124" s="138"/>
      <c r="D124" s="139" t="s">
        <v>76</v>
      </c>
      <c r="E124" s="140" t="s">
        <v>266</v>
      </c>
      <c r="F124" s="140" t="s">
        <v>267</v>
      </c>
      <c r="I124" s="141"/>
      <c r="J124" s="141"/>
      <c r="K124" s="142">
        <f>BK124</f>
        <v>0</v>
      </c>
      <c r="M124" s="138"/>
      <c r="N124" s="143"/>
      <c r="O124" s="144"/>
      <c r="P124" s="144"/>
      <c r="Q124" s="145">
        <v>0</v>
      </c>
      <c r="R124" s="145">
        <v>0</v>
      </c>
      <c r="S124" s="144"/>
      <c r="T124" s="146">
        <v>0</v>
      </c>
      <c r="U124" s="144"/>
      <c r="V124" s="146">
        <v>0</v>
      </c>
      <c r="W124" s="144"/>
      <c r="X124" s="147">
        <v>0</v>
      </c>
      <c r="AR124" s="139" t="s">
        <v>85</v>
      </c>
      <c r="AT124" s="148" t="s">
        <v>76</v>
      </c>
      <c r="AU124" s="148" t="s">
        <v>77</v>
      </c>
      <c r="AY124" s="139" t="s">
        <v>127</v>
      </c>
      <c r="BK124" s="149">
        <v>0</v>
      </c>
    </row>
    <row r="125" spans="1:65" s="12" customFormat="1" ht="25.9" customHeight="1">
      <c r="B125" s="138"/>
      <c r="D125" s="139" t="s">
        <v>76</v>
      </c>
      <c r="E125" s="140" t="s">
        <v>125</v>
      </c>
      <c r="F125" s="140" t="s">
        <v>126</v>
      </c>
      <c r="I125" s="141"/>
      <c r="J125" s="141"/>
      <c r="K125" s="142">
        <f>BK125</f>
        <v>0</v>
      </c>
      <c r="M125" s="138"/>
      <c r="N125" s="143"/>
      <c r="O125" s="144"/>
      <c r="P125" s="144"/>
      <c r="Q125" s="145">
        <f>Q126</f>
        <v>0</v>
      </c>
      <c r="R125" s="145">
        <f>R126</f>
        <v>0</v>
      </c>
      <c r="S125" s="144"/>
      <c r="T125" s="146">
        <f>T126</f>
        <v>0</v>
      </c>
      <c r="U125" s="144"/>
      <c r="V125" s="146">
        <f>V126</f>
        <v>0</v>
      </c>
      <c r="W125" s="144"/>
      <c r="X125" s="147">
        <f>X126</f>
        <v>0</v>
      </c>
      <c r="AR125" s="139" t="s">
        <v>85</v>
      </c>
      <c r="AT125" s="148" t="s">
        <v>76</v>
      </c>
      <c r="AU125" s="148" t="s">
        <v>77</v>
      </c>
      <c r="AY125" s="139" t="s">
        <v>127</v>
      </c>
      <c r="BK125" s="149">
        <f>BK126</f>
        <v>0</v>
      </c>
    </row>
    <row r="126" spans="1:65" s="12" customFormat="1" ht="22.9" customHeight="1">
      <c r="B126" s="138"/>
      <c r="D126" s="139" t="s">
        <v>76</v>
      </c>
      <c r="E126" s="150" t="s">
        <v>130</v>
      </c>
      <c r="F126" s="150" t="s">
        <v>131</v>
      </c>
      <c r="I126" s="141"/>
      <c r="J126" s="141"/>
      <c r="K126" s="151">
        <f>BK126</f>
        <v>0</v>
      </c>
      <c r="M126" s="138"/>
      <c r="N126" s="143"/>
      <c r="O126" s="144"/>
      <c r="P126" s="144"/>
      <c r="Q126" s="145">
        <f>SUM(Q127:Q140)</f>
        <v>0</v>
      </c>
      <c r="R126" s="145">
        <f>SUM(R127:R140)</f>
        <v>0</v>
      </c>
      <c r="S126" s="144"/>
      <c r="T126" s="146">
        <f>SUM(T127:T140)</f>
        <v>0</v>
      </c>
      <c r="U126" s="144"/>
      <c r="V126" s="146">
        <f>SUM(V127:V140)</f>
        <v>0</v>
      </c>
      <c r="W126" s="144"/>
      <c r="X126" s="147">
        <f>SUM(X127:X140)</f>
        <v>0</v>
      </c>
      <c r="AR126" s="139" t="s">
        <v>85</v>
      </c>
      <c r="AT126" s="148" t="s">
        <v>76</v>
      </c>
      <c r="AU126" s="148" t="s">
        <v>85</v>
      </c>
      <c r="AY126" s="139" t="s">
        <v>127</v>
      </c>
      <c r="BK126" s="149">
        <f>SUM(BK127:BK140)</f>
        <v>0</v>
      </c>
    </row>
    <row r="127" spans="1:65" s="2" customFormat="1" ht="16.5" customHeight="1">
      <c r="A127" s="31"/>
      <c r="B127" s="152"/>
      <c r="C127" s="153" t="s">
        <v>85</v>
      </c>
      <c r="D127" s="153" t="s">
        <v>132</v>
      </c>
      <c r="E127" s="154" t="s">
        <v>268</v>
      </c>
      <c r="F127" s="155" t="s">
        <v>269</v>
      </c>
      <c r="G127" s="156" t="s">
        <v>270</v>
      </c>
      <c r="H127" s="157">
        <v>56</v>
      </c>
      <c r="I127" s="158"/>
      <c r="J127" s="158"/>
      <c r="K127" s="159">
        <f>ROUND(P127*H127,2)</f>
        <v>0</v>
      </c>
      <c r="L127" s="160"/>
      <c r="M127" s="32"/>
      <c r="N127" s="161" t="s">
        <v>1</v>
      </c>
      <c r="O127" s="162" t="s">
        <v>41</v>
      </c>
      <c r="P127" s="163">
        <f>I127+J127</f>
        <v>0</v>
      </c>
      <c r="Q127" s="163">
        <f>ROUND(I127*H127,2)</f>
        <v>0</v>
      </c>
      <c r="R127" s="163">
        <f>ROUND(J127*H127,2)</f>
        <v>0</v>
      </c>
      <c r="S127" s="60"/>
      <c r="T127" s="164">
        <f>S127*H127</f>
        <v>0</v>
      </c>
      <c r="U127" s="164">
        <v>0</v>
      </c>
      <c r="V127" s="164">
        <f>U127*H127</f>
        <v>0</v>
      </c>
      <c r="W127" s="164">
        <v>0</v>
      </c>
      <c r="X127" s="165">
        <f>W127*H127</f>
        <v>0</v>
      </c>
      <c r="Y127" s="31"/>
      <c r="Z127" s="31"/>
      <c r="AA127" s="31"/>
      <c r="AB127" s="31"/>
      <c r="AC127" s="31"/>
      <c r="AD127" s="31"/>
      <c r="AE127" s="31"/>
      <c r="AR127" s="166" t="s">
        <v>136</v>
      </c>
      <c r="AT127" s="166" t="s">
        <v>132</v>
      </c>
      <c r="AU127" s="166" t="s">
        <v>137</v>
      </c>
      <c r="AY127" s="16" t="s">
        <v>127</v>
      </c>
      <c r="BE127" s="167">
        <f>IF(O127="základná",K127,0)</f>
        <v>0</v>
      </c>
      <c r="BF127" s="167">
        <f>IF(O127="znížená",K127,0)</f>
        <v>0</v>
      </c>
      <c r="BG127" s="167">
        <f>IF(O127="zákl. prenesená",K127,0)</f>
        <v>0</v>
      </c>
      <c r="BH127" s="167">
        <f>IF(O127="zníž. prenesená",K127,0)</f>
        <v>0</v>
      </c>
      <c r="BI127" s="167">
        <f>IF(O127="nulová",K127,0)</f>
        <v>0</v>
      </c>
      <c r="BJ127" s="16" t="s">
        <v>137</v>
      </c>
      <c r="BK127" s="167">
        <f>ROUND(P127*H127,2)</f>
        <v>0</v>
      </c>
      <c r="BL127" s="16" t="s">
        <v>136</v>
      </c>
      <c r="BM127" s="166" t="s">
        <v>137</v>
      </c>
    </row>
    <row r="128" spans="1:65" s="2" customFormat="1" ht="24.2" customHeight="1">
      <c r="A128" s="31"/>
      <c r="B128" s="152"/>
      <c r="C128" s="153" t="s">
        <v>137</v>
      </c>
      <c r="D128" s="153" t="s">
        <v>132</v>
      </c>
      <c r="E128" s="154" t="s">
        <v>147</v>
      </c>
      <c r="F128" s="155" t="s">
        <v>148</v>
      </c>
      <c r="G128" s="156" t="s">
        <v>149</v>
      </c>
      <c r="H128" s="157">
        <v>1.5</v>
      </c>
      <c r="I128" s="158"/>
      <c r="J128" s="158"/>
      <c r="K128" s="159">
        <f>ROUND(P128*H128,2)</f>
        <v>0</v>
      </c>
      <c r="L128" s="160"/>
      <c r="M128" s="32"/>
      <c r="N128" s="161" t="s">
        <v>1</v>
      </c>
      <c r="O128" s="162" t="s">
        <v>41</v>
      </c>
      <c r="P128" s="163">
        <f>I128+J128</f>
        <v>0</v>
      </c>
      <c r="Q128" s="163">
        <f>ROUND(I128*H128,2)</f>
        <v>0</v>
      </c>
      <c r="R128" s="163">
        <f>ROUND(J128*H128,2)</f>
        <v>0</v>
      </c>
      <c r="S128" s="60"/>
      <c r="T128" s="164">
        <f>S128*H128</f>
        <v>0</v>
      </c>
      <c r="U128" s="164">
        <v>0</v>
      </c>
      <c r="V128" s="164">
        <f>U128*H128</f>
        <v>0</v>
      </c>
      <c r="W128" s="164">
        <v>0</v>
      </c>
      <c r="X128" s="165">
        <f>W128*H128</f>
        <v>0</v>
      </c>
      <c r="Y128" s="31"/>
      <c r="Z128" s="31"/>
      <c r="AA128" s="31"/>
      <c r="AB128" s="31"/>
      <c r="AC128" s="31"/>
      <c r="AD128" s="31"/>
      <c r="AE128" s="31"/>
      <c r="AR128" s="166" t="s">
        <v>136</v>
      </c>
      <c r="AT128" s="166" t="s">
        <v>132</v>
      </c>
      <c r="AU128" s="166" t="s">
        <v>137</v>
      </c>
      <c r="AY128" s="16" t="s">
        <v>127</v>
      </c>
      <c r="BE128" s="167">
        <f>IF(O128="základná",K128,0)</f>
        <v>0</v>
      </c>
      <c r="BF128" s="167">
        <f>IF(O128="znížená",K128,0)</f>
        <v>0</v>
      </c>
      <c r="BG128" s="167">
        <f>IF(O128="zákl. prenesená",K128,0)</f>
        <v>0</v>
      </c>
      <c r="BH128" s="167">
        <f>IF(O128="zníž. prenesená",K128,0)</f>
        <v>0</v>
      </c>
      <c r="BI128" s="167">
        <f>IF(O128="nulová",K128,0)</f>
        <v>0</v>
      </c>
      <c r="BJ128" s="16" t="s">
        <v>137</v>
      </c>
      <c r="BK128" s="167">
        <f>ROUND(P128*H128,2)</f>
        <v>0</v>
      </c>
      <c r="BL128" s="16" t="s">
        <v>136</v>
      </c>
      <c r="BM128" s="166" t="s">
        <v>136</v>
      </c>
    </row>
    <row r="129" spans="1:65" s="2" customFormat="1" ht="24.2" customHeight="1">
      <c r="A129" s="31"/>
      <c r="B129" s="152"/>
      <c r="C129" s="153" t="s">
        <v>140</v>
      </c>
      <c r="D129" s="153" t="s">
        <v>132</v>
      </c>
      <c r="E129" s="154" t="s">
        <v>151</v>
      </c>
      <c r="F129" s="155" t="s">
        <v>152</v>
      </c>
      <c r="G129" s="156" t="s">
        <v>149</v>
      </c>
      <c r="H129" s="157">
        <v>3</v>
      </c>
      <c r="I129" s="158"/>
      <c r="J129" s="158"/>
      <c r="K129" s="159">
        <f>ROUND(P129*H129,2)</f>
        <v>0</v>
      </c>
      <c r="L129" s="160"/>
      <c r="M129" s="32"/>
      <c r="N129" s="161" t="s">
        <v>1</v>
      </c>
      <c r="O129" s="162" t="s">
        <v>41</v>
      </c>
      <c r="P129" s="163">
        <f>I129+J129</f>
        <v>0</v>
      </c>
      <c r="Q129" s="163">
        <f>ROUND(I129*H129,2)</f>
        <v>0</v>
      </c>
      <c r="R129" s="163">
        <f>ROUND(J129*H129,2)</f>
        <v>0</v>
      </c>
      <c r="S129" s="60"/>
      <c r="T129" s="164">
        <f>S129*H129</f>
        <v>0</v>
      </c>
      <c r="U129" s="164">
        <v>0</v>
      </c>
      <c r="V129" s="164">
        <f>U129*H129</f>
        <v>0</v>
      </c>
      <c r="W129" s="164">
        <v>0</v>
      </c>
      <c r="X129" s="165">
        <f>W129*H129</f>
        <v>0</v>
      </c>
      <c r="Y129" s="31"/>
      <c r="Z129" s="31"/>
      <c r="AA129" s="31"/>
      <c r="AB129" s="31"/>
      <c r="AC129" s="31"/>
      <c r="AD129" s="31"/>
      <c r="AE129" s="31"/>
      <c r="AR129" s="166" t="s">
        <v>136</v>
      </c>
      <c r="AT129" s="166" t="s">
        <v>132</v>
      </c>
      <c r="AU129" s="166" t="s">
        <v>137</v>
      </c>
      <c r="AY129" s="16" t="s">
        <v>127</v>
      </c>
      <c r="BE129" s="167">
        <f>IF(O129="základná",K129,0)</f>
        <v>0</v>
      </c>
      <c r="BF129" s="167">
        <f>IF(O129="znížená",K129,0)</f>
        <v>0</v>
      </c>
      <c r="BG129" s="167">
        <f>IF(O129="zákl. prenesená",K129,0)</f>
        <v>0</v>
      </c>
      <c r="BH129" s="167">
        <f>IF(O129="zníž. prenesená",K129,0)</f>
        <v>0</v>
      </c>
      <c r="BI129" s="167">
        <f>IF(O129="nulová",K129,0)</f>
        <v>0</v>
      </c>
      <c r="BJ129" s="16" t="s">
        <v>137</v>
      </c>
      <c r="BK129" s="167">
        <f>ROUND(P129*H129,2)</f>
        <v>0</v>
      </c>
      <c r="BL129" s="16" t="s">
        <v>136</v>
      </c>
      <c r="BM129" s="166" t="s">
        <v>128</v>
      </c>
    </row>
    <row r="130" spans="1:65" s="13" customFormat="1">
      <c r="B130" s="168"/>
      <c r="D130" s="169" t="s">
        <v>161</v>
      </c>
      <c r="E130" s="170" t="s">
        <v>1</v>
      </c>
      <c r="F130" s="171" t="s">
        <v>271</v>
      </c>
      <c r="H130" s="172">
        <v>3</v>
      </c>
      <c r="I130" s="173"/>
      <c r="J130" s="173"/>
      <c r="M130" s="168"/>
      <c r="N130" s="174"/>
      <c r="O130" s="175"/>
      <c r="P130" s="175"/>
      <c r="Q130" s="175"/>
      <c r="R130" s="175"/>
      <c r="S130" s="175"/>
      <c r="T130" s="175"/>
      <c r="U130" s="175"/>
      <c r="V130" s="175"/>
      <c r="W130" s="175"/>
      <c r="X130" s="176"/>
      <c r="AT130" s="170" t="s">
        <v>161</v>
      </c>
      <c r="AU130" s="170" t="s">
        <v>137</v>
      </c>
      <c r="AV130" s="13" t="s">
        <v>137</v>
      </c>
      <c r="AW130" s="13" t="s">
        <v>4</v>
      </c>
      <c r="AX130" s="13" t="s">
        <v>77</v>
      </c>
      <c r="AY130" s="170" t="s">
        <v>127</v>
      </c>
    </row>
    <row r="131" spans="1:65" s="14" customFormat="1">
      <c r="B131" s="177"/>
      <c r="D131" s="169" t="s">
        <v>161</v>
      </c>
      <c r="E131" s="178" t="s">
        <v>1</v>
      </c>
      <c r="F131" s="179" t="s">
        <v>163</v>
      </c>
      <c r="H131" s="180">
        <v>3</v>
      </c>
      <c r="I131" s="181"/>
      <c r="J131" s="181"/>
      <c r="M131" s="177"/>
      <c r="N131" s="182"/>
      <c r="O131" s="183"/>
      <c r="P131" s="183"/>
      <c r="Q131" s="183"/>
      <c r="R131" s="183"/>
      <c r="S131" s="183"/>
      <c r="T131" s="183"/>
      <c r="U131" s="183"/>
      <c r="V131" s="183"/>
      <c r="W131" s="183"/>
      <c r="X131" s="184"/>
      <c r="AT131" s="178" t="s">
        <v>161</v>
      </c>
      <c r="AU131" s="178" t="s">
        <v>137</v>
      </c>
      <c r="AV131" s="14" t="s">
        <v>136</v>
      </c>
      <c r="AW131" s="14" t="s">
        <v>4</v>
      </c>
      <c r="AX131" s="14" t="s">
        <v>85</v>
      </c>
      <c r="AY131" s="178" t="s">
        <v>127</v>
      </c>
    </row>
    <row r="132" spans="1:65" s="2" customFormat="1" ht="21.75" customHeight="1">
      <c r="A132" s="31"/>
      <c r="B132" s="152"/>
      <c r="C132" s="153" t="s">
        <v>136</v>
      </c>
      <c r="D132" s="153" t="s">
        <v>132</v>
      </c>
      <c r="E132" s="154" t="s">
        <v>155</v>
      </c>
      <c r="F132" s="155" t="s">
        <v>156</v>
      </c>
      <c r="G132" s="156" t="s">
        <v>149</v>
      </c>
      <c r="H132" s="157">
        <v>1.5</v>
      </c>
      <c r="I132" s="158"/>
      <c r="J132" s="158"/>
      <c r="K132" s="159">
        <f>ROUND(P132*H132,2)</f>
        <v>0</v>
      </c>
      <c r="L132" s="160"/>
      <c r="M132" s="32"/>
      <c r="N132" s="161" t="s">
        <v>1</v>
      </c>
      <c r="O132" s="162" t="s">
        <v>41</v>
      </c>
      <c r="P132" s="163">
        <f>I132+J132</f>
        <v>0</v>
      </c>
      <c r="Q132" s="163">
        <f>ROUND(I132*H132,2)</f>
        <v>0</v>
      </c>
      <c r="R132" s="163">
        <f>ROUND(J132*H132,2)</f>
        <v>0</v>
      </c>
      <c r="S132" s="60"/>
      <c r="T132" s="164">
        <f>S132*H132</f>
        <v>0</v>
      </c>
      <c r="U132" s="164">
        <v>0</v>
      </c>
      <c r="V132" s="164">
        <f>U132*H132</f>
        <v>0</v>
      </c>
      <c r="W132" s="164">
        <v>0</v>
      </c>
      <c r="X132" s="165">
        <f>W132*H132</f>
        <v>0</v>
      </c>
      <c r="Y132" s="31"/>
      <c r="Z132" s="31"/>
      <c r="AA132" s="31"/>
      <c r="AB132" s="31"/>
      <c r="AC132" s="31"/>
      <c r="AD132" s="31"/>
      <c r="AE132" s="31"/>
      <c r="AR132" s="166" t="s">
        <v>136</v>
      </c>
      <c r="AT132" s="166" t="s">
        <v>132</v>
      </c>
      <c r="AU132" s="166" t="s">
        <v>137</v>
      </c>
      <c r="AY132" s="16" t="s">
        <v>127</v>
      </c>
      <c r="BE132" s="167">
        <f>IF(O132="základná",K132,0)</f>
        <v>0</v>
      </c>
      <c r="BF132" s="167">
        <f>IF(O132="znížená",K132,0)</f>
        <v>0</v>
      </c>
      <c r="BG132" s="167">
        <f>IF(O132="zákl. prenesená",K132,0)</f>
        <v>0</v>
      </c>
      <c r="BH132" s="167">
        <f>IF(O132="zníž. prenesená",K132,0)</f>
        <v>0</v>
      </c>
      <c r="BI132" s="167">
        <f>IF(O132="nulová",K132,0)</f>
        <v>0</v>
      </c>
      <c r="BJ132" s="16" t="s">
        <v>137</v>
      </c>
      <c r="BK132" s="167">
        <f>ROUND(P132*H132,2)</f>
        <v>0</v>
      </c>
      <c r="BL132" s="16" t="s">
        <v>136</v>
      </c>
      <c r="BM132" s="166" t="s">
        <v>145</v>
      </c>
    </row>
    <row r="133" spans="1:65" s="2" customFormat="1" ht="24.2" customHeight="1">
      <c r="A133" s="31"/>
      <c r="B133" s="152"/>
      <c r="C133" s="153" t="s">
        <v>146</v>
      </c>
      <c r="D133" s="153" t="s">
        <v>132</v>
      </c>
      <c r="E133" s="154" t="s">
        <v>158</v>
      </c>
      <c r="F133" s="155" t="s">
        <v>159</v>
      </c>
      <c r="G133" s="156" t="s">
        <v>149</v>
      </c>
      <c r="H133" s="157">
        <v>7.5</v>
      </c>
      <c r="I133" s="158"/>
      <c r="J133" s="158"/>
      <c r="K133" s="159">
        <f>ROUND(P133*H133,2)</f>
        <v>0</v>
      </c>
      <c r="L133" s="160"/>
      <c r="M133" s="32"/>
      <c r="N133" s="161" t="s">
        <v>1</v>
      </c>
      <c r="O133" s="162" t="s">
        <v>41</v>
      </c>
      <c r="P133" s="163">
        <f>I133+J133</f>
        <v>0</v>
      </c>
      <c r="Q133" s="163">
        <f>ROUND(I133*H133,2)</f>
        <v>0</v>
      </c>
      <c r="R133" s="163">
        <f>ROUND(J133*H133,2)</f>
        <v>0</v>
      </c>
      <c r="S133" s="60"/>
      <c r="T133" s="164">
        <f>S133*H133</f>
        <v>0</v>
      </c>
      <c r="U133" s="164">
        <v>0</v>
      </c>
      <c r="V133" s="164">
        <f>U133*H133</f>
        <v>0</v>
      </c>
      <c r="W133" s="164">
        <v>0</v>
      </c>
      <c r="X133" s="165">
        <f>W133*H133</f>
        <v>0</v>
      </c>
      <c r="Y133" s="31"/>
      <c r="Z133" s="31"/>
      <c r="AA133" s="31"/>
      <c r="AB133" s="31"/>
      <c r="AC133" s="31"/>
      <c r="AD133" s="31"/>
      <c r="AE133" s="31"/>
      <c r="AR133" s="166" t="s">
        <v>136</v>
      </c>
      <c r="AT133" s="166" t="s">
        <v>132</v>
      </c>
      <c r="AU133" s="166" t="s">
        <v>137</v>
      </c>
      <c r="AY133" s="16" t="s">
        <v>127</v>
      </c>
      <c r="BE133" s="167">
        <f>IF(O133="základná",K133,0)</f>
        <v>0</v>
      </c>
      <c r="BF133" s="167">
        <f>IF(O133="znížená",K133,0)</f>
        <v>0</v>
      </c>
      <c r="BG133" s="167">
        <f>IF(O133="zákl. prenesená",K133,0)</f>
        <v>0</v>
      </c>
      <c r="BH133" s="167">
        <f>IF(O133="zníž. prenesená",K133,0)</f>
        <v>0</v>
      </c>
      <c r="BI133" s="167">
        <f>IF(O133="nulová",K133,0)</f>
        <v>0</v>
      </c>
      <c r="BJ133" s="16" t="s">
        <v>137</v>
      </c>
      <c r="BK133" s="167">
        <f>ROUND(P133*H133,2)</f>
        <v>0</v>
      </c>
      <c r="BL133" s="16" t="s">
        <v>136</v>
      </c>
      <c r="BM133" s="166" t="s">
        <v>150</v>
      </c>
    </row>
    <row r="134" spans="1:65" s="13" customFormat="1">
      <c r="B134" s="168"/>
      <c r="D134" s="169" t="s">
        <v>161</v>
      </c>
      <c r="E134" s="170" t="s">
        <v>1</v>
      </c>
      <c r="F134" s="171" t="s">
        <v>272</v>
      </c>
      <c r="H134" s="172">
        <v>7.5</v>
      </c>
      <c r="I134" s="173"/>
      <c r="J134" s="173"/>
      <c r="M134" s="168"/>
      <c r="N134" s="174"/>
      <c r="O134" s="175"/>
      <c r="P134" s="175"/>
      <c r="Q134" s="175"/>
      <c r="R134" s="175"/>
      <c r="S134" s="175"/>
      <c r="T134" s="175"/>
      <c r="U134" s="175"/>
      <c r="V134" s="175"/>
      <c r="W134" s="175"/>
      <c r="X134" s="176"/>
      <c r="AT134" s="170" t="s">
        <v>161</v>
      </c>
      <c r="AU134" s="170" t="s">
        <v>137</v>
      </c>
      <c r="AV134" s="13" t="s">
        <v>137</v>
      </c>
      <c r="AW134" s="13" t="s">
        <v>4</v>
      </c>
      <c r="AX134" s="13" t="s">
        <v>77</v>
      </c>
      <c r="AY134" s="170" t="s">
        <v>127</v>
      </c>
    </row>
    <row r="135" spans="1:65" s="14" customFormat="1">
      <c r="B135" s="177"/>
      <c r="D135" s="169" t="s">
        <v>161</v>
      </c>
      <c r="E135" s="178" t="s">
        <v>1</v>
      </c>
      <c r="F135" s="179" t="s">
        <v>163</v>
      </c>
      <c r="H135" s="180">
        <v>7.5</v>
      </c>
      <c r="I135" s="181"/>
      <c r="J135" s="181"/>
      <c r="M135" s="177"/>
      <c r="N135" s="182"/>
      <c r="O135" s="183"/>
      <c r="P135" s="183"/>
      <c r="Q135" s="183"/>
      <c r="R135" s="183"/>
      <c r="S135" s="183"/>
      <c r="T135" s="183"/>
      <c r="U135" s="183"/>
      <c r="V135" s="183"/>
      <c r="W135" s="183"/>
      <c r="X135" s="184"/>
      <c r="AT135" s="178" t="s">
        <v>161</v>
      </c>
      <c r="AU135" s="178" t="s">
        <v>137</v>
      </c>
      <c r="AV135" s="14" t="s">
        <v>136</v>
      </c>
      <c r="AW135" s="14" t="s">
        <v>4</v>
      </c>
      <c r="AX135" s="14" t="s">
        <v>85</v>
      </c>
      <c r="AY135" s="178" t="s">
        <v>127</v>
      </c>
    </row>
    <row r="136" spans="1:65" s="2" customFormat="1" ht="24.2" customHeight="1">
      <c r="A136" s="31"/>
      <c r="B136" s="152"/>
      <c r="C136" s="153" t="s">
        <v>128</v>
      </c>
      <c r="D136" s="153" t="s">
        <v>132</v>
      </c>
      <c r="E136" s="154" t="s">
        <v>164</v>
      </c>
      <c r="F136" s="155" t="s">
        <v>165</v>
      </c>
      <c r="G136" s="156" t="s">
        <v>149</v>
      </c>
      <c r="H136" s="157">
        <v>1.5</v>
      </c>
      <c r="I136" s="158"/>
      <c r="J136" s="158"/>
      <c r="K136" s="159">
        <f>ROUND(P136*H136,2)</f>
        <v>0</v>
      </c>
      <c r="L136" s="160"/>
      <c r="M136" s="32"/>
      <c r="N136" s="161" t="s">
        <v>1</v>
      </c>
      <c r="O136" s="162" t="s">
        <v>41</v>
      </c>
      <c r="P136" s="163">
        <f>I136+J136</f>
        <v>0</v>
      </c>
      <c r="Q136" s="163">
        <f>ROUND(I136*H136,2)</f>
        <v>0</v>
      </c>
      <c r="R136" s="163">
        <f>ROUND(J136*H136,2)</f>
        <v>0</v>
      </c>
      <c r="S136" s="60"/>
      <c r="T136" s="164">
        <f>S136*H136</f>
        <v>0</v>
      </c>
      <c r="U136" s="164">
        <v>0</v>
      </c>
      <c r="V136" s="164">
        <f>U136*H136</f>
        <v>0</v>
      </c>
      <c r="W136" s="164">
        <v>0</v>
      </c>
      <c r="X136" s="165">
        <f>W136*H136</f>
        <v>0</v>
      </c>
      <c r="Y136" s="31"/>
      <c r="Z136" s="31"/>
      <c r="AA136" s="31"/>
      <c r="AB136" s="31"/>
      <c r="AC136" s="31"/>
      <c r="AD136" s="31"/>
      <c r="AE136" s="31"/>
      <c r="AR136" s="166" t="s">
        <v>136</v>
      </c>
      <c r="AT136" s="166" t="s">
        <v>132</v>
      </c>
      <c r="AU136" s="166" t="s">
        <v>137</v>
      </c>
      <c r="AY136" s="16" t="s">
        <v>127</v>
      </c>
      <c r="BE136" s="167">
        <f>IF(O136="základná",K136,0)</f>
        <v>0</v>
      </c>
      <c r="BF136" s="167">
        <f>IF(O136="znížená",K136,0)</f>
        <v>0</v>
      </c>
      <c r="BG136" s="167">
        <f>IF(O136="zákl. prenesená",K136,0)</f>
        <v>0</v>
      </c>
      <c r="BH136" s="167">
        <f>IF(O136="zníž. prenesená",K136,0)</f>
        <v>0</v>
      </c>
      <c r="BI136" s="167">
        <f>IF(O136="nulová",K136,0)</f>
        <v>0</v>
      </c>
      <c r="BJ136" s="16" t="s">
        <v>137</v>
      </c>
      <c r="BK136" s="167">
        <f>ROUND(P136*H136,2)</f>
        <v>0</v>
      </c>
      <c r="BL136" s="16" t="s">
        <v>136</v>
      </c>
      <c r="BM136" s="166" t="s">
        <v>153</v>
      </c>
    </row>
    <row r="137" spans="1:65" s="2" customFormat="1" ht="24.2" customHeight="1">
      <c r="A137" s="31"/>
      <c r="B137" s="152"/>
      <c r="C137" s="153" t="s">
        <v>154</v>
      </c>
      <c r="D137" s="153" t="s">
        <v>132</v>
      </c>
      <c r="E137" s="154" t="s">
        <v>167</v>
      </c>
      <c r="F137" s="155" t="s">
        <v>168</v>
      </c>
      <c r="G137" s="156" t="s">
        <v>149</v>
      </c>
      <c r="H137" s="157">
        <v>3</v>
      </c>
      <c r="I137" s="158"/>
      <c r="J137" s="158"/>
      <c r="K137" s="159">
        <f>ROUND(P137*H137,2)</f>
        <v>0</v>
      </c>
      <c r="L137" s="160"/>
      <c r="M137" s="32"/>
      <c r="N137" s="161" t="s">
        <v>1</v>
      </c>
      <c r="O137" s="162" t="s">
        <v>41</v>
      </c>
      <c r="P137" s="163">
        <f>I137+J137</f>
        <v>0</v>
      </c>
      <c r="Q137" s="163">
        <f>ROUND(I137*H137,2)</f>
        <v>0</v>
      </c>
      <c r="R137" s="163">
        <f>ROUND(J137*H137,2)</f>
        <v>0</v>
      </c>
      <c r="S137" s="60"/>
      <c r="T137" s="164">
        <f>S137*H137</f>
        <v>0</v>
      </c>
      <c r="U137" s="164">
        <v>0</v>
      </c>
      <c r="V137" s="164">
        <f>U137*H137</f>
        <v>0</v>
      </c>
      <c r="W137" s="164">
        <v>0</v>
      </c>
      <c r="X137" s="165">
        <f>W137*H137</f>
        <v>0</v>
      </c>
      <c r="Y137" s="31"/>
      <c r="Z137" s="31"/>
      <c r="AA137" s="31"/>
      <c r="AB137" s="31"/>
      <c r="AC137" s="31"/>
      <c r="AD137" s="31"/>
      <c r="AE137" s="31"/>
      <c r="AR137" s="166" t="s">
        <v>136</v>
      </c>
      <c r="AT137" s="166" t="s">
        <v>132</v>
      </c>
      <c r="AU137" s="166" t="s">
        <v>137</v>
      </c>
      <c r="AY137" s="16" t="s">
        <v>127</v>
      </c>
      <c r="BE137" s="167">
        <f>IF(O137="základná",K137,0)</f>
        <v>0</v>
      </c>
      <c r="BF137" s="167">
        <f>IF(O137="znížená",K137,0)</f>
        <v>0</v>
      </c>
      <c r="BG137" s="167">
        <f>IF(O137="zákl. prenesená",K137,0)</f>
        <v>0</v>
      </c>
      <c r="BH137" s="167">
        <f>IF(O137="zníž. prenesená",K137,0)</f>
        <v>0</v>
      </c>
      <c r="BI137" s="167">
        <f>IF(O137="nulová",K137,0)</f>
        <v>0</v>
      </c>
      <c r="BJ137" s="16" t="s">
        <v>137</v>
      </c>
      <c r="BK137" s="167">
        <f>ROUND(P137*H137,2)</f>
        <v>0</v>
      </c>
      <c r="BL137" s="16" t="s">
        <v>136</v>
      </c>
      <c r="BM137" s="166" t="s">
        <v>157</v>
      </c>
    </row>
    <row r="138" spans="1:65" s="13" customFormat="1">
      <c r="B138" s="168"/>
      <c r="D138" s="169" t="s">
        <v>161</v>
      </c>
      <c r="E138" s="170" t="s">
        <v>1</v>
      </c>
      <c r="F138" s="171" t="s">
        <v>271</v>
      </c>
      <c r="H138" s="172">
        <v>3</v>
      </c>
      <c r="I138" s="173"/>
      <c r="J138" s="173"/>
      <c r="M138" s="168"/>
      <c r="N138" s="174"/>
      <c r="O138" s="175"/>
      <c r="P138" s="175"/>
      <c r="Q138" s="175"/>
      <c r="R138" s="175"/>
      <c r="S138" s="175"/>
      <c r="T138" s="175"/>
      <c r="U138" s="175"/>
      <c r="V138" s="175"/>
      <c r="W138" s="175"/>
      <c r="X138" s="176"/>
      <c r="AT138" s="170" t="s">
        <v>161</v>
      </c>
      <c r="AU138" s="170" t="s">
        <v>137</v>
      </c>
      <c r="AV138" s="13" t="s">
        <v>137</v>
      </c>
      <c r="AW138" s="13" t="s">
        <v>4</v>
      </c>
      <c r="AX138" s="13" t="s">
        <v>77</v>
      </c>
      <c r="AY138" s="170" t="s">
        <v>127</v>
      </c>
    </row>
    <row r="139" spans="1:65" s="14" customFormat="1">
      <c r="B139" s="177"/>
      <c r="D139" s="169" t="s">
        <v>161</v>
      </c>
      <c r="E139" s="178" t="s">
        <v>1</v>
      </c>
      <c r="F139" s="179" t="s">
        <v>163</v>
      </c>
      <c r="H139" s="180">
        <v>3</v>
      </c>
      <c r="I139" s="181"/>
      <c r="J139" s="181"/>
      <c r="M139" s="177"/>
      <c r="N139" s="182"/>
      <c r="O139" s="183"/>
      <c r="P139" s="183"/>
      <c r="Q139" s="183"/>
      <c r="R139" s="183"/>
      <c r="S139" s="183"/>
      <c r="T139" s="183"/>
      <c r="U139" s="183"/>
      <c r="V139" s="183"/>
      <c r="W139" s="183"/>
      <c r="X139" s="184"/>
      <c r="AT139" s="178" t="s">
        <v>161</v>
      </c>
      <c r="AU139" s="178" t="s">
        <v>137</v>
      </c>
      <c r="AV139" s="14" t="s">
        <v>136</v>
      </c>
      <c r="AW139" s="14" t="s">
        <v>4</v>
      </c>
      <c r="AX139" s="14" t="s">
        <v>85</v>
      </c>
      <c r="AY139" s="178" t="s">
        <v>127</v>
      </c>
    </row>
    <row r="140" spans="1:65" s="2" customFormat="1" ht="24.2" customHeight="1">
      <c r="A140" s="31"/>
      <c r="B140" s="152"/>
      <c r="C140" s="153" t="s">
        <v>145</v>
      </c>
      <c r="D140" s="153" t="s">
        <v>132</v>
      </c>
      <c r="E140" s="154" t="s">
        <v>171</v>
      </c>
      <c r="F140" s="155" t="s">
        <v>172</v>
      </c>
      <c r="G140" s="156" t="s">
        <v>149</v>
      </c>
      <c r="H140" s="157">
        <v>1.5</v>
      </c>
      <c r="I140" s="158"/>
      <c r="J140" s="158"/>
      <c r="K140" s="159">
        <f>ROUND(P140*H140,2)</f>
        <v>0</v>
      </c>
      <c r="L140" s="160"/>
      <c r="M140" s="32"/>
      <c r="N140" s="161" t="s">
        <v>1</v>
      </c>
      <c r="O140" s="162" t="s">
        <v>41</v>
      </c>
      <c r="P140" s="163">
        <f>I140+J140</f>
        <v>0</v>
      </c>
      <c r="Q140" s="163">
        <f>ROUND(I140*H140,2)</f>
        <v>0</v>
      </c>
      <c r="R140" s="163">
        <f>ROUND(J140*H140,2)</f>
        <v>0</v>
      </c>
      <c r="S140" s="60"/>
      <c r="T140" s="164">
        <f>S140*H140</f>
        <v>0</v>
      </c>
      <c r="U140" s="164">
        <v>0</v>
      </c>
      <c r="V140" s="164">
        <f>U140*H140</f>
        <v>0</v>
      </c>
      <c r="W140" s="164">
        <v>0</v>
      </c>
      <c r="X140" s="165">
        <f>W140*H140</f>
        <v>0</v>
      </c>
      <c r="Y140" s="31"/>
      <c r="Z140" s="31"/>
      <c r="AA140" s="31"/>
      <c r="AB140" s="31"/>
      <c r="AC140" s="31"/>
      <c r="AD140" s="31"/>
      <c r="AE140" s="31"/>
      <c r="AR140" s="166" t="s">
        <v>136</v>
      </c>
      <c r="AT140" s="166" t="s">
        <v>132</v>
      </c>
      <c r="AU140" s="166" t="s">
        <v>137</v>
      </c>
      <c r="AY140" s="16" t="s">
        <v>127</v>
      </c>
      <c r="BE140" s="167">
        <f>IF(O140="základná",K140,0)</f>
        <v>0</v>
      </c>
      <c r="BF140" s="167">
        <f>IF(O140="znížená",K140,0)</f>
        <v>0</v>
      </c>
      <c r="BG140" s="167">
        <f>IF(O140="zákl. prenesená",K140,0)</f>
        <v>0</v>
      </c>
      <c r="BH140" s="167">
        <f>IF(O140="zníž. prenesená",K140,0)</f>
        <v>0</v>
      </c>
      <c r="BI140" s="167">
        <f>IF(O140="nulová",K140,0)</f>
        <v>0</v>
      </c>
      <c r="BJ140" s="16" t="s">
        <v>137</v>
      </c>
      <c r="BK140" s="167">
        <f>ROUND(P140*H140,2)</f>
        <v>0</v>
      </c>
      <c r="BL140" s="16" t="s">
        <v>136</v>
      </c>
      <c r="BM140" s="166" t="s">
        <v>160</v>
      </c>
    </row>
    <row r="141" spans="1:65" s="12" customFormat="1" ht="25.9" customHeight="1">
      <c r="B141" s="138"/>
      <c r="D141" s="139" t="s">
        <v>76</v>
      </c>
      <c r="E141" s="140" t="s">
        <v>212</v>
      </c>
      <c r="F141" s="140" t="s">
        <v>273</v>
      </c>
      <c r="I141" s="141"/>
      <c r="J141" s="141"/>
      <c r="K141" s="142">
        <f>BK141</f>
        <v>0</v>
      </c>
      <c r="M141" s="138"/>
      <c r="N141" s="143"/>
      <c r="O141" s="144"/>
      <c r="P141" s="144"/>
      <c r="Q141" s="145">
        <f>Q142+Q153+Q156</f>
        <v>0</v>
      </c>
      <c r="R141" s="145">
        <f>R142+R153+R156</f>
        <v>0</v>
      </c>
      <c r="S141" s="144"/>
      <c r="T141" s="146">
        <f>T142+T153+T156</f>
        <v>0</v>
      </c>
      <c r="U141" s="144"/>
      <c r="V141" s="146">
        <f>V142+V153+V156</f>
        <v>0</v>
      </c>
      <c r="W141" s="144"/>
      <c r="X141" s="147">
        <f>X142+X153+X156</f>
        <v>0</v>
      </c>
      <c r="AR141" s="139" t="s">
        <v>140</v>
      </c>
      <c r="AT141" s="148" t="s">
        <v>76</v>
      </c>
      <c r="AU141" s="148" t="s">
        <v>77</v>
      </c>
      <c r="AY141" s="139" t="s">
        <v>127</v>
      </c>
      <c r="BK141" s="149">
        <f>BK142+BK153+BK156</f>
        <v>0</v>
      </c>
    </row>
    <row r="142" spans="1:65" s="12" customFormat="1" ht="22.9" customHeight="1">
      <c r="B142" s="138"/>
      <c r="D142" s="139" t="s">
        <v>76</v>
      </c>
      <c r="E142" s="150" t="s">
        <v>274</v>
      </c>
      <c r="F142" s="150" t="s">
        <v>275</v>
      </c>
      <c r="I142" s="141"/>
      <c r="J142" s="141"/>
      <c r="K142" s="151">
        <f>BK142</f>
        <v>0</v>
      </c>
      <c r="M142" s="138"/>
      <c r="N142" s="143"/>
      <c r="O142" s="144"/>
      <c r="P142" s="144"/>
      <c r="Q142" s="145">
        <f>SUM(Q143:Q152)</f>
        <v>0</v>
      </c>
      <c r="R142" s="145">
        <f>SUM(R143:R152)</f>
        <v>0</v>
      </c>
      <c r="S142" s="144"/>
      <c r="T142" s="146">
        <f>SUM(T143:T152)</f>
        <v>0</v>
      </c>
      <c r="U142" s="144"/>
      <c r="V142" s="146">
        <f>SUM(V143:V152)</f>
        <v>0</v>
      </c>
      <c r="W142" s="144"/>
      <c r="X142" s="147">
        <f>SUM(X143:X152)</f>
        <v>0</v>
      </c>
      <c r="AR142" s="139" t="s">
        <v>140</v>
      </c>
      <c r="AT142" s="148" t="s">
        <v>76</v>
      </c>
      <c r="AU142" s="148" t="s">
        <v>85</v>
      </c>
      <c r="AY142" s="139" t="s">
        <v>127</v>
      </c>
      <c r="BK142" s="149">
        <f>SUM(BK143:BK152)</f>
        <v>0</v>
      </c>
    </row>
    <row r="143" spans="1:65" s="2" customFormat="1" ht="16.5" customHeight="1">
      <c r="A143" s="31"/>
      <c r="B143" s="152"/>
      <c r="C143" s="153" t="s">
        <v>130</v>
      </c>
      <c r="D143" s="153" t="s">
        <v>132</v>
      </c>
      <c r="E143" s="154" t="s">
        <v>276</v>
      </c>
      <c r="F143" s="155" t="s">
        <v>277</v>
      </c>
      <c r="G143" s="156" t="s">
        <v>215</v>
      </c>
      <c r="H143" s="157">
        <v>56</v>
      </c>
      <c r="I143" s="158"/>
      <c r="J143" s="158"/>
      <c r="K143" s="159">
        <f t="shared" ref="K143:K149" si="1">ROUND(P143*H143,2)</f>
        <v>0</v>
      </c>
      <c r="L143" s="160"/>
      <c r="M143" s="32"/>
      <c r="N143" s="161" t="s">
        <v>1</v>
      </c>
      <c r="O143" s="162" t="s">
        <v>41</v>
      </c>
      <c r="P143" s="163">
        <f t="shared" ref="P143:P149" si="2">I143+J143</f>
        <v>0</v>
      </c>
      <c r="Q143" s="163">
        <f t="shared" ref="Q143:Q149" si="3">ROUND(I143*H143,2)</f>
        <v>0</v>
      </c>
      <c r="R143" s="163">
        <f t="shared" ref="R143:R149" si="4">ROUND(J143*H143,2)</f>
        <v>0</v>
      </c>
      <c r="S143" s="60"/>
      <c r="T143" s="164">
        <f t="shared" ref="T143:T149" si="5">S143*H143</f>
        <v>0</v>
      </c>
      <c r="U143" s="164">
        <v>0</v>
      </c>
      <c r="V143" s="164">
        <f t="shared" ref="V143:V149" si="6">U143*H143</f>
        <v>0</v>
      </c>
      <c r="W143" s="164">
        <v>0</v>
      </c>
      <c r="X143" s="165">
        <f t="shared" ref="X143:X149" si="7">W143*H143</f>
        <v>0</v>
      </c>
      <c r="Y143" s="31"/>
      <c r="Z143" s="31"/>
      <c r="AA143" s="31"/>
      <c r="AB143" s="31"/>
      <c r="AC143" s="31"/>
      <c r="AD143" s="31"/>
      <c r="AE143" s="31"/>
      <c r="AR143" s="166" t="s">
        <v>278</v>
      </c>
      <c r="AT143" s="166" t="s">
        <v>132</v>
      </c>
      <c r="AU143" s="166" t="s">
        <v>137</v>
      </c>
      <c r="AY143" s="16" t="s">
        <v>127</v>
      </c>
      <c r="BE143" s="167">
        <f t="shared" ref="BE143:BE149" si="8">IF(O143="základná",K143,0)</f>
        <v>0</v>
      </c>
      <c r="BF143" s="167">
        <f t="shared" ref="BF143:BF149" si="9">IF(O143="znížená",K143,0)</f>
        <v>0</v>
      </c>
      <c r="BG143" s="167">
        <f t="shared" ref="BG143:BG149" si="10">IF(O143="zákl. prenesená",K143,0)</f>
        <v>0</v>
      </c>
      <c r="BH143" s="167">
        <f t="shared" ref="BH143:BH149" si="11">IF(O143="zníž. prenesená",K143,0)</f>
        <v>0</v>
      </c>
      <c r="BI143" s="167">
        <f t="shared" ref="BI143:BI149" si="12">IF(O143="nulová",K143,0)</f>
        <v>0</v>
      </c>
      <c r="BJ143" s="16" t="s">
        <v>137</v>
      </c>
      <c r="BK143" s="167">
        <f t="shared" ref="BK143:BK149" si="13">ROUND(P143*H143,2)</f>
        <v>0</v>
      </c>
      <c r="BL143" s="16" t="s">
        <v>278</v>
      </c>
      <c r="BM143" s="166" t="s">
        <v>166</v>
      </c>
    </row>
    <row r="144" spans="1:65" s="2" customFormat="1" ht="16.5" customHeight="1">
      <c r="A144" s="31"/>
      <c r="B144" s="152"/>
      <c r="C144" s="153" t="s">
        <v>150</v>
      </c>
      <c r="D144" s="153" t="s">
        <v>132</v>
      </c>
      <c r="E144" s="154" t="s">
        <v>279</v>
      </c>
      <c r="F144" s="155" t="s">
        <v>280</v>
      </c>
      <c r="G144" s="156" t="s">
        <v>215</v>
      </c>
      <c r="H144" s="157">
        <v>31</v>
      </c>
      <c r="I144" s="158"/>
      <c r="J144" s="158"/>
      <c r="K144" s="159">
        <f t="shared" si="1"/>
        <v>0</v>
      </c>
      <c r="L144" s="160"/>
      <c r="M144" s="32"/>
      <c r="N144" s="161" t="s">
        <v>1</v>
      </c>
      <c r="O144" s="162" t="s">
        <v>41</v>
      </c>
      <c r="P144" s="163">
        <f t="shared" si="2"/>
        <v>0</v>
      </c>
      <c r="Q144" s="163">
        <f t="shared" si="3"/>
        <v>0</v>
      </c>
      <c r="R144" s="163">
        <f t="shared" si="4"/>
        <v>0</v>
      </c>
      <c r="S144" s="60"/>
      <c r="T144" s="164">
        <f t="shared" si="5"/>
        <v>0</v>
      </c>
      <c r="U144" s="164">
        <v>0</v>
      </c>
      <c r="V144" s="164">
        <f t="shared" si="6"/>
        <v>0</v>
      </c>
      <c r="W144" s="164">
        <v>0</v>
      </c>
      <c r="X144" s="165">
        <f t="shared" si="7"/>
        <v>0</v>
      </c>
      <c r="Y144" s="31"/>
      <c r="Z144" s="31"/>
      <c r="AA144" s="31"/>
      <c r="AB144" s="31"/>
      <c r="AC144" s="31"/>
      <c r="AD144" s="31"/>
      <c r="AE144" s="31"/>
      <c r="AR144" s="166" t="s">
        <v>278</v>
      </c>
      <c r="AT144" s="166" t="s">
        <v>132</v>
      </c>
      <c r="AU144" s="166" t="s">
        <v>137</v>
      </c>
      <c r="AY144" s="16" t="s">
        <v>127</v>
      </c>
      <c r="BE144" s="167">
        <f t="shared" si="8"/>
        <v>0</v>
      </c>
      <c r="BF144" s="167">
        <f t="shared" si="9"/>
        <v>0</v>
      </c>
      <c r="BG144" s="167">
        <f t="shared" si="10"/>
        <v>0</v>
      </c>
      <c r="BH144" s="167">
        <f t="shared" si="11"/>
        <v>0</v>
      </c>
      <c r="BI144" s="167">
        <f t="shared" si="12"/>
        <v>0</v>
      </c>
      <c r="BJ144" s="16" t="s">
        <v>137</v>
      </c>
      <c r="BK144" s="167">
        <f t="shared" si="13"/>
        <v>0</v>
      </c>
      <c r="BL144" s="16" t="s">
        <v>278</v>
      </c>
      <c r="BM144" s="166" t="s">
        <v>8</v>
      </c>
    </row>
    <row r="145" spans="1:65" s="2" customFormat="1" ht="16.5" customHeight="1">
      <c r="A145" s="31"/>
      <c r="B145" s="152"/>
      <c r="C145" s="153" t="s">
        <v>170</v>
      </c>
      <c r="D145" s="153" t="s">
        <v>132</v>
      </c>
      <c r="E145" s="154" t="s">
        <v>281</v>
      </c>
      <c r="F145" s="155" t="s">
        <v>282</v>
      </c>
      <c r="G145" s="156" t="s">
        <v>215</v>
      </c>
      <c r="H145" s="157">
        <v>23</v>
      </c>
      <c r="I145" s="158"/>
      <c r="J145" s="158"/>
      <c r="K145" s="159">
        <f t="shared" si="1"/>
        <v>0</v>
      </c>
      <c r="L145" s="160"/>
      <c r="M145" s="32"/>
      <c r="N145" s="161" t="s">
        <v>1</v>
      </c>
      <c r="O145" s="162" t="s">
        <v>41</v>
      </c>
      <c r="P145" s="163">
        <f t="shared" si="2"/>
        <v>0</v>
      </c>
      <c r="Q145" s="163">
        <f t="shared" si="3"/>
        <v>0</v>
      </c>
      <c r="R145" s="163">
        <f t="shared" si="4"/>
        <v>0</v>
      </c>
      <c r="S145" s="60"/>
      <c r="T145" s="164">
        <f t="shared" si="5"/>
        <v>0</v>
      </c>
      <c r="U145" s="164">
        <v>0</v>
      </c>
      <c r="V145" s="164">
        <f t="shared" si="6"/>
        <v>0</v>
      </c>
      <c r="W145" s="164">
        <v>0</v>
      </c>
      <c r="X145" s="165">
        <f t="shared" si="7"/>
        <v>0</v>
      </c>
      <c r="Y145" s="31"/>
      <c r="Z145" s="31"/>
      <c r="AA145" s="31"/>
      <c r="AB145" s="31"/>
      <c r="AC145" s="31"/>
      <c r="AD145" s="31"/>
      <c r="AE145" s="31"/>
      <c r="AR145" s="166" t="s">
        <v>278</v>
      </c>
      <c r="AT145" s="166" t="s">
        <v>132</v>
      </c>
      <c r="AU145" s="166" t="s">
        <v>137</v>
      </c>
      <c r="AY145" s="16" t="s">
        <v>127</v>
      </c>
      <c r="BE145" s="167">
        <f t="shared" si="8"/>
        <v>0</v>
      </c>
      <c r="BF145" s="167">
        <f t="shared" si="9"/>
        <v>0</v>
      </c>
      <c r="BG145" s="167">
        <f t="shared" si="10"/>
        <v>0</v>
      </c>
      <c r="BH145" s="167">
        <f t="shared" si="11"/>
        <v>0</v>
      </c>
      <c r="BI145" s="167">
        <f t="shared" si="12"/>
        <v>0</v>
      </c>
      <c r="BJ145" s="16" t="s">
        <v>137</v>
      </c>
      <c r="BK145" s="167">
        <f t="shared" si="13"/>
        <v>0</v>
      </c>
      <c r="BL145" s="16" t="s">
        <v>278</v>
      </c>
      <c r="BM145" s="166" t="s">
        <v>173</v>
      </c>
    </row>
    <row r="146" spans="1:65" s="2" customFormat="1" ht="16.5" customHeight="1">
      <c r="A146" s="31"/>
      <c r="B146" s="152"/>
      <c r="C146" s="153" t="s">
        <v>153</v>
      </c>
      <c r="D146" s="153" t="s">
        <v>132</v>
      </c>
      <c r="E146" s="154" t="s">
        <v>283</v>
      </c>
      <c r="F146" s="155" t="s">
        <v>284</v>
      </c>
      <c r="G146" s="156" t="s">
        <v>215</v>
      </c>
      <c r="H146" s="157">
        <v>2</v>
      </c>
      <c r="I146" s="158"/>
      <c r="J146" s="158"/>
      <c r="K146" s="159">
        <f t="shared" si="1"/>
        <v>0</v>
      </c>
      <c r="L146" s="160"/>
      <c r="M146" s="32"/>
      <c r="N146" s="161" t="s">
        <v>1</v>
      </c>
      <c r="O146" s="162" t="s">
        <v>41</v>
      </c>
      <c r="P146" s="163">
        <f t="shared" si="2"/>
        <v>0</v>
      </c>
      <c r="Q146" s="163">
        <f t="shared" si="3"/>
        <v>0</v>
      </c>
      <c r="R146" s="163">
        <f t="shared" si="4"/>
        <v>0</v>
      </c>
      <c r="S146" s="60"/>
      <c r="T146" s="164">
        <f t="shared" si="5"/>
        <v>0</v>
      </c>
      <c r="U146" s="164">
        <v>0</v>
      </c>
      <c r="V146" s="164">
        <f t="shared" si="6"/>
        <v>0</v>
      </c>
      <c r="W146" s="164">
        <v>0</v>
      </c>
      <c r="X146" s="165">
        <f t="shared" si="7"/>
        <v>0</v>
      </c>
      <c r="Y146" s="31"/>
      <c r="Z146" s="31"/>
      <c r="AA146" s="31"/>
      <c r="AB146" s="31"/>
      <c r="AC146" s="31"/>
      <c r="AD146" s="31"/>
      <c r="AE146" s="31"/>
      <c r="AR146" s="166" t="s">
        <v>278</v>
      </c>
      <c r="AT146" s="166" t="s">
        <v>132</v>
      </c>
      <c r="AU146" s="166" t="s">
        <v>137</v>
      </c>
      <c r="AY146" s="16" t="s">
        <v>127</v>
      </c>
      <c r="BE146" s="167">
        <f t="shared" si="8"/>
        <v>0</v>
      </c>
      <c r="BF146" s="167">
        <f t="shared" si="9"/>
        <v>0</v>
      </c>
      <c r="BG146" s="167">
        <f t="shared" si="10"/>
        <v>0</v>
      </c>
      <c r="BH146" s="167">
        <f t="shared" si="11"/>
        <v>0</v>
      </c>
      <c r="BI146" s="167">
        <f t="shared" si="12"/>
        <v>0</v>
      </c>
      <c r="BJ146" s="16" t="s">
        <v>137</v>
      </c>
      <c r="BK146" s="167">
        <f t="shared" si="13"/>
        <v>0</v>
      </c>
      <c r="BL146" s="16" t="s">
        <v>278</v>
      </c>
      <c r="BM146" s="166" t="s">
        <v>176</v>
      </c>
    </row>
    <row r="147" spans="1:65" s="2" customFormat="1" ht="16.5" customHeight="1">
      <c r="A147" s="31"/>
      <c r="B147" s="152"/>
      <c r="C147" s="153" t="s">
        <v>179</v>
      </c>
      <c r="D147" s="153" t="s">
        <v>132</v>
      </c>
      <c r="E147" s="154" t="s">
        <v>285</v>
      </c>
      <c r="F147" s="155" t="s">
        <v>286</v>
      </c>
      <c r="G147" s="156" t="s">
        <v>287</v>
      </c>
      <c r="H147" s="157">
        <v>1</v>
      </c>
      <c r="I147" s="158"/>
      <c r="J147" s="158"/>
      <c r="K147" s="159">
        <f t="shared" si="1"/>
        <v>0</v>
      </c>
      <c r="L147" s="160"/>
      <c r="M147" s="32"/>
      <c r="N147" s="161" t="s">
        <v>1</v>
      </c>
      <c r="O147" s="162" t="s">
        <v>41</v>
      </c>
      <c r="P147" s="163">
        <f t="shared" si="2"/>
        <v>0</v>
      </c>
      <c r="Q147" s="163">
        <f t="shared" si="3"/>
        <v>0</v>
      </c>
      <c r="R147" s="163">
        <f t="shared" si="4"/>
        <v>0</v>
      </c>
      <c r="S147" s="60"/>
      <c r="T147" s="164">
        <f t="shared" si="5"/>
        <v>0</v>
      </c>
      <c r="U147" s="164">
        <v>0</v>
      </c>
      <c r="V147" s="164">
        <f t="shared" si="6"/>
        <v>0</v>
      </c>
      <c r="W147" s="164">
        <v>0</v>
      </c>
      <c r="X147" s="165">
        <f t="shared" si="7"/>
        <v>0</v>
      </c>
      <c r="Y147" s="31"/>
      <c r="Z147" s="31"/>
      <c r="AA147" s="31"/>
      <c r="AB147" s="31"/>
      <c r="AC147" s="31"/>
      <c r="AD147" s="31"/>
      <c r="AE147" s="31"/>
      <c r="AR147" s="166" t="s">
        <v>278</v>
      </c>
      <c r="AT147" s="166" t="s">
        <v>132</v>
      </c>
      <c r="AU147" s="166" t="s">
        <v>137</v>
      </c>
      <c r="AY147" s="16" t="s">
        <v>127</v>
      </c>
      <c r="BE147" s="167">
        <f t="shared" si="8"/>
        <v>0</v>
      </c>
      <c r="BF147" s="167">
        <f t="shared" si="9"/>
        <v>0</v>
      </c>
      <c r="BG147" s="167">
        <f t="shared" si="10"/>
        <v>0</v>
      </c>
      <c r="BH147" s="167">
        <f t="shared" si="11"/>
        <v>0</v>
      </c>
      <c r="BI147" s="167">
        <f t="shared" si="12"/>
        <v>0</v>
      </c>
      <c r="BJ147" s="16" t="s">
        <v>137</v>
      </c>
      <c r="BK147" s="167">
        <f t="shared" si="13"/>
        <v>0</v>
      </c>
      <c r="BL147" s="16" t="s">
        <v>278</v>
      </c>
      <c r="BM147" s="166" t="s">
        <v>182</v>
      </c>
    </row>
    <row r="148" spans="1:65" s="2" customFormat="1" ht="16.5" customHeight="1">
      <c r="A148" s="31"/>
      <c r="B148" s="152"/>
      <c r="C148" s="153" t="s">
        <v>157</v>
      </c>
      <c r="D148" s="153" t="s">
        <v>132</v>
      </c>
      <c r="E148" s="154" t="s">
        <v>288</v>
      </c>
      <c r="F148" s="155" t="s">
        <v>289</v>
      </c>
      <c r="G148" s="156" t="s">
        <v>287</v>
      </c>
      <c r="H148" s="157">
        <v>1</v>
      </c>
      <c r="I148" s="158"/>
      <c r="J148" s="158"/>
      <c r="K148" s="159">
        <f t="shared" si="1"/>
        <v>0</v>
      </c>
      <c r="L148" s="160"/>
      <c r="M148" s="32"/>
      <c r="N148" s="161" t="s">
        <v>1</v>
      </c>
      <c r="O148" s="162" t="s">
        <v>41</v>
      </c>
      <c r="P148" s="163">
        <f t="shared" si="2"/>
        <v>0</v>
      </c>
      <c r="Q148" s="163">
        <f t="shared" si="3"/>
        <v>0</v>
      </c>
      <c r="R148" s="163">
        <f t="shared" si="4"/>
        <v>0</v>
      </c>
      <c r="S148" s="60"/>
      <c r="T148" s="164">
        <f t="shared" si="5"/>
        <v>0</v>
      </c>
      <c r="U148" s="164">
        <v>0</v>
      </c>
      <c r="V148" s="164">
        <f t="shared" si="6"/>
        <v>0</v>
      </c>
      <c r="W148" s="164">
        <v>0</v>
      </c>
      <c r="X148" s="165">
        <f t="shared" si="7"/>
        <v>0</v>
      </c>
      <c r="Y148" s="31"/>
      <c r="Z148" s="31"/>
      <c r="AA148" s="31"/>
      <c r="AB148" s="31"/>
      <c r="AC148" s="31"/>
      <c r="AD148" s="31"/>
      <c r="AE148" s="31"/>
      <c r="AR148" s="166" t="s">
        <v>278</v>
      </c>
      <c r="AT148" s="166" t="s">
        <v>132</v>
      </c>
      <c r="AU148" s="166" t="s">
        <v>137</v>
      </c>
      <c r="AY148" s="16" t="s">
        <v>127</v>
      </c>
      <c r="BE148" s="167">
        <f t="shared" si="8"/>
        <v>0</v>
      </c>
      <c r="BF148" s="167">
        <f t="shared" si="9"/>
        <v>0</v>
      </c>
      <c r="BG148" s="167">
        <f t="shared" si="10"/>
        <v>0</v>
      </c>
      <c r="BH148" s="167">
        <f t="shared" si="11"/>
        <v>0</v>
      </c>
      <c r="BI148" s="167">
        <f t="shared" si="12"/>
        <v>0</v>
      </c>
      <c r="BJ148" s="16" t="s">
        <v>137</v>
      </c>
      <c r="BK148" s="167">
        <f t="shared" si="13"/>
        <v>0</v>
      </c>
      <c r="BL148" s="16" t="s">
        <v>278</v>
      </c>
      <c r="BM148" s="166" t="s">
        <v>194</v>
      </c>
    </row>
    <row r="149" spans="1:65" s="2" customFormat="1" ht="24.2" customHeight="1">
      <c r="A149" s="31"/>
      <c r="B149" s="152"/>
      <c r="C149" s="153" t="s">
        <v>191</v>
      </c>
      <c r="D149" s="153" t="s">
        <v>132</v>
      </c>
      <c r="E149" s="154" t="s">
        <v>290</v>
      </c>
      <c r="F149" s="155" t="s">
        <v>291</v>
      </c>
      <c r="G149" s="156" t="s">
        <v>215</v>
      </c>
      <c r="H149" s="157">
        <v>224</v>
      </c>
      <c r="I149" s="158"/>
      <c r="J149" s="158"/>
      <c r="K149" s="159">
        <f t="shared" si="1"/>
        <v>0</v>
      </c>
      <c r="L149" s="160"/>
      <c r="M149" s="32"/>
      <c r="N149" s="161" t="s">
        <v>1</v>
      </c>
      <c r="O149" s="162" t="s">
        <v>41</v>
      </c>
      <c r="P149" s="163">
        <f t="shared" si="2"/>
        <v>0</v>
      </c>
      <c r="Q149" s="163">
        <f t="shared" si="3"/>
        <v>0</v>
      </c>
      <c r="R149" s="163">
        <f t="shared" si="4"/>
        <v>0</v>
      </c>
      <c r="S149" s="60"/>
      <c r="T149" s="164">
        <f t="shared" si="5"/>
        <v>0</v>
      </c>
      <c r="U149" s="164">
        <v>0</v>
      </c>
      <c r="V149" s="164">
        <f t="shared" si="6"/>
        <v>0</v>
      </c>
      <c r="W149" s="164">
        <v>0</v>
      </c>
      <c r="X149" s="165">
        <f t="shared" si="7"/>
        <v>0</v>
      </c>
      <c r="Y149" s="31"/>
      <c r="Z149" s="31"/>
      <c r="AA149" s="31"/>
      <c r="AB149" s="31"/>
      <c r="AC149" s="31"/>
      <c r="AD149" s="31"/>
      <c r="AE149" s="31"/>
      <c r="AR149" s="166" t="s">
        <v>278</v>
      </c>
      <c r="AT149" s="166" t="s">
        <v>132</v>
      </c>
      <c r="AU149" s="166" t="s">
        <v>137</v>
      </c>
      <c r="AY149" s="16" t="s">
        <v>127</v>
      </c>
      <c r="BE149" s="167">
        <f t="shared" si="8"/>
        <v>0</v>
      </c>
      <c r="BF149" s="167">
        <f t="shared" si="9"/>
        <v>0</v>
      </c>
      <c r="BG149" s="167">
        <f t="shared" si="10"/>
        <v>0</v>
      </c>
      <c r="BH149" s="167">
        <f t="shared" si="11"/>
        <v>0</v>
      </c>
      <c r="BI149" s="167">
        <f t="shared" si="12"/>
        <v>0</v>
      </c>
      <c r="BJ149" s="16" t="s">
        <v>137</v>
      </c>
      <c r="BK149" s="167">
        <f t="shared" si="13"/>
        <v>0</v>
      </c>
      <c r="BL149" s="16" t="s">
        <v>278</v>
      </c>
      <c r="BM149" s="166" t="s">
        <v>197</v>
      </c>
    </row>
    <row r="150" spans="1:65" s="13" customFormat="1">
      <c r="B150" s="168"/>
      <c r="D150" s="169" t="s">
        <v>161</v>
      </c>
      <c r="E150" s="170" t="s">
        <v>1</v>
      </c>
      <c r="F150" s="171" t="s">
        <v>292</v>
      </c>
      <c r="H150" s="172">
        <v>224</v>
      </c>
      <c r="I150" s="173"/>
      <c r="J150" s="173"/>
      <c r="M150" s="168"/>
      <c r="N150" s="174"/>
      <c r="O150" s="175"/>
      <c r="P150" s="175"/>
      <c r="Q150" s="175"/>
      <c r="R150" s="175"/>
      <c r="S150" s="175"/>
      <c r="T150" s="175"/>
      <c r="U150" s="175"/>
      <c r="V150" s="175"/>
      <c r="W150" s="175"/>
      <c r="X150" s="176"/>
      <c r="AT150" s="170" t="s">
        <v>161</v>
      </c>
      <c r="AU150" s="170" t="s">
        <v>137</v>
      </c>
      <c r="AV150" s="13" t="s">
        <v>137</v>
      </c>
      <c r="AW150" s="13" t="s">
        <v>4</v>
      </c>
      <c r="AX150" s="13" t="s">
        <v>77</v>
      </c>
      <c r="AY150" s="170" t="s">
        <v>127</v>
      </c>
    </row>
    <row r="151" spans="1:65" s="14" customFormat="1">
      <c r="B151" s="177"/>
      <c r="D151" s="169" t="s">
        <v>161</v>
      </c>
      <c r="E151" s="178" t="s">
        <v>1</v>
      </c>
      <c r="F151" s="179" t="s">
        <v>163</v>
      </c>
      <c r="H151" s="180">
        <v>224</v>
      </c>
      <c r="I151" s="181"/>
      <c r="J151" s="181"/>
      <c r="M151" s="177"/>
      <c r="N151" s="182"/>
      <c r="O151" s="183"/>
      <c r="P151" s="183"/>
      <c r="Q151" s="183"/>
      <c r="R151" s="183"/>
      <c r="S151" s="183"/>
      <c r="T151" s="183"/>
      <c r="U151" s="183"/>
      <c r="V151" s="183"/>
      <c r="W151" s="183"/>
      <c r="X151" s="184"/>
      <c r="AT151" s="178" t="s">
        <v>161</v>
      </c>
      <c r="AU151" s="178" t="s">
        <v>137</v>
      </c>
      <c r="AV151" s="14" t="s">
        <v>136</v>
      </c>
      <c r="AW151" s="14" t="s">
        <v>4</v>
      </c>
      <c r="AX151" s="14" t="s">
        <v>85</v>
      </c>
      <c r="AY151" s="178" t="s">
        <v>127</v>
      </c>
    </row>
    <row r="152" spans="1:65" s="2" customFormat="1" ht="24.2" customHeight="1">
      <c r="A152" s="31"/>
      <c r="B152" s="152"/>
      <c r="C152" s="186" t="s">
        <v>160</v>
      </c>
      <c r="D152" s="186" t="s">
        <v>212</v>
      </c>
      <c r="E152" s="187" t="s">
        <v>293</v>
      </c>
      <c r="F152" s="188" t="s">
        <v>294</v>
      </c>
      <c r="G152" s="189" t="s">
        <v>215</v>
      </c>
      <c r="H152" s="190">
        <v>240</v>
      </c>
      <c r="I152" s="191"/>
      <c r="J152" s="192"/>
      <c r="K152" s="193">
        <f>ROUND(P152*H152,2)</f>
        <v>0</v>
      </c>
      <c r="L152" s="192"/>
      <c r="M152" s="194"/>
      <c r="N152" s="195" t="s">
        <v>1</v>
      </c>
      <c r="O152" s="162" t="s">
        <v>41</v>
      </c>
      <c r="P152" s="163">
        <f>I152+J152</f>
        <v>0</v>
      </c>
      <c r="Q152" s="163">
        <f>ROUND(I152*H152,2)</f>
        <v>0</v>
      </c>
      <c r="R152" s="163">
        <f>ROUND(J152*H152,2)</f>
        <v>0</v>
      </c>
      <c r="S152" s="60"/>
      <c r="T152" s="164">
        <f>S152*H152</f>
        <v>0</v>
      </c>
      <c r="U152" s="164">
        <v>0</v>
      </c>
      <c r="V152" s="164">
        <f>U152*H152</f>
        <v>0</v>
      </c>
      <c r="W152" s="164">
        <v>0</v>
      </c>
      <c r="X152" s="165">
        <f>W152*H152</f>
        <v>0</v>
      </c>
      <c r="Y152" s="31"/>
      <c r="Z152" s="31"/>
      <c r="AA152" s="31"/>
      <c r="AB152" s="31"/>
      <c r="AC152" s="31"/>
      <c r="AD152" s="31"/>
      <c r="AE152" s="31"/>
      <c r="AR152" s="166" t="s">
        <v>295</v>
      </c>
      <c r="AT152" s="166" t="s">
        <v>212</v>
      </c>
      <c r="AU152" s="166" t="s">
        <v>137</v>
      </c>
      <c r="AY152" s="16" t="s">
        <v>127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6" t="s">
        <v>137</v>
      </c>
      <c r="BK152" s="167">
        <f>ROUND(P152*H152,2)</f>
        <v>0</v>
      </c>
      <c r="BL152" s="16" t="s">
        <v>278</v>
      </c>
      <c r="BM152" s="166" t="s">
        <v>201</v>
      </c>
    </row>
    <row r="153" spans="1:65" s="12" customFormat="1" ht="22.9" customHeight="1">
      <c r="B153" s="138"/>
      <c r="D153" s="139" t="s">
        <v>76</v>
      </c>
      <c r="E153" s="150" t="s">
        <v>296</v>
      </c>
      <c r="F153" s="150" t="s">
        <v>297</v>
      </c>
      <c r="I153" s="141"/>
      <c r="J153" s="141"/>
      <c r="K153" s="151">
        <f>BK153</f>
        <v>0</v>
      </c>
      <c r="M153" s="138"/>
      <c r="N153" s="143"/>
      <c r="O153" s="144"/>
      <c r="P153" s="144"/>
      <c r="Q153" s="145">
        <f>SUM(Q154:Q155)</f>
        <v>0</v>
      </c>
      <c r="R153" s="145">
        <f>SUM(R154:R155)</f>
        <v>0</v>
      </c>
      <c r="S153" s="144"/>
      <c r="T153" s="146">
        <f>SUM(T154:T155)</f>
        <v>0</v>
      </c>
      <c r="U153" s="144"/>
      <c r="V153" s="146">
        <f>SUM(V154:V155)</f>
        <v>0</v>
      </c>
      <c r="W153" s="144"/>
      <c r="X153" s="147">
        <f>SUM(X154:X155)</f>
        <v>0</v>
      </c>
      <c r="AR153" s="139" t="s">
        <v>137</v>
      </c>
      <c r="AT153" s="148" t="s">
        <v>76</v>
      </c>
      <c r="AU153" s="148" t="s">
        <v>85</v>
      </c>
      <c r="AY153" s="139" t="s">
        <v>127</v>
      </c>
      <c r="BK153" s="149">
        <f>SUM(BK154:BK155)</f>
        <v>0</v>
      </c>
    </row>
    <row r="154" spans="1:65" s="2" customFormat="1" ht="37.9" customHeight="1">
      <c r="A154" s="31"/>
      <c r="B154" s="152"/>
      <c r="C154" s="153" t="s">
        <v>198</v>
      </c>
      <c r="D154" s="153" t="s">
        <v>132</v>
      </c>
      <c r="E154" s="154" t="s">
        <v>298</v>
      </c>
      <c r="F154" s="155" t="s">
        <v>299</v>
      </c>
      <c r="G154" s="156" t="s">
        <v>135</v>
      </c>
      <c r="H154" s="157">
        <v>283.33300000000003</v>
      </c>
      <c r="I154" s="158"/>
      <c r="J154" s="158"/>
      <c r="K154" s="159">
        <f>ROUND(P154*H154,2)</f>
        <v>0</v>
      </c>
      <c r="L154" s="160"/>
      <c r="M154" s="32"/>
      <c r="N154" s="161" t="s">
        <v>1</v>
      </c>
      <c r="O154" s="162" t="s">
        <v>41</v>
      </c>
      <c r="P154" s="163">
        <f>I154+J154</f>
        <v>0</v>
      </c>
      <c r="Q154" s="163">
        <f>ROUND(I154*H154,2)</f>
        <v>0</v>
      </c>
      <c r="R154" s="163">
        <f>ROUND(J154*H154,2)</f>
        <v>0</v>
      </c>
      <c r="S154" s="60"/>
      <c r="T154" s="164">
        <f>S154*H154</f>
        <v>0</v>
      </c>
      <c r="U154" s="164">
        <v>0</v>
      </c>
      <c r="V154" s="164">
        <f>U154*H154</f>
        <v>0</v>
      </c>
      <c r="W154" s="164">
        <v>0</v>
      </c>
      <c r="X154" s="165">
        <f>W154*H154</f>
        <v>0</v>
      </c>
      <c r="Y154" s="31"/>
      <c r="Z154" s="31"/>
      <c r="AA154" s="31"/>
      <c r="AB154" s="31"/>
      <c r="AC154" s="31"/>
      <c r="AD154" s="31"/>
      <c r="AE154" s="31"/>
      <c r="AR154" s="166" t="s">
        <v>160</v>
      </c>
      <c r="AT154" s="166" t="s">
        <v>132</v>
      </c>
      <c r="AU154" s="166" t="s">
        <v>137</v>
      </c>
      <c r="AY154" s="16" t="s">
        <v>127</v>
      </c>
      <c r="BE154" s="167">
        <f>IF(O154="základná",K154,0)</f>
        <v>0</v>
      </c>
      <c r="BF154" s="167">
        <f>IF(O154="znížená",K154,0)</f>
        <v>0</v>
      </c>
      <c r="BG154" s="167">
        <f>IF(O154="zákl. prenesená",K154,0)</f>
        <v>0</v>
      </c>
      <c r="BH154" s="167">
        <f>IF(O154="zníž. prenesená",K154,0)</f>
        <v>0</v>
      </c>
      <c r="BI154" s="167">
        <f>IF(O154="nulová",K154,0)</f>
        <v>0</v>
      </c>
      <c r="BJ154" s="16" t="s">
        <v>137</v>
      </c>
      <c r="BK154" s="167">
        <f>ROUND(P154*H154,2)</f>
        <v>0</v>
      </c>
      <c r="BL154" s="16" t="s">
        <v>160</v>
      </c>
      <c r="BM154" s="166" t="s">
        <v>205</v>
      </c>
    </row>
    <row r="155" spans="1:65" s="2" customFormat="1" ht="33" customHeight="1">
      <c r="A155" s="31"/>
      <c r="B155" s="152"/>
      <c r="C155" s="153" t="s">
        <v>166</v>
      </c>
      <c r="D155" s="153" t="s">
        <v>132</v>
      </c>
      <c r="E155" s="154" t="s">
        <v>300</v>
      </c>
      <c r="F155" s="155" t="s">
        <v>301</v>
      </c>
      <c r="G155" s="156" t="s">
        <v>204</v>
      </c>
      <c r="H155" s="185"/>
      <c r="I155" s="158"/>
      <c r="J155" s="158"/>
      <c r="K155" s="159">
        <f>ROUND(P155*H155,2)</f>
        <v>0</v>
      </c>
      <c r="L155" s="160"/>
      <c r="M155" s="32"/>
      <c r="N155" s="161" t="s">
        <v>1</v>
      </c>
      <c r="O155" s="162" t="s">
        <v>41</v>
      </c>
      <c r="P155" s="163">
        <f>I155+J155</f>
        <v>0</v>
      </c>
      <c r="Q155" s="163">
        <f>ROUND(I155*H155,2)</f>
        <v>0</v>
      </c>
      <c r="R155" s="163">
        <f>ROUND(J155*H155,2)</f>
        <v>0</v>
      </c>
      <c r="S155" s="60"/>
      <c r="T155" s="164">
        <f>S155*H155</f>
        <v>0</v>
      </c>
      <c r="U155" s="164">
        <v>0</v>
      </c>
      <c r="V155" s="164">
        <f>U155*H155</f>
        <v>0</v>
      </c>
      <c r="W155" s="164">
        <v>0</v>
      </c>
      <c r="X155" s="165">
        <f>W155*H155</f>
        <v>0</v>
      </c>
      <c r="Y155" s="31"/>
      <c r="Z155" s="31"/>
      <c r="AA155" s="31"/>
      <c r="AB155" s="31"/>
      <c r="AC155" s="31"/>
      <c r="AD155" s="31"/>
      <c r="AE155" s="31"/>
      <c r="AR155" s="166" t="s">
        <v>160</v>
      </c>
      <c r="AT155" s="166" t="s">
        <v>132</v>
      </c>
      <c r="AU155" s="166" t="s">
        <v>137</v>
      </c>
      <c r="AY155" s="16" t="s">
        <v>127</v>
      </c>
      <c r="BE155" s="167">
        <f>IF(O155="základná",K155,0)</f>
        <v>0</v>
      </c>
      <c r="BF155" s="167">
        <f>IF(O155="znížená",K155,0)</f>
        <v>0</v>
      </c>
      <c r="BG155" s="167">
        <f>IF(O155="zákl. prenesená",K155,0)</f>
        <v>0</v>
      </c>
      <c r="BH155" s="167">
        <f>IF(O155="zníž. prenesená",K155,0)</f>
        <v>0</v>
      </c>
      <c r="BI155" s="167">
        <f>IF(O155="nulová",K155,0)</f>
        <v>0</v>
      </c>
      <c r="BJ155" s="16" t="s">
        <v>137</v>
      </c>
      <c r="BK155" s="167">
        <f>ROUND(P155*H155,2)</f>
        <v>0</v>
      </c>
      <c r="BL155" s="16" t="s">
        <v>160</v>
      </c>
      <c r="BM155" s="166" t="s">
        <v>211</v>
      </c>
    </row>
    <row r="156" spans="1:65" s="12" customFormat="1" ht="22.9" customHeight="1">
      <c r="B156" s="138"/>
      <c r="D156" s="139" t="s">
        <v>76</v>
      </c>
      <c r="E156" s="150" t="s">
        <v>302</v>
      </c>
      <c r="F156" s="150" t="s">
        <v>303</v>
      </c>
      <c r="I156" s="141"/>
      <c r="J156" s="141"/>
      <c r="K156" s="151">
        <f>BK156</f>
        <v>0</v>
      </c>
      <c r="M156" s="138"/>
      <c r="N156" s="143"/>
      <c r="O156" s="144"/>
      <c r="P156" s="144"/>
      <c r="Q156" s="145">
        <f>Q157</f>
        <v>0</v>
      </c>
      <c r="R156" s="145">
        <f>R157</f>
        <v>0</v>
      </c>
      <c r="S156" s="144"/>
      <c r="T156" s="146">
        <f>T157</f>
        <v>0</v>
      </c>
      <c r="U156" s="144"/>
      <c r="V156" s="146">
        <f>V157</f>
        <v>0</v>
      </c>
      <c r="W156" s="144"/>
      <c r="X156" s="147">
        <f>X157</f>
        <v>0</v>
      </c>
      <c r="AR156" s="139" t="s">
        <v>136</v>
      </c>
      <c r="AT156" s="148" t="s">
        <v>76</v>
      </c>
      <c r="AU156" s="148" t="s">
        <v>85</v>
      </c>
      <c r="AY156" s="139" t="s">
        <v>127</v>
      </c>
      <c r="BK156" s="149">
        <f>BK157</f>
        <v>0</v>
      </c>
    </row>
    <row r="157" spans="1:65" s="2" customFormat="1" ht="37.9" customHeight="1">
      <c r="A157" s="31"/>
      <c r="B157" s="152"/>
      <c r="C157" s="153" t="s">
        <v>208</v>
      </c>
      <c r="D157" s="153" t="s">
        <v>132</v>
      </c>
      <c r="E157" s="154" t="s">
        <v>304</v>
      </c>
      <c r="F157" s="155" t="s">
        <v>305</v>
      </c>
      <c r="G157" s="156" t="s">
        <v>306</v>
      </c>
      <c r="H157" s="157">
        <v>12</v>
      </c>
      <c r="I157" s="158"/>
      <c r="J157" s="158"/>
      <c r="K157" s="159">
        <f>ROUND(P157*H157,2)</f>
        <v>0</v>
      </c>
      <c r="L157" s="160"/>
      <c r="M157" s="32"/>
      <c r="N157" s="196" t="s">
        <v>1</v>
      </c>
      <c r="O157" s="197" t="s">
        <v>41</v>
      </c>
      <c r="P157" s="198">
        <f>I157+J157</f>
        <v>0</v>
      </c>
      <c r="Q157" s="198">
        <f>ROUND(I157*H157,2)</f>
        <v>0</v>
      </c>
      <c r="R157" s="198">
        <f>ROUND(J157*H157,2)</f>
        <v>0</v>
      </c>
      <c r="S157" s="199"/>
      <c r="T157" s="200">
        <f>S157*H157</f>
        <v>0</v>
      </c>
      <c r="U157" s="200">
        <v>0</v>
      </c>
      <c r="V157" s="200">
        <f>U157*H157</f>
        <v>0</v>
      </c>
      <c r="W157" s="200">
        <v>0</v>
      </c>
      <c r="X157" s="201">
        <f>W157*H157</f>
        <v>0</v>
      </c>
      <c r="Y157" s="31"/>
      <c r="Z157" s="31"/>
      <c r="AA157" s="31"/>
      <c r="AB157" s="31"/>
      <c r="AC157" s="31"/>
      <c r="AD157" s="31"/>
      <c r="AE157" s="31"/>
      <c r="AR157" s="166" t="s">
        <v>307</v>
      </c>
      <c r="AT157" s="166" t="s">
        <v>132</v>
      </c>
      <c r="AU157" s="166" t="s">
        <v>137</v>
      </c>
      <c r="AY157" s="16" t="s">
        <v>127</v>
      </c>
      <c r="BE157" s="167">
        <f>IF(O157="základná",K157,0)</f>
        <v>0</v>
      </c>
      <c r="BF157" s="167">
        <f>IF(O157="znížená",K157,0)</f>
        <v>0</v>
      </c>
      <c r="BG157" s="167">
        <f>IF(O157="zákl. prenesená",K157,0)</f>
        <v>0</v>
      </c>
      <c r="BH157" s="167">
        <f>IF(O157="zníž. prenesená",K157,0)</f>
        <v>0</v>
      </c>
      <c r="BI157" s="167">
        <f>IF(O157="nulová",K157,0)</f>
        <v>0</v>
      </c>
      <c r="BJ157" s="16" t="s">
        <v>137</v>
      </c>
      <c r="BK157" s="167">
        <f>ROUND(P157*H157,2)</f>
        <v>0</v>
      </c>
      <c r="BL157" s="16" t="s">
        <v>307</v>
      </c>
      <c r="BM157" s="166" t="s">
        <v>216</v>
      </c>
    </row>
    <row r="158" spans="1:65" s="2" customFormat="1" ht="6.95" customHeight="1">
      <c r="A158" s="31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32"/>
      <c r="N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</row>
  </sheetData>
  <autoFilter ref="C122:L157"/>
  <mergeCells count="9">
    <mergeCell ref="E87:H87"/>
    <mergeCell ref="E113:H113"/>
    <mergeCell ref="E115:H11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Objekt1 - Výmena okien</vt:lpstr>
      <vt:lpstr>Objekt2 - Elek. práce</vt:lpstr>
      <vt:lpstr>'Objekt1 - Výmena okien'!Názvy_tlače</vt:lpstr>
      <vt:lpstr>'Objekt2 - Elek. práce'!Názvy_tlače</vt:lpstr>
      <vt:lpstr>'Rekapitulácia stavby'!Názvy_tlače</vt:lpstr>
      <vt:lpstr>'Objekt1 - Výmena okien'!Oblasť_tlače</vt:lpstr>
      <vt:lpstr>'Objekt2 - Elek. práce'!Oblasť_tlače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PAPRCKA\Milan</dc:creator>
  <cp:lastModifiedBy>Admin</cp:lastModifiedBy>
  <dcterms:created xsi:type="dcterms:W3CDTF">2024-08-09T13:44:10Z</dcterms:created>
  <dcterms:modified xsi:type="dcterms:W3CDTF">2024-08-12T12:25:35Z</dcterms:modified>
</cp:coreProperties>
</file>