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říloha 5.2a - Provizorní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'Příloha 5.2a - Provizorní...'!$C$124:$K$172</definedName>
    <definedName name="_xlnm.Print_Area" localSheetId="1">'Příloha 5.2a - Provizorní...'!$C$4:$J$76,'Příloha 5.2a - Provizorní...'!$C$82:$J$106,'Příloha 5.2a - Provizorní...'!$C$112:$J$172</definedName>
    <definedName name="_xlnm.Print_Titles" localSheetId="1">'Příloha 5.2a - Provizorní...'!$124:$124</definedName>
  </definedNames>
  <calcPr/>
</workbook>
</file>

<file path=xl/calcChain.xml><?xml version="1.0" encoding="utf-8"?>
<calcChain xmlns="http://schemas.openxmlformats.org/spreadsheetml/2006/main">
  <c i="1" l="1" r="AY95"/>
  <c i="2" r="J37"/>
  <c r="J36"/>
  <c r="J35"/>
  <c i="1" r="AX95"/>
  <c i="2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1"/>
  <c r="F119"/>
  <c r="E117"/>
  <c r="J92"/>
  <c r="F91"/>
  <c r="F89"/>
  <c r="E87"/>
  <c r="J21"/>
  <c r="E21"/>
  <c r="J121"/>
  <c r="J20"/>
  <c r="J18"/>
  <c r="E18"/>
  <c r="F92"/>
  <c r="J17"/>
  <c r="J12"/>
  <c r="J89"/>
  <c r="E7"/>
  <c r="E85"/>
  <c i="1" r="L90"/>
  <c r="AM90"/>
  <c r="AM89"/>
  <c r="L89"/>
  <c r="AM87"/>
  <c r="L87"/>
  <c r="L85"/>
  <c r="L84"/>
  <c i="2" r="J167"/>
  <c r="J159"/>
  <c r="J150"/>
  <c r="J146"/>
  <c r="BK138"/>
  <c r="J153"/>
  <c r="BK131"/>
  <c r="J138"/>
  <c r="F34"/>
  <c r="BK161"/>
  <c r="J168"/>
  <c r="J156"/>
  <c r="J149"/>
  <c r="BK145"/>
  <c r="BK136"/>
  <c r="BK156"/>
  <c r="J165"/>
  <c r="J170"/>
  <c r="BK165"/>
  <c r="F36"/>
  <c r="J152"/>
  <c r="BK129"/>
  <c r="J135"/>
  <c r="BK158"/>
  <c r="BK149"/>
  <c r="J145"/>
  <c r="J142"/>
  <c r="BK128"/>
  <c r="J136"/>
  <c r="J172"/>
  <c r="J131"/>
  <c r="J166"/>
  <c r="BK172"/>
  <c r="BK153"/>
  <c r="BK146"/>
  <c r="BK143"/>
  <c r="BK133"/>
  <c r="BK150"/>
  <c r="J128"/>
  <c r="J130"/>
  <c r="J148"/>
  <c r="BK142"/>
  <c r="BK130"/>
  <c r="J139"/>
  <c r="BK166"/>
  <c r="BK134"/>
  <c r="BK164"/>
  <c r="F35"/>
  <c r="J134"/>
  <c r="BK140"/>
  <c r="J34"/>
  <c r="BK167"/>
  <c r="BK159"/>
  <c r="BK171"/>
  <c r="J155"/>
  <c r="J147"/>
  <c r="J143"/>
  <c r="BK137"/>
  <c r="BK155"/>
  <c r="BK135"/>
  <c r="J141"/>
  <c r="J129"/>
  <c r="J164"/>
  <c r="BK168"/>
  <c r="F37"/>
  <c r="BK170"/>
  <c i="1" r="AS94"/>
  <c i="2" r="J171"/>
  <c r="BK152"/>
  <c r="BK147"/>
  <c r="J144"/>
  <c r="J140"/>
  <c r="J158"/>
  <c r="J137"/>
  <c r="J161"/>
  <c r="BK157"/>
  <c r="BK148"/>
  <c r="BK144"/>
  <c r="BK141"/>
  <c r="J157"/>
  <c r="J133"/>
  <c r="BK139"/>
  <c l="1" r="BK127"/>
  <c r="J127"/>
  <c r="J98"/>
  <c r="P154"/>
  <c r="R163"/>
  <c r="T127"/>
  <c r="BK154"/>
  <c r="J154"/>
  <c r="J101"/>
  <c r="P163"/>
  <c r="P162"/>
  <c r="R151"/>
  <c r="P132"/>
  <c r="BK163"/>
  <c r="T154"/>
  <c r="P151"/>
  <c r="R132"/>
  <c r="P169"/>
  <c r="BK132"/>
  <c r="J132"/>
  <c r="J99"/>
  <c r="T151"/>
  <c r="BK169"/>
  <c r="J169"/>
  <c r="J105"/>
  <c r="T132"/>
  <c r="T163"/>
  <c r="R127"/>
  <c r="BK151"/>
  <c r="J151"/>
  <c r="J100"/>
  <c r="R169"/>
  <c r="P127"/>
  <c r="P126"/>
  <c r="P125"/>
  <c i="1" r="AU95"/>
  <c i="2" r="R154"/>
  <c r="T169"/>
  <c r="BK160"/>
  <c r="J160"/>
  <c r="J102"/>
  <c r="BE168"/>
  <c i="1" r="BC95"/>
  <c r="AW95"/>
  <c i="2" r="J91"/>
  <c r="J119"/>
  <c r="F122"/>
  <c r="BE133"/>
  <c r="BE138"/>
  <c r="BE140"/>
  <c r="BE171"/>
  <c r="BE172"/>
  <c r="E115"/>
  <c r="BE128"/>
  <c r="BE130"/>
  <c r="BE131"/>
  <c r="BE134"/>
  <c r="BE149"/>
  <c r="BE155"/>
  <c r="BE157"/>
  <c r="BE158"/>
  <c i="1" r="BB95"/>
  <c i="2" r="BE129"/>
  <c r="BE135"/>
  <c r="BE136"/>
  <c r="BE137"/>
  <c r="BE139"/>
  <c r="BE141"/>
  <c r="BE142"/>
  <c r="BE143"/>
  <c r="BE144"/>
  <c r="BE145"/>
  <c r="BE146"/>
  <c r="BE147"/>
  <c r="BE148"/>
  <c r="BE150"/>
  <c r="BE152"/>
  <c r="BE153"/>
  <c r="BE156"/>
  <c r="BE170"/>
  <c r="BE167"/>
  <c r="BE159"/>
  <c r="BE161"/>
  <c r="BE164"/>
  <c r="BE165"/>
  <c i="1" r="BA95"/>
  <c i="2" r="BE166"/>
  <c i="1" r="BD95"/>
  <c r="BB94"/>
  <c r="W31"/>
  <c r="BA94"/>
  <c r="W30"/>
  <c r="AU94"/>
  <c r="BC94"/>
  <c r="W32"/>
  <c r="BD94"/>
  <c r="W33"/>
  <c i="2" l="1" r="BK162"/>
  <c r="J162"/>
  <c r="J103"/>
  <c r="R126"/>
  <c r="T162"/>
  <c r="T126"/>
  <c r="R162"/>
  <c r="BK126"/>
  <c r="BK125"/>
  <c r="J125"/>
  <c r="J96"/>
  <c r="J163"/>
  <c r="J104"/>
  <c r="J33"/>
  <c i="1" r="AV95"/>
  <c r="AT95"/>
  <c r="AW94"/>
  <c r="AK30"/>
  <c r="AX94"/>
  <c i="2" r="F33"/>
  <c i="1" r="AZ95"/>
  <c r="AZ94"/>
  <c r="W29"/>
  <c r="AY94"/>
  <c i="2" l="1" r="T125"/>
  <c r="R125"/>
  <c r="J126"/>
  <c r="J97"/>
  <c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<sst xmlns="http://schemas.openxmlformats.org/spreadsheetml/2006/main">
  <si>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</si>
  <si>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</si>
  <si>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</si>
  <si>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</si>
  <si>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</si>
  <si>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{122ebe8f-269e-400b-a378-1746f3f0561e}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</si>
  <si>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</si>
  <si>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</si>
  <si>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</si>
  <si>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</si>
  <si>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</si>
  <si>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</si>
  <si>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</si>
  <si>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</si>
  <si>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K20240807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</si>
  <si>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</si>
  <si>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</si>
  <si>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ALFAGEN-železniční vlečka-odstranění části vlečky</t>
  </si>
  <si>
    <t>KSO:</t>
  </si>
  <si>
    <t>CC-CZ:</t>
  </si>
  <si>
    <t>Místo:</t>
  </si>
  <si>
    <t>Areál AL INVEST Břidličná a.s.</t>
  </si>
  <si>
    <t>Datum:</t>
  </si>
  <si>
    <t>7. 8. 2024</t>
  </si>
  <si>
    <t>Zadavatel:</t>
  </si>
  <si>
    <t>IČ:</t>
  </si>
  <si>
    <t>AL INVEST Břidličná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</si>
  <si>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</si>
  <si>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</si>
  <si>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</si>
  <si>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</si>
  <si>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</si>
  <si>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</si>
  <si>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</si>
  <si>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Ing. Lucie Lukášová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</si>
  <si>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</si>
  <si>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</si>
  <si>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</si>
  <si>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</si>
  <si>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</si>
  <si>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</si>
  <si>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</si>
  <si>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</si>
  <si>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</si>
  <si>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</si>
  <si>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</si>
  <si>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</si>
  <si>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</si>
  <si>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</si>
  <si>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</si>
  <si>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</si>
  <si>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</si>
  <si>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</si>
  <si>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</si>
  <si>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</si>
  <si>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</si>
  <si>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</si>
  <si>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</si>
  <si>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</si>
  <si>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</si>
  <si>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</si>
  <si>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</si>
  <si>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</si>
  <si>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</si>
  <si>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</si>
  <si>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</si>
  <si>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</si>
  <si>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</si>
  <si>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</si>
  <si>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</si>
  <si>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</si>
  <si>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</si>
  <si>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</si>
  <si>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</si>
  <si>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</si>
  <si>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</si>
  <si>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</si>
  <si>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</si>
  <si>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</si>
  <si>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</si>
  <si>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</si>
  <si>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Příloha 5.2a</t>
  </si>
  <si>
    <t>Provizorní plocha pro skladování-štěrk</t>
  </si>
  <si>
    <t>STA</t>
  </si>
  <si>
    <t>1</t>
  </si>
  <si>
    <t>{7a0739a5-6432-4aba-b2bf-a280507a8438}</t>
  </si>
  <si>
    <t>2</t>
  </si>
  <si>
    <t>KRYCÍ LIST SOUPISU PRACÍ</t>
  </si>
  <si>
    <t>Objekt:</t>
  </si>
  <si>
    <t>Příloha 5.2a - Provizorní plocha pro skladování-štěrk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</si>
  <si>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</si>
  <si>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</si>
  <si>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</si>
  <si>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</si>
  <si>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</si>
  <si>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</si>
  <si>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</si>
  <si>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</si>
  <si>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</si>
  <si>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</si>
  <si>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</si>
  <si>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</si>
  <si>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</si>
  <si>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</si>
  <si>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</si>
  <si>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</si>
  <si>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</si>
  <si>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</si>
  <si>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</si>
  <si>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</si>
  <si>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</si>
  <si>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</si>
  <si>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</si>
  <si>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</si>
  <si>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</si>
  <si>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</si>
  <si>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</si>
  <si>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</si>
  <si>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</si>
  <si>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</si>
  <si>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</si>
  <si>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</si>
  <si>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122151104</t>
  </si>
  <si>
    <t>Odkopávky a prokopávky nezapažené strojně v hornině třídy těžitelnosti I skupiny 1 a 2 přes 100 do 500 m3</t>
  </si>
  <si>
    <t>m3</t>
  </si>
  <si>
    <t>4</t>
  </si>
  <si>
    <t>993273526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</si>
  <si>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</si>
  <si>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</si>
  <si>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-1550458671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</si>
  <si>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</si>
  <si>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</si>
  <si>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</si>
  <si>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</si>
  <si>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200875742</t>
  </si>
  <si>
    <t>171251201</t>
  </si>
  <si>
    <t>Uložení sypaniny na skládky nebo meziskládky bez hutnění s upravením uložené sypaniny do předepsaného tvaru</t>
  </si>
  <si>
    <t>-979439774</t>
  </si>
  <si>
    <t>5</t>
  </si>
  <si>
    <t>Komunikace pozemní</t>
  </si>
  <si>
    <t>525321111</t>
  </si>
  <si>
    <t>Demontáž koleje na pražcích dřevěných soustavy S49 rozdělení c</t>
  </si>
  <si>
    <t>m</t>
  </si>
  <si>
    <t>1467116228</t>
  </si>
  <si>
    <t>6</t>
  </si>
  <si>
    <t>525341111</t>
  </si>
  <si>
    <t>Demontáž koleje na pražcích betonových soustavy S49 rozdělení c</t>
  </si>
  <si>
    <t>936749407</t>
  </si>
  <si>
    <t>7</t>
  </si>
  <si>
    <t>535191111</t>
  </si>
  <si>
    <t>Demontáž výhybkové opěrky jazykové</t>
  </si>
  <si>
    <t>kus</t>
  </si>
  <si>
    <t>61898309</t>
  </si>
  <si>
    <t>8</t>
  </si>
  <si>
    <t>535621111</t>
  </si>
  <si>
    <t>Demontáž kolejového rozvětvení za výhybkou jednoduchou na pražcích dřevěných</t>
  </si>
  <si>
    <t>140163173</t>
  </si>
  <si>
    <t>9</t>
  </si>
  <si>
    <t>535621112</t>
  </si>
  <si>
    <t>Demontáž kolejového rozvětvení za výhybkou jednoduchou na pražcích betonových</t>
  </si>
  <si>
    <t>-890315333</t>
  </si>
  <si>
    <t>10</t>
  </si>
  <si>
    <t>535641112</t>
  </si>
  <si>
    <t>Demontáž kolejového rozvětvení za výhybkou křižovatkovou na pražcích betonových</t>
  </si>
  <si>
    <t>-1955101794</t>
  </si>
  <si>
    <t>11</t>
  </si>
  <si>
    <t>541291115</t>
  </si>
  <si>
    <t>Demontáž čelisťového závěru výhybky jednoduché</t>
  </si>
  <si>
    <t>-1372617818</t>
  </si>
  <si>
    <t>541291116</t>
  </si>
  <si>
    <t>Demontáž čelisťového závěru výhybky křižovatkové</t>
  </si>
  <si>
    <t>-1556819335</t>
  </si>
  <si>
    <t>13</t>
  </si>
  <si>
    <t>541291121</t>
  </si>
  <si>
    <t>Demontáž zařízení pro místní stavění výhybky jednoduché</t>
  </si>
  <si>
    <t>151302042</t>
  </si>
  <si>
    <t>14</t>
  </si>
  <si>
    <t>541291122</t>
  </si>
  <si>
    <t>Demontáž zařízení pro místní stavění výhybky křižovatkové</t>
  </si>
  <si>
    <t>-1661381103</t>
  </si>
  <si>
    <t>15</t>
  </si>
  <si>
    <t>541391211</t>
  </si>
  <si>
    <t>Demontáž roštu koleje na pražcích dřevěných rozdělení c</t>
  </si>
  <si>
    <t>1498366146</t>
  </si>
  <si>
    <t>16</t>
  </si>
  <si>
    <t>541391221</t>
  </si>
  <si>
    <t>Demontáž roštu koleje na pražcích betonových rozdělení c</t>
  </si>
  <si>
    <t>-591513617</t>
  </si>
  <si>
    <t>17</t>
  </si>
  <si>
    <t>541391311</t>
  </si>
  <si>
    <t>Demontáž kolejového roštu rozvětvení za výhybkou jednoduchou na pražcích dřevěných</t>
  </si>
  <si>
    <t>-1256065327</t>
  </si>
  <si>
    <t>18</t>
  </si>
  <si>
    <t>541391312</t>
  </si>
  <si>
    <t>Demontáž kolejového roštu rozvětvení za výhybkou jednoduchou na pražcích betonových</t>
  </si>
  <si>
    <t>-984445961</t>
  </si>
  <si>
    <t>19</t>
  </si>
  <si>
    <t>541391322</t>
  </si>
  <si>
    <t>Demontáž kolejového roštu rozvětvení za výhybkou křižovatkovou na pražcích betonových</t>
  </si>
  <si>
    <t>1077021695</t>
  </si>
  <si>
    <t>20</t>
  </si>
  <si>
    <t>541991111</t>
  </si>
  <si>
    <t>Demontáž upevňovadel svěrka nebo spona</t>
  </si>
  <si>
    <t>-1811988688</t>
  </si>
  <si>
    <t>564771111</t>
  </si>
  <si>
    <t>Podklad nebo kryt z kameniva hrubého drceného vel. 32-63 mm s rozprostřením a zhutněním plochy přes 100 m2, po zhutnění tl. 250 mm</t>
  </si>
  <si>
    <t>m2</t>
  </si>
  <si>
    <t>1105002472</t>
  </si>
  <si>
    <t>22</t>
  </si>
  <si>
    <t>564831111</t>
  </si>
  <si>
    <t>Podklad ze štěrkodrti ŠD s rozprostřením a zhutněním plochy přes 100 m2, po zhutnění tl. 100 mm</t>
  </si>
  <si>
    <t>-1147101541</t>
  </si>
  <si>
    <t>Ostatní konstrukce a práce, bourání</t>
  </si>
  <si>
    <t>23</t>
  </si>
  <si>
    <t>925901311</t>
  </si>
  <si>
    <t>Rozebrání kolejového zarážedla z kolejnice jakéhokoliv tvaru</t>
  </si>
  <si>
    <t>-87252370</t>
  </si>
  <si>
    <t>24</t>
  </si>
  <si>
    <t>953961112</t>
  </si>
  <si>
    <t>Kotva chemická s vyvrtáním otvoru do betonu, železobetonu nebo tvrdého kamene tmel, velikost M 10, hloubka 90 mm</t>
  </si>
  <si>
    <t>-519128822</t>
  </si>
  <si>
    <t>997</t>
  </si>
  <si>
    <t>Přesun sutě</t>
  </si>
  <si>
    <t>25</t>
  </si>
  <si>
    <t>997013862</t>
  </si>
  <si>
    <t>Poplatek za uložení stavebního odpadu na recyklační skládce (skládkovné) z armovaného betonu zatříděného do Katalogu odpadů pod kódem 17 01 01</t>
  </si>
  <si>
    <t>113399528</t>
  </si>
  <si>
    <t>26</t>
  </si>
  <si>
    <t>9970138NC1</t>
  </si>
  <si>
    <t>Poplatek za uložení stavebního odpadu na skládce (skládkovné) dřevěného zatříděného do Katalogu odpadů pod kódem 17 02 01</t>
  </si>
  <si>
    <t>728540024</t>
  </si>
  <si>
    <t>27</t>
  </si>
  <si>
    <t>9970138NC2</t>
  </si>
  <si>
    <t>Likvidace kovového odpadu</t>
  </si>
  <si>
    <t>1494873132</t>
  </si>
  <si>
    <t>28</t>
  </si>
  <si>
    <t>997241532</t>
  </si>
  <si>
    <t>Doprava vybouraných hmot, konstrukcí nebo suti pro dráhy kolejové vodorovné přemístění suti na vzdálenost do 7 km</t>
  </si>
  <si>
    <t>1140910380</t>
  </si>
  <si>
    <t>29</t>
  </si>
  <si>
    <t>997241535</t>
  </si>
  <si>
    <t>Doprava vybouraných hmot, konstrukcí nebo suti pro dráhy kolejové vodorovné přemístění suti na vzdálenost Příplatek k ceně za každý další započatý 1 km přes 7 km</t>
  </si>
  <si>
    <t>-1233161302</t>
  </si>
  <si>
    <t>998</t>
  </si>
  <si>
    <t>Přesun hmot</t>
  </si>
  <si>
    <t>30</t>
  </si>
  <si>
    <t>998225111</t>
  </si>
  <si>
    <t>Přesun hmot pro komunikace s krytem z kameniva, monolitickým betonovým nebo živičným dopravní vzdálenost do 200 m jakékoliv délky objektu</t>
  </si>
  <si>
    <t>-211448064</t>
  </si>
  <si>
    <t>PSV</t>
  </si>
  <si>
    <t>Práce a dodávky PSV</t>
  </si>
  <si>
    <t>767</t>
  </si>
  <si>
    <t>Konstrukce zámečnické</t>
  </si>
  <si>
    <t>31</t>
  </si>
  <si>
    <t>767163122</t>
  </si>
  <si>
    <t>Montáž zábradlí přímého v exteriéru v rovině (na rovné ploše) kotveného do betonu</t>
  </si>
  <si>
    <t>248829603</t>
  </si>
  <si>
    <t>32</t>
  </si>
  <si>
    <t>M</t>
  </si>
  <si>
    <t>14011076</t>
  </si>
  <si>
    <t>trubka ocelová bezešvá hladká jakost 11 353 108x4,0mm</t>
  </si>
  <si>
    <t>1694288359</t>
  </si>
  <si>
    <t>33</t>
  </si>
  <si>
    <t>31630545</t>
  </si>
  <si>
    <t>oblouk trubkový typ 3D tvar 90° - K3 D 108,0mm tl 3,6mm</t>
  </si>
  <si>
    <t>912939655</t>
  </si>
  <si>
    <t>34</t>
  </si>
  <si>
    <t>13611228</t>
  </si>
  <si>
    <t>plech ocelový hladký jakost S235JR tl 10mm tabule</t>
  </si>
  <si>
    <t>493597359</t>
  </si>
  <si>
    <t>35</t>
  </si>
  <si>
    <t>998767101</t>
  </si>
  <si>
    <t>Přesun hmot pro zámečnické konstrukce stanovený z hmotnosti přesunovaného materiálu vodorovná dopravní vzdálenost do 50 m základní v objektech výšky do 6 m</t>
  </si>
  <si>
    <t>-21287566</t>
  </si>
  <si>
    <t>783</t>
  </si>
  <si>
    <t>Dokončovací práce - nátěry</t>
  </si>
  <si>
    <t>36</t>
  </si>
  <si>
    <t>783614561</t>
  </si>
  <si>
    <t>Základní nátěr armatur a kovových potrubí jednonásobný potrubí přes DN 50 do DN 100 mm syntetický</t>
  </si>
  <si>
    <t>-2064243739</t>
  </si>
  <si>
    <t>37</t>
  </si>
  <si>
    <t>783615561</t>
  </si>
  <si>
    <t>Mezinátěr armatur a kovových potrubí potrubí přes DN 50 do DN 100 mm syntetický standardní</t>
  </si>
  <si>
    <t>424733533</t>
  </si>
  <si>
    <t>38</t>
  </si>
  <si>
    <t>783627623</t>
  </si>
  <si>
    <t>Krycí nátěr (email) armatur a kovových potrubí potrubí přes DN 50 do DN 100 mm jednonásobný silikonový tepelně odolný</t>
  </si>
  <si>
    <t>1491861149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</si>
</sst>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calcChain" Target="calcChain.xml"/><Relationship Id="rId4" Type="http://schemas.openxmlformats.org/officeDocument/2006/relationships/theme" Target="theme/theme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K20240807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ALFAGEN-železniční vlečka-odstranění části vlečky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Areál AL INVEST Břidličná a.s.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7. 8. 2024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AL INVEST Břidličná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Ing. Lucie Lukášová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24.7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'Příloha 5.2a - Provizorní...'!J30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'Příloha 5.2a - Provizorní...'!P125</f>
        <v>0</v>
      </c>
      <c r="AV95" s="125">
        <f>'Příloha 5.2a - Provizorní...'!J33</f>
        <v>0</v>
      </c>
      <c r="AW95" s="125">
        <f>'Příloha 5.2a - Provizorní...'!J34</f>
        <v>0</v>
      </c>
      <c r="AX95" s="125">
        <f>'Příloha 5.2a - Provizorní...'!J35</f>
        <v>0</v>
      </c>
      <c r="AY95" s="125">
        <f>'Příloha 5.2a - Provizorní...'!J36</f>
        <v>0</v>
      </c>
      <c r="AZ95" s="125">
        <f>'Příloha 5.2a - Provizorní...'!F33</f>
        <v>0</v>
      </c>
      <c r="BA95" s="125">
        <f>'Příloha 5.2a - Provizorní...'!F34</f>
        <v>0</v>
      </c>
      <c r="BB95" s="125">
        <f>'Příloha 5.2a - Provizorní...'!F35</f>
        <v>0</v>
      </c>
      <c r="BC95" s="125">
        <f>'Příloha 5.2a - Provizorní...'!F36</f>
        <v>0</v>
      </c>
      <c r="BD95" s="127">
        <f>'Příloha 5.2a - Provizorní...'!F37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Cym6mpK8plimP0WYeJbBhB9a1MbqaVWn1hotNh6oSzmEJT7Crp3YhfoSfGv14mn95KSFGdQlaNRo/qXWjN4pXA==" hashValue="3S2Zt5vyG3C6TPqYMQ3IqD2B+g6rXeeM4qx0Hhg1235DVZ1do5a1JGdEsIGlGOYSlX9blBbaXRDe7QRYA2WZh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Příloha 5.2a - Provizorní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86</v>
      </c>
    </row>
    <row r="4" s="1" customFormat="1" ht="24.96" customHeight="1">
      <c r="B4" s="17"/>
      <c r="D4" s="131" t="s">
        <v>87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ALFAGEN-železniční vlečka-odstranění části vlečky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7. 8. 2024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26</v>
      </c>
      <c r="F15" s="35"/>
      <c r="G15" s="35"/>
      <c r="H15" s="35"/>
      <c r="I15" s="133" t="s">
        <v>27</v>
      </c>
      <c r="J15" s="136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28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30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27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33</v>
      </c>
      <c r="E23" s="35"/>
      <c r="F23" s="35"/>
      <c r="G23" s="35"/>
      <c r="H23" s="35"/>
      <c r="I23" s="133" t="s">
        <v>25</v>
      </c>
      <c r="J23" s="136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">
        <v>34</v>
      </c>
      <c r="F24" s="35"/>
      <c r="G24" s="35"/>
      <c r="H24" s="35"/>
      <c r="I24" s="133" t="s">
        <v>27</v>
      </c>
      <c r="J24" s="136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36</v>
      </c>
      <c r="E30" s="35"/>
      <c r="F30" s="35"/>
      <c r="G30" s="35"/>
      <c r="H30" s="35"/>
      <c r="I30" s="35"/>
      <c r="J30" s="144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38</v>
      </c>
      <c r="G32" s="35"/>
      <c r="H32" s="35"/>
      <c r="I32" s="145" t="s">
        <v>37</v>
      </c>
      <c r="J32" s="145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40</v>
      </c>
      <c r="E33" s="133" t="s">
        <v>41</v>
      </c>
      <c r="F33" s="147">
        <f>ROUND((SUM(BE125:BE172)),  2)</f>
        <v>0</v>
      </c>
      <c r="G33" s="35"/>
      <c r="H33" s="35"/>
      <c r="I33" s="148">
        <v>0.20999999999999999</v>
      </c>
      <c r="J33" s="147">
        <f>ROUND(((SUM(BE125:BE172))*I33),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42</v>
      </c>
      <c r="F34" s="147">
        <f>ROUND((SUM(BF125:BF172)),  2)</f>
        <v>0</v>
      </c>
      <c r="G34" s="35"/>
      <c r="H34" s="35"/>
      <c r="I34" s="148">
        <v>0.12</v>
      </c>
      <c r="J34" s="147">
        <f>ROUND(((SUM(BF125:BF172))*I34),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43</v>
      </c>
      <c r="F35" s="147">
        <f>ROUND((SUM(BG125:BG172)),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44</v>
      </c>
      <c r="F36" s="147">
        <f>ROUND((SUM(BH125:BH172)),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45</v>
      </c>
      <c r="F37" s="147">
        <f>ROUND((SUM(BI125:BI172)),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ALFAGEN-železniční vlečka-odstranění části vlečky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Příloha 5.2a - Provizorní plocha pro skladování-štěrk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Areál AL INVEST Břidličná a.s.</v>
      </c>
      <c r="G89" s="37"/>
      <c r="H89" s="37"/>
      <c r="I89" s="29" t="s">
        <v>22</v>
      </c>
      <c r="J89" s="76" t="str">
        <f>IF(J12="","",J12)</f>
        <v>7. 8. 2024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AL INVEST Břidličná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Ing. Lucie Lukášová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91</v>
      </c>
      <c r="D94" s="169"/>
      <c r="E94" s="169"/>
      <c r="F94" s="169"/>
      <c r="G94" s="169"/>
      <c r="H94" s="169"/>
      <c r="I94" s="169"/>
      <c r="J94" s="170" t="s">
        <v>92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93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2"/>
      <c r="C97" s="173"/>
      <c r="D97" s="174" t="s">
        <v>95</v>
      </c>
      <c r="E97" s="175"/>
      <c r="F97" s="175"/>
      <c r="G97" s="175"/>
      <c r="H97" s="175"/>
      <c r="I97" s="175"/>
      <c r="J97" s="176">
        <f>J126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96</v>
      </c>
      <c r="E98" s="181"/>
      <c r="F98" s="181"/>
      <c r="G98" s="181"/>
      <c r="H98" s="181"/>
      <c r="I98" s="181"/>
      <c r="J98" s="182">
        <f>J127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97</v>
      </c>
      <c r="E99" s="181"/>
      <c r="F99" s="181"/>
      <c r="G99" s="181"/>
      <c r="H99" s="181"/>
      <c r="I99" s="181"/>
      <c r="J99" s="182">
        <f>J132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98</v>
      </c>
      <c r="E100" s="181"/>
      <c r="F100" s="181"/>
      <c r="G100" s="181"/>
      <c r="H100" s="181"/>
      <c r="I100" s="181"/>
      <c r="J100" s="182">
        <f>J151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99</v>
      </c>
      <c r="E101" s="181"/>
      <c r="F101" s="181"/>
      <c r="G101" s="181"/>
      <c r="H101" s="181"/>
      <c r="I101" s="181"/>
      <c r="J101" s="182">
        <f>J154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100</v>
      </c>
      <c r="E102" s="181"/>
      <c r="F102" s="181"/>
      <c r="G102" s="181"/>
      <c r="H102" s="181"/>
      <c r="I102" s="181"/>
      <c r="J102" s="182">
        <f>J160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2"/>
      <c r="C103" s="173"/>
      <c r="D103" s="174" t="s">
        <v>101</v>
      </c>
      <c r="E103" s="175"/>
      <c r="F103" s="175"/>
      <c r="G103" s="175"/>
      <c r="H103" s="175"/>
      <c r="I103" s="175"/>
      <c r="J103" s="176">
        <f>J162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8"/>
      <c r="C104" s="179"/>
      <c r="D104" s="180" t="s">
        <v>102</v>
      </c>
      <c r="E104" s="181"/>
      <c r="F104" s="181"/>
      <c r="G104" s="181"/>
      <c r="H104" s="181"/>
      <c r="I104" s="181"/>
      <c r="J104" s="182">
        <f>J163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103</v>
      </c>
      <c r="E105" s="181"/>
      <c r="F105" s="181"/>
      <c r="G105" s="181"/>
      <c r="H105" s="181"/>
      <c r="I105" s="181"/>
      <c r="J105" s="182">
        <f>J169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104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67" t="str">
        <f>E7</f>
        <v>ALFAGEN-železniční vlečka-odstranění části vlečky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88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Příloha 5.2a - Provizorní plocha pro skladování-štěrk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Areál AL INVEST Břidličná a.s.</v>
      </c>
      <c r="G119" s="37"/>
      <c r="H119" s="37"/>
      <c r="I119" s="29" t="s">
        <v>22</v>
      </c>
      <c r="J119" s="76" t="str">
        <f>IF(J12="","",J12)</f>
        <v>7. 8. 2024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AL INVEST Břidličná</v>
      </c>
      <c r="G121" s="37"/>
      <c r="H121" s="37"/>
      <c r="I121" s="29" t="s">
        <v>30</v>
      </c>
      <c r="J121" s="33" t="str">
        <f>E21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Ing. Lucie Lukášová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4"/>
      <c r="B124" s="185"/>
      <c r="C124" s="186" t="s">
        <v>105</v>
      </c>
      <c r="D124" s="187" t="s">
        <v>61</v>
      </c>
      <c r="E124" s="187" t="s">
        <v>57</v>
      </c>
      <c r="F124" s="187" t="s">
        <v>58</v>
      </c>
      <c r="G124" s="187" t="s">
        <v>106</v>
      </c>
      <c r="H124" s="187" t="s">
        <v>107</v>
      </c>
      <c r="I124" s="187" t="s">
        <v>108</v>
      </c>
      <c r="J124" s="188" t="s">
        <v>92</v>
      </c>
      <c r="K124" s="189" t="s">
        <v>109</v>
      </c>
      <c r="L124" s="190"/>
      <c r="M124" s="97" t="s">
        <v>1</v>
      </c>
      <c r="N124" s="98" t="s">
        <v>40</v>
      </c>
      <c r="O124" s="98" t="s">
        <v>110</v>
      </c>
      <c r="P124" s="98" t="s">
        <v>111</v>
      </c>
      <c r="Q124" s="98" t="s">
        <v>112</v>
      </c>
      <c r="R124" s="98" t="s">
        <v>113</v>
      </c>
      <c r="S124" s="98" t="s">
        <v>114</v>
      </c>
      <c r="T124" s="99" t="s">
        <v>115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5"/>
      <c r="B125" s="36"/>
      <c r="C125" s="104" t="s">
        <v>116</v>
      </c>
      <c r="D125" s="37"/>
      <c r="E125" s="37"/>
      <c r="F125" s="37"/>
      <c r="G125" s="37"/>
      <c r="H125" s="37"/>
      <c r="I125" s="37"/>
      <c r="J125" s="191">
        <f>BK125</f>
        <v>0</v>
      </c>
      <c r="K125" s="37"/>
      <c r="L125" s="41"/>
      <c r="M125" s="100"/>
      <c r="N125" s="192"/>
      <c r="O125" s="101"/>
      <c r="P125" s="193">
        <f>P126+P162</f>
        <v>0</v>
      </c>
      <c r="Q125" s="101"/>
      <c r="R125" s="193">
        <f>R126+R162</f>
        <v>2.1502203999999998</v>
      </c>
      <c r="S125" s="101"/>
      <c r="T125" s="194">
        <f>T126+T162</f>
        <v>589.53023986000005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75</v>
      </c>
      <c r="AU125" s="14" t="s">
        <v>94</v>
      </c>
      <c r="BK125" s="195">
        <f>BK126+BK162</f>
        <v>0</v>
      </c>
    </row>
    <row r="126" s="12" customFormat="1" ht="25.92" customHeight="1">
      <c r="A126" s="12"/>
      <c r="B126" s="196"/>
      <c r="C126" s="197"/>
      <c r="D126" s="198" t="s">
        <v>75</v>
      </c>
      <c r="E126" s="199" t="s">
        <v>117</v>
      </c>
      <c r="F126" s="199" t="s">
        <v>118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P127+P132+P151+P154+P160</f>
        <v>0</v>
      </c>
      <c r="Q126" s="204"/>
      <c r="R126" s="205">
        <f>R127+R132+R151+R154+R160</f>
        <v>0.013759999999999998</v>
      </c>
      <c r="S126" s="204"/>
      <c r="T126" s="206">
        <f>T127+T132+T151+T154+T160</f>
        <v>589.53023986000005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7" t="s">
        <v>84</v>
      </c>
      <c r="AT126" s="208" t="s">
        <v>75</v>
      </c>
      <c r="AU126" s="208" t="s">
        <v>76</v>
      </c>
      <c r="AY126" s="207" t="s">
        <v>119</v>
      </c>
      <c r="BK126" s="209">
        <f>BK127+BK132+BK151+BK154+BK160</f>
        <v>0</v>
      </c>
    </row>
    <row r="127" s="12" customFormat="1" ht="22.8" customHeight="1">
      <c r="A127" s="12"/>
      <c r="B127" s="196"/>
      <c r="C127" s="197"/>
      <c r="D127" s="198" t="s">
        <v>75</v>
      </c>
      <c r="E127" s="210" t="s">
        <v>84</v>
      </c>
      <c r="F127" s="210" t="s">
        <v>120</v>
      </c>
      <c r="G127" s="197"/>
      <c r="H127" s="197"/>
      <c r="I127" s="200"/>
      <c r="J127" s="211">
        <f>BK127</f>
        <v>0</v>
      </c>
      <c r="K127" s="197"/>
      <c r="L127" s="202"/>
      <c r="M127" s="203"/>
      <c r="N127" s="204"/>
      <c r="O127" s="204"/>
      <c r="P127" s="205">
        <f>SUM(P128:P131)</f>
        <v>0</v>
      </c>
      <c r="Q127" s="204"/>
      <c r="R127" s="205">
        <f>SUM(R128:R131)</f>
        <v>0</v>
      </c>
      <c r="S127" s="204"/>
      <c r="T127" s="206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7" t="s">
        <v>84</v>
      </c>
      <c r="AT127" s="208" t="s">
        <v>75</v>
      </c>
      <c r="AU127" s="208" t="s">
        <v>84</v>
      </c>
      <c r="AY127" s="207" t="s">
        <v>119</v>
      </c>
      <c r="BK127" s="209">
        <f>SUM(BK128:BK131)</f>
        <v>0</v>
      </c>
    </row>
    <row r="128" s="2" customFormat="1" ht="33" customHeight="1">
      <c r="A128" s="35"/>
      <c r="B128" s="36"/>
      <c r="C128" s="212" t="s">
        <v>84</v>
      </c>
      <c r="D128" s="212" t="s">
        <v>121</v>
      </c>
      <c r="E128" s="213" t="s">
        <v>122</v>
      </c>
      <c r="F128" s="214" t="s">
        <v>123</v>
      </c>
      <c r="G128" s="215" t="s">
        <v>124</v>
      </c>
      <c r="H128" s="216">
        <v>485</v>
      </c>
      <c r="I128" s="217"/>
      <c r="J128" s="218">
        <f>ROUND(I128*H128,2)</f>
        <v>0</v>
      </c>
      <c r="K128" s="219"/>
      <c r="L128" s="41"/>
      <c r="M128" s="220" t="s">
        <v>1</v>
      </c>
      <c r="N128" s="221" t="s">
        <v>41</v>
      </c>
      <c r="O128" s="88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4" t="s">
        <v>125</v>
      </c>
      <c r="AT128" s="224" t="s">
        <v>121</v>
      </c>
      <c r="AU128" s="224" t="s">
        <v>86</v>
      </c>
      <c r="AY128" s="14" t="s">
        <v>119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4" t="s">
        <v>84</v>
      </c>
      <c r="BK128" s="225">
        <f>ROUND(I128*H128,2)</f>
        <v>0</v>
      </c>
      <c r="BL128" s="14" t="s">
        <v>125</v>
      </c>
      <c r="BM128" s="224" t="s">
        <v>126</v>
      </c>
    </row>
    <row r="129" s="2" customFormat="1" ht="62.7" customHeight="1">
      <c r="A129" s="35"/>
      <c r="B129" s="36"/>
      <c r="C129" s="212" t="s">
        <v>86</v>
      </c>
      <c r="D129" s="212" t="s">
        <v>121</v>
      </c>
      <c r="E129" s="213" t="s">
        <v>127</v>
      </c>
      <c r="F129" s="214" t="s">
        <v>128</v>
      </c>
      <c r="G129" s="215" t="s">
        <v>124</v>
      </c>
      <c r="H129" s="216">
        <v>388</v>
      </c>
      <c r="I129" s="217"/>
      <c r="J129" s="218">
        <f>ROUND(I129*H129,2)</f>
        <v>0</v>
      </c>
      <c r="K129" s="219"/>
      <c r="L129" s="41"/>
      <c r="M129" s="220" t="s">
        <v>1</v>
      </c>
      <c r="N129" s="221" t="s">
        <v>41</v>
      </c>
      <c r="O129" s="88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4" t="s">
        <v>125</v>
      </c>
      <c r="AT129" s="224" t="s">
        <v>121</v>
      </c>
      <c r="AU129" s="224" t="s">
        <v>86</v>
      </c>
      <c r="AY129" s="14" t="s">
        <v>119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4" t="s">
        <v>84</v>
      </c>
      <c r="BK129" s="225">
        <f>ROUND(I129*H129,2)</f>
        <v>0</v>
      </c>
      <c r="BL129" s="14" t="s">
        <v>125</v>
      </c>
      <c r="BM129" s="224" t="s">
        <v>129</v>
      </c>
    </row>
    <row r="130" s="2" customFormat="1" ht="44.25" customHeight="1">
      <c r="A130" s="35"/>
      <c r="B130" s="36"/>
      <c r="C130" s="212" t="s">
        <v>130</v>
      </c>
      <c r="D130" s="212" t="s">
        <v>121</v>
      </c>
      <c r="E130" s="213" t="s">
        <v>131</v>
      </c>
      <c r="F130" s="214" t="s">
        <v>132</v>
      </c>
      <c r="G130" s="215" t="s">
        <v>133</v>
      </c>
      <c r="H130" s="216">
        <v>620.79999999999995</v>
      </c>
      <c r="I130" s="217"/>
      <c r="J130" s="218">
        <f>ROUND(I130*H130,2)</f>
        <v>0</v>
      </c>
      <c r="K130" s="219"/>
      <c r="L130" s="41"/>
      <c r="M130" s="220" t="s">
        <v>1</v>
      </c>
      <c r="N130" s="221" t="s">
        <v>41</v>
      </c>
      <c r="O130" s="88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4" t="s">
        <v>125</v>
      </c>
      <c r="AT130" s="224" t="s">
        <v>121</v>
      </c>
      <c r="AU130" s="224" t="s">
        <v>86</v>
      </c>
      <c r="AY130" s="14" t="s">
        <v>119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4" t="s">
        <v>84</v>
      </c>
      <c r="BK130" s="225">
        <f>ROUND(I130*H130,2)</f>
        <v>0</v>
      </c>
      <c r="BL130" s="14" t="s">
        <v>125</v>
      </c>
      <c r="BM130" s="224" t="s">
        <v>134</v>
      </c>
    </row>
    <row r="131" s="2" customFormat="1" ht="37.8" customHeight="1">
      <c r="A131" s="35"/>
      <c r="B131" s="36"/>
      <c r="C131" s="212" t="s">
        <v>125</v>
      </c>
      <c r="D131" s="212" t="s">
        <v>121</v>
      </c>
      <c r="E131" s="213" t="s">
        <v>135</v>
      </c>
      <c r="F131" s="214" t="s">
        <v>136</v>
      </c>
      <c r="G131" s="215" t="s">
        <v>124</v>
      </c>
      <c r="H131" s="216">
        <v>388</v>
      </c>
      <c r="I131" s="217"/>
      <c r="J131" s="218">
        <f>ROUND(I131*H131,2)</f>
        <v>0</v>
      </c>
      <c r="K131" s="219"/>
      <c r="L131" s="41"/>
      <c r="M131" s="220" t="s">
        <v>1</v>
      </c>
      <c r="N131" s="221" t="s">
        <v>41</v>
      </c>
      <c r="O131" s="88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4" t="s">
        <v>125</v>
      </c>
      <c r="AT131" s="224" t="s">
        <v>121</v>
      </c>
      <c r="AU131" s="224" t="s">
        <v>86</v>
      </c>
      <c r="AY131" s="14" t="s">
        <v>119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4" t="s">
        <v>84</v>
      </c>
      <c r="BK131" s="225">
        <f>ROUND(I131*H131,2)</f>
        <v>0</v>
      </c>
      <c r="BL131" s="14" t="s">
        <v>125</v>
      </c>
      <c r="BM131" s="224" t="s">
        <v>137</v>
      </c>
    </row>
    <row r="132" s="12" customFormat="1" ht="22.8" customHeight="1">
      <c r="A132" s="12"/>
      <c r="B132" s="196"/>
      <c r="C132" s="197"/>
      <c r="D132" s="198" t="s">
        <v>75</v>
      </c>
      <c r="E132" s="210" t="s">
        <v>138</v>
      </c>
      <c r="F132" s="210" t="s">
        <v>139</v>
      </c>
      <c r="G132" s="197"/>
      <c r="H132" s="197"/>
      <c r="I132" s="200"/>
      <c r="J132" s="211">
        <f>BK132</f>
        <v>0</v>
      </c>
      <c r="K132" s="197"/>
      <c r="L132" s="202"/>
      <c r="M132" s="203"/>
      <c r="N132" s="204"/>
      <c r="O132" s="204"/>
      <c r="P132" s="205">
        <f>SUM(P133:P150)</f>
        <v>0</v>
      </c>
      <c r="Q132" s="204"/>
      <c r="R132" s="205">
        <f>SUM(R133:R150)</f>
        <v>0</v>
      </c>
      <c r="S132" s="204"/>
      <c r="T132" s="206">
        <f>SUM(T133:T150)</f>
        <v>580.59923986000001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7" t="s">
        <v>84</v>
      </c>
      <c r="AT132" s="208" t="s">
        <v>75</v>
      </c>
      <c r="AU132" s="208" t="s">
        <v>84</v>
      </c>
      <c r="AY132" s="207" t="s">
        <v>119</v>
      </c>
      <c r="BK132" s="209">
        <f>SUM(BK133:BK150)</f>
        <v>0</v>
      </c>
    </row>
    <row r="133" s="2" customFormat="1" ht="24.15" customHeight="1">
      <c r="A133" s="35"/>
      <c r="B133" s="36"/>
      <c r="C133" s="212" t="s">
        <v>138</v>
      </c>
      <c r="D133" s="212" t="s">
        <v>121</v>
      </c>
      <c r="E133" s="213" t="s">
        <v>140</v>
      </c>
      <c r="F133" s="214" t="s">
        <v>141</v>
      </c>
      <c r="G133" s="215" t="s">
        <v>142</v>
      </c>
      <c r="H133" s="216">
        <v>400</v>
      </c>
      <c r="I133" s="217"/>
      <c r="J133" s="218">
        <f>ROUND(I133*H133,2)</f>
        <v>0</v>
      </c>
      <c r="K133" s="219"/>
      <c r="L133" s="41"/>
      <c r="M133" s="220" t="s">
        <v>1</v>
      </c>
      <c r="N133" s="221" t="s">
        <v>41</v>
      </c>
      <c r="O133" s="88"/>
      <c r="P133" s="222">
        <f>O133*H133</f>
        <v>0</v>
      </c>
      <c r="Q133" s="222">
        <v>0</v>
      </c>
      <c r="R133" s="222">
        <f>Q133*H133</f>
        <v>0</v>
      </c>
      <c r="S133" s="222">
        <v>0.33245999999999998</v>
      </c>
      <c r="T133" s="223">
        <f>S133*H133</f>
        <v>132.98399999999998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125</v>
      </c>
      <c r="AT133" s="224" t="s">
        <v>121</v>
      </c>
      <c r="AU133" s="224" t="s">
        <v>86</v>
      </c>
      <c r="AY133" s="14" t="s">
        <v>119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84</v>
      </c>
      <c r="BK133" s="225">
        <f>ROUND(I133*H133,2)</f>
        <v>0</v>
      </c>
      <c r="BL133" s="14" t="s">
        <v>125</v>
      </c>
      <c r="BM133" s="224" t="s">
        <v>143</v>
      </c>
    </row>
    <row r="134" s="2" customFormat="1" ht="24.15" customHeight="1">
      <c r="A134" s="35"/>
      <c r="B134" s="36"/>
      <c r="C134" s="212" t="s">
        <v>144</v>
      </c>
      <c r="D134" s="212" t="s">
        <v>121</v>
      </c>
      <c r="E134" s="213" t="s">
        <v>145</v>
      </c>
      <c r="F134" s="214" t="s">
        <v>146</v>
      </c>
      <c r="G134" s="215" t="s">
        <v>142</v>
      </c>
      <c r="H134" s="216">
        <v>640</v>
      </c>
      <c r="I134" s="217"/>
      <c r="J134" s="218">
        <f>ROUND(I134*H134,2)</f>
        <v>0</v>
      </c>
      <c r="K134" s="219"/>
      <c r="L134" s="41"/>
      <c r="M134" s="220" t="s">
        <v>1</v>
      </c>
      <c r="N134" s="221" t="s">
        <v>41</v>
      </c>
      <c r="O134" s="88"/>
      <c r="P134" s="222">
        <f>O134*H134</f>
        <v>0</v>
      </c>
      <c r="Q134" s="222">
        <v>0</v>
      </c>
      <c r="R134" s="222">
        <f>Q134*H134</f>
        <v>0</v>
      </c>
      <c r="S134" s="222">
        <v>0.35338999999999998</v>
      </c>
      <c r="T134" s="223">
        <f>S134*H134</f>
        <v>226.1696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125</v>
      </c>
      <c r="AT134" s="224" t="s">
        <v>121</v>
      </c>
      <c r="AU134" s="224" t="s">
        <v>86</v>
      </c>
      <c r="AY134" s="14" t="s">
        <v>119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84</v>
      </c>
      <c r="BK134" s="225">
        <f>ROUND(I134*H134,2)</f>
        <v>0</v>
      </c>
      <c r="BL134" s="14" t="s">
        <v>125</v>
      </c>
      <c r="BM134" s="224" t="s">
        <v>147</v>
      </c>
    </row>
    <row r="135" s="2" customFormat="1" ht="16.5" customHeight="1">
      <c r="A135" s="35"/>
      <c r="B135" s="36"/>
      <c r="C135" s="212" t="s">
        <v>148</v>
      </c>
      <c r="D135" s="212" t="s">
        <v>121</v>
      </c>
      <c r="E135" s="213" t="s">
        <v>149</v>
      </c>
      <c r="F135" s="214" t="s">
        <v>150</v>
      </c>
      <c r="G135" s="215" t="s">
        <v>151</v>
      </c>
      <c r="H135" s="216">
        <v>4</v>
      </c>
      <c r="I135" s="217"/>
      <c r="J135" s="218">
        <f>ROUND(I135*H135,2)</f>
        <v>0</v>
      </c>
      <c r="K135" s="219"/>
      <c r="L135" s="41"/>
      <c r="M135" s="220" t="s">
        <v>1</v>
      </c>
      <c r="N135" s="221" t="s">
        <v>41</v>
      </c>
      <c r="O135" s="88"/>
      <c r="P135" s="222">
        <f>O135*H135</f>
        <v>0</v>
      </c>
      <c r="Q135" s="222">
        <v>0</v>
      </c>
      <c r="R135" s="222">
        <f>Q135*H135</f>
        <v>0</v>
      </c>
      <c r="S135" s="222">
        <v>0.75526000000000004</v>
      </c>
      <c r="T135" s="223">
        <f>S135*H135</f>
        <v>3.0210400000000002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125</v>
      </c>
      <c r="AT135" s="224" t="s">
        <v>121</v>
      </c>
      <c r="AU135" s="224" t="s">
        <v>86</v>
      </c>
      <c r="AY135" s="14" t="s">
        <v>119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84</v>
      </c>
      <c r="BK135" s="225">
        <f>ROUND(I135*H135,2)</f>
        <v>0</v>
      </c>
      <c r="BL135" s="14" t="s">
        <v>125</v>
      </c>
      <c r="BM135" s="224" t="s">
        <v>152</v>
      </c>
    </row>
    <row r="136" s="2" customFormat="1" ht="24.15" customHeight="1">
      <c r="A136" s="35"/>
      <c r="B136" s="36"/>
      <c r="C136" s="212" t="s">
        <v>153</v>
      </c>
      <c r="D136" s="212" t="s">
        <v>121</v>
      </c>
      <c r="E136" s="213" t="s">
        <v>154</v>
      </c>
      <c r="F136" s="214" t="s">
        <v>155</v>
      </c>
      <c r="G136" s="215" t="s">
        <v>142</v>
      </c>
      <c r="H136" s="216">
        <v>10</v>
      </c>
      <c r="I136" s="217"/>
      <c r="J136" s="218">
        <f>ROUND(I136*H136,2)</f>
        <v>0</v>
      </c>
      <c r="K136" s="219"/>
      <c r="L136" s="41"/>
      <c r="M136" s="220" t="s">
        <v>1</v>
      </c>
      <c r="N136" s="221" t="s">
        <v>41</v>
      </c>
      <c r="O136" s="88"/>
      <c r="P136" s="222">
        <f>O136*H136</f>
        <v>0</v>
      </c>
      <c r="Q136" s="222">
        <v>0</v>
      </c>
      <c r="R136" s="222">
        <f>Q136*H136</f>
        <v>0</v>
      </c>
      <c r="S136" s="222">
        <v>0.34310000000000002</v>
      </c>
      <c r="T136" s="223">
        <f>S136*H136</f>
        <v>3.431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125</v>
      </c>
      <c r="AT136" s="224" t="s">
        <v>121</v>
      </c>
      <c r="AU136" s="224" t="s">
        <v>86</v>
      </c>
      <c r="AY136" s="14" t="s">
        <v>119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84</v>
      </c>
      <c r="BK136" s="225">
        <f>ROUND(I136*H136,2)</f>
        <v>0</v>
      </c>
      <c r="BL136" s="14" t="s">
        <v>125</v>
      </c>
      <c r="BM136" s="224" t="s">
        <v>156</v>
      </c>
    </row>
    <row r="137" s="2" customFormat="1" ht="24.15" customHeight="1">
      <c r="A137" s="35"/>
      <c r="B137" s="36"/>
      <c r="C137" s="212" t="s">
        <v>157</v>
      </c>
      <c r="D137" s="212" t="s">
        <v>121</v>
      </c>
      <c r="E137" s="213" t="s">
        <v>158</v>
      </c>
      <c r="F137" s="214" t="s">
        <v>159</v>
      </c>
      <c r="G137" s="215" t="s">
        <v>142</v>
      </c>
      <c r="H137" s="216">
        <v>10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41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0.33245999999999998</v>
      </c>
      <c r="T137" s="223">
        <f>S137*H137</f>
        <v>3.3245999999999998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125</v>
      </c>
      <c r="AT137" s="224" t="s">
        <v>121</v>
      </c>
      <c r="AU137" s="224" t="s">
        <v>86</v>
      </c>
      <c r="AY137" s="14" t="s">
        <v>119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84</v>
      </c>
      <c r="BK137" s="225">
        <f>ROUND(I137*H137,2)</f>
        <v>0</v>
      </c>
      <c r="BL137" s="14" t="s">
        <v>125</v>
      </c>
      <c r="BM137" s="224" t="s">
        <v>160</v>
      </c>
    </row>
    <row r="138" s="2" customFormat="1" ht="24.15" customHeight="1">
      <c r="A138" s="35"/>
      <c r="B138" s="36"/>
      <c r="C138" s="212" t="s">
        <v>161</v>
      </c>
      <c r="D138" s="212" t="s">
        <v>121</v>
      </c>
      <c r="E138" s="213" t="s">
        <v>162</v>
      </c>
      <c r="F138" s="214" t="s">
        <v>163</v>
      </c>
      <c r="G138" s="215" t="s">
        <v>142</v>
      </c>
      <c r="H138" s="216">
        <v>20</v>
      </c>
      <c r="I138" s="217"/>
      <c r="J138" s="218">
        <f>ROUND(I138*H138,2)</f>
        <v>0</v>
      </c>
      <c r="K138" s="219"/>
      <c r="L138" s="41"/>
      <c r="M138" s="220" t="s">
        <v>1</v>
      </c>
      <c r="N138" s="221" t="s">
        <v>41</v>
      </c>
      <c r="O138" s="88"/>
      <c r="P138" s="222">
        <f>O138*H138</f>
        <v>0</v>
      </c>
      <c r="Q138" s="222">
        <v>0</v>
      </c>
      <c r="R138" s="222">
        <f>Q138*H138</f>
        <v>0</v>
      </c>
      <c r="S138" s="222">
        <v>0.33245999999999998</v>
      </c>
      <c r="T138" s="223">
        <f>S138*H138</f>
        <v>6.6491999999999996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125</v>
      </c>
      <c r="AT138" s="224" t="s">
        <v>121</v>
      </c>
      <c r="AU138" s="224" t="s">
        <v>86</v>
      </c>
      <c r="AY138" s="14" t="s">
        <v>119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84</v>
      </c>
      <c r="BK138" s="225">
        <f>ROUND(I138*H138,2)</f>
        <v>0</v>
      </c>
      <c r="BL138" s="14" t="s">
        <v>125</v>
      </c>
      <c r="BM138" s="224" t="s">
        <v>164</v>
      </c>
    </row>
    <row r="139" s="2" customFormat="1" ht="16.5" customHeight="1">
      <c r="A139" s="35"/>
      <c r="B139" s="36"/>
      <c r="C139" s="212" t="s">
        <v>165</v>
      </c>
      <c r="D139" s="212" t="s">
        <v>121</v>
      </c>
      <c r="E139" s="213" t="s">
        <v>166</v>
      </c>
      <c r="F139" s="214" t="s">
        <v>167</v>
      </c>
      <c r="G139" s="215" t="s">
        <v>151</v>
      </c>
      <c r="H139" s="216">
        <v>2</v>
      </c>
      <c r="I139" s="217"/>
      <c r="J139" s="218">
        <f>ROUND(I139*H139,2)</f>
        <v>0</v>
      </c>
      <c r="K139" s="219"/>
      <c r="L139" s="41"/>
      <c r="M139" s="220" t="s">
        <v>1</v>
      </c>
      <c r="N139" s="221" t="s">
        <v>41</v>
      </c>
      <c r="O139" s="88"/>
      <c r="P139" s="222">
        <f>O139*H139</f>
        <v>0</v>
      </c>
      <c r="Q139" s="222">
        <v>0</v>
      </c>
      <c r="R139" s="222">
        <f>Q139*H139</f>
        <v>0</v>
      </c>
      <c r="S139" s="222">
        <v>0.23999999999999999</v>
      </c>
      <c r="T139" s="223">
        <f>S139*H139</f>
        <v>0.47999999999999998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4" t="s">
        <v>125</v>
      </c>
      <c r="AT139" s="224" t="s">
        <v>121</v>
      </c>
      <c r="AU139" s="224" t="s">
        <v>86</v>
      </c>
      <c r="AY139" s="14" t="s">
        <v>119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4" t="s">
        <v>84</v>
      </c>
      <c r="BK139" s="225">
        <f>ROUND(I139*H139,2)</f>
        <v>0</v>
      </c>
      <c r="BL139" s="14" t="s">
        <v>125</v>
      </c>
      <c r="BM139" s="224" t="s">
        <v>168</v>
      </c>
    </row>
    <row r="140" s="2" customFormat="1" ht="16.5" customHeight="1">
      <c r="A140" s="35"/>
      <c r="B140" s="36"/>
      <c r="C140" s="212" t="s">
        <v>8</v>
      </c>
      <c r="D140" s="212" t="s">
        <v>121</v>
      </c>
      <c r="E140" s="213" t="s">
        <v>169</v>
      </c>
      <c r="F140" s="214" t="s">
        <v>170</v>
      </c>
      <c r="G140" s="215" t="s">
        <v>151</v>
      </c>
      <c r="H140" s="216">
        <v>1</v>
      </c>
      <c r="I140" s="217"/>
      <c r="J140" s="218">
        <f>ROUND(I140*H140,2)</f>
        <v>0</v>
      </c>
      <c r="K140" s="219"/>
      <c r="L140" s="41"/>
      <c r="M140" s="220" t="s">
        <v>1</v>
      </c>
      <c r="N140" s="221" t="s">
        <v>41</v>
      </c>
      <c r="O140" s="88"/>
      <c r="P140" s="222">
        <f>O140*H140</f>
        <v>0</v>
      </c>
      <c r="Q140" s="222">
        <v>0</v>
      </c>
      <c r="R140" s="222">
        <f>Q140*H140</f>
        <v>0</v>
      </c>
      <c r="S140" s="222">
        <v>0.32000000000000001</v>
      </c>
      <c r="T140" s="223">
        <f>S140*H140</f>
        <v>0.32000000000000001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4" t="s">
        <v>125</v>
      </c>
      <c r="AT140" s="224" t="s">
        <v>121</v>
      </c>
      <c r="AU140" s="224" t="s">
        <v>86</v>
      </c>
      <c r="AY140" s="14" t="s">
        <v>119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4" t="s">
        <v>84</v>
      </c>
      <c r="BK140" s="225">
        <f>ROUND(I140*H140,2)</f>
        <v>0</v>
      </c>
      <c r="BL140" s="14" t="s">
        <v>125</v>
      </c>
      <c r="BM140" s="224" t="s">
        <v>171</v>
      </c>
    </row>
    <row r="141" s="2" customFormat="1" ht="24.15" customHeight="1">
      <c r="A141" s="35"/>
      <c r="B141" s="36"/>
      <c r="C141" s="212" t="s">
        <v>172</v>
      </c>
      <c r="D141" s="212" t="s">
        <v>121</v>
      </c>
      <c r="E141" s="213" t="s">
        <v>173</v>
      </c>
      <c r="F141" s="214" t="s">
        <v>174</v>
      </c>
      <c r="G141" s="215" t="s">
        <v>151</v>
      </c>
      <c r="H141" s="216">
        <v>2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41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0.13</v>
      </c>
      <c r="T141" s="223">
        <f>S141*H141</f>
        <v>0.26000000000000001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125</v>
      </c>
      <c r="AT141" s="224" t="s">
        <v>121</v>
      </c>
      <c r="AU141" s="224" t="s">
        <v>86</v>
      </c>
      <c r="AY141" s="14" t="s">
        <v>119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84</v>
      </c>
      <c r="BK141" s="225">
        <f>ROUND(I141*H141,2)</f>
        <v>0</v>
      </c>
      <c r="BL141" s="14" t="s">
        <v>125</v>
      </c>
      <c r="BM141" s="224" t="s">
        <v>175</v>
      </c>
    </row>
    <row r="142" s="2" customFormat="1" ht="24.15" customHeight="1">
      <c r="A142" s="35"/>
      <c r="B142" s="36"/>
      <c r="C142" s="212" t="s">
        <v>176</v>
      </c>
      <c r="D142" s="212" t="s">
        <v>121</v>
      </c>
      <c r="E142" s="213" t="s">
        <v>177</v>
      </c>
      <c r="F142" s="214" t="s">
        <v>178</v>
      </c>
      <c r="G142" s="215" t="s">
        <v>151</v>
      </c>
      <c r="H142" s="216">
        <v>1</v>
      </c>
      <c r="I142" s="217"/>
      <c r="J142" s="218">
        <f>ROUND(I142*H142,2)</f>
        <v>0</v>
      </c>
      <c r="K142" s="219"/>
      <c r="L142" s="41"/>
      <c r="M142" s="220" t="s">
        <v>1</v>
      </c>
      <c r="N142" s="221" t="s">
        <v>41</v>
      </c>
      <c r="O142" s="88"/>
      <c r="P142" s="222">
        <f>O142*H142</f>
        <v>0</v>
      </c>
      <c r="Q142" s="222">
        <v>0</v>
      </c>
      <c r="R142" s="222">
        <f>Q142*H142</f>
        <v>0</v>
      </c>
      <c r="S142" s="222">
        <v>0.13</v>
      </c>
      <c r="T142" s="223">
        <f>S142*H142</f>
        <v>0.13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125</v>
      </c>
      <c r="AT142" s="224" t="s">
        <v>121</v>
      </c>
      <c r="AU142" s="224" t="s">
        <v>86</v>
      </c>
      <c r="AY142" s="14" t="s">
        <v>119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84</v>
      </c>
      <c r="BK142" s="225">
        <f>ROUND(I142*H142,2)</f>
        <v>0</v>
      </c>
      <c r="BL142" s="14" t="s">
        <v>125</v>
      </c>
      <c r="BM142" s="224" t="s">
        <v>179</v>
      </c>
    </row>
    <row r="143" s="2" customFormat="1" ht="24.15" customHeight="1">
      <c r="A143" s="35"/>
      <c r="B143" s="36"/>
      <c r="C143" s="212" t="s">
        <v>180</v>
      </c>
      <c r="D143" s="212" t="s">
        <v>121</v>
      </c>
      <c r="E143" s="213" t="s">
        <v>181</v>
      </c>
      <c r="F143" s="214" t="s">
        <v>182</v>
      </c>
      <c r="G143" s="215" t="s">
        <v>142</v>
      </c>
      <c r="H143" s="216">
        <v>200</v>
      </c>
      <c r="I143" s="217"/>
      <c r="J143" s="218">
        <f>ROUND(I143*H143,2)</f>
        <v>0</v>
      </c>
      <c r="K143" s="219"/>
      <c r="L143" s="41"/>
      <c r="M143" s="220" t="s">
        <v>1</v>
      </c>
      <c r="N143" s="221" t="s">
        <v>41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0.34310000000000002</v>
      </c>
      <c r="T143" s="223">
        <f>S143*H143</f>
        <v>68.620000000000005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125</v>
      </c>
      <c r="AT143" s="224" t="s">
        <v>121</v>
      </c>
      <c r="AU143" s="224" t="s">
        <v>86</v>
      </c>
      <c r="AY143" s="14" t="s">
        <v>119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84</v>
      </c>
      <c r="BK143" s="225">
        <f>ROUND(I143*H143,2)</f>
        <v>0</v>
      </c>
      <c r="BL143" s="14" t="s">
        <v>125</v>
      </c>
      <c r="BM143" s="224" t="s">
        <v>183</v>
      </c>
    </row>
    <row r="144" s="2" customFormat="1" ht="24.15" customHeight="1">
      <c r="A144" s="35"/>
      <c r="B144" s="36"/>
      <c r="C144" s="212" t="s">
        <v>184</v>
      </c>
      <c r="D144" s="212" t="s">
        <v>121</v>
      </c>
      <c r="E144" s="213" t="s">
        <v>185</v>
      </c>
      <c r="F144" s="214" t="s">
        <v>186</v>
      </c>
      <c r="G144" s="215" t="s">
        <v>142</v>
      </c>
      <c r="H144" s="216">
        <v>320</v>
      </c>
      <c r="I144" s="217"/>
      <c r="J144" s="218">
        <f>ROUND(I144*H144,2)</f>
        <v>0</v>
      </c>
      <c r="K144" s="219"/>
      <c r="L144" s="41"/>
      <c r="M144" s="220" t="s">
        <v>1</v>
      </c>
      <c r="N144" s="221" t="s">
        <v>41</v>
      </c>
      <c r="O144" s="88"/>
      <c r="P144" s="222">
        <f>O144*H144</f>
        <v>0</v>
      </c>
      <c r="Q144" s="222">
        <v>0</v>
      </c>
      <c r="R144" s="222">
        <f>Q144*H144</f>
        <v>0</v>
      </c>
      <c r="S144" s="222">
        <v>0.36403000000000002</v>
      </c>
      <c r="T144" s="223">
        <f>S144*H144</f>
        <v>116.48960000000001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125</v>
      </c>
      <c r="AT144" s="224" t="s">
        <v>121</v>
      </c>
      <c r="AU144" s="224" t="s">
        <v>86</v>
      </c>
      <c r="AY144" s="14" t="s">
        <v>119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84</v>
      </c>
      <c r="BK144" s="225">
        <f>ROUND(I144*H144,2)</f>
        <v>0</v>
      </c>
      <c r="BL144" s="14" t="s">
        <v>125</v>
      </c>
      <c r="BM144" s="224" t="s">
        <v>187</v>
      </c>
    </row>
    <row r="145" s="2" customFormat="1" ht="24.15" customHeight="1">
      <c r="A145" s="35"/>
      <c r="B145" s="36"/>
      <c r="C145" s="212" t="s">
        <v>188</v>
      </c>
      <c r="D145" s="212" t="s">
        <v>121</v>
      </c>
      <c r="E145" s="213" t="s">
        <v>189</v>
      </c>
      <c r="F145" s="214" t="s">
        <v>190</v>
      </c>
      <c r="G145" s="215" t="s">
        <v>142</v>
      </c>
      <c r="H145" s="216">
        <v>10</v>
      </c>
      <c r="I145" s="217"/>
      <c r="J145" s="218">
        <f>ROUND(I145*H145,2)</f>
        <v>0</v>
      </c>
      <c r="K145" s="219"/>
      <c r="L145" s="41"/>
      <c r="M145" s="220" t="s">
        <v>1</v>
      </c>
      <c r="N145" s="221" t="s">
        <v>41</v>
      </c>
      <c r="O145" s="88"/>
      <c r="P145" s="222">
        <f>O145*H145</f>
        <v>0</v>
      </c>
      <c r="Q145" s="222">
        <v>0</v>
      </c>
      <c r="R145" s="222">
        <f>Q145*H145</f>
        <v>0</v>
      </c>
      <c r="S145" s="222">
        <v>0.34310000000000002</v>
      </c>
      <c r="T145" s="223">
        <f>S145*H145</f>
        <v>3.431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4" t="s">
        <v>125</v>
      </c>
      <c r="AT145" s="224" t="s">
        <v>121</v>
      </c>
      <c r="AU145" s="224" t="s">
        <v>86</v>
      </c>
      <c r="AY145" s="14" t="s">
        <v>119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4" t="s">
        <v>84</v>
      </c>
      <c r="BK145" s="225">
        <f>ROUND(I145*H145,2)</f>
        <v>0</v>
      </c>
      <c r="BL145" s="14" t="s">
        <v>125</v>
      </c>
      <c r="BM145" s="224" t="s">
        <v>191</v>
      </c>
    </row>
    <row r="146" s="2" customFormat="1" ht="24.15" customHeight="1">
      <c r="A146" s="35"/>
      <c r="B146" s="36"/>
      <c r="C146" s="212" t="s">
        <v>192</v>
      </c>
      <c r="D146" s="212" t="s">
        <v>121</v>
      </c>
      <c r="E146" s="213" t="s">
        <v>193</v>
      </c>
      <c r="F146" s="214" t="s">
        <v>194</v>
      </c>
      <c r="G146" s="215" t="s">
        <v>142</v>
      </c>
      <c r="H146" s="216">
        <v>20</v>
      </c>
      <c r="I146" s="217"/>
      <c r="J146" s="218">
        <f>ROUND(I146*H146,2)</f>
        <v>0</v>
      </c>
      <c r="K146" s="219"/>
      <c r="L146" s="41"/>
      <c r="M146" s="220" t="s">
        <v>1</v>
      </c>
      <c r="N146" s="221" t="s">
        <v>41</v>
      </c>
      <c r="O146" s="88"/>
      <c r="P146" s="222">
        <f>O146*H146</f>
        <v>0</v>
      </c>
      <c r="Q146" s="222">
        <v>0</v>
      </c>
      <c r="R146" s="222">
        <f>Q146*H146</f>
        <v>0</v>
      </c>
      <c r="S146" s="222">
        <v>0.36403000000000002</v>
      </c>
      <c r="T146" s="223">
        <f>S146*H146</f>
        <v>7.2806000000000006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125</v>
      </c>
      <c r="AT146" s="224" t="s">
        <v>121</v>
      </c>
      <c r="AU146" s="224" t="s">
        <v>86</v>
      </c>
      <c r="AY146" s="14" t="s">
        <v>119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84</v>
      </c>
      <c r="BK146" s="225">
        <f>ROUND(I146*H146,2)</f>
        <v>0</v>
      </c>
      <c r="BL146" s="14" t="s">
        <v>125</v>
      </c>
      <c r="BM146" s="224" t="s">
        <v>195</v>
      </c>
    </row>
    <row r="147" s="2" customFormat="1" ht="24.15" customHeight="1">
      <c r="A147" s="35"/>
      <c r="B147" s="36"/>
      <c r="C147" s="212" t="s">
        <v>196</v>
      </c>
      <c r="D147" s="212" t="s">
        <v>121</v>
      </c>
      <c r="E147" s="213" t="s">
        <v>197</v>
      </c>
      <c r="F147" s="214" t="s">
        <v>198</v>
      </c>
      <c r="G147" s="215" t="s">
        <v>142</v>
      </c>
      <c r="H147" s="216">
        <v>20</v>
      </c>
      <c r="I147" s="217"/>
      <c r="J147" s="218">
        <f>ROUND(I147*H147,2)</f>
        <v>0</v>
      </c>
      <c r="K147" s="219"/>
      <c r="L147" s="41"/>
      <c r="M147" s="220" t="s">
        <v>1</v>
      </c>
      <c r="N147" s="221" t="s">
        <v>41</v>
      </c>
      <c r="O147" s="88"/>
      <c r="P147" s="222">
        <f>O147*H147</f>
        <v>0</v>
      </c>
      <c r="Q147" s="222">
        <v>0</v>
      </c>
      <c r="R147" s="222">
        <f>Q147*H147</f>
        <v>0</v>
      </c>
      <c r="S147" s="222">
        <v>0.36403000000000002</v>
      </c>
      <c r="T147" s="223">
        <f>S147*H147</f>
        <v>7.2806000000000006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125</v>
      </c>
      <c r="AT147" s="224" t="s">
        <v>121</v>
      </c>
      <c r="AU147" s="224" t="s">
        <v>86</v>
      </c>
      <c r="AY147" s="14" t="s">
        <v>119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84</v>
      </c>
      <c r="BK147" s="225">
        <f>ROUND(I147*H147,2)</f>
        <v>0</v>
      </c>
      <c r="BL147" s="14" t="s">
        <v>125</v>
      </c>
      <c r="BM147" s="224" t="s">
        <v>199</v>
      </c>
    </row>
    <row r="148" s="2" customFormat="1" ht="16.5" customHeight="1">
      <c r="A148" s="35"/>
      <c r="B148" s="36"/>
      <c r="C148" s="212" t="s">
        <v>200</v>
      </c>
      <c r="D148" s="212" t="s">
        <v>121</v>
      </c>
      <c r="E148" s="213" t="s">
        <v>201</v>
      </c>
      <c r="F148" s="214" t="s">
        <v>202</v>
      </c>
      <c r="G148" s="215" t="s">
        <v>151</v>
      </c>
      <c r="H148" s="216">
        <v>1485.7139999999999</v>
      </c>
      <c r="I148" s="217"/>
      <c r="J148" s="218">
        <f>ROUND(I148*H148,2)</f>
        <v>0</v>
      </c>
      <c r="K148" s="219"/>
      <c r="L148" s="41"/>
      <c r="M148" s="220" t="s">
        <v>1</v>
      </c>
      <c r="N148" s="221" t="s">
        <v>41</v>
      </c>
      <c r="O148" s="88"/>
      <c r="P148" s="222">
        <f>O148*H148</f>
        <v>0</v>
      </c>
      <c r="Q148" s="222">
        <v>0</v>
      </c>
      <c r="R148" s="222">
        <f>Q148*H148</f>
        <v>0</v>
      </c>
      <c r="S148" s="222">
        <v>0.00048999999999999998</v>
      </c>
      <c r="T148" s="223">
        <f>S148*H148</f>
        <v>0.72799985999999994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125</v>
      </c>
      <c r="AT148" s="224" t="s">
        <v>121</v>
      </c>
      <c r="AU148" s="224" t="s">
        <v>86</v>
      </c>
      <c r="AY148" s="14" t="s">
        <v>119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84</v>
      </c>
      <c r="BK148" s="225">
        <f>ROUND(I148*H148,2)</f>
        <v>0</v>
      </c>
      <c r="BL148" s="14" t="s">
        <v>125</v>
      </c>
      <c r="BM148" s="224" t="s">
        <v>203</v>
      </c>
    </row>
    <row r="149" s="2" customFormat="1" ht="44.25" customHeight="1">
      <c r="A149" s="35"/>
      <c r="B149" s="36"/>
      <c r="C149" s="212" t="s">
        <v>7</v>
      </c>
      <c r="D149" s="212" t="s">
        <v>121</v>
      </c>
      <c r="E149" s="213" t="s">
        <v>204</v>
      </c>
      <c r="F149" s="214" t="s">
        <v>205</v>
      </c>
      <c r="G149" s="215" t="s">
        <v>206</v>
      </c>
      <c r="H149" s="216">
        <v>1940</v>
      </c>
      <c r="I149" s="217"/>
      <c r="J149" s="218">
        <f>ROUND(I149*H149,2)</f>
        <v>0</v>
      </c>
      <c r="K149" s="219"/>
      <c r="L149" s="41"/>
      <c r="M149" s="220" t="s">
        <v>1</v>
      </c>
      <c r="N149" s="221" t="s">
        <v>41</v>
      </c>
      <c r="O149" s="88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125</v>
      </c>
      <c r="AT149" s="224" t="s">
        <v>121</v>
      </c>
      <c r="AU149" s="224" t="s">
        <v>86</v>
      </c>
      <c r="AY149" s="14" t="s">
        <v>119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84</v>
      </c>
      <c r="BK149" s="225">
        <f>ROUND(I149*H149,2)</f>
        <v>0</v>
      </c>
      <c r="BL149" s="14" t="s">
        <v>125</v>
      </c>
      <c r="BM149" s="224" t="s">
        <v>207</v>
      </c>
    </row>
    <row r="150" s="2" customFormat="1" ht="33" customHeight="1">
      <c r="A150" s="35"/>
      <c r="B150" s="36"/>
      <c r="C150" s="212" t="s">
        <v>208</v>
      </c>
      <c r="D150" s="212" t="s">
        <v>121</v>
      </c>
      <c r="E150" s="213" t="s">
        <v>209</v>
      </c>
      <c r="F150" s="214" t="s">
        <v>210</v>
      </c>
      <c r="G150" s="215" t="s">
        <v>206</v>
      </c>
      <c r="H150" s="216">
        <v>3760</v>
      </c>
      <c r="I150" s="217"/>
      <c r="J150" s="218">
        <f>ROUND(I150*H150,2)</f>
        <v>0</v>
      </c>
      <c r="K150" s="219"/>
      <c r="L150" s="41"/>
      <c r="M150" s="220" t="s">
        <v>1</v>
      </c>
      <c r="N150" s="221" t="s">
        <v>41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125</v>
      </c>
      <c r="AT150" s="224" t="s">
        <v>121</v>
      </c>
      <c r="AU150" s="224" t="s">
        <v>86</v>
      </c>
      <c r="AY150" s="14" t="s">
        <v>119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84</v>
      </c>
      <c r="BK150" s="225">
        <f>ROUND(I150*H150,2)</f>
        <v>0</v>
      </c>
      <c r="BL150" s="14" t="s">
        <v>125</v>
      </c>
      <c r="BM150" s="224" t="s">
        <v>211</v>
      </c>
    </row>
    <row r="151" s="12" customFormat="1" ht="22.8" customHeight="1">
      <c r="A151" s="12"/>
      <c r="B151" s="196"/>
      <c r="C151" s="197"/>
      <c r="D151" s="198" t="s">
        <v>75</v>
      </c>
      <c r="E151" s="210" t="s">
        <v>157</v>
      </c>
      <c r="F151" s="210" t="s">
        <v>212</v>
      </c>
      <c r="G151" s="197"/>
      <c r="H151" s="197"/>
      <c r="I151" s="200"/>
      <c r="J151" s="211">
        <f>BK151</f>
        <v>0</v>
      </c>
      <c r="K151" s="197"/>
      <c r="L151" s="202"/>
      <c r="M151" s="203"/>
      <c r="N151" s="204"/>
      <c r="O151" s="204"/>
      <c r="P151" s="205">
        <f>SUM(P152:P153)</f>
        <v>0</v>
      </c>
      <c r="Q151" s="204"/>
      <c r="R151" s="205">
        <f>SUM(R152:R153)</f>
        <v>0.013759999999999998</v>
      </c>
      <c r="S151" s="204"/>
      <c r="T151" s="206">
        <f>SUM(T152:T153)</f>
        <v>8.9309999999999992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7" t="s">
        <v>84</v>
      </c>
      <c r="AT151" s="208" t="s">
        <v>75</v>
      </c>
      <c r="AU151" s="208" t="s">
        <v>84</v>
      </c>
      <c r="AY151" s="207" t="s">
        <v>119</v>
      </c>
      <c r="BK151" s="209">
        <f>SUM(BK152:BK153)</f>
        <v>0</v>
      </c>
    </row>
    <row r="152" s="2" customFormat="1" ht="24.15" customHeight="1">
      <c r="A152" s="35"/>
      <c r="B152" s="36"/>
      <c r="C152" s="212" t="s">
        <v>213</v>
      </c>
      <c r="D152" s="212" t="s">
        <v>121</v>
      </c>
      <c r="E152" s="213" t="s">
        <v>214</v>
      </c>
      <c r="F152" s="214" t="s">
        <v>215</v>
      </c>
      <c r="G152" s="215" t="s">
        <v>151</v>
      </c>
      <c r="H152" s="216">
        <v>3</v>
      </c>
      <c r="I152" s="217"/>
      <c r="J152" s="218">
        <f>ROUND(I152*H152,2)</f>
        <v>0</v>
      </c>
      <c r="K152" s="219"/>
      <c r="L152" s="41"/>
      <c r="M152" s="220" t="s">
        <v>1</v>
      </c>
      <c r="N152" s="221" t="s">
        <v>41</v>
      </c>
      <c r="O152" s="88"/>
      <c r="P152" s="222">
        <f>O152*H152</f>
        <v>0</v>
      </c>
      <c r="Q152" s="222">
        <v>0.0041599999999999996</v>
      </c>
      <c r="R152" s="222">
        <f>Q152*H152</f>
        <v>0.012479999999999998</v>
      </c>
      <c r="S152" s="222">
        <v>2.9769999999999999</v>
      </c>
      <c r="T152" s="223">
        <f>S152*H152</f>
        <v>8.9309999999999992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125</v>
      </c>
      <c r="AT152" s="224" t="s">
        <v>121</v>
      </c>
      <c r="AU152" s="224" t="s">
        <v>86</v>
      </c>
      <c r="AY152" s="14" t="s">
        <v>119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84</v>
      </c>
      <c r="BK152" s="225">
        <f>ROUND(I152*H152,2)</f>
        <v>0</v>
      </c>
      <c r="BL152" s="14" t="s">
        <v>125</v>
      </c>
      <c r="BM152" s="224" t="s">
        <v>216</v>
      </c>
    </row>
    <row r="153" s="2" customFormat="1" ht="37.8" customHeight="1">
      <c r="A153" s="35"/>
      <c r="B153" s="36"/>
      <c r="C153" s="212" t="s">
        <v>217</v>
      </c>
      <c r="D153" s="212" t="s">
        <v>121</v>
      </c>
      <c r="E153" s="213" t="s">
        <v>218</v>
      </c>
      <c r="F153" s="214" t="s">
        <v>219</v>
      </c>
      <c r="G153" s="215" t="s">
        <v>151</v>
      </c>
      <c r="H153" s="216">
        <v>128</v>
      </c>
      <c r="I153" s="217"/>
      <c r="J153" s="218">
        <f>ROUND(I153*H153,2)</f>
        <v>0</v>
      </c>
      <c r="K153" s="219"/>
      <c r="L153" s="41"/>
      <c r="M153" s="220" t="s">
        <v>1</v>
      </c>
      <c r="N153" s="221" t="s">
        <v>41</v>
      </c>
      <c r="O153" s="88"/>
      <c r="P153" s="222">
        <f>O153*H153</f>
        <v>0</v>
      </c>
      <c r="Q153" s="222">
        <v>1.0000000000000001E-05</v>
      </c>
      <c r="R153" s="222">
        <f>Q153*H153</f>
        <v>0.0012800000000000001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125</v>
      </c>
      <c r="AT153" s="224" t="s">
        <v>121</v>
      </c>
      <c r="AU153" s="224" t="s">
        <v>86</v>
      </c>
      <c r="AY153" s="14" t="s">
        <v>119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84</v>
      </c>
      <c r="BK153" s="225">
        <f>ROUND(I153*H153,2)</f>
        <v>0</v>
      </c>
      <c r="BL153" s="14" t="s">
        <v>125</v>
      </c>
      <c r="BM153" s="224" t="s">
        <v>220</v>
      </c>
    </row>
    <row r="154" s="12" customFormat="1" ht="22.8" customHeight="1">
      <c r="A154" s="12"/>
      <c r="B154" s="196"/>
      <c r="C154" s="197"/>
      <c r="D154" s="198" t="s">
        <v>75</v>
      </c>
      <c r="E154" s="210" t="s">
        <v>221</v>
      </c>
      <c r="F154" s="210" t="s">
        <v>222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SUM(P155:P159)</f>
        <v>0</v>
      </c>
      <c r="Q154" s="204"/>
      <c r="R154" s="205">
        <f>SUM(R155:R159)</f>
        <v>0</v>
      </c>
      <c r="S154" s="204"/>
      <c r="T154" s="206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84</v>
      </c>
      <c r="AT154" s="208" t="s">
        <v>75</v>
      </c>
      <c r="AU154" s="208" t="s">
        <v>84</v>
      </c>
      <c r="AY154" s="207" t="s">
        <v>119</v>
      </c>
      <c r="BK154" s="209">
        <f>SUM(BK155:BK159)</f>
        <v>0</v>
      </c>
    </row>
    <row r="155" s="2" customFormat="1" ht="44.25" customHeight="1">
      <c r="A155" s="35"/>
      <c r="B155" s="36"/>
      <c r="C155" s="212" t="s">
        <v>223</v>
      </c>
      <c r="D155" s="212" t="s">
        <v>121</v>
      </c>
      <c r="E155" s="213" t="s">
        <v>224</v>
      </c>
      <c r="F155" s="214" t="s">
        <v>225</v>
      </c>
      <c r="G155" s="215" t="s">
        <v>133</v>
      </c>
      <c r="H155" s="216">
        <v>511.87099999999998</v>
      </c>
      <c r="I155" s="217"/>
      <c r="J155" s="218">
        <f>ROUND(I155*H155,2)</f>
        <v>0</v>
      </c>
      <c r="K155" s="219"/>
      <c r="L155" s="41"/>
      <c r="M155" s="220" t="s">
        <v>1</v>
      </c>
      <c r="N155" s="221" t="s">
        <v>41</v>
      </c>
      <c r="O155" s="88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125</v>
      </c>
      <c r="AT155" s="224" t="s">
        <v>121</v>
      </c>
      <c r="AU155" s="224" t="s">
        <v>86</v>
      </c>
      <c r="AY155" s="14" t="s">
        <v>119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84</v>
      </c>
      <c r="BK155" s="225">
        <f>ROUND(I155*H155,2)</f>
        <v>0</v>
      </c>
      <c r="BL155" s="14" t="s">
        <v>125</v>
      </c>
      <c r="BM155" s="224" t="s">
        <v>226</v>
      </c>
    </row>
    <row r="156" s="2" customFormat="1" ht="37.8" customHeight="1">
      <c r="A156" s="35"/>
      <c r="B156" s="36"/>
      <c r="C156" s="212" t="s">
        <v>227</v>
      </c>
      <c r="D156" s="212" t="s">
        <v>121</v>
      </c>
      <c r="E156" s="213" t="s">
        <v>228</v>
      </c>
      <c r="F156" s="214" t="s">
        <v>229</v>
      </c>
      <c r="G156" s="215" t="s">
        <v>133</v>
      </c>
      <c r="H156" s="216">
        <v>80</v>
      </c>
      <c r="I156" s="217"/>
      <c r="J156" s="218">
        <f>ROUND(I156*H156,2)</f>
        <v>0</v>
      </c>
      <c r="K156" s="219"/>
      <c r="L156" s="41"/>
      <c r="M156" s="220" t="s">
        <v>1</v>
      </c>
      <c r="N156" s="221" t="s">
        <v>41</v>
      </c>
      <c r="O156" s="88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125</v>
      </c>
      <c r="AT156" s="224" t="s">
        <v>121</v>
      </c>
      <c r="AU156" s="224" t="s">
        <v>86</v>
      </c>
      <c r="AY156" s="14" t="s">
        <v>119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84</v>
      </c>
      <c r="BK156" s="225">
        <f>ROUND(I156*H156,2)</f>
        <v>0</v>
      </c>
      <c r="BL156" s="14" t="s">
        <v>125</v>
      </c>
      <c r="BM156" s="224" t="s">
        <v>230</v>
      </c>
    </row>
    <row r="157" s="2" customFormat="1" ht="16.5" customHeight="1">
      <c r="A157" s="35"/>
      <c r="B157" s="36"/>
      <c r="C157" s="212" t="s">
        <v>231</v>
      </c>
      <c r="D157" s="212" t="s">
        <v>121</v>
      </c>
      <c r="E157" s="213" t="s">
        <v>232</v>
      </c>
      <c r="F157" s="214" t="s">
        <v>233</v>
      </c>
      <c r="G157" s="215" t="s">
        <v>133</v>
      </c>
      <c r="H157" s="216">
        <v>54.880000000000003</v>
      </c>
      <c r="I157" s="217"/>
      <c r="J157" s="218">
        <f>ROUND(I157*H157,2)</f>
        <v>0</v>
      </c>
      <c r="K157" s="219"/>
      <c r="L157" s="41"/>
      <c r="M157" s="220" t="s">
        <v>1</v>
      </c>
      <c r="N157" s="221" t="s">
        <v>41</v>
      </c>
      <c r="O157" s="88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125</v>
      </c>
      <c r="AT157" s="224" t="s">
        <v>121</v>
      </c>
      <c r="AU157" s="224" t="s">
        <v>86</v>
      </c>
      <c r="AY157" s="14" t="s">
        <v>119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84</v>
      </c>
      <c r="BK157" s="225">
        <f>ROUND(I157*H157,2)</f>
        <v>0</v>
      </c>
      <c r="BL157" s="14" t="s">
        <v>125</v>
      </c>
      <c r="BM157" s="224" t="s">
        <v>234</v>
      </c>
    </row>
    <row r="158" s="2" customFormat="1" ht="37.8" customHeight="1">
      <c r="A158" s="35"/>
      <c r="B158" s="36"/>
      <c r="C158" s="212" t="s">
        <v>235</v>
      </c>
      <c r="D158" s="212" t="s">
        <v>121</v>
      </c>
      <c r="E158" s="213" t="s">
        <v>236</v>
      </c>
      <c r="F158" s="214" t="s">
        <v>237</v>
      </c>
      <c r="G158" s="215" t="s">
        <v>133</v>
      </c>
      <c r="H158" s="216">
        <v>591.87099999999998</v>
      </c>
      <c r="I158" s="217"/>
      <c r="J158" s="218">
        <f>ROUND(I158*H158,2)</f>
        <v>0</v>
      </c>
      <c r="K158" s="219"/>
      <c r="L158" s="41"/>
      <c r="M158" s="220" t="s">
        <v>1</v>
      </c>
      <c r="N158" s="221" t="s">
        <v>41</v>
      </c>
      <c r="O158" s="88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4" t="s">
        <v>125</v>
      </c>
      <c r="AT158" s="224" t="s">
        <v>121</v>
      </c>
      <c r="AU158" s="224" t="s">
        <v>86</v>
      </c>
      <c r="AY158" s="14" t="s">
        <v>119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4" t="s">
        <v>84</v>
      </c>
      <c r="BK158" s="225">
        <f>ROUND(I158*H158,2)</f>
        <v>0</v>
      </c>
      <c r="BL158" s="14" t="s">
        <v>125</v>
      </c>
      <c r="BM158" s="224" t="s">
        <v>238</v>
      </c>
    </row>
    <row r="159" s="2" customFormat="1" ht="49.05" customHeight="1">
      <c r="A159" s="35"/>
      <c r="B159" s="36"/>
      <c r="C159" s="212" t="s">
        <v>239</v>
      </c>
      <c r="D159" s="212" t="s">
        <v>121</v>
      </c>
      <c r="E159" s="213" t="s">
        <v>240</v>
      </c>
      <c r="F159" s="214" t="s">
        <v>241</v>
      </c>
      <c r="G159" s="215" t="s">
        <v>133</v>
      </c>
      <c r="H159" s="216">
        <v>2640</v>
      </c>
      <c r="I159" s="217"/>
      <c r="J159" s="218">
        <f>ROUND(I159*H159,2)</f>
        <v>0</v>
      </c>
      <c r="K159" s="219"/>
      <c r="L159" s="41"/>
      <c r="M159" s="220" t="s">
        <v>1</v>
      </c>
      <c r="N159" s="221" t="s">
        <v>41</v>
      </c>
      <c r="O159" s="88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125</v>
      </c>
      <c r="AT159" s="224" t="s">
        <v>121</v>
      </c>
      <c r="AU159" s="224" t="s">
        <v>86</v>
      </c>
      <c r="AY159" s="14" t="s">
        <v>119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84</v>
      </c>
      <c r="BK159" s="225">
        <f>ROUND(I159*H159,2)</f>
        <v>0</v>
      </c>
      <c r="BL159" s="14" t="s">
        <v>125</v>
      </c>
      <c r="BM159" s="224" t="s">
        <v>242</v>
      </c>
    </row>
    <row r="160" s="12" customFormat="1" ht="22.8" customHeight="1">
      <c r="A160" s="12"/>
      <c r="B160" s="196"/>
      <c r="C160" s="197"/>
      <c r="D160" s="198" t="s">
        <v>75</v>
      </c>
      <c r="E160" s="210" t="s">
        <v>243</v>
      </c>
      <c r="F160" s="210" t="s">
        <v>244</v>
      </c>
      <c r="G160" s="197"/>
      <c r="H160" s="197"/>
      <c r="I160" s="200"/>
      <c r="J160" s="211">
        <f>BK160</f>
        <v>0</v>
      </c>
      <c r="K160" s="197"/>
      <c r="L160" s="202"/>
      <c r="M160" s="203"/>
      <c r="N160" s="204"/>
      <c r="O160" s="204"/>
      <c r="P160" s="205">
        <f>P161</f>
        <v>0</v>
      </c>
      <c r="Q160" s="204"/>
      <c r="R160" s="205">
        <f>R161</f>
        <v>0</v>
      </c>
      <c r="S160" s="204"/>
      <c r="T160" s="20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84</v>
      </c>
      <c r="AT160" s="208" t="s">
        <v>75</v>
      </c>
      <c r="AU160" s="208" t="s">
        <v>84</v>
      </c>
      <c r="AY160" s="207" t="s">
        <v>119</v>
      </c>
      <c r="BK160" s="209">
        <f>BK161</f>
        <v>0</v>
      </c>
    </row>
    <row r="161" s="2" customFormat="1" ht="44.25" customHeight="1">
      <c r="A161" s="35"/>
      <c r="B161" s="36"/>
      <c r="C161" s="212" t="s">
        <v>245</v>
      </c>
      <c r="D161" s="212" t="s">
        <v>121</v>
      </c>
      <c r="E161" s="213" t="s">
        <v>246</v>
      </c>
      <c r="F161" s="214" t="s">
        <v>247</v>
      </c>
      <c r="G161" s="215" t="s">
        <v>133</v>
      </c>
      <c r="H161" s="216">
        <v>0.014</v>
      </c>
      <c r="I161" s="217"/>
      <c r="J161" s="218">
        <f>ROUND(I161*H161,2)</f>
        <v>0</v>
      </c>
      <c r="K161" s="219"/>
      <c r="L161" s="41"/>
      <c r="M161" s="220" t="s">
        <v>1</v>
      </c>
      <c r="N161" s="221" t="s">
        <v>41</v>
      </c>
      <c r="O161" s="88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4" t="s">
        <v>125</v>
      </c>
      <c r="AT161" s="224" t="s">
        <v>121</v>
      </c>
      <c r="AU161" s="224" t="s">
        <v>86</v>
      </c>
      <c r="AY161" s="14" t="s">
        <v>119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4" t="s">
        <v>84</v>
      </c>
      <c r="BK161" s="225">
        <f>ROUND(I161*H161,2)</f>
        <v>0</v>
      </c>
      <c r="BL161" s="14" t="s">
        <v>125</v>
      </c>
      <c r="BM161" s="224" t="s">
        <v>248</v>
      </c>
    </row>
    <row r="162" s="12" customFormat="1" ht="25.92" customHeight="1">
      <c r="A162" s="12"/>
      <c r="B162" s="196"/>
      <c r="C162" s="197"/>
      <c r="D162" s="198" t="s">
        <v>75</v>
      </c>
      <c r="E162" s="199" t="s">
        <v>249</v>
      </c>
      <c r="F162" s="199" t="s">
        <v>250</v>
      </c>
      <c r="G162" s="197"/>
      <c r="H162" s="197"/>
      <c r="I162" s="200"/>
      <c r="J162" s="201">
        <f>BK162</f>
        <v>0</v>
      </c>
      <c r="K162" s="197"/>
      <c r="L162" s="202"/>
      <c r="M162" s="203"/>
      <c r="N162" s="204"/>
      <c r="O162" s="204"/>
      <c r="P162" s="205">
        <f>P163+P169</f>
        <v>0</v>
      </c>
      <c r="Q162" s="204"/>
      <c r="R162" s="205">
        <f>R163+R169</f>
        <v>2.1364603999999998</v>
      </c>
      <c r="S162" s="204"/>
      <c r="T162" s="206">
        <f>T163+T169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7" t="s">
        <v>86</v>
      </c>
      <c r="AT162" s="208" t="s">
        <v>75</v>
      </c>
      <c r="AU162" s="208" t="s">
        <v>76</v>
      </c>
      <c r="AY162" s="207" t="s">
        <v>119</v>
      </c>
      <c r="BK162" s="209">
        <f>BK163+BK169</f>
        <v>0</v>
      </c>
    </row>
    <row r="163" s="12" customFormat="1" ht="22.8" customHeight="1">
      <c r="A163" s="12"/>
      <c r="B163" s="196"/>
      <c r="C163" s="197"/>
      <c r="D163" s="198" t="s">
        <v>75</v>
      </c>
      <c r="E163" s="210" t="s">
        <v>251</v>
      </c>
      <c r="F163" s="210" t="s">
        <v>252</v>
      </c>
      <c r="G163" s="197"/>
      <c r="H163" s="197"/>
      <c r="I163" s="200"/>
      <c r="J163" s="211">
        <f>BK163</f>
        <v>0</v>
      </c>
      <c r="K163" s="197"/>
      <c r="L163" s="202"/>
      <c r="M163" s="203"/>
      <c r="N163" s="204"/>
      <c r="O163" s="204"/>
      <c r="P163" s="205">
        <f>SUM(P164:P168)</f>
        <v>0</v>
      </c>
      <c r="Q163" s="204"/>
      <c r="R163" s="205">
        <f>SUM(R164:R168)</f>
        <v>2.1096656</v>
      </c>
      <c r="S163" s="204"/>
      <c r="T163" s="206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7" t="s">
        <v>86</v>
      </c>
      <c r="AT163" s="208" t="s">
        <v>75</v>
      </c>
      <c r="AU163" s="208" t="s">
        <v>84</v>
      </c>
      <c r="AY163" s="207" t="s">
        <v>119</v>
      </c>
      <c r="BK163" s="209">
        <f>SUM(BK164:BK168)</f>
        <v>0</v>
      </c>
    </row>
    <row r="164" s="2" customFormat="1" ht="24.15" customHeight="1">
      <c r="A164" s="35"/>
      <c r="B164" s="36"/>
      <c r="C164" s="212" t="s">
        <v>253</v>
      </c>
      <c r="D164" s="212" t="s">
        <v>121</v>
      </c>
      <c r="E164" s="213" t="s">
        <v>254</v>
      </c>
      <c r="F164" s="214" t="s">
        <v>255</v>
      </c>
      <c r="G164" s="215" t="s">
        <v>142</v>
      </c>
      <c r="H164" s="216">
        <v>64</v>
      </c>
      <c r="I164" s="217"/>
      <c r="J164" s="218">
        <f>ROUND(I164*H164,2)</f>
        <v>0</v>
      </c>
      <c r="K164" s="219"/>
      <c r="L164" s="41"/>
      <c r="M164" s="220" t="s">
        <v>1</v>
      </c>
      <c r="N164" s="221" t="s">
        <v>41</v>
      </c>
      <c r="O164" s="88"/>
      <c r="P164" s="222">
        <f>O164*H164</f>
        <v>0</v>
      </c>
      <c r="Q164" s="222">
        <v>0.00072000000000000005</v>
      </c>
      <c r="R164" s="222">
        <f>Q164*H164</f>
        <v>0.046080000000000003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184</v>
      </c>
      <c r="AT164" s="224" t="s">
        <v>121</v>
      </c>
      <c r="AU164" s="224" t="s">
        <v>86</v>
      </c>
      <c r="AY164" s="14" t="s">
        <v>119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84</v>
      </c>
      <c r="BK164" s="225">
        <f>ROUND(I164*H164,2)</f>
        <v>0</v>
      </c>
      <c r="BL164" s="14" t="s">
        <v>184</v>
      </c>
      <c r="BM164" s="224" t="s">
        <v>256</v>
      </c>
    </row>
    <row r="165" s="2" customFormat="1" ht="24.15" customHeight="1">
      <c r="A165" s="35"/>
      <c r="B165" s="36"/>
      <c r="C165" s="226" t="s">
        <v>257</v>
      </c>
      <c r="D165" s="226" t="s">
        <v>258</v>
      </c>
      <c r="E165" s="227" t="s">
        <v>259</v>
      </c>
      <c r="F165" s="228" t="s">
        <v>260</v>
      </c>
      <c r="G165" s="229" t="s">
        <v>142</v>
      </c>
      <c r="H165" s="230">
        <v>178.63200000000001</v>
      </c>
      <c r="I165" s="231"/>
      <c r="J165" s="232">
        <f>ROUND(I165*H165,2)</f>
        <v>0</v>
      </c>
      <c r="K165" s="233"/>
      <c r="L165" s="234"/>
      <c r="M165" s="235" t="s">
        <v>1</v>
      </c>
      <c r="N165" s="236" t="s">
        <v>41</v>
      </c>
      <c r="O165" s="88"/>
      <c r="P165" s="222">
        <f>O165*H165</f>
        <v>0</v>
      </c>
      <c r="Q165" s="222">
        <v>0.010800000000000001</v>
      </c>
      <c r="R165" s="222">
        <f>Q165*H165</f>
        <v>1.9292256000000001</v>
      </c>
      <c r="S165" s="222">
        <v>0</v>
      </c>
      <c r="T165" s="22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4" t="s">
        <v>257</v>
      </c>
      <c r="AT165" s="224" t="s">
        <v>258</v>
      </c>
      <c r="AU165" s="224" t="s">
        <v>86</v>
      </c>
      <c r="AY165" s="14" t="s">
        <v>119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4" t="s">
        <v>84</v>
      </c>
      <c r="BK165" s="225">
        <f>ROUND(I165*H165,2)</f>
        <v>0</v>
      </c>
      <c r="BL165" s="14" t="s">
        <v>184</v>
      </c>
      <c r="BM165" s="224" t="s">
        <v>261</v>
      </c>
    </row>
    <row r="166" s="2" customFormat="1" ht="24.15" customHeight="1">
      <c r="A166" s="35"/>
      <c r="B166" s="36"/>
      <c r="C166" s="226" t="s">
        <v>262</v>
      </c>
      <c r="D166" s="226" t="s">
        <v>258</v>
      </c>
      <c r="E166" s="227" t="s">
        <v>263</v>
      </c>
      <c r="F166" s="228" t="s">
        <v>264</v>
      </c>
      <c r="G166" s="229" t="s">
        <v>151</v>
      </c>
      <c r="H166" s="230">
        <v>8</v>
      </c>
      <c r="I166" s="231"/>
      <c r="J166" s="232">
        <f>ROUND(I166*H166,2)</f>
        <v>0</v>
      </c>
      <c r="K166" s="233"/>
      <c r="L166" s="234"/>
      <c r="M166" s="235" t="s">
        <v>1</v>
      </c>
      <c r="N166" s="236" t="s">
        <v>41</v>
      </c>
      <c r="O166" s="88"/>
      <c r="P166" s="222">
        <f>O166*H166</f>
        <v>0</v>
      </c>
      <c r="Q166" s="222">
        <v>0.0024199999999999998</v>
      </c>
      <c r="R166" s="222">
        <f>Q166*H166</f>
        <v>0.019359999999999999</v>
      </c>
      <c r="S166" s="222">
        <v>0</v>
      </c>
      <c r="T166" s="22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4" t="s">
        <v>257</v>
      </c>
      <c r="AT166" s="224" t="s">
        <v>258</v>
      </c>
      <c r="AU166" s="224" t="s">
        <v>86</v>
      </c>
      <c r="AY166" s="14" t="s">
        <v>119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4" t="s">
        <v>84</v>
      </c>
      <c r="BK166" s="225">
        <f>ROUND(I166*H166,2)</f>
        <v>0</v>
      </c>
      <c r="BL166" s="14" t="s">
        <v>184</v>
      </c>
      <c r="BM166" s="224" t="s">
        <v>265</v>
      </c>
    </row>
    <row r="167" s="2" customFormat="1" ht="21.75" customHeight="1">
      <c r="A167" s="35"/>
      <c r="B167" s="36"/>
      <c r="C167" s="226" t="s">
        <v>266</v>
      </c>
      <c r="D167" s="226" t="s">
        <v>258</v>
      </c>
      <c r="E167" s="227" t="s">
        <v>267</v>
      </c>
      <c r="F167" s="228" t="s">
        <v>268</v>
      </c>
      <c r="G167" s="229" t="s">
        <v>133</v>
      </c>
      <c r="H167" s="230">
        <v>0.11500000000000001</v>
      </c>
      <c r="I167" s="231"/>
      <c r="J167" s="232">
        <f>ROUND(I167*H167,2)</f>
        <v>0</v>
      </c>
      <c r="K167" s="233"/>
      <c r="L167" s="234"/>
      <c r="M167" s="235" t="s">
        <v>1</v>
      </c>
      <c r="N167" s="236" t="s">
        <v>41</v>
      </c>
      <c r="O167" s="88"/>
      <c r="P167" s="222">
        <f>O167*H167</f>
        <v>0</v>
      </c>
      <c r="Q167" s="222">
        <v>1</v>
      </c>
      <c r="R167" s="222">
        <f>Q167*H167</f>
        <v>0.11500000000000001</v>
      </c>
      <c r="S167" s="222">
        <v>0</v>
      </c>
      <c r="T167" s="22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4" t="s">
        <v>257</v>
      </c>
      <c r="AT167" s="224" t="s">
        <v>258</v>
      </c>
      <c r="AU167" s="224" t="s">
        <v>86</v>
      </c>
      <c r="AY167" s="14" t="s">
        <v>119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4" t="s">
        <v>84</v>
      </c>
      <c r="BK167" s="225">
        <f>ROUND(I167*H167,2)</f>
        <v>0</v>
      </c>
      <c r="BL167" s="14" t="s">
        <v>184</v>
      </c>
      <c r="BM167" s="224" t="s">
        <v>269</v>
      </c>
    </row>
    <row r="168" s="2" customFormat="1" ht="49.05" customHeight="1">
      <c r="A168" s="35"/>
      <c r="B168" s="36"/>
      <c r="C168" s="212" t="s">
        <v>270</v>
      </c>
      <c r="D168" s="212" t="s">
        <v>121</v>
      </c>
      <c r="E168" s="213" t="s">
        <v>271</v>
      </c>
      <c r="F168" s="214" t="s">
        <v>272</v>
      </c>
      <c r="G168" s="215" t="s">
        <v>133</v>
      </c>
      <c r="H168" s="216">
        <v>2.1099999999999999</v>
      </c>
      <c r="I168" s="217"/>
      <c r="J168" s="218">
        <f>ROUND(I168*H168,2)</f>
        <v>0</v>
      </c>
      <c r="K168" s="219"/>
      <c r="L168" s="41"/>
      <c r="M168" s="220" t="s">
        <v>1</v>
      </c>
      <c r="N168" s="221" t="s">
        <v>41</v>
      </c>
      <c r="O168" s="88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4" t="s">
        <v>184</v>
      </c>
      <c r="AT168" s="224" t="s">
        <v>121</v>
      </c>
      <c r="AU168" s="224" t="s">
        <v>86</v>
      </c>
      <c r="AY168" s="14" t="s">
        <v>119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4" t="s">
        <v>84</v>
      </c>
      <c r="BK168" s="225">
        <f>ROUND(I168*H168,2)</f>
        <v>0</v>
      </c>
      <c r="BL168" s="14" t="s">
        <v>184</v>
      </c>
      <c r="BM168" s="224" t="s">
        <v>273</v>
      </c>
    </row>
    <row r="169" s="12" customFormat="1" ht="22.8" customHeight="1">
      <c r="A169" s="12"/>
      <c r="B169" s="196"/>
      <c r="C169" s="197"/>
      <c r="D169" s="198" t="s">
        <v>75</v>
      </c>
      <c r="E169" s="210" t="s">
        <v>274</v>
      </c>
      <c r="F169" s="210" t="s">
        <v>275</v>
      </c>
      <c r="G169" s="197"/>
      <c r="H169" s="197"/>
      <c r="I169" s="200"/>
      <c r="J169" s="211">
        <f>BK169</f>
        <v>0</v>
      </c>
      <c r="K169" s="197"/>
      <c r="L169" s="202"/>
      <c r="M169" s="203"/>
      <c r="N169" s="204"/>
      <c r="O169" s="204"/>
      <c r="P169" s="205">
        <f>SUM(P170:P172)</f>
        <v>0</v>
      </c>
      <c r="Q169" s="204"/>
      <c r="R169" s="205">
        <f>SUM(R170:R172)</f>
        <v>0.026794800000000001</v>
      </c>
      <c r="S169" s="204"/>
      <c r="T169" s="206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7" t="s">
        <v>86</v>
      </c>
      <c r="AT169" s="208" t="s">
        <v>75</v>
      </c>
      <c r="AU169" s="208" t="s">
        <v>84</v>
      </c>
      <c r="AY169" s="207" t="s">
        <v>119</v>
      </c>
      <c r="BK169" s="209">
        <f>SUM(BK170:BK172)</f>
        <v>0</v>
      </c>
    </row>
    <row r="170" s="2" customFormat="1" ht="37.8" customHeight="1">
      <c r="A170" s="35"/>
      <c r="B170" s="36"/>
      <c r="C170" s="212" t="s">
        <v>276</v>
      </c>
      <c r="D170" s="212" t="s">
        <v>121</v>
      </c>
      <c r="E170" s="213" t="s">
        <v>277</v>
      </c>
      <c r="F170" s="214" t="s">
        <v>278</v>
      </c>
      <c r="G170" s="215" t="s">
        <v>142</v>
      </c>
      <c r="H170" s="216">
        <v>178.63200000000001</v>
      </c>
      <c r="I170" s="217"/>
      <c r="J170" s="218">
        <f>ROUND(I170*H170,2)</f>
        <v>0</v>
      </c>
      <c r="K170" s="219"/>
      <c r="L170" s="41"/>
      <c r="M170" s="220" t="s">
        <v>1</v>
      </c>
      <c r="N170" s="221" t="s">
        <v>41</v>
      </c>
      <c r="O170" s="88"/>
      <c r="P170" s="222">
        <f>O170*H170</f>
        <v>0</v>
      </c>
      <c r="Q170" s="222">
        <v>4.0000000000000003E-05</v>
      </c>
      <c r="R170" s="222">
        <f>Q170*H170</f>
        <v>0.0071452800000000004</v>
      </c>
      <c r="S170" s="222">
        <v>0</v>
      </c>
      <c r="T170" s="22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4" t="s">
        <v>184</v>
      </c>
      <c r="AT170" s="224" t="s">
        <v>121</v>
      </c>
      <c r="AU170" s="224" t="s">
        <v>86</v>
      </c>
      <c r="AY170" s="14" t="s">
        <v>119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4" t="s">
        <v>84</v>
      </c>
      <c r="BK170" s="225">
        <f>ROUND(I170*H170,2)</f>
        <v>0</v>
      </c>
      <c r="BL170" s="14" t="s">
        <v>184</v>
      </c>
      <c r="BM170" s="224" t="s">
        <v>279</v>
      </c>
    </row>
    <row r="171" s="2" customFormat="1" ht="33" customHeight="1">
      <c r="A171" s="35"/>
      <c r="B171" s="36"/>
      <c r="C171" s="212" t="s">
        <v>280</v>
      </c>
      <c r="D171" s="212" t="s">
        <v>121</v>
      </c>
      <c r="E171" s="213" t="s">
        <v>281</v>
      </c>
      <c r="F171" s="214" t="s">
        <v>282</v>
      </c>
      <c r="G171" s="215" t="s">
        <v>142</v>
      </c>
      <c r="H171" s="216">
        <v>178.63200000000001</v>
      </c>
      <c r="I171" s="217"/>
      <c r="J171" s="218">
        <f>ROUND(I171*H171,2)</f>
        <v>0</v>
      </c>
      <c r="K171" s="219"/>
      <c r="L171" s="41"/>
      <c r="M171" s="220" t="s">
        <v>1</v>
      </c>
      <c r="N171" s="221" t="s">
        <v>41</v>
      </c>
      <c r="O171" s="88"/>
      <c r="P171" s="222">
        <f>O171*H171</f>
        <v>0</v>
      </c>
      <c r="Q171" s="222">
        <v>4.0000000000000003E-05</v>
      </c>
      <c r="R171" s="222">
        <f>Q171*H171</f>
        <v>0.0071452800000000004</v>
      </c>
      <c r="S171" s="222">
        <v>0</v>
      </c>
      <c r="T171" s="22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4" t="s">
        <v>184</v>
      </c>
      <c r="AT171" s="224" t="s">
        <v>121</v>
      </c>
      <c r="AU171" s="224" t="s">
        <v>86</v>
      </c>
      <c r="AY171" s="14" t="s">
        <v>119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4" t="s">
        <v>84</v>
      </c>
      <c r="BK171" s="225">
        <f>ROUND(I171*H171,2)</f>
        <v>0</v>
      </c>
      <c r="BL171" s="14" t="s">
        <v>184</v>
      </c>
      <c r="BM171" s="224" t="s">
        <v>283</v>
      </c>
    </row>
    <row r="172" s="2" customFormat="1" ht="37.8" customHeight="1">
      <c r="A172" s="35"/>
      <c r="B172" s="36"/>
      <c r="C172" s="212" t="s">
        <v>284</v>
      </c>
      <c r="D172" s="212" t="s">
        <v>121</v>
      </c>
      <c r="E172" s="213" t="s">
        <v>285</v>
      </c>
      <c r="F172" s="214" t="s">
        <v>286</v>
      </c>
      <c r="G172" s="215" t="s">
        <v>142</v>
      </c>
      <c r="H172" s="216">
        <v>178.63200000000001</v>
      </c>
      <c r="I172" s="217"/>
      <c r="J172" s="218">
        <f>ROUND(I172*H172,2)</f>
        <v>0</v>
      </c>
      <c r="K172" s="219"/>
      <c r="L172" s="41"/>
      <c r="M172" s="237" t="s">
        <v>1</v>
      </c>
      <c r="N172" s="238" t="s">
        <v>41</v>
      </c>
      <c r="O172" s="239"/>
      <c r="P172" s="240">
        <f>O172*H172</f>
        <v>0</v>
      </c>
      <c r="Q172" s="240">
        <v>6.9999999999999994E-05</v>
      </c>
      <c r="R172" s="240">
        <f>Q172*H172</f>
        <v>0.01250424</v>
      </c>
      <c r="S172" s="240">
        <v>0</v>
      </c>
      <c r="T172" s="241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4" t="s">
        <v>184</v>
      </c>
      <c r="AT172" s="224" t="s">
        <v>121</v>
      </c>
      <c r="AU172" s="224" t="s">
        <v>86</v>
      </c>
      <c r="AY172" s="14" t="s">
        <v>119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4" t="s">
        <v>84</v>
      </c>
      <c r="BK172" s="225">
        <f>ROUND(I172*H172,2)</f>
        <v>0</v>
      </c>
      <c r="BL172" s="14" t="s">
        <v>184</v>
      </c>
      <c r="BM172" s="224" t="s">
        <v>287</v>
      </c>
    </row>
    <row r="173" s="2" customFormat="1" ht="6.96" customHeight="1">
      <c r="A173" s="35"/>
      <c r="B173" s="63"/>
      <c r="C173" s="64"/>
      <c r="D173" s="64"/>
      <c r="E173" s="64"/>
      <c r="F173" s="64"/>
      <c r="G173" s="64"/>
      <c r="H173" s="64"/>
      <c r="I173" s="64"/>
      <c r="J173" s="64"/>
      <c r="K173" s="64"/>
      <c r="L173" s="41"/>
      <c r="M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</row>
  </sheetData>
  <sheetProtection sheet="1" autoFilter="0" formatColumns="0" formatRows="0" objects="1" scenarios="1" spinCount="100000" saltValue="SFNUxvIy2O6n0ZMZhF5fRH05qtQisEutioYGJTnyjpbuBCReWqfheCfYXB/gMQy2GM2EoRCUv7my11M2ASp46A==" hashValue="43i77s59pvjrj0WiIi4MnO//r51UWBH7M2xMgRcUmvSkUW0D/l3TRHUgsodXhBo7qPNYqmYnTb3bRCiOqeW/Vg==" algorithmName="SHA-512" password="CC35"/>
  <autoFilter ref="C124:K17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D8D3B-B6B4-426F-949F-75CEEB201DDE}"/>
</file>

<file path=customXml/itemProps2.xml><?xml version="1.0" encoding="utf-8"?>
<ds:datastoreItem xmlns:ds="http://schemas.openxmlformats.org/officeDocument/2006/customXml" ds:itemID="{7D80F817-9766-4F33-9A64-29F38FD36D2C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Karel Kovář</dc:creator>
  <cp:lastModifiedBy>Karel Kovář</cp:lastModifiedBy>
  <dcterms:created xsi:type="dcterms:W3CDTF">2024-08-29T17:38:41Z</dcterms:created>
  <dcterms:modified xsi:type="dcterms:W3CDTF">2024-08-29T17:38:43Z</dcterms:modified>
</cp:coreProperties>
</file>