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DNS Mechanizačné stroje\Čiastkové zákazky\Výzvy č. 4\Súťaž\"/>
    </mc:Choice>
  </mc:AlternateContent>
  <bookViews>
    <workbookView xWindow="38280" yWindow="-120" windowWidth="57840" windowHeight="32640" firstSheet="4" activeTab="16"/>
  </bookViews>
  <sheets>
    <sheet name="Rekapitulácia" sheetId="1" state="veryHidden" r:id="rId1"/>
    <sheet name="Krycí list stavby" sheetId="2" state="veryHidden" r:id="rId2"/>
    <sheet name="Kryci_list 1064" sheetId="3" state="veryHidden" r:id="rId3"/>
    <sheet name="Rekap 1064" sheetId="4" state="veryHidden" r:id="rId4"/>
    <sheet name="SO-01_Buchalová" sheetId="5" r:id="rId5"/>
    <sheet name="Kryci_list 1065" sheetId="6" state="veryHidden" r:id="rId6"/>
    <sheet name="Rekap 1065" sheetId="7" state="veryHidden" r:id="rId7"/>
    <sheet name="SO-02_Rovne" sheetId="8" r:id="rId8"/>
    <sheet name="Kryci_list 1066" sheetId="9" state="veryHidden" r:id="rId9"/>
    <sheet name="Rekap 1066" sheetId="10" state="veryHidden" r:id="rId10"/>
    <sheet name="SO-03_Baba" sheetId="11" r:id="rId11"/>
    <sheet name="Kryci_list 1067" sheetId="12" state="veryHidden" r:id="rId12"/>
    <sheet name="Rekap 1067" sheetId="13" state="veryHidden" r:id="rId13"/>
    <sheet name="SO-04_Jágerka-Javorník" sheetId="14" r:id="rId14"/>
    <sheet name="Kryci_list 1069" sheetId="15" state="veryHidden" r:id="rId15"/>
    <sheet name="Rekap 1069" sheetId="16" state="veryHidden" r:id="rId16"/>
    <sheet name="SO-05_Huty-Sološnica" sheetId="17" r:id="rId17"/>
    <sheet name="Kryci_list 1077" sheetId="18" state="veryHidden" r:id="rId18"/>
    <sheet name="Rekap 1077" sheetId="19" state="veryHidden" r:id="rId19"/>
    <sheet name="Kryci_list 1078" sheetId="21" state="veryHidden" r:id="rId20"/>
    <sheet name="Rekap 1078" sheetId="22" state="veryHidden" r:id="rId21"/>
    <sheet name="Kryci_list 1079" sheetId="24" state="veryHidden" r:id="rId22"/>
    <sheet name="Rekap 1079" sheetId="25" state="veryHidden" r:id="rId23"/>
  </sheets>
  <definedNames>
    <definedName name="_xlnm.Print_Titles" localSheetId="3">'Rekap 1064'!$9:$9</definedName>
    <definedName name="_xlnm.Print_Titles" localSheetId="6">'Rekap 1065'!$9:$9</definedName>
    <definedName name="_xlnm.Print_Titles" localSheetId="9">'Rekap 1066'!$9:$9</definedName>
    <definedName name="_xlnm.Print_Titles" localSheetId="12">'Rekap 1067'!$9:$9</definedName>
    <definedName name="_xlnm.Print_Titles" localSheetId="15">'Rekap 1069'!$9:$9</definedName>
    <definedName name="_xlnm.Print_Titles" localSheetId="18">'Rekap 1077'!$9:$9</definedName>
    <definedName name="_xlnm.Print_Titles" localSheetId="20">'Rekap 1078'!$9:$9</definedName>
    <definedName name="_xlnm.Print_Titles" localSheetId="22">'Rekap 1079'!$9:$9</definedName>
    <definedName name="_xlnm.Print_Titles" localSheetId="4">'SO-01_Buchalová'!$8:$8</definedName>
    <definedName name="_xlnm.Print_Titles" localSheetId="7">'SO-02_Rovne'!$8:$8</definedName>
    <definedName name="_xlnm.Print_Titles" localSheetId="10">'SO-03_Baba'!$8:$8</definedName>
    <definedName name="_xlnm.Print_Titles" localSheetId="13">'SO-04_Jágerka-Javorník'!$8:$8</definedName>
    <definedName name="_xlnm.Print_Titles" localSheetId="16">'SO-05_Huty-Sološnica'!$8:$8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8" i="2" l="1"/>
  <c r="F19" i="2"/>
  <c r="E19" i="2"/>
  <c r="D19" i="2"/>
  <c r="F18" i="2"/>
  <c r="E18" i="2"/>
  <c r="D18" i="2"/>
  <c r="F17" i="2"/>
  <c r="E17" i="2"/>
  <c r="D17" i="2"/>
  <c r="F16" i="2"/>
  <c r="E16" i="2"/>
  <c r="D16" i="2"/>
  <c r="J15" i="2"/>
  <c r="F15" i="1"/>
  <c r="D15" i="1"/>
  <c r="E14" i="1"/>
  <c r="E13" i="1"/>
  <c r="G11" i="1"/>
  <c r="C11" i="1"/>
  <c r="E11" i="1"/>
  <c r="G10" i="1"/>
  <c r="C10" i="1"/>
  <c r="E10" i="1"/>
  <c r="G9" i="1"/>
  <c r="C9" i="1"/>
  <c r="E9" i="1"/>
  <c r="G8" i="1"/>
  <c r="C8" i="1"/>
  <c r="E8" i="1"/>
  <c r="G7" i="1"/>
  <c r="C7" i="1"/>
  <c r="E7" i="1"/>
  <c r="J17" i="24"/>
  <c r="J20" i="24" s="1"/>
  <c r="K14" i="1"/>
  <c r="B14" i="1"/>
  <c r="I30" i="24"/>
  <c r="J30" i="24" s="1"/>
  <c r="F14" i="25"/>
  <c r="D14" i="25"/>
  <c r="E14" i="25"/>
  <c r="B14" i="25"/>
  <c r="F13" i="25"/>
  <c r="E13" i="25"/>
  <c r="C13" i="25"/>
  <c r="D13" i="25"/>
  <c r="F12" i="25"/>
  <c r="E12" i="25"/>
  <c r="C12" i="25"/>
  <c r="D12" i="25"/>
  <c r="F15" i="25"/>
  <c r="J17" i="21"/>
  <c r="J20" i="21" s="1"/>
  <c r="K13" i="1"/>
  <c r="B13" i="1"/>
  <c r="J30" i="21"/>
  <c r="I30" i="21"/>
  <c r="F15" i="22"/>
  <c r="F14" i="22"/>
  <c r="B14" i="22"/>
  <c r="E14" i="22"/>
  <c r="C14" i="22"/>
  <c r="D14" i="22"/>
  <c r="F13" i="22"/>
  <c r="E13" i="22"/>
  <c r="C13" i="22"/>
  <c r="D13" i="22"/>
  <c r="F12" i="22"/>
  <c r="E12" i="22"/>
  <c r="C12" i="22"/>
  <c r="B12" i="22"/>
  <c r="F11" i="22"/>
  <c r="D11" i="22"/>
  <c r="F17" i="22"/>
  <c r="J17" i="18"/>
  <c r="J20" i="18" s="1"/>
  <c r="K12" i="1"/>
  <c r="B12" i="1"/>
  <c r="I30" i="18"/>
  <c r="J30" i="18" s="1"/>
  <c r="F15" i="19"/>
  <c r="F14" i="19"/>
  <c r="E14" i="19"/>
  <c r="C14" i="19"/>
  <c r="D14" i="19"/>
  <c r="F13" i="19"/>
  <c r="E13" i="19"/>
  <c r="C13" i="19"/>
  <c r="D13" i="19"/>
  <c r="F12" i="19"/>
  <c r="E12" i="19"/>
  <c r="C12" i="19"/>
  <c r="B12" i="19"/>
  <c r="F11" i="19"/>
  <c r="D11" i="19"/>
  <c r="F17" i="19"/>
  <c r="J17" i="15"/>
  <c r="K11" i="1"/>
  <c r="B11" i="1"/>
  <c r="J30" i="15"/>
  <c r="I30" i="15"/>
  <c r="Y62" i="17"/>
  <c r="Z62" i="17"/>
  <c r="S59" i="17"/>
  <c r="E16" i="16" s="1"/>
  <c r="V59" i="17"/>
  <c r="F16" i="16" s="1"/>
  <c r="H59" i="17"/>
  <c r="K58" i="17"/>
  <c r="J58" i="17"/>
  <c r="S58" i="17"/>
  <c r="M58" i="17"/>
  <c r="M59" i="17" s="1"/>
  <c r="C16" i="16" s="1"/>
  <c r="L58" i="17"/>
  <c r="L59" i="17" s="1"/>
  <c r="B16" i="16" s="1"/>
  <c r="I58" i="17"/>
  <c r="I59" i="17" s="1"/>
  <c r="D16" i="16" s="1"/>
  <c r="C15" i="16"/>
  <c r="H55" i="17"/>
  <c r="M55" i="17"/>
  <c r="I55" i="17"/>
  <c r="D15" i="16" s="1"/>
  <c r="K54" i="17"/>
  <c r="J54" i="17"/>
  <c r="V54" i="17"/>
  <c r="V55" i="17" s="1"/>
  <c r="F15" i="16" s="1"/>
  <c r="S54" i="17"/>
  <c r="M54" i="17"/>
  <c r="L54" i="17"/>
  <c r="I54" i="17"/>
  <c r="K53" i="17"/>
  <c r="J53" i="17"/>
  <c r="S53" i="17"/>
  <c r="M53" i="17"/>
  <c r="L53" i="17"/>
  <c r="I53" i="17"/>
  <c r="K52" i="17"/>
  <c r="J52" i="17"/>
  <c r="S52" i="17"/>
  <c r="M52" i="17"/>
  <c r="L52" i="17"/>
  <c r="I52" i="17"/>
  <c r="K51" i="17"/>
  <c r="J51" i="17"/>
  <c r="S51" i="17"/>
  <c r="M51" i="17"/>
  <c r="L51" i="17"/>
  <c r="I51" i="17"/>
  <c r="K50" i="17"/>
  <c r="J50" i="17"/>
  <c r="S50" i="17"/>
  <c r="S55" i="17" s="1"/>
  <c r="E15" i="16" s="1"/>
  <c r="M50" i="17"/>
  <c r="L50" i="17"/>
  <c r="G55" i="17" s="1"/>
  <c r="I50" i="17"/>
  <c r="F14" i="16"/>
  <c r="V47" i="17"/>
  <c r="K46" i="17"/>
  <c r="J46" i="17"/>
  <c r="S46" i="17"/>
  <c r="M46" i="17"/>
  <c r="M47" i="17" s="1"/>
  <c r="C14" i="16" s="1"/>
  <c r="L46" i="17"/>
  <c r="G47" i="17" s="1"/>
  <c r="I46" i="17"/>
  <c r="K45" i="17"/>
  <c r="J45" i="17"/>
  <c r="S45" i="17"/>
  <c r="M45" i="17"/>
  <c r="L45" i="17"/>
  <c r="I45" i="17"/>
  <c r="K44" i="17"/>
  <c r="J44" i="17"/>
  <c r="S44" i="17"/>
  <c r="S47" i="17" s="1"/>
  <c r="E14" i="16" s="1"/>
  <c r="M44" i="17"/>
  <c r="L44" i="17"/>
  <c r="L47" i="17" s="1"/>
  <c r="B14" i="16" s="1"/>
  <c r="I44" i="17"/>
  <c r="I47" i="17" s="1"/>
  <c r="D14" i="16" s="1"/>
  <c r="V41" i="17"/>
  <c r="F13" i="16" s="1"/>
  <c r="K40" i="17"/>
  <c r="J40" i="17"/>
  <c r="S40" i="17"/>
  <c r="M40" i="17"/>
  <c r="L40" i="17"/>
  <c r="I40" i="17"/>
  <c r="K39" i="17"/>
  <c r="J39" i="17"/>
  <c r="S39" i="17"/>
  <c r="M39" i="17"/>
  <c r="L39" i="17"/>
  <c r="I39" i="17"/>
  <c r="K38" i="17"/>
  <c r="J38" i="17"/>
  <c r="S38" i="17"/>
  <c r="M38" i="17"/>
  <c r="L38" i="17"/>
  <c r="I38" i="17"/>
  <c r="K37" i="17"/>
  <c r="J37" i="17"/>
  <c r="S37" i="17"/>
  <c r="M37" i="17"/>
  <c r="M41" i="17" s="1"/>
  <c r="C13" i="16" s="1"/>
  <c r="L37" i="17"/>
  <c r="L41" i="17" s="1"/>
  <c r="B13" i="16" s="1"/>
  <c r="I37" i="17"/>
  <c r="K36" i="17"/>
  <c r="J36" i="17"/>
  <c r="S36" i="17"/>
  <c r="S41" i="17" s="1"/>
  <c r="E13" i="16" s="1"/>
  <c r="M36" i="17"/>
  <c r="H41" i="17" s="1"/>
  <c r="L36" i="17"/>
  <c r="G41" i="17" s="1"/>
  <c r="I36" i="17"/>
  <c r="I41" i="17" s="1"/>
  <c r="D13" i="16" s="1"/>
  <c r="F12" i="16"/>
  <c r="V33" i="17"/>
  <c r="K32" i="17"/>
  <c r="J32" i="17"/>
  <c r="S32" i="17"/>
  <c r="M32" i="17"/>
  <c r="M33" i="17" s="1"/>
  <c r="C12" i="16" s="1"/>
  <c r="L32" i="17"/>
  <c r="G33" i="17" s="1"/>
  <c r="I32" i="17"/>
  <c r="K31" i="17"/>
  <c r="J31" i="17"/>
  <c r="S31" i="17"/>
  <c r="S33" i="17" s="1"/>
  <c r="E12" i="16" s="1"/>
  <c r="M31" i="17"/>
  <c r="L31" i="17"/>
  <c r="I31" i="17"/>
  <c r="I33" i="17" s="1"/>
  <c r="D12" i="16" s="1"/>
  <c r="F11" i="16"/>
  <c r="V28" i="17"/>
  <c r="K27" i="17"/>
  <c r="J27" i="17"/>
  <c r="S27" i="17"/>
  <c r="M27" i="17"/>
  <c r="L27" i="17"/>
  <c r="I27" i="17"/>
  <c r="K26" i="17"/>
  <c r="J26" i="17"/>
  <c r="S26" i="17"/>
  <c r="M26" i="17"/>
  <c r="L26" i="17"/>
  <c r="I26" i="17"/>
  <c r="K25" i="17"/>
  <c r="J25" i="17"/>
  <c r="S25" i="17"/>
  <c r="M25" i="17"/>
  <c r="L25" i="17"/>
  <c r="I25" i="17"/>
  <c r="K24" i="17"/>
  <c r="J24" i="17"/>
  <c r="S24" i="17"/>
  <c r="M24" i="17"/>
  <c r="L24" i="17"/>
  <c r="I24" i="17"/>
  <c r="K23" i="17"/>
  <c r="J23" i="17"/>
  <c r="S23" i="17"/>
  <c r="M23" i="17"/>
  <c r="L23" i="17"/>
  <c r="I23" i="17"/>
  <c r="K22" i="17"/>
  <c r="J22" i="17"/>
  <c r="S22" i="17"/>
  <c r="M22" i="17"/>
  <c r="L22" i="17"/>
  <c r="I22" i="17"/>
  <c r="K21" i="17"/>
  <c r="J21" i="17"/>
  <c r="S21" i="17"/>
  <c r="M21" i="17"/>
  <c r="L21" i="17"/>
  <c r="I21" i="17"/>
  <c r="K20" i="17"/>
  <c r="J20" i="17"/>
  <c r="S20" i="17"/>
  <c r="M20" i="17"/>
  <c r="L20" i="17"/>
  <c r="I20" i="17"/>
  <c r="K19" i="17"/>
  <c r="J19" i="17"/>
  <c r="S19" i="17"/>
  <c r="M19" i="17"/>
  <c r="L19" i="17"/>
  <c r="I19" i="17"/>
  <c r="K18" i="17"/>
  <c r="J18" i="17"/>
  <c r="S18" i="17"/>
  <c r="M18" i="17"/>
  <c r="L18" i="17"/>
  <c r="I18" i="17"/>
  <c r="K17" i="17"/>
  <c r="J17" i="17"/>
  <c r="S17" i="17"/>
  <c r="M17" i="17"/>
  <c r="L17" i="17"/>
  <c r="I17" i="17"/>
  <c r="K16" i="17"/>
  <c r="J16" i="17"/>
  <c r="S16" i="17"/>
  <c r="M16" i="17"/>
  <c r="L16" i="17"/>
  <c r="I16" i="17"/>
  <c r="K15" i="17"/>
  <c r="J15" i="17"/>
  <c r="S15" i="17"/>
  <c r="M15" i="17"/>
  <c r="L15" i="17"/>
  <c r="I15" i="17"/>
  <c r="K14" i="17"/>
  <c r="J14" i="17"/>
  <c r="S14" i="17"/>
  <c r="M14" i="17"/>
  <c r="L14" i="17"/>
  <c r="I14" i="17"/>
  <c r="K13" i="17"/>
  <c r="J13" i="17"/>
  <c r="S13" i="17"/>
  <c r="M13" i="17"/>
  <c r="L13" i="17"/>
  <c r="I13" i="17"/>
  <c r="K12" i="17"/>
  <c r="J12" i="17"/>
  <c r="S12" i="17"/>
  <c r="M12" i="17"/>
  <c r="L12" i="17"/>
  <c r="I12" i="17"/>
  <c r="K11" i="17"/>
  <c r="K62" i="17" s="1"/>
  <c r="J11" i="17"/>
  <c r="S11" i="17"/>
  <c r="M11" i="17"/>
  <c r="L11" i="17"/>
  <c r="I11" i="17"/>
  <c r="I28" i="17" s="1"/>
  <c r="D11" i="16" s="1"/>
  <c r="J20" i="15"/>
  <c r="J17" i="12"/>
  <c r="K10" i="1"/>
  <c r="B10" i="1"/>
  <c r="I30" i="12"/>
  <c r="J30" i="12" s="1"/>
  <c r="Y82" i="14"/>
  <c r="Z82" i="14"/>
  <c r="V79" i="14"/>
  <c r="F17" i="13" s="1"/>
  <c r="G79" i="14"/>
  <c r="I79" i="14"/>
  <c r="D17" i="13" s="1"/>
  <c r="K78" i="14"/>
  <c r="J78" i="14"/>
  <c r="S78" i="14"/>
  <c r="S79" i="14" s="1"/>
  <c r="E17" i="13" s="1"/>
  <c r="M78" i="14"/>
  <c r="M79" i="14" s="1"/>
  <c r="C17" i="13" s="1"/>
  <c r="L78" i="14"/>
  <c r="L79" i="14" s="1"/>
  <c r="B17" i="13" s="1"/>
  <c r="I78" i="14"/>
  <c r="K74" i="14"/>
  <c r="J74" i="14"/>
  <c r="V74" i="14"/>
  <c r="S74" i="14"/>
  <c r="M74" i="14"/>
  <c r="L74" i="14"/>
  <c r="I74" i="14"/>
  <c r="K73" i="14"/>
  <c r="J73" i="14"/>
  <c r="S73" i="14"/>
  <c r="M73" i="14"/>
  <c r="L73" i="14"/>
  <c r="I73" i="14"/>
  <c r="K72" i="14"/>
  <c r="J72" i="14"/>
  <c r="S72" i="14"/>
  <c r="M72" i="14"/>
  <c r="L72" i="14"/>
  <c r="I72" i="14"/>
  <c r="K71" i="14"/>
  <c r="J71" i="14"/>
  <c r="V71" i="14"/>
  <c r="S71" i="14"/>
  <c r="M71" i="14"/>
  <c r="L71" i="14"/>
  <c r="I71" i="14"/>
  <c r="K70" i="14"/>
  <c r="J70" i="14"/>
  <c r="V70" i="14"/>
  <c r="S70" i="14"/>
  <c r="M70" i="14"/>
  <c r="L70" i="14"/>
  <c r="I70" i="14"/>
  <c r="K69" i="14"/>
  <c r="J69" i="14"/>
  <c r="S69" i="14"/>
  <c r="M69" i="14"/>
  <c r="L69" i="14"/>
  <c r="I69" i="14"/>
  <c r="K68" i="14"/>
  <c r="J68" i="14"/>
  <c r="V68" i="14"/>
  <c r="V75" i="14" s="1"/>
  <c r="F16" i="13" s="1"/>
  <c r="S68" i="14"/>
  <c r="M68" i="14"/>
  <c r="L68" i="14"/>
  <c r="I68" i="14"/>
  <c r="K67" i="14"/>
  <c r="J67" i="14"/>
  <c r="S67" i="14"/>
  <c r="M67" i="14"/>
  <c r="L67" i="14"/>
  <c r="I67" i="14"/>
  <c r="K66" i="14"/>
  <c r="J66" i="14"/>
  <c r="S66" i="14"/>
  <c r="S75" i="14" s="1"/>
  <c r="E16" i="13" s="1"/>
  <c r="M66" i="14"/>
  <c r="L66" i="14"/>
  <c r="I66" i="14"/>
  <c r="K65" i="14"/>
  <c r="J65" i="14"/>
  <c r="S65" i="14"/>
  <c r="M65" i="14"/>
  <c r="M75" i="14" s="1"/>
  <c r="C16" i="13" s="1"/>
  <c r="L65" i="14"/>
  <c r="L75" i="14" s="1"/>
  <c r="B16" i="13" s="1"/>
  <c r="I65" i="14"/>
  <c r="K64" i="14"/>
  <c r="J64" i="14"/>
  <c r="S64" i="14"/>
  <c r="M64" i="14"/>
  <c r="H75" i="14" s="1"/>
  <c r="L64" i="14"/>
  <c r="G75" i="14" s="1"/>
  <c r="I64" i="14"/>
  <c r="I75" i="14" s="1"/>
  <c r="D16" i="13" s="1"/>
  <c r="F15" i="13"/>
  <c r="V61" i="14"/>
  <c r="I61" i="14"/>
  <c r="D15" i="13" s="1"/>
  <c r="K60" i="14"/>
  <c r="J60" i="14"/>
  <c r="S60" i="14"/>
  <c r="M60" i="14"/>
  <c r="L60" i="14"/>
  <c r="G61" i="14" s="1"/>
  <c r="I60" i="14"/>
  <c r="K59" i="14"/>
  <c r="J59" i="14"/>
  <c r="S59" i="14"/>
  <c r="M59" i="14"/>
  <c r="L59" i="14"/>
  <c r="I59" i="14"/>
  <c r="K58" i="14"/>
  <c r="J58" i="14"/>
  <c r="S58" i="14"/>
  <c r="S61" i="14" s="1"/>
  <c r="E15" i="13" s="1"/>
  <c r="M58" i="14"/>
  <c r="M61" i="14" s="1"/>
  <c r="C15" i="13" s="1"/>
  <c r="L58" i="14"/>
  <c r="L61" i="14" s="1"/>
  <c r="B15" i="13" s="1"/>
  <c r="I58" i="14"/>
  <c r="F14" i="13"/>
  <c r="V55" i="14"/>
  <c r="K54" i="14"/>
  <c r="J54" i="14"/>
  <c r="S54" i="14"/>
  <c r="M54" i="14"/>
  <c r="L54" i="14"/>
  <c r="I54" i="14"/>
  <c r="K53" i="14"/>
  <c r="J53" i="14"/>
  <c r="S53" i="14"/>
  <c r="M53" i="14"/>
  <c r="L53" i="14"/>
  <c r="I53" i="14"/>
  <c r="K52" i="14"/>
  <c r="J52" i="14"/>
  <c r="S52" i="14"/>
  <c r="S55" i="14" s="1"/>
  <c r="E14" i="13" s="1"/>
  <c r="M52" i="14"/>
  <c r="L52" i="14"/>
  <c r="I52" i="14"/>
  <c r="K51" i="14"/>
  <c r="J51" i="14"/>
  <c r="S51" i="14"/>
  <c r="M51" i="14"/>
  <c r="H55" i="14" s="1"/>
  <c r="L51" i="14"/>
  <c r="L55" i="14" s="1"/>
  <c r="B14" i="13" s="1"/>
  <c r="I51" i="14"/>
  <c r="I55" i="14" s="1"/>
  <c r="D14" i="13" s="1"/>
  <c r="V48" i="14"/>
  <c r="F13" i="13" s="1"/>
  <c r="K47" i="14"/>
  <c r="J47" i="14"/>
  <c r="S47" i="14"/>
  <c r="M47" i="14"/>
  <c r="L47" i="14"/>
  <c r="I47" i="14"/>
  <c r="K46" i="14"/>
  <c r="J46" i="14"/>
  <c r="S46" i="14"/>
  <c r="M46" i="14"/>
  <c r="L46" i="14"/>
  <c r="I46" i="14"/>
  <c r="K45" i="14"/>
  <c r="J45" i="14"/>
  <c r="S45" i="14"/>
  <c r="M45" i="14"/>
  <c r="L45" i="14"/>
  <c r="I45" i="14"/>
  <c r="K44" i="14"/>
  <c r="J44" i="14"/>
  <c r="S44" i="14"/>
  <c r="M44" i="14"/>
  <c r="L44" i="14"/>
  <c r="I44" i="14"/>
  <c r="K43" i="14"/>
  <c r="J43" i="14"/>
  <c r="S43" i="14"/>
  <c r="M43" i="14"/>
  <c r="L43" i="14"/>
  <c r="I43" i="14"/>
  <c r="K42" i="14"/>
  <c r="J42" i="14"/>
  <c r="S42" i="14"/>
  <c r="M42" i="14"/>
  <c r="L42" i="14"/>
  <c r="I42" i="14"/>
  <c r="K41" i="14"/>
  <c r="J41" i="14"/>
  <c r="S41" i="14"/>
  <c r="M41" i="14"/>
  <c r="L41" i="14"/>
  <c r="I41" i="14"/>
  <c r="K40" i="14"/>
  <c r="J40" i="14"/>
  <c r="S40" i="14"/>
  <c r="M40" i="14"/>
  <c r="M48" i="14" s="1"/>
  <c r="C13" i="13" s="1"/>
  <c r="L40" i="14"/>
  <c r="I40" i="14"/>
  <c r="K39" i="14"/>
  <c r="J39" i="14"/>
  <c r="S39" i="14"/>
  <c r="S48" i="14" s="1"/>
  <c r="E13" i="13" s="1"/>
  <c r="M39" i="14"/>
  <c r="H48" i="14" s="1"/>
  <c r="L39" i="14"/>
  <c r="G48" i="14" s="1"/>
  <c r="I39" i="14"/>
  <c r="I48" i="14" s="1"/>
  <c r="D13" i="13" s="1"/>
  <c r="F12" i="13"/>
  <c r="V36" i="14"/>
  <c r="H36" i="14"/>
  <c r="K35" i="14"/>
  <c r="J35" i="14"/>
  <c r="S35" i="14"/>
  <c r="M35" i="14"/>
  <c r="L35" i="14"/>
  <c r="I35" i="14"/>
  <c r="K34" i="14"/>
  <c r="J34" i="14"/>
  <c r="S34" i="14"/>
  <c r="M34" i="14"/>
  <c r="L34" i="14"/>
  <c r="I34" i="14"/>
  <c r="K33" i="14"/>
  <c r="J33" i="14"/>
  <c r="S33" i="14"/>
  <c r="M33" i="14"/>
  <c r="L33" i="14"/>
  <c r="I33" i="14"/>
  <c r="K32" i="14"/>
  <c r="J32" i="14"/>
  <c r="S32" i="14"/>
  <c r="M32" i="14"/>
  <c r="L32" i="14"/>
  <c r="I32" i="14"/>
  <c r="I36" i="14" s="1"/>
  <c r="D12" i="13" s="1"/>
  <c r="K31" i="14"/>
  <c r="J31" i="14"/>
  <c r="S31" i="14"/>
  <c r="S36" i="14" s="1"/>
  <c r="E12" i="13" s="1"/>
  <c r="M31" i="14"/>
  <c r="M36" i="14" s="1"/>
  <c r="C12" i="13" s="1"/>
  <c r="L31" i="14"/>
  <c r="G36" i="14" s="1"/>
  <c r="I31" i="14"/>
  <c r="F11" i="13"/>
  <c r="V28" i="14"/>
  <c r="K27" i="14"/>
  <c r="J27" i="14"/>
  <c r="S27" i="14"/>
  <c r="M27" i="14"/>
  <c r="L27" i="14"/>
  <c r="I27" i="14"/>
  <c r="K26" i="14"/>
  <c r="J26" i="14"/>
  <c r="S26" i="14"/>
  <c r="M26" i="14"/>
  <c r="L26" i="14"/>
  <c r="I26" i="14"/>
  <c r="K25" i="14"/>
  <c r="J25" i="14"/>
  <c r="S25" i="14"/>
  <c r="M25" i="14"/>
  <c r="L25" i="14"/>
  <c r="I25" i="14"/>
  <c r="K24" i="14"/>
  <c r="J24" i="14"/>
  <c r="S24" i="14"/>
  <c r="M24" i="14"/>
  <c r="L24" i="14"/>
  <c r="I24" i="14"/>
  <c r="K23" i="14"/>
  <c r="J23" i="14"/>
  <c r="S23" i="14"/>
  <c r="M23" i="14"/>
  <c r="L23" i="14"/>
  <c r="I23" i="14"/>
  <c r="K22" i="14"/>
  <c r="J22" i="14"/>
  <c r="S22" i="14"/>
  <c r="M22" i="14"/>
  <c r="L22" i="14"/>
  <c r="I22" i="14"/>
  <c r="K21" i="14"/>
  <c r="J21" i="14"/>
  <c r="S21" i="14"/>
  <c r="M21" i="14"/>
  <c r="L21" i="14"/>
  <c r="I21" i="14"/>
  <c r="K20" i="14"/>
  <c r="J20" i="14"/>
  <c r="S20" i="14"/>
  <c r="M20" i="14"/>
  <c r="L20" i="14"/>
  <c r="I20" i="14"/>
  <c r="K19" i="14"/>
  <c r="J19" i="14"/>
  <c r="S19" i="14"/>
  <c r="M19" i="14"/>
  <c r="L19" i="14"/>
  <c r="I19" i="14"/>
  <c r="K18" i="14"/>
  <c r="J18" i="14"/>
  <c r="S18" i="14"/>
  <c r="M18" i="14"/>
  <c r="L18" i="14"/>
  <c r="I18" i="14"/>
  <c r="K17" i="14"/>
  <c r="J17" i="14"/>
  <c r="S17" i="14"/>
  <c r="M17" i="14"/>
  <c r="L17" i="14"/>
  <c r="I17" i="14"/>
  <c r="K16" i="14"/>
  <c r="J16" i="14"/>
  <c r="S16" i="14"/>
  <c r="M16" i="14"/>
  <c r="L16" i="14"/>
  <c r="I16" i="14"/>
  <c r="K15" i="14"/>
  <c r="J15" i="14"/>
  <c r="S15" i="14"/>
  <c r="M15" i="14"/>
  <c r="L15" i="14"/>
  <c r="I15" i="14"/>
  <c r="K14" i="14"/>
  <c r="K82" i="14" s="1"/>
  <c r="J14" i="14"/>
  <c r="S14" i="14"/>
  <c r="M14" i="14"/>
  <c r="L14" i="14"/>
  <c r="I14" i="14"/>
  <c r="K13" i="14"/>
  <c r="J13" i="14"/>
  <c r="S13" i="14"/>
  <c r="S28" i="14" s="1"/>
  <c r="E11" i="13" s="1"/>
  <c r="M13" i="14"/>
  <c r="L13" i="14"/>
  <c r="I13" i="14"/>
  <c r="K12" i="14"/>
  <c r="J12" i="14"/>
  <c r="S12" i="14"/>
  <c r="M12" i="14"/>
  <c r="M28" i="14" s="1"/>
  <c r="C11" i="13" s="1"/>
  <c r="L12" i="14"/>
  <c r="I12" i="14"/>
  <c r="K11" i="14"/>
  <c r="J11" i="14"/>
  <c r="S11" i="14"/>
  <c r="M11" i="14"/>
  <c r="L11" i="14"/>
  <c r="I11" i="14"/>
  <c r="I28" i="14" s="1"/>
  <c r="D11" i="13" s="1"/>
  <c r="J20" i="12"/>
  <c r="J17" i="9"/>
  <c r="K9" i="1"/>
  <c r="B9" i="1"/>
  <c r="J30" i="9"/>
  <c r="I30" i="9"/>
  <c r="Y81" i="11"/>
  <c r="Z81" i="11"/>
  <c r="F17" i="10"/>
  <c r="V78" i="11"/>
  <c r="H78" i="11"/>
  <c r="K77" i="11"/>
  <c r="J77" i="11"/>
  <c r="S77" i="11"/>
  <c r="S78" i="11" s="1"/>
  <c r="E17" i="10" s="1"/>
  <c r="M77" i="11"/>
  <c r="M78" i="11" s="1"/>
  <c r="C17" i="10" s="1"/>
  <c r="L77" i="11"/>
  <c r="G78" i="11" s="1"/>
  <c r="I77" i="11"/>
  <c r="I78" i="11" s="1"/>
  <c r="D17" i="10" s="1"/>
  <c r="K73" i="11"/>
  <c r="J73" i="11"/>
  <c r="V73" i="11"/>
  <c r="S73" i="11"/>
  <c r="M73" i="11"/>
  <c r="L73" i="11"/>
  <c r="I73" i="11"/>
  <c r="K72" i="11"/>
  <c r="J72" i="11"/>
  <c r="S72" i="11"/>
  <c r="M72" i="11"/>
  <c r="H74" i="11" s="1"/>
  <c r="L72" i="11"/>
  <c r="I72" i="11"/>
  <c r="K71" i="11"/>
  <c r="J71" i="11"/>
  <c r="S71" i="11"/>
  <c r="M71" i="11"/>
  <c r="L71" i="11"/>
  <c r="I71" i="11"/>
  <c r="K70" i="11"/>
  <c r="J70" i="11"/>
  <c r="V70" i="11"/>
  <c r="S70" i="11"/>
  <c r="M70" i="11"/>
  <c r="L70" i="11"/>
  <c r="I70" i="11"/>
  <c r="K69" i="11"/>
  <c r="J69" i="11"/>
  <c r="S69" i="11"/>
  <c r="M69" i="11"/>
  <c r="L69" i="11"/>
  <c r="I69" i="11"/>
  <c r="K68" i="11"/>
  <c r="J68" i="11"/>
  <c r="V68" i="11"/>
  <c r="V74" i="11" s="1"/>
  <c r="F16" i="10" s="1"/>
  <c r="S68" i="11"/>
  <c r="M68" i="11"/>
  <c r="L68" i="11"/>
  <c r="I68" i="11"/>
  <c r="K67" i="11"/>
  <c r="J67" i="11"/>
  <c r="S67" i="11"/>
  <c r="M67" i="11"/>
  <c r="L67" i="11"/>
  <c r="I67" i="11"/>
  <c r="K66" i="11"/>
  <c r="J66" i="11"/>
  <c r="S66" i="11"/>
  <c r="M66" i="11"/>
  <c r="M74" i="11" s="1"/>
  <c r="C16" i="10" s="1"/>
  <c r="L66" i="11"/>
  <c r="I66" i="11"/>
  <c r="K65" i="11"/>
  <c r="J65" i="11"/>
  <c r="S65" i="11"/>
  <c r="M65" i="11"/>
  <c r="L65" i="11"/>
  <c r="I65" i="11"/>
  <c r="I74" i="11" s="1"/>
  <c r="D16" i="10" s="1"/>
  <c r="K64" i="11"/>
  <c r="J64" i="11"/>
  <c r="S64" i="11"/>
  <c r="S74" i="11" s="1"/>
  <c r="E16" i="10" s="1"/>
  <c r="M64" i="11"/>
  <c r="L64" i="11"/>
  <c r="G74" i="11" s="1"/>
  <c r="I64" i="11"/>
  <c r="V61" i="11"/>
  <c r="F15" i="10" s="1"/>
  <c r="I61" i="11"/>
  <c r="D15" i="10" s="1"/>
  <c r="K60" i="11"/>
  <c r="J60" i="11"/>
  <c r="S60" i="11"/>
  <c r="M60" i="11"/>
  <c r="L60" i="11"/>
  <c r="I60" i="11"/>
  <c r="K59" i="11"/>
  <c r="J59" i="11"/>
  <c r="S59" i="11"/>
  <c r="M59" i="11"/>
  <c r="L59" i="11"/>
  <c r="I59" i="11"/>
  <c r="K58" i="11"/>
  <c r="J58" i="11"/>
  <c r="S58" i="11"/>
  <c r="S61" i="11" s="1"/>
  <c r="E15" i="10" s="1"/>
  <c r="M58" i="11"/>
  <c r="M61" i="11" s="1"/>
  <c r="C15" i="10" s="1"/>
  <c r="L58" i="11"/>
  <c r="L61" i="11" s="1"/>
  <c r="B15" i="10" s="1"/>
  <c r="I58" i="11"/>
  <c r="V55" i="11"/>
  <c r="F14" i="10" s="1"/>
  <c r="K54" i="11"/>
  <c r="J54" i="11"/>
  <c r="S54" i="11"/>
  <c r="S55" i="11" s="1"/>
  <c r="E14" i="10" s="1"/>
  <c r="M54" i="11"/>
  <c r="L54" i="11"/>
  <c r="I54" i="11"/>
  <c r="K53" i="11"/>
  <c r="J53" i="11"/>
  <c r="S53" i="11"/>
  <c r="M53" i="11"/>
  <c r="L53" i="11"/>
  <c r="I53" i="11"/>
  <c r="K52" i="11"/>
  <c r="J52" i="11"/>
  <c r="S52" i="11"/>
  <c r="M52" i="11"/>
  <c r="L52" i="11"/>
  <c r="G55" i="11" s="1"/>
  <c r="I52" i="11"/>
  <c r="K51" i="11"/>
  <c r="J51" i="11"/>
  <c r="S51" i="11"/>
  <c r="M51" i="11"/>
  <c r="H55" i="11" s="1"/>
  <c r="L51" i="11"/>
  <c r="L55" i="11" s="1"/>
  <c r="B14" i="10" s="1"/>
  <c r="I51" i="11"/>
  <c r="I55" i="11" s="1"/>
  <c r="D14" i="10" s="1"/>
  <c r="F13" i="10"/>
  <c r="V48" i="11"/>
  <c r="K47" i="11"/>
  <c r="J47" i="11"/>
  <c r="S47" i="11"/>
  <c r="M47" i="11"/>
  <c r="L47" i="11"/>
  <c r="I47" i="11"/>
  <c r="K46" i="11"/>
  <c r="J46" i="11"/>
  <c r="S46" i="11"/>
  <c r="M46" i="11"/>
  <c r="L46" i="11"/>
  <c r="I46" i="11"/>
  <c r="K45" i="11"/>
  <c r="J45" i="11"/>
  <c r="S45" i="11"/>
  <c r="M45" i="11"/>
  <c r="L45" i="11"/>
  <c r="I45" i="11"/>
  <c r="K44" i="11"/>
  <c r="J44" i="11"/>
  <c r="S44" i="11"/>
  <c r="M44" i="11"/>
  <c r="L44" i="11"/>
  <c r="I44" i="11"/>
  <c r="K43" i="11"/>
  <c r="J43" i="11"/>
  <c r="S43" i="11"/>
  <c r="M43" i="11"/>
  <c r="L43" i="11"/>
  <c r="I43" i="11"/>
  <c r="K42" i="11"/>
  <c r="J42" i="11"/>
  <c r="S42" i="11"/>
  <c r="M42" i="11"/>
  <c r="L42" i="11"/>
  <c r="I42" i="11"/>
  <c r="K41" i="11"/>
  <c r="J41" i="11"/>
  <c r="S41" i="11"/>
  <c r="M41" i="11"/>
  <c r="L41" i="11"/>
  <c r="I41" i="11"/>
  <c r="K40" i="11"/>
  <c r="J40" i="11"/>
  <c r="S40" i="11"/>
  <c r="M40" i="11"/>
  <c r="M48" i="11" s="1"/>
  <c r="C13" i="10" s="1"/>
  <c r="L40" i="11"/>
  <c r="L48" i="11" s="1"/>
  <c r="B13" i="10" s="1"/>
  <c r="I40" i="11"/>
  <c r="K39" i="11"/>
  <c r="J39" i="11"/>
  <c r="S39" i="11"/>
  <c r="S48" i="11" s="1"/>
  <c r="E13" i="10" s="1"/>
  <c r="M39" i="11"/>
  <c r="H48" i="11" s="1"/>
  <c r="L39" i="11"/>
  <c r="G48" i="11" s="1"/>
  <c r="I39" i="11"/>
  <c r="I48" i="11" s="1"/>
  <c r="D13" i="10" s="1"/>
  <c r="F12" i="10"/>
  <c r="V36" i="11"/>
  <c r="K35" i="11"/>
  <c r="J35" i="11"/>
  <c r="S35" i="11"/>
  <c r="M35" i="11"/>
  <c r="L35" i="11"/>
  <c r="I35" i="11"/>
  <c r="K34" i="11"/>
  <c r="J34" i="11"/>
  <c r="S34" i="11"/>
  <c r="M34" i="11"/>
  <c r="L34" i="11"/>
  <c r="I34" i="11"/>
  <c r="K33" i="11"/>
  <c r="J33" i="11"/>
  <c r="S33" i="11"/>
  <c r="M33" i="11"/>
  <c r="L33" i="11"/>
  <c r="I33" i="11"/>
  <c r="K32" i="11"/>
  <c r="J32" i="11"/>
  <c r="S32" i="11"/>
  <c r="M32" i="11"/>
  <c r="L32" i="11"/>
  <c r="I32" i="11"/>
  <c r="K31" i="11"/>
  <c r="J31" i="11"/>
  <c r="S31" i="11"/>
  <c r="S36" i="11" s="1"/>
  <c r="E12" i="10" s="1"/>
  <c r="M31" i="11"/>
  <c r="H36" i="11" s="1"/>
  <c r="L31" i="11"/>
  <c r="L36" i="11" s="1"/>
  <c r="B12" i="10" s="1"/>
  <c r="I31" i="11"/>
  <c r="I36" i="11" s="1"/>
  <c r="D12" i="10" s="1"/>
  <c r="V28" i="11"/>
  <c r="K27" i="11"/>
  <c r="J27" i="11"/>
  <c r="S27" i="11"/>
  <c r="M27" i="11"/>
  <c r="L27" i="11"/>
  <c r="I27" i="11"/>
  <c r="K26" i="11"/>
  <c r="J26" i="11"/>
  <c r="S26" i="11"/>
  <c r="M26" i="11"/>
  <c r="L26" i="11"/>
  <c r="I26" i="11"/>
  <c r="K25" i="11"/>
  <c r="J25" i="11"/>
  <c r="S25" i="11"/>
  <c r="M25" i="11"/>
  <c r="L25" i="11"/>
  <c r="I25" i="11"/>
  <c r="K24" i="11"/>
  <c r="J24" i="11"/>
  <c r="S24" i="11"/>
  <c r="M24" i="11"/>
  <c r="L24" i="11"/>
  <c r="I24" i="11"/>
  <c r="K23" i="11"/>
  <c r="J23" i="11"/>
  <c r="S23" i="11"/>
  <c r="M23" i="11"/>
  <c r="L23" i="11"/>
  <c r="I23" i="11"/>
  <c r="K22" i="11"/>
  <c r="J22" i="11"/>
  <c r="S22" i="11"/>
  <c r="M22" i="11"/>
  <c r="L22" i="11"/>
  <c r="I22" i="11"/>
  <c r="K21" i="11"/>
  <c r="J21" i="11"/>
  <c r="S21" i="11"/>
  <c r="M21" i="11"/>
  <c r="L21" i="11"/>
  <c r="I21" i="11"/>
  <c r="K20" i="11"/>
  <c r="J20" i="11"/>
  <c r="S20" i="11"/>
  <c r="M20" i="11"/>
  <c r="L20" i="11"/>
  <c r="I20" i="11"/>
  <c r="K19" i="11"/>
  <c r="J19" i="11"/>
  <c r="S19" i="11"/>
  <c r="M19" i="11"/>
  <c r="L19" i="11"/>
  <c r="I19" i="11"/>
  <c r="K18" i="11"/>
  <c r="J18" i="11"/>
  <c r="S18" i="11"/>
  <c r="M18" i="11"/>
  <c r="L18" i="11"/>
  <c r="I18" i="11"/>
  <c r="K17" i="11"/>
  <c r="J17" i="11"/>
  <c r="S17" i="11"/>
  <c r="M17" i="11"/>
  <c r="L17" i="11"/>
  <c r="I17" i="11"/>
  <c r="K16" i="11"/>
  <c r="J16" i="11"/>
  <c r="S16" i="11"/>
  <c r="M16" i="11"/>
  <c r="L16" i="11"/>
  <c r="I16" i="11"/>
  <c r="K15" i="11"/>
  <c r="J15" i="11"/>
  <c r="S15" i="11"/>
  <c r="M15" i="11"/>
  <c r="L15" i="11"/>
  <c r="I15" i="11"/>
  <c r="K14" i="11"/>
  <c r="J14" i="11"/>
  <c r="S14" i="11"/>
  <c r="M14" i="11"/>
  <c r="L14" i="11"/>
  <c r="I14" i="11"/>
  <c r="K13" i="11"/>
  <c r="J13" i="11"/>
  <c r="S13" i="11"/>
  <c r="M13" i="11"/>
  <c r="L13" i="11"/>
  <c r="I13" i="11"/>
  <c r="K12" i="11"/>
  <c r="J12" i="11"/>
  <c r="S12" i="11"/>
  <c r="M12" i="11"/>
  <c r="L12" i="11"/>
  <c r="I12" i="11"/>
  <c r="K11" i="11"/>
  <c r="K81" i="11" s="1"/>
  <c r="J11" i="11"/>
  <c r="S11" i="11"/>
  <c r="M11" i="11"/>
  <c r="H28" i="11" s="1"/>
  <c r="L11" i="11"/>
  <c r="I11" i="11"/>
  <c r="J20" i="9"/>
  <c r="J17" i="6"/>
  <c r="K8" i="1"/>
  <c r="B8" i="1"/>
  <c r="I30" i="6"/>
  <c r="J30" i="6" s="1"/>
  <c r="Y61" i="8"/>
  <c r="Z61" i="8"/>
  <c r="V58" i="8"/>
  <c r="F16" i="7" s="1"/>
  <c r="G58" i="8"/>
  <c r="I58" i="8"/>
  <c r="D16" i="7" s="1"/>
  <c r="K57" i="8"/>
  <c r="J57" i="8"/>
  <c r="S57" i="8"/>
  <c r="S58" i="8" s="1"/>
  <c r="E16" i="7" s="1"/>
  <c r="M57" i="8"/>
  <c r="M58" i="8" s="1"/>
  <c r="C16" i="7" s="1"/>
  <c r="L57" i="8"/>
  <c r="L58" i="8" s="1"/>
  <c r="B16" i="7" s="1"/>
  <c r="I57" i="8"/>
  <c r="K53" i="8"/>
  <c r="J53" i="8"/>
  <c r="S53" i="8"/>
  <c r="M53" i="8"/>
  <c r="L53" i="8"/>
  <c r="I53" i="8"/>
  <c r="K52" i="8"/>
  <c r="J52" i="8"/>
  <c r="S52" i="8"/>
  <c r="M52" i="8"/>
  <c r="L52" i="8"/>
  <c r="I52" i="8"/>
  <c r="K51" i="8"/>
  <c r="J51" i="8"/>
  <c r="V51" i="8"/>
  <c r="S51" i="8"/>
  <c r="M51" i="8"/>
  <c r="L51" i="8"/>
  <c r="I51" i="8"/>
  <c r="K50" i="8"/>
  <c r="J50" i="8"/>
  <c r="V50" i="8"/>
  <c r="S50" i="8"/>
  <c r="M50" i="8"/>
  <c r="L50" i="8"/>
  <c r="I50" i="8"/>
  <c r="K49" i="8"/>
  <c r="J49" i="8"/>
  <c r="S49" i="8"/>
  <c r="M49" i="8"/>
  <c r="M54" i="8" s="1"/>
  <c r="C15" i="7" s="1"/>
  <c r="L49" i="8"/>
  <c r="I49" i="8"/>
  <c r="K48" i="8"/>
  <c r="J48" i="8"/>
  <c r="S48" i="8"/>
  <c r="M48" i="8"/>
  <c r="L48" i="8"/>
  <c r="I48" i="8"/>
  <c r="K47" i="8"/>
  <c r="J47" i="8"/>
  <c r="V47" i="8"/>
  <c r="V54" i="8" s="1"/>
  <c r="F15" i="7" s="1"/>
  <c r="S47" i="8"/>
  <c r="M47" i="8"/>
  <c r="L47" i="8"/>
  <c r="I47" i="8"/>
  <c r="K46" i="8"/>
  <c r="J46" i="8"/>
  <c r="S46" i="8"/>
  <c r="M46" i="8"/>
  <c r="L46" i="8"/>
  <c r="I46" i="8"/>
  <c r="K45" i="8"/>
  <c r="J45" i="8"/>
  <c r="S45" i="8"/>
  <c r="M45" i="8"/>
  <c r="L45" i="8"/>
  <c r="I45" i="8"/>
  <c r="K44" i="8"/>
  <c r="J44" i="8"/>
  <c r="S44" i="8"/>
  <c r="M44" i="8"/>
  <c r="H54" i="8" s="1"/>
  <c r="L44" i="8"/>
  <c r="G54" i="8" s="1"/>
  <c r="I44" i="8"/>
  <c r="K43" i="8"/>
  <c r="J43" i="8"/>
  <c r="S43" i="8"/>
  <c r="S54" i="8" s="1"/>
  <c r="E15" i="7" s="1"/>
  <c r="M43" i="8"/>
  <c r="L43" i="8"/>
  <c r="L54" i="8" s="1"/>
  <c r="B15" i="7" s="1"/>
  <c r="I43" i="8"/>
  <c r="I54" i="8" s="1"/>
  <c r="D15" i="7" s="1"/>
  <c r="F14" i="7"/>
  <c r="V40" i="8"/>
  <c r="K39" i="8"/>
  <c r="J39" i="8"/>
  <c r="S39" i="8"/>
  <c r="M39" i="8"/>
  <c r="H40" i="8" s="1"/>
  <c r="L39" i="8"/>
  <c r="G40" i="8" s="1"/>
  <c r="I39" i="8"/>
  <c r="K38" i="8"/>
  <c r="J38" i="8"/>
  <c r="S38" i="8"/>
  <c r="S40" i="8" s="1"/>
  <c r="E14" i="7" s="1"/>
  <c r="M38" i="8"/>
  <c r="M40" i="8" s="1"/>
  <c r="C14" i="7" s="1"/>
  <c r="L38" i="8"/>
  <c r="I38" i="8"/>
  <c r="I40" i="8" s="1"/>
  <c r="D14" i="7" s="1"/>
  <c r="F13" i="7"/>
  <c r="V35" i="8"/>
  <c r="G35" i="8"/>
  <c r="K34" i="8"/>
  <c r="J34" i="8"/>
  <c r="S34" i="8"/>
  <c r="M34" i="8"/>
  <c r="H35" i="8" s="1"/>
  <c r="L34" i="8"/>
  <c r="I34" i="8"/>
  <c r="K33" i="8"/>
  <c r="J33" i="8"/>
  <c r="S33" i="8"/>
  <c r="M33" i="8"/>
  <c r="L33" i="8"/>
  <c r="I33" i="8"/>
  <c r="K32" i="8"/>
  <c r="J32" i="8"/>
  <c r="S32" i="8"/>
  <c r="M32" i="8"/>
  <c r="L32" i="8"/>
  <c r="I32" i="8"/>
  <c r="K31" i="8"/>
  <c r="J31" i="8"/>
  <c r="S31" i="8"/>
  <c r="S35" i="8" s="1"/>
  <c r="E13" i="7" s="1"/>
  <c r="M31" i="8"/>
  <c r="M35" i="8" s="1"/>
  <c r="C13" i="7" s="1"/>
  <c r="L31" i="8"/>
  <c r="L35" i="8" s="1"/>
  <c r="B13" i="7" s="1"/>
  <c r="I31" i="8"/>
  <c r="I35" i="8" s="1"/>
  <c r="D13" i="7" s="1"/>
  <c r="F12" i="7"/>
  <c r="V28" i="8"/>
  <c r="I28" i="8"/>
  <c r="D12" i="7" s="1"/>
  <c r="K27" i="8"/>
  <c r="J27" i="8"/>
  <c r="S27" i="8"/>
  <c r="S28" i="8" s="1"/>
  <c r="E12" i="7" s="1"/>
  <c r="M27" i="8"/>
  <c r="M28" i="8" s="1"/>
  <c r="C12" i="7" s="1"/>
  <c r="L27" i="8"/>
  <c r="G28" i="8" s="1"/>
  <c r="I27" i="8"/>
  <c r="V24" i="8"/>
  <c r="V60" i="8" s="1"/>
  <c r="F17" i="7" s="1"/>
  <c r="K23" i="8"/>
  <c r="J23" i="8"/>
  <c r="S23" i="8"/>
  <c r="M23" i="8"/>
  <c r="L23" i="8"/>
  <c r="I23" i="8"/>
  <c r="K22" i="8"/>
  <c r="J22" i="8"/>
  <c r="S22" i="8"/>
  <c r="M22" i="8"/>
  <c r="L22" i="8"/>
  <c r="I22" i="8"/>
  <c r="K21" i="8"/>
  <c r="J21" i="8"/>
  <c r="S21" i="8"/>
  <c r="M21" i="8"/>
  <c r="L21" i="8"/>
  <c r="I21" i="8"/>
  <c r="K20" i="8"/>
  <c r="J20" i="8"/>
  <c r="S20" i="8"/>
  <c r="M20" i="8"/>
  <c r="L20" i="8"/>
  <c r="I20" i="8"/>
  <c r="K19" i="8"/>
  <c r="J19" i="8"/>
  <c r="S19" i="8"/>
  <c r="M19" i="8"/>
  <c r="L19" i="8"/>
  <c r="I19" i="8"/>
  <c r="K18" i="8"/>
  <c r="J18" i="8"/>
  <c r="S18" i="8"/>
  <c r="M18" i="8"/>
  <c r="L18" i="8"/>
  <c r="I18" i="8"/>
  <c r="K17" i="8"/>
  <c r="J17" i="8"/>
  <c r="S17" i="8"/>
  <c r="M17" i="8"/>
  <c r="L17" i="8"/>
  <c r="I17" i="8"/>
  <c r="K16" i="8"/>
  <c r="J16" i="8"/>
  <c r="S16" i="8"/>
  <c r="M16" i="8"/>
  <c r="L16" i="8"/>
  <c r="I16" i="8"/>
  <c r="K15" i="8"/>
  <c r="J15" i="8"/>
  <c r="S15" i="8"/>
  <c r="M15" i="8"/>
  <c r="L15" i="8"/>
  <c r="I15" i="8"/>
  <c r="K14" i="8"/>
  <c r="J14" i="8"/>
  <c r="S14" i="8"/>
  <c r="M14" i="8"/>
  <c r="L14" i="8"/>
  <c r="I14" i="8"/>
  <c r="K13" i="8"/>
  <c r="J13" i="8"/>
  <c r="S13" i="8"/>
  <c r="M13" i="8"/>
  <c r="L13" i="8"/>
  <c r="I13" i="8"/>
  <c r="K12" i="8"/>
  <c r="J12" i="8"/>
  <c r="S12" i="8"/>
  <c r="M12" i="8"/>
  <c r="L12" i="8"/>
  <c r="I12" i="8"/>
  <c r="K11" i="8"/>
  <c r="K61" i="8" s="1"/>
  <c r="J11" i="8"/>
  <c r="S11" i="8"/>
  <c r="S24" i="8" s="1"/>
  <c r="E11" i="7" s="1"/>
  <c r="M11" i="8"/>
  <c r="H24" i="8" s="1"/>
  <c r="L11" i="8"/>
  <c r="I11" i="8"/>
  <c r="J20" i="6"/>
  <c r="J17" i="3"/>
  <c r="J20" i="3" s="1"/>
  <c r="K7" i="1"/>
  <c r="B7" i="1"/>
  <c r="J30" i="3"/>
  <c r="I30" i="3"/>
  <c r="Y64" i="5"/>
  <c r="Z64" i="5"/>
  <c r="F17" i="4"/>
  <c r="V61" i="5"/>
  <c r="H61" i="5"/>
  <c r="K60" i="5"/>
  <c r="J60" i="5"/>
  <c r="S60" i="5"/>
  <c r="S61" i="5" s="1"/>
  <c r="E17" i="4" s="1"/>
  <c r="M60" i="5"/>
  <c r="M61" i="5" s="1"/>
  <c r="C17" i="4" s="1"/>
  <c r="L60" i="5"/>
  <c r="L61" i="5" s="1"/>
  <c r="B17" i="4" s="1"/>
  <c r="I60" i="5"/>
  <c r="I61" i="5" s="1"/>
  <c r="D17" i="4" s="1"/>
  <c r="K56" i="5"/>
  <c r="J56" i="5"/>
  <c r="V56" i="5"/>
  <c r="V57" i="5" s="1"/>
  <c r="F16" i="4" s="1"/>
  <c r="S56" i="5"/>
  <c r="M56" i="5"/>
  <c r="L56" i="5"/>
  <c r="I56" i="5"/>
  <c r="K55" i="5"/>
  <c r="J55" i="5"/>
  <c r="S55" i="5"/>
  <c r="M55" i="5"/>
  <c r="L55" i="5"/>
  <c r="I55" i="5"/>
  <c r="K54" i="5"/>
  <c r="J54" i="5"/>
  <c r="V54" i="5"/>
  <c r="S54" i="5"/>
  <c r="M54" i="5"/>
  <c r="L54" i="5"/>
  <c r="I54" i="5"/>
  <c r="K53" i="5"/>
  <c r="J53" i="5"/>
  <c r="S53" i="5"/>
  <c r="M53" i="5"/>
  <c r="L53" i="5"/>
  <c r="I53" i="5"/>
  <c r="K52" i="5"/>
  <c r="J52" i="5"/>
  <c r="S52" i="5"/>
  <c r="M52" i="5"/>
  <c r="L52" i="5"/>
  <c r="I52" i="5"/>
  <c r="K51" i="5"/>
  <c r="J51" i="5"/>
  <c r="S51" i="5"/>
  <c r="S57" i="5" s="1"/>
  <c r="E16" i="4" s="1"/>
  <c r="M51" i="5"/>
  <c r="H57" i="5" s="1"/>
  <c r="L51" i="5"/>
  <c r="I51" i="5"/>
  <c r="K50" i="5"/>
  <c r="J50" i="5"/>
  <c r="S50" i="5"/>
  <c r="M50" i="5"/>
  <c r="M57" i="5" s="1"/>
  <c r="C16" i="4" s="1"/>
  <c r="L50" i="5"/>
  <c r="G57" i="5" s="1"/>
  <c r="I50" i="5"/>
  <c r="I57" i="5" s="1"/>
  <c r="D16" i="4" s="1"/>
  <c r="V47" i="5"/>
  <c r="F15" i="4" s="1"/>
  <c r="K46" i="5"/>
  <c r="J46" i="5"/>
  <c r="S46" i="5"/>
  <c r="S47" i="5" s="1"/>
  <c r="E15" i="4" s="1"/>
  <c r="M46" i="5"/>
  <c r="H47" i="5" s="1"/>
  <c r="L46" i="5"/>
  <c r="I46" i="5"/>
  <c r="K45" i="5"/>
  <c r="J45" i="5"/>
  <c r="S45" i="5"/>
  <c r="M45" i="5"/>
  <c r="L45" i="5"/>
  <c r="I45" i="5"/>
  <c r="K44" i="5"/>
  <c r="J44" i="5"/>
  <c r="S44" i="5"/>
  <c r="M44" i="5"/>
  <c r="M47" i="5" s="1"/>
  <c r="C15" i="4" s="1"/>
  <c r="L44" i="5"/>
  <c r="G47" i="5" s="1"/>
  <c r="I44" i="5"/>
  <c r="I47" i="5" s="1"/>
  <c r="D15" i="4" s="1"/>
  <c r="F14" i="4"/>
  <c r="V41" i="5"/>
  <c r="K40" i="5"/>
  <c r="J40" i="5"/>
  <c r="S40" i="5"/>
  <c r="M40" i="5"/>
  <c r="L40" i="5"/>
  <c r="G41" i="5" s="1"/>
  <c r="I40" i="5"/>
  <c r="K39" i="5"/>
  <c r="J39" i="5"/>
  <c r="S39" i="5"/>
  <c r="M39" i="5"/>
  <c r="L39" i="5"/>
  <c r="I39" i="5"/>
  <c r="K38" i="5"/>
  <c r="J38" i="5"/>
  <c r="S38" i="5"/>
  <c r="M38" i="5"/>
  <c r="L38" i="5"/>
  <c r="I38" i="5"/>
  <c r="K37" i="5"/>
  <c r="J37" i="5"/>
  <c r="S37" i="5"/>
  <c r="S41" i="5" s="1"/>
  <c r="E14" i="4" s="1"/>
  <c r="M37" i="5"/>
  <c r="M41" i="5" s="1"/>
  <c r="C14" i="4" s="1"/>
  <c r="L37" i="5"/>
  <c r="L41" i="5" s="1"/>
  <c r="B14" i="4" s="1"/>
  <c r="I37" i="5"/>
  <c r="I41" i="5" s="1"/>
  <c r="D14" i="4" s="1"/>
  <c r="F13" i="4"/>
  <c r="B13" i="4"/>
  <c r="S34" i="5"/>
  <c r="E13" i="4" s="1"/>
  <c r="V34" i="5"/>
  <c r="L34" i="5"/>
  <c r="I34" i="5"/>
  <c r="D13" i="4" s="1"/>
  <c r="K33" i="5"/>
  <c r="J33" i="5"/>
  <c r="S33" i="5"/>
  <c r="M33" i="5"/>
  <c r="L33" i="5"/>
  <c r="G34" i="5" s="1"/>
  <c r="I33" i="5"/>
  <c r="K32" i="5"/>
  <c r="J32" i="5"/>
  <c r="S32" i="5"/>
  <c r="M32" i="5"/>
  <c r="H34" i="5" s="1"/>
  <c r="L32" i="5"/>
  <c r="I32" i="5"/>
  <c r="F12" i="4"/>
  <c r="S29" i="5"/>
  <c r="E12" i="4" s="1"/>
  <c r="V29" i="5"/>
  <c r="K28" i="5"/>
  <c r="J28" i="5"/>
  <c r="S28" i="5"/>
  <c r="M28" i="5"/>
  <c r="L28" i="5"/>
  <c r="I28" i="5"/>
  <c r="K27" i="5"/>
  <c r="J27" i="5"/>
  <c r="S27" i="5"/>
  <c r="M27" i="5"/>
  <c r="L27" i="5"/>
  <c r="I27" i="5"/>
  <c r="K26" i="5"/>
  <c r="J26" i="5"/>
  <c r="S26" i="5"/>
  <c r="M26" i="5"/>
  <c r="H29" i="5" s="1"/>
  <c r="L26" i="5"/>
  <c r="L29" i="5" s="1"/>
  <c r="B12" i="4" s="1"/>
  <c r="I26" i="5"/>
  <c r="I29" i="5" s="1"/>
  <c r="D12" i="4" s="1"/>
  <c r="V23" i="5"/>
  <c r="V63" i="5" s="1"/>
  <c r="F18" i="4" s="1"/>
  <c r="K22" i="5"/>
  <c r="J22" i="5"/>
  <c r="S22" i="5"/>
  <c r="M22" i="5"/>
  <c r="L22" i="5"/>
  <c r="I22" i="5"/>
  <c r="K21" i="5"/>
  <c r="J21" i="5"/>
  <c r="S21" i="5"/>
  <c r="M21" i="5"/>
  <c r="L21" i="5"/>
  <c r="I21" i="5"/>
  <c r="K20" i="5"/>
  <c r="J20" i="5"/>
  <c r="S20" i="5"/>
  <c r="M20" i="5"/>
  <c r="L20" i="5"/>
  <c r="I20" i="5"/>
  <c r="K19" i="5"/>
  <c r="J19" i="5"/>
  <c r="S19" i="5"/>
  <c r="M19" i="5"/>
  <c r="L19" i="5"/>
  <c r="I19" i="5"/>
  <c r="K18" i="5"/>
  <c r="J18" i="5"/>
  <c r="S18" i="5"/>
  <c r="M18" i="5"/>
  <c r="L18" i="5"/>
  <c r="I18" i="5"/>
  <c r="K17" i="5"/>
  <c r="J17" i="5"/>
  <c r="S17" i="5"/>
  <c r="M17" i="5"/>
  <c r="L17" i="5"/>
  <c r="I17" i="5"/>
  <c r="K16" i="5"/>
  <c r="J16" i="5"/>
  <c r="S16" i="5"/>
  <c r="M16" i="5"/>
  <c r="L16" i="5"/>
  <c r="I16" i="5"/>
  <c r="K15" i="5"/>
  <c r="J15" i="5"/>
  <c r="S15" i="5"/>
  <c r="M15" i="5"/>
  <c r="L15" i="5"/>
  <c r="I15" i="5"/>
  <c r="K14" i="5"/>
  <c r="J14" i="5"/>
  <c r="S14" i="5"/>
  <c r="S23" i="5" s="1"/>
  <c r="E11" i="4" s="1"/>
  <c r="M14" i="5"/>
  <c r="H23" i="5" s="1"/>
  <c r="L14" i="5"/>
  <c r="I14" i="5"/>
  <c r="K13" i="5"/>
  <c r="J13" i="5"/>
  <c r="S13" i="5"/>
  <c r="M13" i="5"/>
  <c r="L13" i="5"/>
  <c r="I13" i="5"/>
  <c r="K12" i="5"/>
  <c r="J12" i="5"/>
  <c r="S12" i="5"/>
  <c r="M12" i="5"/>
  <c r="L12" i="5"/>
  <c r="I12" i="5"/>
  <c r="K11" i="5"/>
  <c r="K64" i="5" s="1"/>
  <c r="J11" i="5"/>
  <c r="S11" i="5"/>
  <c r="M11" i="5"/>
  <c r="L11" i="5"/>
  <c r="I11" i="5"/>
  <c r="E12" i="1" l="1"/>
  <c r="E15" i="1" s="1"/>
  <c r="J17" i="2" s="1"/>
  <c r="J20" i="2" s="1"/>
  <c r="B15" i="1"/>
  <c r="E15" i="25"/>
  <c r="D17" i="25"/>
  <c r="D11" i="25"/>
  <c r="D15" i="25"/>
  <c r="C14" i="25"/>
  <c r="E11" i="25"/>
  <c r="E17" i="25"/>
  <c r="B11" i="25"/>
  <c r="F17" i="25"/>
  <c r="B13" i="25"/>
  <c r="B15" i="25"/>
  <c r="C11" i="25"/>
  <c r="F11" i="25"/>
  <c r="F15" i="24"/>
  <c r="F22" i="24" s="1"/>
  <c r="E11" i="22"/>
  <c r="D12" i="22"/>
  <c r="B13" i="22"/>
  <c r="D15" i="22"/>
  <c r="F15" i="21" s="1"/>
  <c r="J24" i="21" s="1"/>
  <c r="B11" i="22"/>
  <c r="C11" i="22"/>
  <c r="C11" i="19"/>
  <c r="E17" i="19"/>
  <c r="B14" i="19"/>
  <c r="D12" i="19"/>
  <c r="B13" i="19"/>
  <c r="B11" i="19"/>
  <c r="C15" i="19"/>
  <c r="E15" i="18" s="1"/>
  <c r="E15" i="19"/>
  <c r="E11" i="19"/>
  <c r="H61" i="17"/>
  <c r="I61" i="17"/>
  <c r="D17" i="16" s="1"/>
  <c r="G28" i="17"/>
  <c r="H28" i="17"/>
  <c r="H33" i="17"/>
  <c r="H47" i="17"/>
  <c r="L55" i="17"/>
  <c r="B15" i="16" s="1"/>
  <c r="L61" i="17"/>
  <c r="B17" i="16" s="1"/>
  <c r="D15" i="15" s="1"/>
  <c r="I62" i="17"/>
  <c r="D19" i="16" s="1"/>
  <c r="M61" i="17"/>
  <c r="C17" i="16" s="1"/>
  <c r="S28" i="17"/>
  <c r="E11" i="16" s="1"/>
  <c r="G59" i="17"/>
  <c r="V61" i="17"/>
  <c r="F17" i="16" s="1"/>
  <c r="H62" i="17"/>
  <c r="L33" i="17"/>
  <c r="B12" i="16" s="1"/>
  <c r="L28" i="17"/>
  <c r="B11" i="16" s="1"/>
  <c r="M62" i="17"/>
  <c r="C19" i="16" s="1"/>
  <c r="M28" i="17"/>
  <c r="C11" i="16" s="1"/>
  <c r="E15" i="15"/>
  <c r="F15" i="15"/>
  <c r="L81" i="14"/>
  <c r="B18" i="13" s="1"/>
  <c r="D15" i="12" s="1"/>
  <c r="L28" i="14"/>
  <c r="B11" i="13" s="1"/>
  <c r="M55" i="14"/>
  <c r="C14" i="13" s="1"/>
  <c r="H61" i="14"/>
  <c r="G28" i="14"/>
  <c r="L36" i="14"/>
  <c r="B12" i="13" s="1"/>
  <c r="G55" i="14"/>
  <c r="S81" i="14"/>
  <c r="E18" i="13" s="1"/>
  <c r="H28" i="14"/>
  <c r="H79" i="14"/>
  <c r="V81" i="14"/>
  <c r="F18" i="13" s="1"/>
  <c r="L48" i="14"/>
  <c r="B13" i="13" s="1"/>
  <c r="I81" i="14"/>
  <c r="D18" i="13" s="1"/>
  <c r="F15" i="12"/>
  <c r="M80" i="11"/>
  <c r="C18" i="10" s="1"/>
  <c r="V81" i="11"/>
  <c r="F20" i="10" s="1"/>
  <c r="S28" i="11"/>
  <c r="E11" i="10" s="1"/>
  <c r="L78" i="11"/>
  <c r="B17" i="10" s="1"/>
  <c r="I28" i="11"/>
  <c r="D11" i="10" s="1"/>
  <c r="G80" i="11"/>
  <c r="L28" i="11"/>
  <c r="B11" i="10" s="1"/>
  <c r="G61" i="11"/>
  <c r="H80" i="11"/>
  <c r="M28" i="11"/>
  <c r="C11" i="10" s="1"/>
  <c r="M55" i="11"/>
  <c r="C14" i="10" s="1"/>
  <c r="H61" i="11"/>
  <c r="L74" i="11"/>
  <c r="B16" i="10" s="1"/>
  <c r="L80" i="11"/>
  <c r="B18" i="10" s="1"/>
  <c r="D15" i="9" s="1"/>
  <c r="G36" i="11"/>
  <c r="G28" i="11"/>
  <c r="F11" i="10"/>
  <c r="M36" i="11"/>
  <c r="C12" i="10" s="1"/>
  <c r="V80" i="11"/>
  <c r="F18" i="10" s="1"/>
  <c r="H81" i="11"/>
  <c r="E15" i="9"/>
  <c r="H28" i="8"/>
  <c r="S61" i="8"/>
  <c r="E19" i="7" s="1"/>
  <c r="L40" i="8"/>
  <c r="B14" i="7" s="1"/>
  <c r="V61" i="8"/>
  <c r="F19" i="7" s="1"/>
  <c r="I24" i="8"/>
  <c r="D11" i="7" s="1"/>
  <c r="M24" i="8"/>
  <c r="C11" i="7" s="1"/>
  <c r="L24" i="8"/>
  <c r="B11" i="7" s="1"/>
  <c r="S60" i="8"/>
  <c r="E17" i="7" s="1"/>
  <c r="G24" i="8"/>
  <c r="F11" i="7"/>
  <c r="L28" i="8"/>
  <c r="B12" i="7" s="1"/>
  <c r="H58" i="8"/>
  <c r="S63" i="5"/>
  <c r="E18" i="4" s="1"/>
  <c r="I23" i="5"/>
  <c r="D11" i="4" s="1"/>
  <c r="M29" i="5"/>
  <c r="C12" i="4" s="1"/>
  <c r="M34" i="5"/>
  <c r="C13" i="4" s="1"/>
  <c r="V64" i="5"/>
  <c r="F20" i="4" s="1"/>
  <c r="L23" i="5"/>
  <c r="B11" i="4" s="1"/>
  <c r="G29" i="5"/>
  <c r="L47" i="5"/>
  <c r="B15" i="4" s="1"/>
  <c r="L57" i="5"/>
  <c r="B16" i="4" s="1"/>
  <c r="L63" i="5"/>
  <c r="B18" i="4" s="1"/>
  <c r="H41" i="5"/>
  <c r="M23" i="5"/>
  <c r="C11" i="4" s="1"/>
  <c r="G23" i="5"/>
  <c r="F11" i="4"/>
  <c r="G61" i="5"/>
  <c r="D15" i="3"/>
  <c r="C15" i="25" l="1"/>
  <c r="E15" i="24" s="1"/>
  <c r="B17" i="25"/>
  <c r="B12" i="25"/>
  <c r="D15" i="24"/>
  <c r="J22" i="24"/>
  <c r="J23" i="24"/>
  <c r="J24" i="24"/>
  <c r="F24" i="24"/>
  <c r="F23" i="24"/>
  <c r="F20" i="24"/>
  <c r="D17" i="22"/>
  <c r="C17" i="22"/>
  <c r="B15" i="22"/>
  <c r="D15" i="21" s="1"/>
  <c r="F20" i="21"/>
  <c r="J23" i="21"/>
  <c r="J22" i="21"/>
  <c r="F23" i="21"/>
  <c r="F24" i="21"/>
  <c r="F22" i="21"/>
  <c r="C17" i="19"/>
  <c r="B15" i="19"/>
  <c r="D15" i="18" s="1"/>
  <c r="D15" i="2" s="1"/>
  <c r="D15" i="19"/>
  <c r="F15" i="18" s="1"/>
  <c r="F20" i="18"/>
  <c r="G61" i="17"/>
  <c r="G62" i="17"/>
  <c r="S61" i="17"/>
  <c r="L62" i="17"/>
  <c r="B19" i="16" s="1"/>
  <c r="V62" i="17"/>
  <c r="F19" i="16" s="1"/>
  <c r="J23" i="15"/>
  <c r="F22" i="15"/>
  <c r="F20" i="15"/>
  <c r="J24" i="15"/>
  <c r="J22" i="15"/>
  <c r="F23" i="15"/>
  <c r="F24" i="15"/>
  <c r="V82" i="14"/>
  <c r="F20" i="13" s="1"/>
  <c r="L82" i="14"/>
  <c r="B20" i="13" s="1"/>
  <c r="S82" i="14"/>
  <c r="E20" i="13" s="1"/>
  <c r="G82" i="14"/>
  <c r="I82" i="14"/>
  <c r="D20" i="13" s="1"/>
  <c r="H81" i="14"/>
  <c r="M81" i="14"/>
  <c r="G81" i="14"/>
  <c r="J24" i="12"/>
  <c r="J23" i="12"/>
  <c r="F23" i="12"/>
  <c r="F22" i="12"/>
  <c r="F20" i="12"/>
  <c r="J22" i="12"/>
  <c r="F24" i="12"/>
  <c r="S80" i="11"/>
  <c r="E18" i="10" s="1"/>
  <c r="G81" i="11"/>
  <c r="I80" i="11"/>
  <c r="D18" i="10" s="1"/>
  <c r="F15" i="9" s="1"/>
  <c r="F22" i="9" s="1"/>
  <c r="L81" i="11"/>
  <c r="B20" i="10" s="1"/>
  <c r="M81" i="11"/>
  <c r="C20" i="10" s="1"/>
  <c r="I60" i="8"/>
  <c r="D17" i="7" s="1"/>
  <c r="F15" i="6" s="1"/>
  <c r="J24" i="6" s="1"/>
  <c r="G60" i="8"/>
  <c r="H60" i="8"/>
  <c r="M60" i="8"/>
  <c r="C17" i="7" s="1"/>
  <c r="E15" i="6" s="1"/>
  <c r="L61" i="8"/>
  <c r="B19" i="7" s="1"/>
  <c r="L60" i="8"/>
  <c r="M61" i="8"/>
  <c r="C19" i="7" s="1"/>
  <c r="J23" i="6"/>
  <c r="F20" i="6"/>
  <c r="F23" i="6"/>
  <c r="J22" i="6"/>
  <c r="I64" i="5"/>
  <c r="D20" i="4" s="1"/>
  <c r="G63" i="5"/>
  <c r="L64" i="5"/>
  <c r="B20" i="4" s="1"/>
  <c r="M63" i="5"/>
  <c r="C18" i="4" s="1"/>
  <c r="E15" i="3" s="1"/>
  <c r="G64" i="5"/>
  <c r="I63" i="5"/>
  <c r="D18" i="4" s="1"/>
  <c r="F15" i="3" s="1"/>
  <c r="F23" i="3" s="1"/>
  <c r="S64" i="5"/>
  <c r="E20" i="4" s="1"/>
  <c r="H63" i="5"/>
  <c r="F22" i="3"/>
  <c r="J23" i="3"/>
  <c r="F20" i="3"/>
  <c r="J22" i="3"/>
  <c r="J24" i="18" l="1"/>
  <c r="J24" i="2" s="1"/>
  <c r="F15" i="2"/>
  <c r="F20" i="2" s="1"/>
  <c r="C17" i="25"/>
  <c r="J26" i="24"/>
  <c r="E15" i="22"/>
  <c r="E17" i="22"/>
  <c r="C15" i="22"/>
  <c r="E15" i="21" s="1"/>
  <c r="E15" i="2" s="1"/>
  <c r="B17" i="22"/>
  <c r="J26" i="21"/>
  <c r="J22" i="18"/>
  <c r="J23" i="18"/>
  <c r="J23" i="2" s="1"/>
  <c r="F22" i="18"/>
  <c r="F22" i="2" s="1"/>
  <c r="D17" i="19"/>
  <c r="F24" i="18"/>
  <c r="F24" i="2" s="1"/>
  <c r="B17" i="19"/>
  <c r="F23" i="18"/>
  <c r="F23" i="2" s="1"/>
  <c r="E17" i="16"/>
  <c r="S62" i="17"/>
  <c r="E19" i="16" s="1"/>
  <c r="J26" i="15"/>
  <c r="J28" i="15" s="1"/>
  <c r="C18" i="13"/>
  <c r="E15" i="12" s="1"/>
  <c r="M82" i="14"/>
  <c r="C20" i="13" s="1"/>
  <c r="H82" i="14"/>
  <c r="J26" i="12"/>
  <c r="J28" i="12" s="1"/>
  <c r="J24" i="9"/>
  <c r="I81" i="11"/>
  <c r="D20" i="10" s="1"/>
  <c r="J23" i="9"/>
  <c r="J22" i="9"/>
  <c r="J26" i="9" s="1"/>
  <c r="J28" i="9" s="1"/>
  <c r="F24" i="9"/>
  <c r="F20" i="9"/>
  <c r="F23" i="9"/>
  <c r="S81" i="11"/>
  <c r="E20" i="10" s="1"/>
  <c r="F22" i="6"/>
  <c r="B17" i="7"/>
  <c r="D15" i="6" s="1"/>
  <c r="G61" i="8"/>
  <c r="F24" i="6"/>
  <c r="I61" i="8"/>
  <c r="D19" i="7" s="1"/>
  <c r="H61" i="8"/>
  <c r="J26" i="6"/>
  <c r="J28" i="6" s="1"/>
  <c r="F24" i="3"/>
  <c r="H64" i="5"/>
  <c r="J24" i="3"/>
  <c r="M64" i="5"/>
  <c r="C20" i="4" s="1"/>
  <c r="J26" i="3"/>
  <c r="J28" i="3" s="1"/>
  <c r="J28" i="24" l="1"/>
  <c r="C14" i="1"/>
  <c r="G14" i="1" s="1"/>
  <c r="J28" i="21"/>
  <c r="C13" i="1"/>
  <c r="G13" i="1" s="1"/>
  <c r="J26" i="18"/>
  <c r="J22" i="2"/>
  <c r="J26" i="2" s="1"/>
  <c r="J28" i="2" s="1"/>
  <c r="I29" i="24"/>
  <c r="J29" i="24" s="1"/>
  <c r="J31" i="24" s="1"/>
  <c r="I29" i="21"/>
  <c r="J29" i="21" s="1"/>
  <c r="J31" i="21" s="1"/>
  <c r="I29" i="15"/>
  <c r="J29" i="15" s="1"/>
  <c r="J31" i="15" s="1"/>
  <c r="I29" i="12"/>
  <c r="J29" i="12" s="1"/>
  <c r="J31" i="12" s="1"/>
  <c r="I29" i="9"/>
  <c r="J29" i="9" s="1"/>
  <c r="J31" i="9" s="1"/>
  <c r="I29" i="6"/>
  <c r="J29" i="6" s="1"/>
  <c r="J31" i="6" s="1"/>
  <c r="I29" i="3"/>
  <c r="J29" i="3" s="1"/>
  <c r="J31" i="3" s="1"/>
  <c r="J28" i="18" l="1"/>
  <c r="I29" i="18" s="1"/>
  <c r="J29" i="18" s="1"/>
  <c r="J31" i="18" s="1"/>
  <c r="C12" i="1"/>
  <c r="C15" i="1" l="1"/>
  <c r="G12" i="1"/>
  <c r="G15" i="1" s="1"/>
  <c r="B16" i="1" s="1"/>
  <c r="B17" i="1" l="1"/>
  <c r="G16" i="1"/>
  <c r="G18" i="1" s="1"/>
  <c r="I29" i="2"/>
  <c r="J29" i="2" s="1"/>
  <c r="J31" i="2" s="1"/>
  <c r="G17" i="1" l="1"/>
  <c r="I30" i="2"/>
  <c r="J30" i="2" s="1"/>
</calcChain>
</file>

<file path=xl/sharedStrings.xml><?xml version="1.0" encoding="utf-8"?>
<sst xmlns="http://schemas.openxmlformats.org/spreadsheetml/2006/main" count="1795" uniqueCount="283">
  <si>
    <t>Rekapitulácia rozpočtu</t>
  </si>
  <si>
    <t>Stavba Oprava lesných ciest na LS Bratislava, LS Majdán a LS Rohožník</t>
  </si>
  <si>
    <t xml:space="preserve">           Sadzby DPH</t>
  </si>
  <si>
    <t xml:space="preserve">   A   </t>
  </si>
  <si>
    <t xml:space="preserve">   B   </t>
  </si>
  <si>
    <t>Názov objektu</t>
  </si>
  <si>
    <t>ZRN</t>
  </si>
  <si>
    <t>VRN %</t>
  </si>
  <si>
    <t>HZS</t>
  </si>
  <si>
    <t>Kompl.čin.</t>
  </si>
  <si>
    <t>Ostatné náklady stavby</t>
  </si>
  <si>
    <t>Cena</t>
  </si>
  <si>
    <t>SO 01 - Lesná cesta BUCHALOVÁ - priepust v staničení km 0,980</t>
  </si>
  <si>
    <t>SO 02 - Lesná cesta ROVNE - priepust v staničení km 0,569</t>
  </si>
  <si>
    <t>SO 03 - Lesná cesta BABA - odvodňovacie objekty v staničení km 2,116</t>
  </si>
  <si>
    <t>SO 04 - Lesná cesta JÁGERKA - JAVORNÍK - odvodňovacie objekty</t>
  </si>
  <si>
    <t>SO 05 - Lesná cesta HUTY - SOLOŠNICA, úsek km 0,000 - 0,240</t>
  </si>
  <si>
    <t>SO 06 - Lesná cesta DÚBRAVY - oprava vozovky</t>
  </si>
  <si>
    <t>SO 07 - Lesná cesta HLBOKÁ - oprava vozovky</t>
  </si>
  <si>
    <t>SO 08 - Lesná cesta KLOKOČ - oprava vozovky</t>
  </si>
  <si>
    <t>Krycí list rozpočtu</t>
  </si>
  <si>
    <t xml:space="preserve">Miesto:  </t>
  </si>
  <si>
    <t>Objekt SO 01 - Lesná cesta BUCHALOVÁ - priepust v staničení km 0,980</t>
  </si>
  <si>
    <t xml:space="preserve">Ks: </t>
  </si>
  <si>
    <t xml:space="preserve">Zákazka: </t>
  </si>
  <si>
    <t>Spracoval: Ing. Böhmer</t>
  </si>
  <si>
    <t xml:space="preserve">Dňa </t>
  </si>
  <si>
    <t>12. 10. 2023</t>
  </si>
  <si>
    <t>Odberateľ: LESY SR, š.p. organizačná zložka OZ Karpaty</t>
  </si>
  <si>
    <t>Projektant: VIA OPTIMA, spol. s r.o.</t>
  </si>
  <si>
    <t>Dodávateľ: ...</t>
  </si>
  <si>
    <t>IČO: 36038351</t>
  </si>
  <si>
    <t xml:space="preserve">DIČ: </t>
  </si>
  <si>
    <t xml:space="preserve">IČO: </t>
  </si>
  <si>
    <t>IČO: 44 314 132</t>
  </si>
  <si>
    <t>DIČ: 2022661597</t>
  </si>
  <si>
    <t xml:space="preserve">A </t>
  </si>
  <si>
    <t xml:space="preserve">HSV </t>
  </si>
  <si>
    <t xml:space="preserve">PSV </t>
  </si>
  <si>
    <t xml:space="preserve">MONT </t>
  </si>
  <si>
    <t>OST</t>
  </si>
  <si>
    <t xml:space="preserve">VN </t>
  </si>
  <si>
    <t>Spolu</t>
  </si>
  <si>
    <t xml:space="preserve">B </t>
  </si>
  <si>
    <t>Ostatné náklady</t>
  </si>
  <si>
    <t xml:space="preserve">Kompletačná činnosť </t>
  </si>
  <si>
    <t xml:space="preserve">HZS </t>
  </si>
  <si>
    <t xml:space="preserve">E </t>
  </si>
  <si>
    <t>Celkové náklady</t>
  </si>
  <si>
    <t>Súčet riadkov 6,10,20</t>
  </si>
  <si>
    <t xml:space="preserve">DPH 20% z </t>
  </si>
  <si>
    <t xml:space="preserve">DPH 0% z </t>
  </si>
  <si>
    <t>Spolu v EUR</t>
  </si>
  <si>
    <t xml:space="preserve">F </t>
  </si>
  <si>
    <t xml:space="preserve">C </t>
  </si>
  <si>
    <t>VRN</t>
  </si>
  <si>
    <t>Zariadenie staveniska</t>
  </si>
  <si>
    <t>Sťažené výrobné podmienky</t>
  </si>
  <si>
    <t>Prevádzkové vplyvy</t>
  </si>
  <si>
    <t>0% z [H+P+M]</t>
  </si>
  <si>
    <t>0% z [H+P]</t>
  </si>
  <si>
    <t xml:space="preserve">D </t>
  </si>
  <si>
    <t>Sťažené podmienky dopravy</t>
  </si>
  <si>
    <t>Horské oblasti</t>
  </si>
  <si>
    <t>Mimostavenisková doprava</t>
  </si>
  <si>
    <t>Montáž</t>
  </si>
  <si>
    <t>Materiál</t>
  </si>
  <si>
    <t>ZRN spolu</t>
  </si>
  <si>
    <t>Odberateľ</t>
  </si>
  <si>
    <t>Dodávateľ</t>
  </si>
  <si>
    <t>Projektant,rozpočtár</t>
  </si>
  <si>
    <t>Oddiel</t>
  </si>
  <si>
    <t>Hmotnosť (T)</t>
  </si>
  <si>
    <t>Suť (T)</t>
  </si>
  <si>
    <t>Dátum: 12. 10. 2023</t>
  </si>
  <si>
    <t>Prehľad rozpočtových nákladov</t>
  </si>
  <si>
    <t>Práce HSV</t>
  </si>
  <si>
    <t>ZEMNÉ PRÁCE</t>
  </si>
  <si>
    <t>ZÁKLADY</t>
  </si>
  <si>
    <t>VODOROVNÉ KONŠTRUKCIE</t>
  </si>
  <si>
    <t>SPEVNENÉ PLOCHY</t>
  </si>
  <si>
    <t>POTRUBNÉ ROZVODY</t>
  </si>
  <si>
    <t>OSTATNÉ KONŠTRUKCIE A PRÁCE</t>
  </si>
  <si>
    <t>PRESUNY HMÔT</t>
  </si>
  <si>
    <t>Celkom v EUR</t>
  </si>
  <si>
    <t>Por.č.</t>
  </si>
  <si>
    <t>Cenník</t>
  </si>
  <si>
    <t>Kód položky</t>
  </si>
  <si>
    <t>Názov</t>
  </si>
  <si>
    <t>Mj</t>
  </si>
  <si>
    <t>Množstvo</t>
  </si>
  <si>
    <t>Cena celkom</t>
  </si>
  <si>
    <t>Hmotnosť/Mj</t>
  </si>
  <si>
    <t>Hmotnosť</t>
  </si>
  <si>
    <t>Sutina</t>
  </si>
  <si>
    <t xml:space="preserve">Spracoval: </t>
  </si>
  <si>
    <t>Ing. Böhmer</t>
  </si>
  <si>
    <t xml:space="preserve">Dátum: </t>
  </si>
  <si>
    <t>Zákazka Oprava lesných ciest na LS Bratislava, LS Majdán a LS Rohožník</t>
  </si>
  <si>
    <t>1</t>
  </si>
  <si>
    <t xml:space="preserve">  1/A 1</t>
  </si>
  <si>
    <t xml:space="preserve"> 115001105</t>
  </si>
  <si>
    <t>Prevedenie vody potrubím do DN 600 mm</t>
  </si>
  <si>
    <t>m</t>
  </si>
  <si>
    <t xml:space="preserve"> 132301101</t>
  </si>
  <si>
    <t>Hĺbenie rýh šírky do 0,6 m v hornine triedy 4 do 100 m3</t>
  </si>
  <si>
    <t>m3</t>
  </si>
  <si>
    <t xml:space="preserve"> 132301109</t>
  </si>
  <si>
    <t>Hĺbenie rýh šírky do 600 mm zapažených i nezapažených s urovnaním dna. Príplatok za lepivosť horniny 4</t>
  </si>
  <si>
    <t>M3</t>
  </si>
  <si>
    <t xml:space="preserve"> 132301201</t>
  </si>
  <si>
    <t>Hĺbenie rýh šírky od 0,6 m do 2 m v hornine triedy 4 do 100 m3</t>
  </si>
  <si>
    <t xml:space="preserve"> 132301209</t>
  </si>
  <si>
    <t>Hĺbenie rýh š. nad 600 do 2 000 mm zapažených i nezapažených, s urovnaním dna Príplatok za lepivosť horniny 4</t>
  </si>
  <si>
    <t xml:space="preserve"> 132401101</t>
  </si>
  <si>
    <t>Hĺbenie rýh šírky do 0,6 m v hornine triedy 5 pre ľubovoňé množstvo</t>
  </si>
  <si>
    <t xml:space="preserve"> 132401201</t>
  </si>
  <si>
    <t>Hĺbenie rýh šírky od 0,6 m do 2 m v hornine triedy 5</t>
  </si>
  <si>
    <t xml:space="preserve"> 171201101</t>
  </si>
  <si>
    <t>Uloženie sypaniny do násypov s rozprestretím sypaniny vo vrstvách a s hrubým urovnaním nezhutnených</t>
  </si>
  <si>
    <t xml:space="preserve"> 175101100</t>
  </si>
  <si>
    <t>Obsyp potrubia sypaninou z vhodných hornín triedy 1 až 4 s prehodením sypaniny</t>
  </si>
  <si>
    <t xml:space="preserve"> 182101101</t>
  </si>
  <si>
    <t>Svahovanie trvalých svahov v zárezoch v hornine triedy 1-4</t>
  </si>
  <si>
    <t>M2</t>
  </si>
  <si>
    <t xml:space="preserve"> 182101102</t>
  </si>
  <si>
    <t>Svahovanie svahov v zárezoch v hornine triedy 5</t>
  </si>
  <si>
    <t>m2</t>
  </si>
  <si>
    <t>S/S60</t>
  </si>
  <si>
    <t xml:space="preserve"> 5833333300</t>
  </si>
  <si>
    <t>Kamenivo ťažené hrubé, frakcia 8-32, trieda Z</t>
  </si>
  <si>
    <t>T</t>
  </si>
  <si>
    <t>2</t>
  </si>
  <si>
    <t xml:space="preserve"> 11/A 1</t>
  </si>
  <si>
    <t xml:space="preserve"> 274321511</t>
  </si>
  <si>
    <t xml:space="preserve">Betón základových pásov železový triedy C30/37 </t>
  </si>
  <si>
    <t xml:space="preserve"> 274351211</t>
  </si>
  <si>
    <t>Debnenie stien základových pásov z dielcov - zhotovenie</t>
  </si>
  <si>
    <t xml:space="preserve"> 274351212</t>
  </si>
  <si>
    <t>Debnenie stien základových pásov z dielcov - odstránenie</t>
  </si>
  <si>
    <t>4</t>
  </si>
  <si>
    <t>312/A 1</t>
  </si>
  <si>
    <t xml:space="preserve"> 465511523</t>
  </si>
  <si>
    <t>Dlažba kladená do malty s vyplnením škár maltou MC 10 nad.20 m2, 300mm</t>
  </si>
  <si>
    <t xml:space="preserve"> 465511525</t>
  </si>
  <si>
    <t>Dlažba kladená do malty s vyplnením škár maltou MC 10 s veľkosťou plochy nad 20 m2 hrúbky 500 mm</t>
  </si>
  <si>
    <t>5</t>
  </si>
  <si>
    <t>221/A 1</t>
  </si>
  <si>
    <t xml:space="preserve"> 564772111</t>
  </si>
  <si>
    <t>Podklad z kameniva hrubého drveného 32 až 63 mm hrúbky 250 mm</t>
  </si>
  <si>
    <t xml:space="preserve"> 564831111</t>
  </si>
  <si>
    <t>Podklad zo štrkodrviny po zhutnení hrúbky 100 mm</t>
  </si>
  <si>
    <t xml:space="preserve"> 564861111</t>
  </si>
  <si>
    <t>Podklad zo štrkodrviny po zhutnení hrúbky 200 mm</t>
  </si>
  <si>
    <t xml:space="preserve"> 564871111</t>
  </si>
  <si>
    <t>Podklad zo štrkodrviny po zhutnení hrúbky 250 mm</t>
  </si>
  <si>
    <t>8</t>
  </si>
  <si>
    <t>271/A 3</t>
  </si>
  <si>
    <t xml:space="preserve"> 871470410</t>
  </si>
  <si>
    <t>Montáž kanalizačného potrubia z polypropylénových rúr korungovaných SN 8 DN 800 mm</t>
  </si>
  <si>
    <t>S/S20</t>
  </si>
  <si>
    <t xml:space="preserve"> 286161080107</t>
  </si>
  <si>
    <t>PIPELIFE  PRAGMA + ID rúra SN 8 DN 800/6 m</t>
  </si>
  <si>
    <t xml:space="preserve">KUS     </t>
  </si>
  <si>
    <t xml:space="preserve"> 286161081907</t>
  </si>
  <si>
    <t>PIPELIFE  ID spojka korugovaná so záražkou bez tesnenia ID PRKSN 8 - SN 10,800 pre PP ID PRAGMA</t>
  </si>
  <si>
    <t>9</t>
  </si>
  <si>
    <t xml:space="preserve"> 13/B 1</t>
  </si>
  <si>
    <t xml:space="preserve"> 979081111</t>
  </si>
  <si>
    <t>Odvoz sutiny a vybúraných hmôt na skládku do 1 km</t>
  </si>
  <si>
    <t>t</t>
  </si>
  <si>
    <t xml:space="preserve"> 979081121</t>
  </si>
  <si>
    <t>Odvoz sutiny a vybúraných hmôt na skládku za každý ďalší 1 km</t>
  </si>
  <si>
    <t xml:space="preserve"> 979089002</t>
  </si>
  <si>
    <t>Poplatok za skládku odpadov zo stavieb a demolácií /betón, tehly, obkladačky, dlaždice, keramika/ kategórie "O" - ostatné 17 01 ..</t>
  </si>
  <si>
    <t xml:space="preserve"> 979089112</t>
  </si>
  <si>
    <t>Poplatok za skládku odpadov zo stavieb a demolácií /drevo, sklo, plasty/ kategórie "O" - ostatné"</t>
  </si>
  <si>
    <t>221/B 1</t>
  </si>
  <si>
    <t xml:space="preserve"> 966008113</t>
  </si>
  <si>
    <t>Búranie rúrového priepustu, z rúr DN 500 do 800 mm,  -2,05500t</t>
  </si>
  <si>
    <t>321/B 1</t>
  </si>
  <si>
    <t xml:space="preserve"> 979086112</t>
  </si>
  <si>
    <t>Nakladanie alebo prekladanie na dopravný prostriedok pri vodorovnej doprave sutiny a vybúraných hmôt</t>
  </si>
  <si>
    <t>P/PC</t>
  </si>
  <si>
    <t xml:space="preserve"> GU000101</t>
  </si>
  <si>
    <t>Osadenie smerového kola z guľatiny priemeru 125-175 mm, dĺ. 160 cm s vykopaním jamky, uložením výkopku na svah a dodaním materiálu</t>
  </si>
  <si>
    <t>KS</t>
  </si>
  <si>
    <t>99</t>
  </si>
  <si>
    <t xml:space="preserve"> 998225111</t>
  </si>
  <si>
    <t>Presun hmôt pre pozemnú komunikáciu a letisko s krytom asfaltovým akejkoľvek dĺžky objektu</t>
  </si>
  <si>
    <t>Objekt SO 02 - Lesná cesta ROVNE - priepust v staničení km 0,569</t>
  </si>
  <si>
    <t xml:space="preserve"> 122301401</t>
  </si>
  <si>
    <t>Výkop v zemníku na suchu v hornine triedy 4 do 100 m3</t>
  </si>
  <si>
    <t xml:space="preserve"> 122301409</t>
  </si>
  <si>
    <t>Výkopy v zemníkoch na suchu. Príplatok k cenám za lepivosť horniny 4</t>
  </si>
  <si>
    <t xml:space="preserve"> 162201101</t>
  </si>
  <si>
    <t>Vodorovné premiestnenie výkopku z horniny 1-4 do 20m</t>
  </si>
  <si>
    <t xml:space="preserve"> 171201201</t>
  </si>
  <si>
    <t>Uloženie sypaniny na skládku do 100 m3</t>
  </si>
  <si>
    <t xml:space="preserve"> 174101001</t>
  </si>
  <si>
    <t>Zásyp sypaninou zhutnený jám, šachiet, rýh, zárezov alebo okolo objektu do 100 m3</t>
  </si>
  <si>
    <t xml:space="preserve"> 871440410</t>
  </si>
  <si>
    <t>Montáž kanalizačného potrubia z polypropylénových korungovaných rúr SN 8 DN 600 mm</t>
  </si>
  <si>
    <t>M</t>
  </si>
  <si>
    <t xml:space="preserve"> 286161080106</t>
  </si>
  <si>
    <t>PIPELIFE  PRAGMA + ID rúra SN 8 DN 600/6 m</t>
  </si>
  <si>
    <t>KUS</t>
  </si>
  <si>
    <t xml:space="preserve"> 919551121</t>
  </si>
  <si>
    <t>Zhotovenie priepustu alebo zjazdu z rúr oceľových od D 400 mm do D 700 mm</t>
  </si>
  <si>
    <t xml:space="preserve"> 966008112</t>
  </si>
  <si>
    <t xml:space="preserve">Búranie rúrových priepustov z rúr do DN 500 mm </t>
  </si>
  <si>
    <t>312/B 1</t>
  </si>
  <si>
    <t xml:space="preserve"> 966061111</t>
  </si>
  <si>
    <t>Búranie drevených konštrukcií vrátane výplne vo vodných tokoch</t>
  </si>
  <si>
    <t>R/R 0</t>
  </si>
  <si>
    <t xml:space="preserve"> OD000102</t>
  </si>
  <si>
    <t>Osadenie drevenej odrážky z reziva vrátane montáže, dodávky oceľový rozpier a spojovacieho materiálu, výkopu ryhy a odpratania výkopku</t>
  </si>
  <si>
    <t>S/S80</t>
  </si>
  <si>
    <t xml:space="preserve"> 605128450</t>
  </si>
  <si>
    <t>Dosky a fošne SM/JD omietane ak. II, dl.400-650, hr.38-50, s.250-300</t>
  </si>
  <si>
    <t xml:space="preserve"> 605327350</t>
  </si>
  <si>
    <t>Prírezy ihličnaté hranoly SM/JD ak.II, dl.400-650, hr.100, š.120-140</t>
  </si>
  <si>
    <t>Objekt SO 03 - Lesná cesta BABA - odvodňovacie objekty v staničení km 2,116</t>
  </si>
  <si>
    <t xml:space="preserve"> 274361931</t>
  </si>
  <si>
    <t>Zhotovenie výstuže základových pásov zo zváraných sietí alebo zváraných sietí KARI</t>
  </si>
  <si>
    <t xml:space="preserve"> 3139553106</t>
  </si>
  <si>
    <t>KARI sieť BSt 500M AQ 100 DIN 488 rozmer siete 6 x 2,4 m, veľkosť oka 100 x 100 mm, priemer drôtu 10/10 mm</t>
  </si>
  <si>
    <t xml:space="preserve"> 12/A 1</t>
  </si>
  <si>
    <t xml:space="preserve"> 411941001</t>
  </si>
  <si>
    <t>Nosné alebo spojovacie zvary hrúbky do 10 mm stropných konštrukcií okrem betonárskej ocele</t>
  </si>
  <si>
    <t xml:space="preserve"> 413941011</t>
  </si>
  <si>
    <t>Tupý zvar výstuže do D 16 mm do podložky nosníka</t>
  </si>
  <si>
    <t>kus</t>
  </si>
  <si>
    <t xml:space="preserve"> 15/A 2</t>
  </si>
  <si>
    <t xml:space="preserve"> 953171022</t>
  </si>
  <si>
    <t>Osadenie poklopu liatinového alebo oceľového s rámom do 100 kg</t>
  </si>
  <si>
    <t>S/S10</t>
  </si>
  <si>
    <t xml:space="preserve"> 132190080402</t>
  </si>
  <si>
    <t>Oceľ betonárska kruhová rebierková 8 za tepla valcovaná</t>
  </si>
  <si>
    <t xml:space="preserve">M       </t>
  </si>
  <si>
    <t xml:space="preserve"> 132190090402</t>
  </si>
  <si>
    <t xml:space="preserve">FERONA Oceľ U 50/38/5 za tepla valcovaná ZTV S235JR t5 </t>
  </si>
  <si>
    <t xml:space="preserve">M     </t>
  </si>
  <si>
    <t xml:space="preserve"> 132190090912</t>
  </si>
  <si>
    <t xml:space="preserve">FERONA Oceľ L RR 50/5 za tepla valcovaná ZTV S235JR </t>
  </si>
  <si>
    <t xml:space="preserve"> 133190090807</t>
  </si>
  <si>
    <t xml:space="preserve">FERONA Oceľ L NR 80/60/6 za tepla valcovaná ZTV S235JR </t>
  </si>
  <si>
    <t>211/B 1</t>
  </si>
  <si>
    <t xml:space="preserve"> 961041211</t>
  </si>
  <si>
    <t>Búranie mostných základov, muriva a pilierov alebo nosných konštrukcií z prost.,betónu,  -2,20000t</t>
  </si>
  <si>
    <t xml:space="preserve"> 919735113</t>
  </si>
  <si>
    <t>Rezanie existujúceho asfaltového krytu alebo podkladu hĺbky nad 100 do 150 mm</t>
  </si>
  <si>
    <t>221/C 1</t>
  </si>
  <si>
    <t xml:space="preserve"> 919731123</t>
  </si>
  <si>
    <t>Zarovnanie styčnej plochy pozdľž vybúranej časti komunikácie asfaltovej hr.nad 100 do 200 mm</t>
  </si>
  <si>
    <t>Objekt SO 04 - Lesná cesta JÁGERKA - JAVORNÍK - odvodňovacie objekty</t>
  </si>
  <si>
    <t xml:space="preserve">  1/A 2</t>
  </si>
  <si>
    <t xml:space="preserve"> 122302202</t>
  </si>
  <si>
    <t>Odkopávky a prekopávky pre cesty od 100 m3 do 1000 m3 v hornine triedy 4</t>
  </si>
  <si>
    <t xml:space="preserve"> 122302209</t>
  </si>
  <si>
    <t>Odkopávky a prekopávky nezapažené pre cesty. Príplatok za lepivosť horniny 4</t>
  </si>
  <si>
    <t xml:space="preserve"> 122402201</t>
  </si>
  <si>
    <t>Odkopávky a prekopávky pre cesty do 100 m3 v hornine triedy 5</t>
  </si>
  <si>
    <t xml:space="preserve">  1/A 3</t>
  </si>
  <si>
    <t xml:space="preserve"> 114203103</t>
  </si>
  <si>
    <t>Rozobratie dlažby z lomového kameňa alebo betónových tvárnic do malty cementovej MC</t>
  </si>
  <si>
    <t xml:space="preserve"> 286161081906</t>
  </si>
  <si>
    <t>PIPELIFE  ID spojka korugovaná so záražkou bez tesnenia ID PRKSN 8 - SN 10,600 pre PP ID PRAGMA</t>
  </si>
  <si>
    <t>Objekt SO 05 - Lesná cesta HUTY - SOLOŠNICA, úsek km 0,000 - 0,240</t>
  </si>
  <si>
    <t xml:space="preserve"> 181101102</t>
  </si>
  <si>
    <t>Úprava pláne v zárezoch v hornine 1-4 so zhutnením</t>
  </si>
  <si>
    <t xml:space="preserve">  2/A 1</t>
  </si>
  <si>
    <t xml:space="preserve"> 564791111</t>
  </si>
  <si>
    <t xml:space="preserve">Podklad spevnenej plochy z drveného kameniva frakcie 0 až 63 mm so zhutnením </t>
  </si>
  <si>
    <t>Objekt SO 06 - Lesná cesta DÚBRAVY - oprava vozovky</t>
  </si>
  <si>
    <t>Objekt SO 07 - Lesná cesta HLBOKÁ - oprava vozovky</t>
  </si>
  <si>
    <t>Objekt SO 08 - Lesná cesta KLOKOČ - oprava vozovky</t>
  </si>
  <si>
    <t xml:space="preserve">           Celkom bez DPH</t>
  </si>
  <si>
    <t xml:space="preserve">           DPH 20% z </t>
  </si>
  <si>
    <t xml:space="preserve">           DPH 0% z </t>
  </si>
  <si>
    <t xml:space="preserve">          Celkom v EUR</t>
  </si>
  <si>
    <t>Krycí list stavby</t>
  </si>
  <si>
    <t xml:space="preserve">OST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</si>
</sst>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\ ###\ ##0.00"/>
    <numFmt numFmtId="165" formatCode="###\ ###\ ##0.0000"/>
    <numFmt numFmtId="166" formatCode="###\ ###\ ##0.000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CE"/>
      <charset val="238"/>
    </font>
    <font>
      <b/>
      <sz val="11"/>
      <color theme="1"/>
      <name val="Arial CE"/>
      <charset val="238"/>
    </font>
    <font>
      <b/>
      <sz val="10"/>
      <color theme="1"/>
      <name val="Arial CE"/>
      <charset val="238"/>
    </font>
    <font>
      <b/>
      <sz val="8"/>
      <color theme="1"/>
      <name val="Arial CE"/>
      <charset val="238"/>
    </font>
    <font>
      <sz val="8"/>
      <color theme="1"/>
      <name val="Arial CE"/>
      <charset val="238"/>
    </font>
    <font>
      <sz val="9"/>
      <color theme="1"/>
      <name val="Arial CE"/>
      <charset val="238"/>
    </font>
    <font>
      <sz val="9"/>
      <color rgb="FF0000FF"/>
      <name val="Arial CE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Arial CE"/>
      <charset val="238"/>
    </font>
    <font>
      <sz val="12"/>
      <color theme="1"/>
      <name val="Calibri"/>
      <family val="2"/>
      <charset val="238"/>
      <scheme val="minor"/>
    </font>
    <font>
      <sz val="8"/>
      <color rgb="FF000000"/>
      <name val="Arial CE"/>
      <charset val="238"/>
    </font>
    <font>
      <sz val="8"/>
      <color rgb="FF000000"/>
      <name val="Calibri"/>
      <family val="2"/>
      <charset val="238"/>
      <scheme val="minor"/>
    </font>
    <font>
      <sz val="8"/>
      <color rgb="FF0000FF"/>
      <name val="Arial CE"/>
      <charset val="238"/>
    </font>
    <font>
      <sz val="8"/>
      <color rgb="FF0000FF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rgb="FFFF0000"/>
      <name val="Arial CE"/>
      <charset val="238"/>
    </font>
    <font>
      <b/>
      <sz val="8"/>
      <color rgb="FFFF0000"/>
      <name val="Calibri"/>
      <family val="2"/>
      <charset val="238"/>
      <scheme val="minor"/>
    </font>
    <font>
      <b/>
      <sz val="9"/>
      <color rgb="FFFF000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AA"/>
        <bgColor indexed="64"/>
      </patternFill>
    </fill>
    <fill>
      <patternFill patternType="solid">
        <fgColor rgb="FFFFFBF0"/>
        <bgColor indexed="64"/>
      </patternFill>
    </fill>
  </fills>
  <borders count="9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808080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 style="double">
        <color rgb="FF000000"/>
      </top>
      <bottom/>
      <diagonal/>
    </border>
    <border>
      <left/>
      <right style="thin">
        <color rgb="FFFFFFFF"/>
      </right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/>
      <diagonal/>
    </border>
    <border>
      <left style="double">
        <color rgb="FF000000"/>
      </left>
      <right style="thin">
        <color rgb="FFFFFFFF"/>
      </right>
      <top style="thin">
        <color rgb="FF808080"/>
      </top>
      <bottom/>
      <diagonal/>
    </border>
    <border>
      <left style="double">
        <color rgb="FF000000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/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808080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000000"/>
      </top>
      <bottom style="thin">
        <color rgb="FF80808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thin">
        <color rgb="FF808080"/>
      </top>
      <bottom/>
      <diagonal/>
    </border>
    <border>
      <left style="thin">
        <color rgb="FFFFFFFF"/>
      </left>
      <right style="double">
        <color rgb="FF000000"/>
      </right>
      <top/>
      <bottom/>
      <diagonal/>
    </border>
    <border>
      <left style="thin">
        <color rgb="FFFFFFFF"/>
      </left>
      <right style="double">
        <color rgb="FF000000"/>
      </right>
      <top/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thin">
        <color rgb="FFFFFFFF"/>
      </top>
      <bottom style="thin">
        <color rgb="FFFFFFFF"/>
      </bottom>
      <diagonal/>
    </border>
    <border>
      <left style="double">
        <color rgb="FF000000"/>
      </left>
      <right/>
      <top style="double">
        <color rgb="FF000000"/>
      </top>
      <bottom style="thin">
        <color rgb="FF808080"/>
      </bottom>
      <diagonal/>
    </border>
    <border>
      <left/>
      <right/>
      <top style="double">
        <color rgb="FF000000"/>
      </top>
      <bottom style="thin">
        <color rgb="FF808080"/>
      </bottom>
      <diagonal/>
    </border>
    <border>
      <left/>
      <right style="double">
        <color rgb="FF00000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/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 style="thin">
        <color rgb="FFFFFFFF"/>
      </left>
      <right/>
      <top style="double">
        <color rgb="FF000000"/>
      </top>
      <bottom style="thin">
        <color rgb="FF808080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double">
        <color rgb="FF000000"/>
      </right>
      <top style="thin">
        <color rgb="FF80808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 style="thin">
        <color rgb="FF808080"/>
      </top>
      <bottom/>
      <diagonal/>
    </border>
    <border>
      <left style="double">
        <color rgb="FF000000"/>
      </left>
      <right style="thin">
        <color rgb="FF808080"/>
      </right>
      <top/>
      <bottom/>
      <diagonal/>
    </border>
    <border>
      <left style="double">
        <color rgb="FF00000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 style="double">
        <color rgb="FF000000"/>
      </top>
      <bottom style="thin">
        <color rgb="FF808080"/>
      </bottom>
      <diagonal/>
    </border>
    <border>
      <left/>
      <right style="thin">
        <color rgb="FFFFFFFF"/>
      </right>
      <top/>
      <bottom style="thin">
        <color rgb="FF808080"/>
      </bottom>
      <diagonal/>
    </border>
    <border>
      <left/>
      <right/>
      <top style="thin">
        <color rgb="FF808080"/>
      </top>
      <bottom/>
      <diagonal/>
    </border>
    <border>
      <left/>
      <right/>
      <top style="thin">
        <color rgb="FF808080"/>
      </top>
      <bottom style="double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double">
        <color rgb="FF000000"/>
      </bottom>
      <diagonal/>
    </border>
    <border>
      <left style="double">
        <color rgb="FF000000"/>
      </left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double">
        <color rgb="FF000000"/>
      </right>
      <top style="thin">
        <color rgb="FFFFFFFF"/>
      </top>
      <bottom/>
      <diagonal/>
    </border>
    <border>
      <left/>
      <right/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808080"/>
      </top>
      <bottom/>
      <diagonal/>
    </border>
    <border>
      <left style="thin">
        <color rgb="FFFFFFFF"/>
      </left>
      <right style="thin">
        <color rgb="FF808080"/>
      </right>
      <top style="thin">
        <color rgb="FF808080"/>
      </top>
      <bottom style="thin">
        <color rgb="FFFFFFFF"/>
      </bottom>
      <diagonal/>
    </border>
    <border>
      <left/>
      <right/>
      <top style="double">
        <color rgb="FF000000"/>
      </top>
      <bottom/>
      <diagonal/>
    </border>
    <border>
      <left style="thin">
        <color rgb="FF808080"/>
      </left>
      <right/>
      <top style="double">
        <color rgb="FF000000"/>
      </top>
      <bottom/>
      <diagonal/>
    </border>
    <border>
      <left style="thin">
        <color rgb="FF808080"/>
      </left>
      <right style="thin">
        <color rgb="FF808080"/>
      </right>
      <top style="double">
        <color rgb="FF000000"/>
      </top>
      <bottom/>
      <diagonal/>
    </border>
    <border>
      <left/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/>
      <right style="double">
        <color rgb="FF000000"/>
      </right>
      <top style="thin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808080"/>
      </left>
      <right/>
      <top style="thin">
        <color rgb="FF000000"/>
      </top>
      <bottom/>
      <diagonal/>
    </border>
    <border>
      <left style="thin">
        <color rgb="FF808080"/>
      </left>
      <right style="thin">
        <color rgb="FF808080"/>
      </right>
      <top style="thin">
        <color rgb="FF000000"/>
      </top>
      <bottom/>
      <diagonal/>
    </border>
    <border>
      <left style="thin">
        <color rgb="FFFFFFFF"/>
      </left>
      <right/>
      <top/>
      <bottom style="thin">
        <color rgb="FF80808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808080"/>
      </left>
      <right style="thin">
        <color rgb="FF000000"/>
      </right>
      <top style="thin">
        <color rgb="FF808080"/>
      </top>
      <bottom style="double">
        <color rgb="FF000000"/>
      </bottom>
      <diagonal/>
    </border>
    <border>
      <left/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/>
      <top style="double">
        <color rgb="FF000000"/>
      </top>
      <bottom style="thin">
        <color rgb="FFFFFFFF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808080"/>
      </left>
      <right/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808080"/>
      </right>
      <top style="double">
        <color rgb="FF000000"/>
      </top>
      <bottom/>
      <diagonal/>
    </border>
    <border>
      <left/>
      <right style="double">
        <color rgb="FF000000"/>
      </right>
      <top/>
      <bottom/>
      <diagonal/>
    </border>
    <border>
      <left/>
      <right style="double">
        <color rgb="FF000000"/>
      </right>
      <top style="thin">
        <color rgb="FF808080"/>
      </top>
      <bottom/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808080"/>
      </right>
      <top/>
      <bottom/>
      <diagonal/>
    </border>
    <border>
      <left style="thin">
        <color rgb="FFFFFFFF"/>
      </left>
      <right style="thin">
        <color rgb="FF808080"/>
      </right>
      <top/>
      <bottom style="double">
        <color rgb="FF000000"/>
      </bottom>
      <diagonal/>
    </border>
    <border>
      <left style="thin">
        <color rgb="FFFFFFFF"/>
      </left>
      <right/>
      <top style="thin">
        <color rgb="FF808080"/>
      </top>
      <bottom style="double">
        <color rgb="FF000000"/>
      </bottom>
      <diagonal/>
    </border>
    <border>
      <left style="thin">
        <color rgb="FFFFFFFF"/>
      </left>
      <right style="double">
        <color rgb="FF000000"/>
      </right>
      <top/>
      <bottom style="thin">
        <color rgb="FF80808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thin">
        <color rgb="FF808080"/>
      </bottom>
      <diagonal/>
    </border>
    <border>
      <left/>
      <right/>
      <top style="double">
        <color rgb="FF000000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808080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/>
      <diagonal/>
    </border>
    <border>
      <left style="double">
        <color rgb="FF000000"/>
      </left>
      <right style="thin">
        <color rgb="FF808080"/>
      </right>
      <top style="thin">
        <color rgb="FF000000"/>
      </top>
      <bottom style="double">
        <color rgb="FF000000"/>
      </bottom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2">
    <xf numFmtId="0" fontId="0" fillId="0" borderId="0" xfId="0"/>
    <xf numFmtId="0" fontId="1" fillId="0" borderId="0" xfId="0" applyFont="1"/>
    <xf numFmtId="0" fontId="4" fillId="0" borderId="0" xfId="0" applyFont="1"/>
    <xf numFmtId="0" fontId="1" fillId="0" borderId="1" xfId="0" applyFont="1" applyFill="1" applyBorder="1"/>
    <xf numFmtId="0" fontId="3" fillId="0" borderId="1" xfId="0" applyFont="1" applyFill="1" applyBorder="1"/>
    <xf numFmtId="0" fontId="4" fillId="0" borderId="1" xfId="0" applyFont="1" applyFill="1" applyBorder="1"/>
    <xf numFmtId="0" fontId="4" fillId="0" borderId="2" xfId="0" applyFont="1" applyFill="1" applyBorder="1"/>
    <xf numFmtId="0" fontId="1" fillId="0" borderId="2" xfId="0" applyFont="1" applyFill="1" applyBorder="1" applyAlignment="1">
      <alignment horizontal="center"/>
    </xf>
    <xf numFmtId="9" fontId="1" fillId="0" borderId="2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1" fillId="0" borderId="3" xfId="0" applyFont="1" applyFill="1" applyBorder="1"/>
    <xf numFmtId="0" fontId="1" fillId="0" borderId="4" xfId="0" applyFont="1" applyFill="1" applyBorder="1"/>
    <xf numFmtId="0" fontId="3" fillId="0" borderId="4" xfId="0" applyFont="1" applyFill="1" applyBorder="1"/>
    <xf numFmtId="0" fontId="1" fillId="0" borderId="5" xfId="0" applyFont="1" applyFill="1" applyBorder="1"/>
    <xf numFmtId="0" fontId="1" fillId="0" borderId="8" xfId="0" applyFont="1" applyFill="1" applyBorder="1"/>
    <xf numFmtId="0" fontId="1" fillId="0" borderId="9" xfId="0" applyFont="1" applyFill="1" applyBorder="1"/>
    <xf numFmtId="164" fontId="1" fillId="0" borderId="9" xfId="0" applyNumberFormat="1" applyFont="1" applyFill="1" applyBorder="1"/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3" xfId="0" applyFont="1" applyFill="1" applyBorder="1"/>
    <xf numFmtId="0" fontId="1" fillId="0" borderId="16" xfId="0" applyFont="1" applyFill="1" applyBorder="1"/>
    <xf numFmtId="0" fontId="1" fillId="0" borderId="17" xfId="0" applyFont="1" applyFill="1" applyBorder="1"/>
    <xf numFmtId="0" fontId="1" fillId="0" borderId="18" xfId="0" applyFont="1" applyFill="1" applyBorder="1"/>
    <xf numFmtId="0" fontId="1" fillId="0" borderId="19" xfId="0" applyFont="1" applyFill="1" applyBorder="1"/>
    <xf numFmtId="0" fontId="1" fillId="0" borderId="20" xfId="0" applyFont="1" applyFill="1" applyBorder="1"/>
    <xf numFmtId="0" fontId="1" fillId="0" borderId="21" xfId="0" applyFont="1" applyFill="1" applyBorder="1"/>
    <xf numFmtId="0" fontId="1" fillId="0" borderId="23" xfId="0" applyFont="1" applyFill="1" applyBorder="1"/>
    <xf numFmtId="0" fontId="1" fillId="0" borderId="25" xfId="0" applyFont="1" applyFill="1" applyBorder="1"/>
    <xf numFmtId="164" fontId="1" fillId="0" borderId="26" xfId="0" applyNumberFormat="1" applyFont="1" applyFill="1" applyBorder="1"/>
    <xf numFmtId="0" fontId="1" fillId="0" borderId="27" xfId="0" applyFont="1" applyFill="1" applyBorder="1"/>
    <xf numFmtId="0" fontId="1" fillId="0" borderId="28" xfId="0" applyFont="1" applyFill="1" applyBorder="1"/>
    <xf numFmtId="0" fontId="6" fillId="0" borderId="16" xfId="0" applyFont="1" applyFill="1" applyBorder="1"/>
    <xf numFmtId="0" fontId="6" fillId="0" borderId="11" xfId="0" applyFont="1" applyFill="1" applyBorder="1"/>
    <xf numFmtId="0" fontId="6" fillId="0" borderId="8" xfId="0" applyFont="1" applyFill="1" applyBorder="1"/>
    <xf numFmtId="0" fontId="5" fillId="0" borderId="20" xfId="0" applyFont="1" applyFill="1" applyBorder="1"/>
    <xf numFmtId="0" fontId="5" fillId="0" borderId="16" xfId="0" applyFont="1" applyFill="1" applyBorder="1"/>
    <xf numFmtId="0" fontId="5" fillId="0" borderId="8" xfId="0" applyFont="1" applyFill="1" applyBorder="1"/>
    <xf numFmtId="0" fontId="5" fillId="0" borderId="25" xfId="0" applyFont="1" applyFill="1" applyBorder="1"/>
    <xf numFmtId="0" fontId="1" fillId="0" borderId="32" xfId="0" applyFont="1" applyFill="1" applyBorder="1"/>
    <xf numFmtId="0" fontId="1" fillId="0" borderId="33" xfId="0" applyFont="1" applyFill="1" applyBorder="1"/>
    <xf numFmtId="0" fontId="1" fillId="0" borderId="26" xfId="0" applyFont="1" applyFill="1" applyBorder="1"/>
    <xf numFmtId="0" fontId="1" fillId="0" borderId="34" xfId="0" applyFont="1" applyFill="1" applyBorder="1"/>
    <xf numFmtId="0" fontId="1" fillId="0" borderId="35" xfId="0" applyFont="1" applyFill="1" applyBorder="1"/>
    <xf numFmtId="0" fontId="1" fillId="0" borderId="36" xfId="0" applyFont="1" applyFill="1" applyBorder="1"/>
    <xf numFmtId="0" fontId="1" fillId="0" borderId="37" xfId="0" applyFont="1" applyFill="1" applyBorder="1"/>
    <xf numFmtId="0" fontId="1" fillId="0" borderId="38" xfId="0" applyFont="1" applyFill="1" applyBorder="1"/>
    <xf numFmtId="0" fontId="5" fillId="0" borderId="32" xfId="0" applyFont="1" applyFill="1" applyBorder="1"/>
    <xf numFmtId="0" fontId="5" fillId="0" borderId="9" xfId="0" applyFont="1" applyFill="1" applyBorder="1"/>
    <xf numFmtId="0" fontId="4" fillId="0" borderId="15" xfId="0" applyFont="1" applyFill="1" applyBorder="1"/>
    <xf numFmtId="0" fontId="4" fillId="0" borderId="15" xfId="0" applyFont="1" applyFill="1" applyBorder="1" applyAlignment="1">
      <alignment horizontal="center"/>
    </xf>
    <xf numFmtId="0" fontId="5" fillId="0" borderId="42" xfId="0" applyFont="1" applyFill="1" applyBorder="1" applyAlignment="1">
      <alignment horizontal="center"/>
    </xf>
    <xf numFmtId="0" fontId="5" fillId="0" borderId="35" xfId="0" applyFont="1" applyFill="1" applyBorder="1"/>
    <xf numFmtId="0" fontId="5" fillId="0" borderId="33" xfId="0" applyFont="1" applyFill="1" applyBorder="1"/>
    <xf numFmtId="0" fontId="5" fillId="0" borderId="11" xfId="0" applyFont="1" applyFill="1" applyBorder="1"/>
    <xf numFmtId="0" fontId="5" fillId="0" borderId="26" xfId="0" applyFont="1" applyFill="1" applyBorder="1"/>
    <xf numFmtId="0" fontId="5" fillId="0" borderId="45" xfId="0" applyFont="1" applyFill="1" applyBorder="1" applyAlignment="1">
      <alignment horizontal="center"/>
    </xf>
    <xf numFmtId="0" fontId="5" fillId="0" borderId="43" xfId="0" applyFont="1" applyFill="1" applyBorder="1" applyAlignment="1">
      <alignment horizontal="center"/>
    </xf>
    <xf numFmtId="164" fontId="1" fillId="0" borderId="20" xfId="0" applyNumberFormat="1" applyFont="1" applyFill="1" applyBorder="1"/>
    <xf numFmtId="0" fontId="5" fillId="0" borderId="46" xfId="0" applyFont="1" applyFill="1" applyBorder="1"/>
    <xf numFmtId="0" fontId="5" fillId="0" borderId="0" xfId="0" applyFont="1" applyFill="1" applyBorder="1"/>
    <xf numFmtId="0" fontId="5" fillId="0" borderId="47" xfId="0" applyFont="1" applyFill="1" applyBorder="1"/>
    <xf numFmtId="0" fontId="5" fillId="0" borderId="48" xfId="0" applyFont="1" applyFill="1" applyBorder="1"/>
    <xf numFmtId="164" fontId="1" fillId="0" borderId="49" xfId="0" applyNumberFormat="1" applyFont="1" applyFill="1" applyBorder="1"/>
    <xf numFmtId="164" fontId="5" fillId="0" borderId="51" xfId="0" applyNumberFormat="1" applyFont="1" applyFill="1" applyBorder="1"/>
    <xf numFmtId="164" fontId="5" fillId="0" borderId="53" xfId="0" applyNumberFormat="1" applyFont="1" applyFill="1" applyBorder="1"/>
    <xf numFmtId="164" fontId="1" fillId="0" borderId="54" xfId="0" applyNumberFormat="1" applyFont="1" applyFill="1" applyBorder="1"/>
    <xf numFmtId="164" fontId="5" fillId="0" borderId="47" xfId="0" applyNumberFormat="1" applyFont="1" applyFill="1" applyBorder="1"/>
    <xf numFmtId="0" fontId="1" fillId="0" borderId="55" xfId="0" applyFont="1" applyFill="1" applyBorder="1"/>
    <xf numFmtId="0" fontId="1" fillId="0" borderId="56" xfId="0" applyFont="1" applyFill="1" applyBorder="1"/>
    <xf numFmtId="0" fontId="1" fillId="0" borderId="57" xfId="0" applyFont="1" applyFill="1" applyBorder="1"/>
    <xf numFmtId="0" fontId="1" fillId="0" borderId="58" xfId="0" applyFont="1" applyFill="1" applyBorder="1"/>
    <xf numFmtId="0" fontId="1" fillId="0" borderId="7" xfId="0" applyFont="1" applyFill="1" applyBorder="1"/>
    <xf numFmtId="164" fontId="1" fillId="0" borderId="21" xfId="0" applyNumberFormat="1" applyFont="1" applyFill="1" applyBorder="1"/>
    <xf numFmtId="164" fontId="5" fillId="0" borderId="0" xfId="0" applyNumberFormat="1" applyFont="1" applyFill="1" applyBorder="1"/>
    <xf numFmtId="164" fontId="1" fillId="0" borderId="47" xfId="0" applyNumberFormat="1" applyFont="1" applyFill="1" applyBorder="1"/>
    <xf numFmtId="164" fontId="5" fillId="0" borderId="60" xfId="0" applyNumberFormat="1" applyFont="1" applyFill="1" applyBorder="1"/>
    <xf numFmtId="164" fontId="1" fillId="0" borderId="60" xfId="0" applyNumberFormat="1" applyFont="1" applyFill="1" applyBorder="1"/>
    <xf numFmtId="0" fontId="5" fillId="0" borderId="62" xfId="0" applyFont="1" applyFill="1" applyBorder="1"/>
    <xf numFmtId="0" fontId="5" fillId="0" borderId="63" xfId="0" applyFont="1" applyFill="1" applyBorder="1"/>
    <xf numFmtId="0" fontId="5" fillId="0" borderId="64" xfId="0" applyFont="1" applyFill="1" applyBorder="1"/>
    <xf numFmtId="164" fontId="5" fillId="0" borderId="52" xfId="0" applyNumberFormat="1" applyFont="1" applyFill="1" applyBorder="1"/>
    <xf numFmtId="164" fontId="5" fillId="0" borderId="50" xfId="0" applyNumberFormat="1" applyFont="1" applyFill="1" applyBorder="1"/>
    <xf numFmtId="0" fontId="5" fillId="0" borderId="44" xfId="0" applyFont="1" applyFill="1" applyBorder="1" applyAlignment="1">
      <alignment horizontal="center"/>
    </xf>
    <xf numFmtId="0" fontId="5" fillId="0" borderId="65" xfId="0" applyFont="1" applyFill="1" applyBorder="1"/>
    <xf numFmtId="0" fontId="5" fillId="0" borderId="69" xfId="0" applyFont="1" applyFill="1" applyBorder="1" applyAlignment="1">
      <alignment horizontal="center"/>
    </xf>
    <xf numFmtId="0" fontId="5" fillId="0" borderId="70" xfId="0" applyFont="1" applyFill="1" applyBorder="1"/>
    <xf numFmtId="0" fontId="5" fillId="0" borderId="71" xfId="0" applyFont="1" applyFill="1" applyBorder="1"/>
    <xf numFmtId="0" fontId="5" fillId="0" borderId="72" xfId="0" applyFont="1" applyFill="1" applyBorder="1"/>
    <xf numFmtId="164" fontId="5" fillId="0" borderId="66" xfId="0" applyNumberFormat="1" applyFont="1" applyFill="1" applyBorder="1"/>
    <xf numFmtId="164" fontId="5" fillId="0" borderId="67" xfId="0" applyNumberFormat="1" applyFont="1" applyFill="1" applyBorder="1"/>
    <xf numFmtId="164" fontId="5" fillId="0" borderId="68" xfId="0" applyNumberFormat="1" applyFont="1" applyFill="1" applyBorder="1"/>
    <xf numFmtId="164" fontId="1" fillId="0" borderId="73" xfId="0" applyNumberFormat="1" applyFont="1" applyFill="1" applyBorder="1"/>
    <xf numFmtId="164" fontId="4" fillId="0" borderId="74" xfId="0" applyNumberFormat="1" applyFont="1" applyFill="1" applyBorder="1"/>
    <xf numFmtId="164" fontId="1" fillId="0" borderId="75" xfId="0" applyNumberFormat="1" applyFont="1" applyFill="1" applyBorder="1"/>
    <xf numFmtId="0" fontId="1" fillId="0" borderId="14" xfId="0" applyFont="1" applyFill="1" applyBorder="1"/>
    <xf numFmtId="0" fontId="1" fillId="0" borderId="76" xfId="0" applyFont="1" applyFill="1" applyBorder="1"/>
    <xf numFmtId="0" fontId="1" fillId="0" borderId="77" xfId="0" applyFont="1" applyFill="1" applyBorder="1"/>
    <xf numFmtId="0" fontId="5" fillId="0" borderId="10" xfId="0" applyFont="1" applyFill="1" applyBorder="1"/>
    <xf numFmtId="164" fontId="5" fillId="0" borderId="65" xfId="0" applyNumberFormat="1" applyFont="1" applyFill="1" applyBorder="1"/>
    <xf numFmtId="164" fontId="4" fillId="0" borderId="78" xfId="0" applyNumberFormat="1" applyFont="1" applyFill="1" applyBorder="1"/>
    <xf numFmtId="164" fontId="4" fillId="0" borderId="79" xfId="0" applyNumberFormat="1" applyFont="1" applyFill="1" applyBorder="1"/>
    <xf numFmtId="0" fontId="1" fillId="0" borderId="42" xfId="0" applyFont="1" applyFill="1" applyBorder="1" applyAlignment="1">
      <alignment horizontal="center"/>
    </xf>
    <xf numFmtId="0" fontId="4" fillId="0" borderId="80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164" fontId="1" fillId="0" borderId="24" xfId="0" applyNumberFormat="1" applyFont="1" applyFill="1" applyBorder="1"/>
    <xf numFmtId="164" fontId="1" fillId="0" borderId="22" xfId="0" applyNumberFormat="1" applyFont="1" applyFill="1" applyBorder="1"/>
    <xf numFmtId="0" fontId="1" fillId="0" borderId="0" xfId="0" applyFont="1" applyFill="1" applyBorder="1"/>
    <xf numFmtId="164" fontId="5" fillId="0" borderId="81" xfId="0" applyNumberFormat="1" applyFont="1" applyFill="1" applyBorder="1"/>
    <xf numFmtId="164" fontId="5" fillId="0" borderId="82" xfId="0" applyNumberFormat="1" applyFont="1" applyFill="1" applyBorder="1"/>
    <xf numFmtId="164" fontId="1" fillId="0" borderId="81" xfId="0" applyNumberFormat="1" applyFont="1" applyFill="1" applyBorder="1"/>
    <xf numFmtId="0" fontId="1" fillId="0" borderId="83" xfId="0" applyFont="1" applyFill="1" applyBorder="1"/>
    <xf numFmtId="164" fontId="5" fillId="0" borderId="84" xfId="0" applyNumberFormat="1" applyFont="1" applyFill="1" applyBorder="1"/>
    <xf numFmtId="0" fontId="1" fillId="0" borderId="85" xfId="0" applyFont="1" applyFill="1" applyBorder="1"/>
    <xf numFmtId="0" fontId="1" fillId="0" borderId="47" xfId="0" applyFont="1" applyFill="1" applyBorder="1"/>
    <xf numFmtId="164" fontId="1" fillId="0" borderId="82" xfId="0" applyNumberFormat="1" applyFont="1" applyFill="1" applyBorder="1"/>
    <xf numFmtId="0" fontId="1" fillId="0" borderId="60" xfId="0" applyFont="1" applyFill="1" applyBorder="1"/>
    <xf numFmtId="0" fontId="5" fillId="0" borderId="60" xfId="0" applyFont="1" applyFill="1" applyBorder="1"/>
    <xf numFmtId="0" fontId="1" fillId="0" borderId="86" xfId="0" applyFont="1" applyFill="1" applyBorder="1"/>
    <xf numFmtId="164" fontId="1" fillId="0" borderId="87" xfId="0" applyNumberFormat="1" applyFont="1" applyFill="1" applyBorder="1"/>
    <xf numFmtId="164" fontId="4" fillId="0" borderId="88" xfId="0" applyNumberFormat="1" applyFont="1" applyFill="1" applyBorder="1"/>
    <xf numFmtId="0" fontId="1" fillId="0" borderId="90" xfId="0" applyFont="1" applyFill="1" applyBorder="1"/>
    <xf numFmtId="0" fontId="1" fillId="0" borderId="91" xfId="0" applyFont="1" applyFill="1" applyBorder="1"/>
    <xf numFmtId="0" fontId="1" fillId="0" borderId="92" xfId="0" applyFont="1" applyFill="1" applyBorder="1"/>
    <xf numFmtId="0" fontId="1" fillId="0" borderId="93" xfId="0" applyFont="1" applyFill="1" applyBorder="1"/>
    <xf numFmtId="0" fontId="1" fillId="0" borderId="94" xfId="0" applyFont="1" applyFill="1" applyBorder="1"/>
    <xf numFmtId="0" fontId="1" fillId="0" borderId="59" xfId="0" applyFont="1" applyFill="1" applyBorder="1"/>
    <xf numFmtId="0" fontId="1" fillId="0" borderId="61" xfId="0" applyFont="1" applyFill="1" applyBorder="1"/>
    <xf numFmtId="0" fontId="5" fillId="0" borderId="5" xfId="0" applyFont="1" applyFill="1" applyBorder="1"/>
    <xf numFmtId="0" fontId="5" fillId="0" borderId="7" xfId="0" applyFont="1" applyFill="1" applyBorder="1"/>
    <xf numFmtId="0" fontId="5" fillId="0" borderId="89" xfId="0" applyFont="1" applyFill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3" fillId="0" borderId="1" xfId="0" applyFont="1" applyBorder="1"/>
    <xf numFmtId="0" fontId="4" fillId="2" borderId="4" xfId="0" applyFont="1" applyFill="1" applyBorder="1" applyAlignment="1">
      <alignment horizontal="center"/>
    </xf>
    <xf numFmtId="165" fontId="1" fillId="0" borderId="0" xfId="0" applyNumberFormat="1" applyFont="1"/>
    <xf numFmtId="164" fontId="1" fillId="0" borderId="0" xfId="0" applyNumberFormat="1" applyFont="1"/>
    <xf numFmtId="0" fontId="5" fillId="0" borderId="70" xfId="0" applyFont="1" applyBorder="1"/>
    <xf numFmtId="164" fontId="5" fillId="0" borderId="70" xfId="0" applyNumberFormat="1" applyFont="1" applyBorder="1"/>
    <xf numFmtId="165" fontId="5" fillId="0" borderId="70" xfId="0" applyNumberFormat="1" applyFont="1" applyBorder="1"/>
    <xf numFmtId="0" fontId="8" fillId="0" borderId="0" xfId="0" applyFont="1"/>
    <xf numFmtId="0" fontId="4" fillId="0" borderId="70" xfId="0" applyFont="1" applyBorder="1"/>
    <xf numFmtId="164" fontId="4" fillId="0" borderId="70" xfId="0" applyNumberFormat="1" applyFont="1" applyBorder="1"/>
    <xf numFmtId="0" fontId="5" fillId="0" borderId="0" xfId="0" applyFont="1"/>
    <xf numFmtId="164" fontId="5" fillId="0" borderId="0" xfId="0" applyNumberFormat="1" applyFont="1"/>
    <xf numFmtId="165" fontId="5" fillId="0" borderId="0" xfId="0" applyNumberFormat="1" applyFont="1"/>
    <xf numFmtId="164" fontId="4" fillId="0" borderId="0" xfId="0" applyNumberFormat="1" applyFont="1"/>
    <xf numFmtId="165" fontId="4" fillId="0" borderId="0" xfId="0" applyNumberFormat="1" applyFont="1"/>
    <xf numFmtId="0" fontId="10" fillId="0" borderId="0" xfId="0" applyFont="1"/>
    <xf numFmtId="0" fontId="9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4" fillId="0" borderId="1" xfId="0" applyFont="1" applyFill="1" applyBorder="1" applyAlignment="1">
      <alignment wrapText="1"/>
    </xf>
    <xf numFmtId="166" fontId="1" fillId="0" borderId="0" xfId="0" applyNumberFormat="1" applyFont="1"/>
    <xf numFmtId="0" fontId="4" fillId="2" borderId="70" xfId="0" applyFont="1" applyFill="1" applyBorder="1" applyAlignment="1">
      <alignment horizontal="center"/>
    </xf>
    <xf numFmtId="49" fontId="5" fillId="0" borderId="70" xfId="0" applyNumberFormat="1" applyFont="1" applyBorder="1"/>
    <xf numFmtId="166" fontId="5" fillId="0" borderId="70" xfId="0" applyNumberFormat="1" applyFont="1" applyBorder="1"/>
    <xf numFmtId="166" fontId="5" fillId="0" borderId="0" xfId="0" applyNumberFormat="1" applyFont="1"/>
    <xf numFmtId="0" fontId="4" fillId="0" borderId="0" xfId="0" applyFont="1" applyAlignment="1">
      <alignment horizontal="left"/>
    </xf>
    <xf numFmtId="49" fontId="4" fillId="0" borderId="0" xfId="0" applyNumberFormat="1" applyFont="1" applyAlignment="1">
      <alignment horizontal="left"/>
    </xf>
    <xf numFmtId="0" fontId="11" fillId="0" borderId="0" xfId="0" applyFont="1" applyAlignment="1">
      <alignment wrapText="1"/>
    </xf>
    <xf numFmtId="166" fontId="11" fillId="0" borderId="0" xfId="0" applyNumberFormat="1" applyFont="1" applyAlignment="1">
      <alignment wrapText="1"/>
    </xf>
    <xf numFmtId="164" fontId="11" fillId="0" borderId="0" xfId="0" applyNumberFormat="1" applyFont="1" applyAlignment="1">
      <alignment wrapText="1"/>
    </xf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horizontal="center" wrapText="1"/>
    </xf>
    <xf numFmtId="49" fontId="11" fillId="0" borderId="0" xfId="0" applyNumberFormat="1" applyFont="1" applyAlignment="1">
      <alignment horizontal="left" wrapText="1"/>
    </xf>
    <xf numFmtId="164" fontId="11" fillId="3" borderId="2" xfId="0" applyNumberFormat="1" applyFont="1" applyFill="1" applyBorder="1" applyAlignment="1">
      <alignment wrapText="1"/>
    </xf>
    <xf numFmtId="166" fontId="11" fillId="0" borderId="0" xfId="0" applyNumberFormat="1" applyFont="1"/>
    <xf numFmtId="0" fontId="13" fillId="0" borderId="0" xfId="0" applyFont="1" applyAlignment="1">
      <alignment wrapText="1"/>
    </xf>
    <xf numFmtId="166" fontId="13" fillId="0" borderId="0" xfId="0" applyNumberFormat="1" applyFont="1" applyAlignment="1">
      <alignment wrapText="1"/>
    </xf>
    <xf numFmtId="164" fontId="13" fillId="0" borderId="0" xfId="0" applyNumberFormat="1" applyFont="1" applyAlignment="1">
      <alignment wrapText="1"/>
    </xf>
    <xf numFmtId="0" fontId="13" fillId="0" borderId="0" xfId="0" applyFont="1"/>
    <xf numFmtId="0" fontId="14" fillId="0" borderId="0" xfId="0" applyFont="1"/>
    <xf numFmtId="0" fontId="13" fillId="0" borderId="0" xfId="0" applyFont="1" applyAlignment="1">
      <alignment horizontal="center" wrapText="1"/>
    </xf>
    <xf numFmtId="49" fontId="13" fillId="0" borderId="0" xfId="0" applyNumberFormat="1" applyFont="1" applyAlignment="1">
      <alignment horizontal="left" wrapText="1"/>
    </xf>
    <xf numFmtId="164" fontId="13" fillId="3" borderId="2" xfId="0" applyNumberFormat="1" applyFont="1" applyFill="1" applyBorder="1" applyAlignment="1">
      <alignment wrapText="1"/>
    </xf>
    <xf numFmtId="166" fontId="13" fillId="0" borderId="0" xfId="0" applyNumberFormat="1" applyFont="1"/>
    <xf numFmtId="166" fontId="4" fillId="0" borderId="0" xfId="0" applyNumberFormat="1" applyFont="1"/>
    <xf numFmtId="0" fontId="15" fillId="0" borderId="0" xfId="0" applyFont="1"/>
    <xf numFmtId="164" fontId="0" fillId="0" borderId="0" xfId="0" applyNumberFormat="1"/>
    <xf numFmtId="0" fontId="16" fillId="0" borderId="70" xfId="0" applyFont="1" applyBorder="1"/>
    <xf numFmtId="166" fontId="16" fillId="0" borderId="70" xfId="0" applyNumberFormat="1" applyFont="1" applyBorder="1"/>
    <xf numFmtId="164" fontId="16" fillId="0" borderId="70" xfId="0" applyNumberFormat="1" applyFont="1" applyBorder="1"/>
    <xf numFmtId="0" fontId="17" fillId="0" borderId="70" xfId="0" applyFont="1" applyBorder="1"/>
    <xf numFmtId="0" fontId="5" fillId="0" borderId="2" xfId="0" applyFont="1" applyFill="1" applyBorder="1"/>
    <xf numFmtId="164" fontId="5" fillId="0" borderId="2" xfId="0" applyNumberFormat="1" applyFont="1" applyFill="1" applyBorder="1"/>
    <xf numFmtId="164" fontId="4" fillId="0" borderId="1" xfId="0" applyNumberFormat="1" applyFont="1" applyFill="1" applyBorder="1"/>
    <xf numFmtId="164" fontId="2" fillId="0" borderId="1" xfId="0" applyNumberFormat="1" applyFont="1" applyFill="1" applyBorder="1"/>
    <xf numFmtId="0" fontId="5" fillId="0" borderId="51" xfId="0" applyFont="1" applyFill="1" applyBorder="1"/>
    <xf numFmtId="0" fontId="4" fillId="0" borderId="5" xfId="0" applyFont="1" applyFill="1" applyBorder="1"/>
    <xf numFmtId="164" fontId="4" fillId="0" borderId="5" xfId="0" applyNumberFormat="1" applyFont="1" applyFill="1" applyBorder="1"/>
    <xf numFmtId="0" fontId="4" fillId="0" borderId="6" xfId="0" applyFont="1" applyFill="1" applyBorder="1"/>
    <xf numFmtId="164" fontId="4" fillId="0" borderId="6" xfId="0" applyNumberFormat="1" applyFont="1" applyFill="1" applyBorder="1"/>
    <xf numFmtId="0" fontId="1" fillId="0" borderId="62" xfId="0" applyFont="1" applyFill="1" applyBorder="1"/>
    <xf numFmtId="0" fontId="5" fillId="0" borderId="95" xfId="0" applyFont="1" applyFill="1" applyBorder="1" applyAlignment="1">
      <alignment horizontal="center"/>
    </xf>
    <xf numFmtId="0" fontId="1" fillId="0" borderId="78" xfId="0" applyFont="1" applyFill="1" applyBorder="1"/>
    <xf numFmtId="0" fontId="1" fillId="0" borderId="96" xfId="0" applyFont="1" applyFill="1" applyBorder="1"/>
    <xf numFmtId="164" fontId="1" fillId="0" borderId="97" xfId="0" applyNumberFormat="1" applyFont="1" applyFill="1" applyBorder="1"/>
    <xf numFmtId="164" fontId="4" fillId="0" borderId="98" xfId="0" applyNumberFormat="1" applyFont="1" applyFill="1" applyBorder="1"/>
    <xf numFmtId="0" fontId="18" fillId="0" borderId="1" xfId="0" applyFont="1" applyFill="1" applyBorder="1"/>
    <xf numFmtId="0" fontId="4" fillId="0" borderId="1" xfId="0" applyFont="1" applyFill="1" applyBorder="1" applyAlignment="1">
      <alignment wrapText="1"/>
    </xf>
    <xf numFmtId="0" fontId="6" fillId="0" borderId="29" xfId="0" applyFont="1" applyFill="1" applyBorder="1" applyAlignment="1">
      <alignment wrapText="1"/>
    </xf>
    <xf numFmtId="0" fontId="6" fillId="0" borderId="30" xfId="0" applyFont="1" applyFill="1" applyBorder="1" applyAlignment="1">
      <alignment wrapText="1"/>
    </xf>
    <xf numFmtId="0" fontId="6" fillId="0" borderId="31" xfId="0" applyFont="1" applyFill="1" applyBorder="1" applyAlignment="1">
      <alignment wrapText="1"/>
    </xf>
    <xf numFmtId="0" fontId="5" fillId="0" borderId="29" xfId="0" applyFont="1" applyFill="1" applyBorder="1" applyAlignment="1">
      <alignment wrapText="1"/>
    </xf>
    <xf numFmtId="0" fontId="1" fillId="0" borderId="30" xfId="0" applyFont="1" applyFill="1" applyBorder="1" applyAlignment="1">
      <alignment wrapText="1"/>
    </xf>
    <xf numFmtId="0" fontId="1" fillId="0" borderId="31" xfId="0" applyFont="1" applyFill="1" applyBorder="1" applyAlignment="1">
      <alignment wrapText="1"/>
    </xf>
    <xf numFmtId="0" fontId="5" fillId="0" borderId="39" xfId="0" applyFont="1" applyFill="1" applyBorder="1" applyAlignment="1">
      <alignment wrapText="1"/>
    </xf>
    <xf numFmtId="0" fontId="1" fillId="0" borderId="40" xfId="0" applyFont="1" applyFill="1" applyBorder="1" applyAlignment="1">
      <alignment wrapText="1"/>
    </xf>
    <xf numFmtId="0" fontId="1" fillId="0" borderId="41" xfId="0" applyFont="1" applyFill="1" applyBorder="1" applyAlignment="1">
      <alignment wrapText="1"/>
    </xf>
    <xf numFmtId="0" fontId="7" fillId="0" borderId="29" xfId="0" applyFont="1" applyFill="1" applyBorder="1" applyAlignment="1">
      <alignment wrapText="1"/>
    </xf>
    <xf numFmtId="0" fontId="7" fillId="0" borderId="30" xfId="0" applyFont="1" applyFill="1" applyBorder="1" applyAlignment="1">
      <alignment wrapText="1"/>
    </xf>
    <xf numFmtId="0" fontId="7" fillId="0" borderId="31" xfId="0" applyFont="1" applyFill="1" applyBorder="1" applyAlignment="1">
      <alignment wrapText="1"/>
    </xf>
    <xf numFmtId="0" fontId="4" fillId="0" borderId="3" xfId="0" applyFont="1" applyBorder="1" applyAlignment="1">
      <alignment wrapText="1"/>
    </xf>
    <xf numFmtId="0" fontId="1" fillId="0" borderId="90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4" fillId="0" borderId="3" xfId="0" applyFont="1" applyFill="1" applyBorder="1" applyAlignment="1">
      <alignment wrapText="1"/>
    </xf>
    <xf numFmtId="0" fontId="1" fillId="0" borderId="90" xfId="0" applyFont="1" applyFill="1" applyBorder="1" applyAlignment="1">
      <alignment wrapText="1"/>
    </xf>
    <xf numFmtId="0" fontId="1" fillId="0" borderId="13" xfId="0" applyFont="1" applyFill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0"/>
  <sheetViews>
    <sheetView workbookViewId="0"/>
  </sheetViews>
  <sheetFormatPr defaultColWidth="0" defaultRowHeight="15" x14ac:dyDescent="0.25"/>
  <cols>
    <col min="1" max="1" width="32.7109375" customWidth="1"/>
    <col min="2" max="2" width="10.7109375" customWidth="1"/>
    <col min="3" max="5" width="8.7109375" customWidth="1"/>
    <col min="6" max="6" width="16.7109375" customWidth="1"/>
    <col min="7" max="7" width="10.7109375" customWidth="1"/>
    <col min="8" max="8" width="3.7109375" customWidth="1"/>
    <col min="9" max="26" width="0" hidden="1" customWidth="1"/>
    <col min="27" max="16384" width="9.140625" hidden="1"/>
  </cols>
  <sheetData>
    <row r="1" spans="1:26" x14ac:dyDescent="0.25">
      <c r="A1" s="3"/>
      <c r="B1" s="3"/>
      <c r="C1" s="3"/>
      <c r="D1" s="3"/>
      <c r="E1" s="3"/>
      <c r="F1" s="3"/>
      <c r="G1" s="3"/>
    </row>
    <row r="2" spans="1:26" x14ac:dyDescent="0.25">
      <c r="A2" s="4" t="s">
        <v>0</v>
      </c>
      <c r="B2" s="3"/>
      <c r="C2" s="3"/>
      <c r="D2" s="3"/>
      <c r="E2" s="3"/>
      <c r="F2" s="6" t="s">
        <v>2</v>
      </c>
      <c r="G2" s="6"/>
    </row>
    <row r="3" spans="1:26" x14ac:dyDescent="0.25">
      <c r="A3" s="203" t="s">
        <v>1</v>
      </c>
      <c r="B3" s="203"/>
      <c r="C3" s="203"/>
      <c r="D3" s="203"/>
      <c r="E3" s="203"/>
      <c r="F3" s="7" t="s">
        <v>3</v>
      </c>
      <c r="G3" s="7" t="s">
        <v>4</v>
      </c>
    </row>
    <row r="4" spans="1:26" x14ac:dyDescent="0.25">
      <c r="A4" s="203"/>
      <c r="B4" s="203"/>
      <c r="C4" s="203"/>
      <c r="D4" s="203"/>
      <c r="E4" s="203"/>
      <c r="F4" s="8">
        <v>0.2</v>
      </c>
      <c r="G4" s="8">
        <v>0</v>
      </c>
    </row>
    <row r="5" spans="1:26" x14ac:dyDescent="0.25">
      <c r="A5" s="3"/>
      <c r="B5" s="3"/>
      <c r="C5" s="3"/>
      <c r="D5" s="3"/>
      <c r="E5" s="3"/>
      <c r="F5" s="3"/>
      <c r="G5" s="3"/>
    </row>
    <row r="6" spans="1:26" x14ac:dyDescent="0.25">
      <c r="A6" s="9" t="s">
        <v>5</v>
      </c>
      <c r="B6" s="9" t="s">
        <v>6</v>
      </c>
      <c r="C6" s="9" t="s">
        <v>7</v>
      </c>
      <c r="D6" s="9" t="s">
        <v>8</v>
      </c>
      <c r="E6" s="9" t="s">
        <v>9</v>
      </c>
      <c r="F6" s="9" t="s">
        <v>10</v>
      </c>
      <c r="G6" s="9" t="s">
        <v>11</v>
      </c>
    </row>
    <row r="7" spans="1:26" x14ac:dyDescent="0.25">
      <c r="A7" s="187" t="s">
        <v>12</v>
      </c>
      <c r="B7" s="188">
        <f>'SO-01_Buchalová'!I64-Rekapitulácia!D7</f>
        <v>0</v>
      </c>
      <c r="C7" s="188">
        <f>'Kryci_list 1064'!J26</f>
        <v>0</v>
      </c>
      <c r="D7" s="188">
        <v>0</v>
      </c>
      <c r="E7" s="188">
        <f>'Kryci_list 1064'!J17</f>
        <v>0</v>
      </c>
      <c r="F7" s="188">
        <v>0</v>
      </c>
      <c r="G7" s="188">
        <f t="shared" ref="G7:G14" si="0">B7+C7+D7+E7+F7</f>
        <v>0</v>
      </c>
      <c r="K7">
        <f>'SO-01_Buchalová'!K64</f>
        <v>0</v>
      </c>
      <c r="Q7">
        <v>30.126000000000001</v>
      </c>
    </row>
    <row r="8" spans="1:26" x14ac:dyDescent="0.25">
      <c r="A8" s="187" t="s">
        <v>13</v>
      </c>
      <c r="B8" s="188">
        <f>'SO-02_Rovne'!I61-Rekapitulácia!D8</f>
        <v>0</v>
      </c>
      <c r="C8" s="188">
        <f>'Kryci_list 1065'!J26</f>
        <v>0</v>
      </c>
      <c r="D8" s="188">
        <v>0</v>
      </c>
      <c r="E8" s="188">
        <f>'Kryci_list 1065'!J17</f>
        <v>0</v>
      </c>
      <c r="F8" s="188">
        <v>0</v>
      </c>
      <c r="G8" s="188">
        <f t="shared" si="0"/>
        <v>0</v>
      </c>
      <c r="K8">
        <f>'SO-02_Rovne'!K61</f>
        <v>0</v>
      </c>
      <c r="Q8">
        <v>30.126000000000001</v>
      </c>
    </row>
    <row r="9" spans="1:26" x14ac:dyDescent="0.25">
      <c r="A9" s="187" t="s">
        <v>14</v>
      </c>
      <c r="B9" s="188">
        <f>'SO-03_Baba'!I81-Rekapitulácia!D9</f>
        <v>0</v>
      </c>
      <c r="C9" s="188">
        <f>'Kryci_list 1066'!J26</f>
        <v>0</v>
      </c>
      <c r="D9" s="188">
        <v>0</v>
      </c>
      <c r="E9" s="188">
        <f>'Kryci_list 1066'!J17</f>
        <v>0</v>
      </c>
      <c r="F9" s="188">
        <v>0</v>
      </c>
      <c r="G9" s="188">
        <f t="shared" si="0"/>
        <v>0</v>
      </c>
      <c r="K9">
        <f>'SO-03_Baba'!K81</f>
        <v>0</v>
      </c>
      <c r="Q9">
        <v>30.126000000000001</v>
      </c>
    </row>
    <row r="10" spans="1:26" x14ac:dyDescent="0.25">
      <c r="A10" s="187" t="s">
        <v>15</v>
      </c>
      <c r="B10" s="188">
        <f>'SO-04_Jágerka-Javorník'!I82-Rekapitulácia!D10</f>
        <v>0</v>
      </c>
      <c r="C10" s="188">
        <f>'Kryci_list 1067'!J26</f>
        <v>0</v>
      </c>
      <c r="D10" s="188">
        <v>0</v>
      </c>
      <c r="E10" s="188">
        <f>'Kryci_list 1067'!J17</f>
        <v>0</v>
      </c>
      <c r="F10" s="188">
        <v>0</v>
      </c>
      <c r="G10" s="188">
        <f t="shared" si="0"/>
        <v>0</v>
      </c>
      <c r="K10">
        <f>'SO-04_Jágerka-Javorník'!K82</f>
        <v>0</v>
      </c>
      <c r="Q10">
        <v>30.126000000000001</v>
      </c>
    </row>
    <row r="11" spans="1:26" x14ac:dyDescent="0.25">
      <c r="A11" s="187" t="s">
        <v>16</v>
      </c>
      <c r="B11" s="188">
        <f>'SO-05_Huty-Sološnica'!I62-Rekapitulácia!D11</f>
        <v>0</v>
      </c>
      <c r="C11" s="188">
        <f>'Kryci_list 1069'!J26</f>
        <v>0</v>
      </c>
      <c r="D11" s="188">
        <v>0</v>
      </c>
      <c r="E11" s="188">
        <f>'Kryci_list 1069'!J17</f>
        <v>0</v>
      </c>
      <c r="F11" s="188">
        <v>0</v>
      </c>
      <c r="G11" s="188">
        <f t="shared" si="0"/>
        <v>0</v>
      </c>
      <c r="K11">
        <f>'SO-05_Huty-Sološnica'!K62</f>
        <v>0</v>
      </c>
      <c r="Q11">
        <v>30.126000000000001</v>
      </c>
    </row>
    <row r="12" spans="1:26" x14ac:dyDescent="0.25">
      <c r="A12" s="187" t="s">
        <v>17</v>
      </c>
      <c r="B12" s="188" t="e">
        <f>#REF!-Rekapitulácia!D12</f>
        <v>#REF!</v>
      </c>
      <c r="C12" s="188" t="e">
        <f>'Kryci_list 1077'!J26</f>
        <v>#REF!</v>
      </c>
      <c r="D12" s="188">
        <v>0</v>
      </c>
      <c r="E12" s="188" t="e">
        <f>'Kryci_list 1077'!J17</f>
        <v>#REF!</v>
      </c>
      <c r="F12" s="188">
        <v>0</v>
      </c>
      <c r="G12" s="188" t="e">
        <f t="shared" si="0"/>
        <v>#REF!</v>
      </c>
      <c r="K12" t="e">
        <f>#REF!</f>
        <v>#REF!</v>
      </c>
      <c r="Q12">
        <v>30.126000000000001</v>
      </c>
    </row>
    <row r="13" spans="1:26" x14ac:dyDescent="0.25">
      <c r="A13" s="187" t="s">
        <v>18</v>
      </c>
      <c r="B13" s="188" t="e">
        <f>#REF!-Rekapitulácia!D13</f>
        <v>#REF!</v>
      </c>
      <c r="C13" s="188" t="e">
        <f>'Kryci_list 1078'!J26</f>
        <v>#REF!</v>
      </c>
      <c r="D13" s="188">
        <v>0</v>
      </c>
      <c r="E13" s="188" t="e">
        <f>'Kryci_list 1078'!J17</f>
        <v>#REF!</v>
      </c>
      <c r="F13" s="188">
        <v>0</v>
      </c>
      <c r="G13" s="188" t="e">
        <f t="shared" si="0"/>
        <v>#REF!</v>
      </c>
      <c r="K13" t="e">
        <f>#REF!</f>
        <v>#REF!</v>
      </c>
      <c r="Q13">
        <v>30.126000000000001</v>
      </c>
    </row>
    <row r="14" spans="1:26" x14ac:dyDescent="0.25">
      <c r="A14" s="191" t="s">
        <v>19</v>
      </c>
      <c r="B14" s="65" t="e">
        <f>#REF!-Rekapitulácia!D14</f>
        <v>#REF!</v>
      </c>
      <c r="C14" s="65" t="e">
        <f>'Kryci_list 1079'!J26</f>
        <v>#REF!</v>
      </c>
      <c r="D14" s="65">
        <v>0</v>
      </c>
      <c r="E14" s="65" t="e">
        <f>'Kryci_list 1079'!J17</f>
        <v>#REF!</v>
      </c>
      <c r="F14" s="65">
        <v>0</v>
      </c>
      <c r="G14" s="65" t="e">
        <f t="shared" si="0"/>
        <v>#REF!</v>
      </c>
      <c r="K14" t="e">
        <f>#REF!</f>
        <v>#REF!</v>
      </c>
      <c r="Q14">
        <v>30.126000000000001</v>
      </c>
    </row>
    <row r="15" spans="1:26" x14ac:dyDescent="0.25">
      <c r="A15" s="194" t="s">
        <v>277</v>
      </c>
      <c r="B15" s="195" t="e">
        <f>SUM(B7:B14)</f>
        <v>#REF!</v>
      </c>
      <c r="C15" s="195" t="e">
        <f>SUM(C7:C14)</f>
        <v>#REF!</v>
      </c>
      <c r="D15" s="195">
        <f>SUM(D7:D14)</f>
        <v>0</v>
      </c>
      <c r="E15" s="195" t="e">
        <f>SUM(E7:E14)</f>
        <v>#REF!</v>
      </c>
      <c r="F15" s="195">
        <f>SUM(F7:F14)</f>
        <v>0</v>
      </c>
      <c r="G15" s="195" t="e">
        <f>SUM(G7:G14)-SUM(Z7:Z14)</f>
        <v>#REF!</v>
      </c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</row>
    <row r="16" spans="1:26" x14ac:dyDescent="0.25">
      <c r="A16" s="192" t="s">
        <v>278</v>
      </c>
      <c r="B16" s="193" t="e">
        <f>G15-SUM(Rekapitulácia!K7:'Rekapitulácia'!K14)*1</f>
        <v>#REF!</v>
      </c>
      <c r="C16" s="193"/>
      <c r="D16" s="193"/>
      <c r="E16" s="193"/>
      <c r="F16" s="193"/>
      <c r="G16" s="193" t="e">
        <f>ROUND(((ROUND(B16,2)*20)/100),2)*1</f>
        <v>#REF!</v>
      </c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</row>
    <row r="17" spans="1:26" x14ac:dyDescent="0.25">
      <c r="A17" s="5" t="s">
        <v>279</v>
      </c>
      <c r="B17" s="189" t="e">
        <f>(G15-B16)</f>
        <v>#REF!</v>
      </c>
      <c r="C17" s="189"/>
      <c r="D17" s="189"/>
      <c r="E17" s="189"/>
      <c r="F17" s="189"/>
      <c r="G17" s="189" t="e">
        <f>ROUND(((ROUND(B17,2)*0)/100),2)</f>
        <v>#REF!</v>
      </c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</row>
    <row r="18" spans="1:26" x14ac:dyDescent="0.25">
      <c r="A18" s="5" t="s">
        <v>280</v>
      </c>
      <c r="B18" s="189"/>
      <c r="C18" s="189"/>
      <c r="D18" s="189"/>
      <c r="E18" s="189"/>
      <c r="F18" s="189"/>
      <c r="G18" s="189" t="e">
        <f>SUM(G15:G17)</f>
        <v>#REF!</v>
      </c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</row>
    <row r="19" spans="1:26" x14ac:dyDescent="0.25">
      <c r="A19" s="10"/>
      <c r="B19" s="190"/>
      <c r="C19" s="190"/>
      <c r="D19" s="190"/>
      <c r="E19" s="190"/>
      <c r="F19" s="190"/>
      <c r="G19" s="190"/>
    </row>
    <row r="20" spans="1:26" x14ac:dyDescent="0.25">
      <c r="A20" s="10"/>
      <c r="B20" s="190"/>
      <c r="C20" s="190"/>
      <c r="D20" s="190"/>
      <c r="E20" s="190"/>
      <c r="F20" s="190"/>
      <c r="G20" s="190"/>
    </row>
    <row r="21" spans="1:26" x14ac:dyDescent="0.25">
      <c r="A21" s="10"/>
      <c r="B21" s="190"/>
      <c r="C21" s="190"/>
      <c r="D21" s="190"/>
      <c r="E21" s="190"/>
      <c r="F21" s="190"/>
      <c r="G21" s="190"/>
    </row>
    <row r="22" spans="1:26" x14ac:dyDescent="0.25">
      <c r="A22" s="10"/>
      <c r="B22" s="190"/>
      <c r="C22" s="190"/>
      <c r="D22" s="190"/>
      <c r="E22" s="190"/>
      <c r="F22" s="190"/>
      <c r="G22" s="190"/>
    </row>
    <row r="23" spans="1:26" x14ac:dyDescent="0.25">
      <c r="A23" s="10"/>
      <c r="B23" s="190"/>
      <c r="C23" s="190"/>
      <c r="D23" s="190"/>
      <c r="E23" s="190"/>
      <c r="F23" s="190"/>
      <c r="G23" s="190"/>
    </row>
    <row r="24" spans="1:26" x14ac:dyDescent="0.25">
      <c r="A24" s="10"/>
      <c r="B24" s="190"/>
      <c r="C24" s="190"/>
      <c r="D24" s="190"/>
      <c r="E24" s="190"/>
      <c r="F24" s="190"/>
      <c r="G24" s="190"/>
    </row>
    <row r="25" spans="1:26" x14ac:dyDescent="0.25">
      <c r="A25" s="10"/>
      <c r="B25" s="190"/>
      <c r="C25" s="190"/>
      <c r="D25" s="190"/>
      <c r="E25" s="190"/>
      <c r="F25" s="190"/>
      <c r="G25" s="190"/>
    </row>
    <row r="26" spans="1:26" x14ac:dyDescent="0.25">
      <c r="A26" s="10"/>
      <c r="B26" s="190"/>
      <c r="C26" s="190"/>
      <c r="D26" s="190"/>
      <c r="E26" s="190"/>
      <c r="F26" s="190"/>
      <c r="G26" s="190"/>
    </row>
    <row r="27" spans="1:26" x14ac:dyDescent="0.25">
      <c r="A27" s="10"/>
      <c r="B27" s="190"/>
      <c r="C27" s="190"/>
      <c r="D27" s="190"/>
      <c r="E27" s="190"/>
      <c r="F27" s="190"/>
      <c r="G27" s="190"/>
    </row>
    <row r="28" spans="1:26" x14ac:dyDescent="0.25">
      <c r="A28" s="10"/>
      <c r="B28" s="190"/>
      <c r="C28" s="190"/>
      <c r="D28" s="190"/>
      <c r="E28" s="190"/>
      <c r="F28" s="190"/>
      <c r="G28" s="190"/>
    </row>
    <row r="29" spans="1:26" x14ac:dyDescent="0.25">
      <c r="A29" s="10"/>
      <c r="B29" s="190"/>
      <c r="C29" s="190"/>
      <c r="D29" s="190"/>
      <c r="E29" s="190"/>
      <c r="F29" s="190"/>
      <c r="G29" s="190"/>
    </row>
    <row r="30" spans="1:26" x14ac:dyDescent="0.25">
      <c r="A30" s="10"/>
      <c r="B30" s="190"/>
      <c r="C30" s="190"/>
      <c r="D30" s="190"/>
      <c r="E30" s="190"/>
      <c r="F30" s="190"/>
      <c r="G30" s="190"/>
    </row>
    <row r="31" spans="1:26" x14ac:dyDescent="0.25">
      <c r="A31" s="10"/>
      <c r="B31" s="190"/>
      <c r="C31" s="190"/>
      <c r="D31" s="190"/>
      <c r="E31" s="190"/>
      <c r="F31" s="190"/>
      <c r="G31" s="190"/>
    </row>
    <row r="32" spans="1:26" x14ac:dyDescent="0.25">
      <c r="A32" s="10"/>
      <c r="B32" s="190"/>
      <c r="C32" s="190"/>
      <c r="D32" s="190"/>
      <c r="E32" s="190"/>
      <c r="F32" s="190"/>
      <c r="G32" s="190"/>
    </row>
    <row r="33" spans="1:7" x14ac:dyDescent="0.25">
      <c r="A33" s="10"/>
      <c r="B33" s="190"/>
      <c r="C33" s="190"/>
      <c r="D33" s="190"/>
      <c r="E33" s="190"/>
      <c r="F33" s="190"/>
      <c r="G33" s="190"/>
    </row>
    <row r="34" spans="1:7" x14ac:dyDescent="0.25">
      <c r="A34" s="10"/>
      <c r="B34" s="190"/>
      <c r="C34" s="190"/>
      <c r="D34" s="190"/>
      <c r="E34" s="190"/>
      <c r="F34" s="190"/>
      <c r="G34" s="190"/>
    </row>
    <row r="35" spans="1:7" x14ac:dyDescent="0.25">
      <c r="A35" s="10"/>
      <c r="B35" s="190"/>
      <c r="C35" s="190"/>
      <c r="D35" s="190"/>
      <c r="E35" s="190"/>
      <c r="F35" s="190"/>
      <c r="G35" s="190"/>
    </row>
    <row r="36" spans="1:7" x14ac:dyDescent="0.25">
      <c r="A36" s="10"/>
      <c r="B36" s="190"/>
      <c r="C36" s="190"/>
      <c r="D36" s="190"/>
      <c r="E36" s="190"/>
      <c r="F36" s="190"/>
      <c r="G36" s="190"/>
    </row>
    <row r="37" spans="1:7" x14ac:dyDescent="0.25">
      <c r="A37" s="10"/>
      <c r="B37" s="190"/>
      <c r="C37" s="190"/>
      <c r="D37" s="190"/>
      <c r="E37" s="190"/>
      <c r="F37" s="190"/>
      <c r="G37" s="190"/>
    </row>
    <row r="38" spans="1:7" x14ac:dyDescent="0.25">
      <c r="A38" s="10"/>
      <c r="B38" s="190"/>
      <c r="C38" s="190"/>
      <c r="D38" s="190"/>
      <c r="E38" s="190"/>
      <c r="F38" s="190"/>
      <c r="G38" s="190"/>
    </row>
    <row r="39" spans="1:7" x14ac:dyDescent="0.25">
      <c r="A39" s="10"/>
      <c r="B39" s="190"/>
      <c r="C39" s="190"/>
      <c r="D39" s="190"/>
      <c r="E39" s="190"/>
      <c r="F39" s="190"/>
      <c r="G39" s="190"/>
    </row>
    <row r="40" spans="1:7" x14ac:dyDescent="0.25">
      <c r="A40" s="10"/>
      <c r="B40" s="190"/>
      <c r="C40" s="190"/>
      <c r="D40" s="190"/>
      <c r="E40" s="190"/>
      <c r="F40" s="190"/>
      <c r="G40" s="190"/>
    </row>
    <row r="41" spans="1:7" x14ac:dyDescent="0.25">
      <c r="A41" s="1"/>
      <c r="B41" s="139"/>
      <c r="C41" s="139"/>
      <c r="D41" s="139"/>
      <c r="E41" s="139"/>
      <c r="F41" s="139"/>
      <c r="G41" s="139"/>
    </row>
    <row r="42" spans="1:7" x14ac:dyDescent="0.25">
      <c r="A42" s="1"/>
      <c r="B42" s="139"/>
      <c r="C42" s="139"/>
      <c r="D42" s="139"/>
      <c r="E42" s="139"/>
      <c r="F42" s="139"/>
      <c r="G42" s="139"/>
    </row>
    <row r="43" spans="1:7" x14ac:dyDescent="0.25">
      <c r="A43" s="1"/>
      <c r="B43" s="139"/>
      <c r="C43" s="139"/>
      <c r="D43" s="139"/>
      <c r="E43" s="139"/>
      <c r="F43" s="139"/>
      <c r="G43" s="139"/>
    </row>
    <row r="44" spans="1:7" x14ac:dyDescent="0.25">
      <c r="A44" s="1"/>
      <c r="B44" s="139"/>
      <c r="C44" s="139"/>
      <c r="D44" s="139"/>
      <c r="E44" s="139"/>
      <c r="F44" s="139"/>
      <c r="G44" s="139"/>
    </row>
    <row r="45" spans="1:7" x14ac:dyDescent="0.25">
      <c r="A45" s="1"/>
      <c r="B45" s="139"/>
      <c r="C45" s="139"/>
      <c r="D45" s="139"/>
      <c r="E45" s="139"/>
      <c r="F45" s="139"/>
      <c r="G45" s="139"/>
    </row>
    <row r="46" spans="1:7" x14ac:dyDescent="0.25">
      <c r="A46" s="1"/>
      <c r="B46" s="139"/>
      <c r="C46" s="139"/>
      <c r="D46" s="139"/>
      <c r="E46" s="139"/>
      <c r="F46" s="139"/>
      <c r="G46" s="139"/>
    </row>
    <row r="47" spans="1:7" x14ac:dyDescent="0.25">
      <c r="A47" s="1"/>
      <c r="B47" s="139"/>
      <c r="C47" s="139"/>
      <c r="D47" s="139"/>
      <c r="E47" s="139"/>
      <c r="F47" s="139"/>
      <c r="G47" s="139"/>
    </row>
    <row r="48" spans="1:7" x14ac:dyDescent="0.25">
      <c r="A48" s="1"/>
      <c r="B48" s="139"/>
      <c r="C48" s="139"/>
      <c r="D48" s="139"/>
      <c r="E48" s="139"/>
      <c r="F48" s="139"/>
      <c r="G48" s="139"/>
    </row>
    <row r="49" spans="1:7" x14ac:dyDescent="0.25">
      <c r="A49" s="1"/>
      <c r="B49" s="139"/>
      <c r="C49" s="139"/>
      <c r="D49" s="139"/>
      <c r="E49" s="139"/>
      <c r="F49" s="139"/>
      <c r="G49" s="139"/>
    </row>
    <row r="50" spans="1:7" x14ac:dyDescent="0.25">
      <c r="A50" s="1"/>
      <c r="B50" s="139"/>
      <c r="C50" s="139"/>
      <c r="D50" s="139"/>
      <c r="E50" s="139"/>
      <c r="F50" s="139"/>
      <c r="G50" s="139"/>
    </row>
    <row r="51" spans="1:7" x14ac:dyDescent="0.25">
      <c r="B51" s="182"/>
      <c r="C51" s="182"/>
      <c r="D51" s="182"/>
      <c r="E51" s="182"/>
      <c r="F51" s="182"/>
      <c r="G51" s="182"/>
    </row>
    <row r="52" spans="1:7" x14ac:dyDescent="0.25">
      <c r="B52" s="182"/>
      <c r="C52" s="182"/>
      <c r="D52" s="182"/>
      <c r="E52" s="182"/>
      <c r="F52" s="182"/>
      <c r="G52" s="182"/>
    </row>
    <row r="53" spans="1:7" x14ac:dyDescent="0.25">
      <c r="B53" s="182"/>
      <c r="C53" s="182"/>
      <c r="D53" s="182"/>
      <c r="E53" s="182"/>
      <c r="F53" s="182"/>
      <c r="G53" s="182"/>
    </row>
    <row r="54" spans="1:7" x14ac:dyDescent="0.25">
      <c r="B54" s="182"/>
      <c r="C54" s="182"/>
      <c r="D54" s="182"/>
      <c r="E54" s="182"/>
      <c r="F54" s="182"/>
      <c r="G54" s="182"/>
    </row>
    <row r="55" spans="1:7" x14ac:dyDescent="0.25">
      <c r="B55" s="182"/>
      <c r="C55" s="182"/>
      <c r="D55" s="182"/>
      <c r="E55" s="182"/>
      <c r="F55" s="182"/>
      <c r="G55" s="182"/>
    </row>
    <row r="56" spans="1:7" x14ac:dyDescent="0.25">
      <c r="B56" s="182"/>
      <c r="C56" s="182"/>
      <c r="D56" s="182"/>
      <c r="E56" s="182"/>
      <c r="F56" s="182"/>
      <c r="G56" s="182"/>
    </row>
    <row r="57" spans="1:7" x14ac:dyDescent="0.25">
      <c r="B57" s="182"/>
      <c r="C57" s="182"/>
      <c r="D57" s="182"/>
      <c r="E57" s="182"/>
      <c r="F57" s="182"/>
      <c r="G57" s="182"/>
    </row>
    <row r="58" spans="1:7" x14ac:dyDescent="0.25">
      <c r="B58" s="182"/>
      <c r="C58" s="182"/>
      <c r="D58" s="182"/>
      <c r="E58" s="182"/>
      <c r="F58" s="182"/>
      <c r="G58" s="182"/>
    </row>
    <row r="59" spans="1:7" x14ac:dyDescent="0.25">
      <c r="B59" s="182"/>
      <c r="C59" s="182"/>
      <c r="D59" s="182"/>
      <c r="E59" s="182"/>
      <c r="F59" s="182"/>
      <c r="G59" s="182"/>
    </row>
    <row r="60" spans="1:7" x14ac:dyDescent="0.25">
      <c r="B60" s="182"/>
      <c r="C60" s="182"/>
      <c r="D60" s="182"/>
      <c r="E60" s="182"/>
      <c r="F60" s="182"/>
      <c r="G60" s="182"/>
    </row>
    <row r="61" spans="1:7" x14ac:dyDescent="0.25">
      <c r="B61" s="182"/>
      <c r="C61" s="182"/>
      <c r="D61" s="182"/>
      <c r="E61" s="182"/>
      <c r="F61" s="182"/>
      <c r="G61" s="182"/>
    </row>
    <row r="62" spans="1:7" x14ac:dyDescent="0.25">
      <c r="B62" s="182"/>
      <c r="C62" s="182"/>
      <c r="D62" s="182"/>
      <c r="E62" s="182"/>
      <c r="F62" s="182"/>
      <c r="G62" s="182"/>
    </row>
    <row r="63" spans="1:7" x14ac:dyDescent="0.25">
      <c r="B63" s="182"/>
      <c r="C63" s="182"/>
      <c r="D63" s="182"/>
      <c r="E63" s="182"/>
      <c r="F63" s="182"/>
      <c r="G63" s="182"/>
    </row>
    <row r="64" spans="1:7" x14ac:dyDescent="0.25">
      <c r="B64" s="182"/>
      <c r="C64" s="182"/>
      <c r="D64" s="182"/>
      <c r="E64" s="182"/>
      <c r="F64" s="182"/>
      <c r="G64" s="182"/>
    </row>
    <row r="65" spans="2:7" x14ac:dyDescent="0.25">
      <c r="B65" s="182"/>
      <c r="C65" s="182"/>
      <c r="D65" s="182"/>
      <c r="E65" s="182"/>
      <c r="F65" s="182"/>
      <c r="G65" s="182"/>
    </row>
    <row r="66" spans="2:7" x14ac:dyDescent="0.25">
      <c r="B66" s="182"/>
      <c r="C66" s="182"/>
      <c r="D66" s="182"/>
      <c r="E66" s="182"/>
      <c r="F66" s="182"/>
      <c r="G66" s="182"/>
    </row>
    <row r="67" spans="2:7" x14ac:dyDescent="0.25">
      <c r="B67" s="182"/>
      <c r="C67" s="182"/>
      <c r="D67" s="182"/>
      <c r="E67" s="182"/>
      <c r="F67" s="182"/>
      <c r="G67" s="182"/>
    </row>
    <row r="68" spans="2:7" x14ac:dyDescent="0.25">
      <c r="B68" s="182"/>
      <c r="C68" s="182"/>
      <c r="D68" s="182"/>
      <c r="E68" s="182"/>
      <c r="F68" s="182"/>
      <c r="G68" s="182"/>
    </row>
    <row r="69" spans="2:7" x14ac:dyDescent="0.25">
      <c r="B69" s="182"/>
      <c r="C69" s="182"/>
      <c r="D69" s="182"/>
      <c r="E69" s="182"/>
      <c r="F69" s="182"/>
      <c r="G69" s="182"/>
    </row>
    <row r="70" spans="2:7" x14ac:dyDescent="0.25">
      <c r="B70" s="182"/>
      <c r="C70" s="182"/>
      <c r="D70" s="182"/>
      <c r="E70" s="182"/>
      <c r="F70" s="182"/>
      <c r="G70" s="182"/>
    </row>
    <row r="71" spans="2:7" x14ac:dyDescent="0.25">
      <c r="B71" s="182"/>
      <c r="C71" s="182"/>
      <c r="D71" s="182"/>
      <c r="E71" s="182"/>
      <c r="F71" s="182"/>
      <c r="G71" s="182"/>
    </row>
    <row r="72" spans="2:7" x14ac:dyDescent="0.25">
      <c r="B72" s="182"/>
      <c r="C72" s="182"/>
      <c r="D72" s="182"/>
      <c r="E72" s="182"/>
      <c r="F72" s="182"/>
      <c r="G72" s="182"/>
    </row>
    <row r="73" spans="2:7" x14ac:dyDescent="0.25">
      <c r="B73" s="182"/>
      <c r="C73" s="182"/>
      <c r="D73" s="182"/>
      <c r="E73" s="182"/>
      <c r="F73" s="182"/>
      <c r="G73" s="182"/>
    </row>
    <row r="74" spans="2:7" x14ac:dyDescent="0.25">
      <c r="B74" s="182"/>
      <c r="C74" s="182"/>
      <c r="D74" s="182"/>
      <c r="E74" s="182"/>
      <c r="F74" s="182"/>
      <c r="G74" s="182"/>
    </row>
    <row r="75" spans="2:7" x14ac:dyDescent="0.25">
      <c r="B75" s="182"/>
      <c r="C75" s="182"/>
      <c r="D75" s="182"/>
      <c r="E75" s="182"/>
      <c r="F75" s="182"/>
      <c r="G75" s="182"/>
    </row>
    <row r="76" spans="2:7" x14ac:dyDescent="0.25">
      <c r="B76" s="182"/>
      <c r="C76" s="182"/>
      <c r="D76" s="182"/>
      <c r="E76" s="182"/>
      <c r="F76" s="182"/>
      <c r="G76" s="182"/>
    </row>
    <row r="77" spans="2:7" x14ac:dyDescent="0.25">
      <c r="B77" s="182"/>
      <c r="C77" s="182"/>
      <c r="D77" s="182"/>
      <c r="E77" s="182"/>
      <c r="F77" s="182"/>
      <c r="G77" s="182"/>
    </row>
    <row r="78" spans="2:7" x14ac:dyDescent="0.25">
      <c r="B78" s="182"/>
      <c r="C78" s="182"/>
      <c r="D78" s="182"/>
      <c r="E78" s="182"/>
      <c r="F78" s="182"/>
      <c r="G78" s="182"/>
    </row>
    <row r="79" spans="2:7" x14ac:dyDescent="0.25">
      <c r="B79" s="182"/>
      <c r="C79" s="182"/>
      <c r="D79" s="182"/>
      <c r="E79" s="182"/>
      <c r="F79" s="182"/>
      <c r="G79" s="182"/>
    </row>
    <row r="80" spans="2:7" x14ac:dyDescent="0.25">
      <c r="B80" s="182"/>
      <c r="C80" s="182"/>
      <c r="D80" s="182"/>
      <c r="E80" s="182"/>
      <c r="F80" s="182"/>
      <c r="G80" s="182"/>
    </row>
    <row r="81" spans="2:7" x14ac:dyDescent="0.25">
      <c r="B81" s="182"/>
      <c r="C81" s="182"/>
      <c r="D81" s="182"/>
      <c r="E81" s="182"/>
      <c r="F81" s="182"/>
      <c r="G81" s="182"/>
    </row>
    <row r="82" spans="2:7" x14ac:dyDescent="0.25">
      <c r="B82" s="182"/>
      <c r="C82" s="182"/>
      <c r="D82" s="182"/>
      <c r="E82" s="182"/>
      <c r="F82" s="182"/>
      <c r="G82" s="182"/>
    </row>
    <row r="83" spans="2:7" x14ac:dyDescent="0.25">
      <c r="B83" s="182"/>
      <c r="C83" s="182"/>
      <c r="D83" s="182"/>
      <c r="E83" s="182"/>
      <c r="F83" s="182"/>
      <c r="G83" s="182"/>
    </row>
    <row r="84" spans="2:7" x14ac:dyDescent="0.25">
      <c r="B84" s="182"/>
      <c r="C84" s="182"/>
      <c r="D84" s="182"/>
      <c r="E84" s="182"/>
      <c r="F84" s="182"/>
      <c r="G84" s="182"/>
    </row>
    <row r="85" spans="2:7" x14ac:dyDescent="0.25">
      <c r="B85" s="182"/>
      <c r="C85" s="182"/>
      <c r="D85" s="182"/>
      <c r="E85" s="182"/>
      <c r="F85" s="182"/>
      <c r="G85" s="182"/>
    </row>
    <row r="86" spans="2:7" x14ac:dyDescent="0.25">
      <c r="B86" s="182"/>
      <c r="C86" s="182"/>
      <c r="D86" s="182"/>
      <c r="E86" s="182"/>
      <c r="F86" s="182"/>
      <c r="G86" s="182"/>
    </row>
    <row r="87" spans="2:7" x14ac:dyDescent="0.25">
      <c r="B87" s="182"/>
      <c r="C87" s="182"/>
      <c r="D87" s="182"/>
      <c r="E87" s="182"/>
      <c r="F87" s="182"/>
      <c r="G87" s="182"/>
    </row>
    <row r="88" spans="2:7" x14ac:dyDescent="0.25">
      <c r="B88" s="182"/>
      <c r="C88" s="182"/>
      <c r="D88" s="182"/>
      <c r="E88" s="182"/>
      <c r="F88" s="182"/>
      <c r="G88" s="182"/>
    </row>
    <row r="89" spans="2:7" x14ac:dyDescent="0.25">
      <c r="B89" s="182"/>
      <c r="C89" s="182"/>
      <c r="D89" s="182"/>
      <c r="E89" s="182"/>
      <c r="F89" s="182"/>
      <c r="G89" s="182"/>
    </row>
    <row r="90" spans="2:7" x14ac:dyDescent="0.25">
      <c r="B90" s="182"/>
      <c r="C90" s="182"/>
      <c r="D90" s="182"/>
      <c r="E90" s="182"/>
      <c r="F90" s="182"/>
      <c r="G90" s="182"/>
    </row>
    <row r="91" spans="2:7" x14ac:dyDescent="0.25">
      <c r="B91" s="182"/>
      <c r="C91" s="182"/>
      <c r="D91" s="182"/>
      <c r="E91" s="182"/>
      <c r="F91" s="182"/>
      <c r="G91" s="182"/>
    </row>
    <row r="92" spans="2:7" x14ac:dyDescent="0.25">
      <c r="B92" s="182"/>
      <c r="C92" s="182"/>
      <c r="D92" s="182"/>
      <c r="E92" s="182"/>
      <c r="F92" s="182"/>
      <c r="G92" s="182"/>
    </row>
    <row r="93" spans="2:7" x14ac:dyDescent="0.25">
      <c r="B93" s="182"/>
      <c r="C93" s="182"/>
      <c r="D93" s="182"/>
      <c r="E93" s="182"/>
      <c r="F93" s="182"/>
      <c r="G93" s="182"/>
    </row>
    <row r="94" spans="2:7" x14ac:dyDescent="0.25">
      <c r="B94" s="182"/>
      <c r="C94" s="182"/>
      <c r="D94" s="182"/>
      <c r="E94" s="182"/>
      <c r="F94" s="182"/>
      <c r="G94" s="182"/>
    </row>
    <row r="95" spans="2:7" x14ac:dyDescent="0.25">
      <c r="B95" s="182"/>
      <c r="C95" s="182"/>
      <c r="D95" s="182"/>
      <c r="E95" s="182"/>
      <c r="F95" s="182"/>
      <c r="G95" s="182"/>
    </row>
    <row r="96" spans="2:7" x14ac:dyDescent="0.25">
      <c r="B96" s="182"/>
      <c r="C96" s="182"/>
      <c r="D96" s="182"/>
      <c r="E96" s="182"/>
      <c r="F96" s="182"/>
      <c r="G96" s="182"/>
    </row>
    <row r="97" spans="2:7" x14ac:dyDescent="0.25">
      <c r="B97" s="182"/>
      <c r="C97" s="182"/>
      <c r="D97" s="182"/>
      <c r="E97" s="182"/>
      <c r="F97" s="182"/>
      <c r="G97" s="182"/>
    </row>
    <row r="98" spans="2:7" x14ac:dyDescent="0.25">
      <c r="B98" s="182"/>
      <c r="C98" s="182"/>
      <c r="D98" s="182"/>
      <c r="E98" s="182"/>
      <c r="F98" s="182"/>
      <c r="G98" s="182"/>
    </row>
    <row r="99" spans="2:7" x14ac:dyDescent="0.25">
      <c r="B99" s="182"/>
      <c r="C99" s="182"/>
      <c r="D99" s="182"/>
      <c r="E99" s="182"/>
      <c r="F99" s="182"/>
      <c r="G99" s="182"/>
    </row>
    <row r="100" spans="2:7" x14ac:dyDescent="0.25">
      <c r="B100" s="182"/>
      <c r="C100" s="182"/>
      <c r="D100" s="182"/>
      <c r="E100" s="182"/>
      <c r="F100" s="182"/>
      <c r="G100" s="182"/>
    </row>
    <row r="101" spans="2:7" x14ac:dyDescent="0.25">
      <c r="B101" s="182"/>
      <c r="C101" s="182"/>
      <c r="D101" s="182"/>
      <c r="E101" s="182"/>
      <c r="F101" s="182"/>
      <c r="G101" s="182"/>
    </row>
    <row r="102" spans="2:7" x14ac:dyDescent="0.25">
      <c r="B102" s="182"/>
      <c r="C102" s="182"/>
      <c r="D102" s="182"/>
      <c r="E102" s="182"/>
      <c r="F102" s="182"/>
      <c r="G102" s="182"/>
    </row>
    <row r="103" spans="2:7" x14ac:dyDescent="0.25">
      <c r="B103" s="182"/>
      <c r="C103" s="182"/>
      <c r="D103" s="182"/>
      <c r="E103" s="182"/>
      <c r="F103" s="182"/>
      <c r="G103" s="182"/>
    </row>
    <row r="104" spans="2:7" x14ac:dyDescent="0.25">
      <c r="B104" s="182"/>
      <c r="C104" s="182"/>
      <c r="D104" s="182"/>
      <c r="E104" s="182"/>
      <c r="F104" s="182"/>
      <c r="G104" s="182"/>
    </row>
    <row r="105" spans="2:7" x14ac:dyDescent="0.25">
      <c r="B105" s="182"/>
      <c r="C105" s="182"/>
      <c r="D105" s="182"/>
      <c r="E105" s="182"/>
      <c r="F105" s="182"/>
      <c r="G105" s="182"/>
    </row>
    <row r="106" spans="2:7" x14ac:dyDescent="0.25">
      <c r="B106" s="182"/>
      <c r="C106" s="182"/>
      <c r="D106" s="182"/>
      <c r="E106" s="182"/>
      <c r="F106" s="182"/>
      <c r="G106" s="182"/>
    </row>
    <row r="107" spans="2:7" x14ac:dyDescent="0.25">
      <c r="B107" s="182"/>
      <c r="C107" s="182"/>
      <c r="D107" s="182"/>
      <c r="E107" s="182"/>
      <c r="F107" s="182"/>
      <c r="G107" s="182"/>
    </row>
    <row r="108" spans="2:7" x14ac:dyDescent="0.25">
      <c r="B108" s="182"/>
      <c r="C108" s="182"/>
      <c r="D108" s="182"/>
      <c r="E108" s="182"/>
      <c r="F108" s="182"/>
      <c r="G108" s="182"/>
    </row>
    <row r="109" spans="2:7" x14ac:dyDescent="0.25">
      <c r="B109" s="182"/>
      <c r="C109" s="182"/>
      <c r="D109" s="182"/>
      <c r="E109" s="182"/>
      <c r="F109" s="182"/>
      <c r="G109" s="182"/>
    </row>
    <row r="110" spans="2:7" x14ac:dyDescent="0.25">
      <c r="B110" s="182"/>
      <c r="C110" s="182"/>
      <c r="D110" s="182"/>
      <c r="E110" s="182"/>
      <c r="F110" s="182"/>
      <c r="G110" s="182"/>
    </row>
  </sheetData>
  <mergeCells count="1">
    <mergeCell ref="A3:E4"/>
  </mergeCells>
  <pageMargins left="0.7" right="0.7" top="0.75" bottom="0.75" header="0.3" footer="0.3"/>
  <pageSetup paperSize="9" scale="95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/>
  </sheetViews>
  <sheetFormatPr defaultColWidth="0" defaultRowHeight="15" x14ac:dyDescent="0.25"/>
  <cols>
    <col min="1" max="1" width="37.7109375" customWidth="1"/>
    <col min="2" max="4" width="10.7109375" customWidth="1"/>
    <col min="5" max="6" width="9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ht="20.100000000000001" customHeight="1" x14ac:dyDescent="0.25">
      <c r="A1" s="216" t="s">
        <v>28</v>
      </c>
      <c r="B1" s="217"/>
      <c r="C1" s="217"/>
      <c r="D1" s="218"/>
      <c r="E1" s="134" t="s">
        <v>25</v>
      </c>
      <c r="F1" s="133"/>
      <c r="W1">
        <v>30.126000000000001</v>
      </c>
    </row>
    <row r="2" spans="1:26" ht="20.100000000000001" customHeight="1" x14ac:dyDescent="0.25">
      <c r="A2" s="216" t="s">
        <v>29</v>
      </c>
      <c r="B2" s="217"/>
      <c r="C2" s="217"/>
      <c r="D2" s="218"/>
      <c r="E2" s="134" t="s">
        <v>23</v>
      </c>
      <c r="F2" s="133"/>
    </row>
    <row r="3" spans="1:26" ht="20.100000000000001" customHeight="1" x14ac:dyDescent="0.25">
      <c r="A3" s="216" t="s">
        <v>30</v>
      </c>
      <c r="B3" s="217"/>
      <c r="C3" s="217"/>
      <c r="D3" s="218"/>
      <c r="E3" s="134" t="s">
        <v>74</v>
      </c>
      <c r="F3" s="133"/>
    </row>
    <row r="4" spans="1:26" x14ac:dyDescent="0.25">
      <c r="A4" s="135" t="s">
        <v>1</v>
      </c>
      <c r="B4" s="132"/>
      <c r="C4" s="132"/>
      <c r="D4" s="132"/>
      <c r="E4" s="132"/>
      <c r="F4" s="132"/>
    </row>
    <row r="5" spans="1:26" x14ac:dyDescent="0.25">
      <c r="A5" s="135" t="s">
        <v>222</v>
      </c>
      <c r="B5" s="132"/>
      <c r="C5" s="132"/>
      <c r="D5" s="132"/>
      <c r="E5" s="132"/>
      <c r="F5" s="132"/>
    </row>
    <row r="6" spans="1:26" x14ac:dyDescent="0.25">
      <c r="A6" s="132"/>
      <c r="B6" s="132"/>
      <c r="C6" s="132"/>
      <c r="D6" s="132"/>
      <c r="E6" s="132"/>
      <c r="F6" s="132"/>
    </row>
    <row r="7" spans="1:26" x14ac:dyDescent="0.25">
      <c r="A7" s="132"/>
      <c r="B7" s="132"/>
      <c r="C7" s="132"/>
      <c r="D7" s="132"/>
      <c r="E7" s="132"/>
      <c r="F7" s="132"/>
    </row>
    <row r="8" spans="1:26" x14ac:dyDescent="0.25">
      <c r="A8" s="136" t="s">
        <v>75</v>
      </c>
      <c r="B8" s="132"/>
      <c r="C8" s="132"/>
      <c r="D8" s="132"/>
      <c r="E8" s="132"/>
      <c r="F8" s="132"/>
    </row>
    <row r="9" spans="1:26" x14ac:dyDescent="0.25">
      <c r="A9" s="137" t="s">
        <v>71</v>
      </c>
      <c r="B9" s="137" t="s">
        <v>65</v>
      </c>
      <c r="C9" s="137" t="s">
        <v>66</v>
      </c>
      <c r="D9" s="137" t="s">
        <v>42</v>
      </c>
      <c r="E9" s="137" t="s">
        <v>72</v>
      </c>
      <c r="F9" s="137" t="s">
        <v>73</v>
      </c>
    </row>
    <row r="10" spans="1:26" x14ac:dyDescent="0.25">
      <c r="A10" s="144" t="s">
        <v>76</v>
      </c>
      <c r="B10" s="145"/>
      <c r="C10" s="141"/>
      <c r="D10" s="141"/>
      <c r="E10" s="142"/>
      <c r="F10" s="142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3"/>
      <c r="W10" s="143"/>
      <c r="X10" s="143"/>
      <c r="Y10" s="143"/>
      <c r="Z10" s="143"/>
    </row>
    <row r="11" spans="1:26" x14ac:dyDescent="0.25">
      <c r="A11" s="146" t="s">
        <v>77</v>
      </c>
      <c r="B11" s="147">
        <f>'SO-03_Baba'!L28</f>
        <v>0</v>
      </c>
      <c r="C11" s="147">
        <f>'SO-03_Baba'!M28</f>
        <v>0</v>
      </c>
      <c r="D11" s="147">
        <f>'SO-03_Baba'!I28</f>
        <v>0</v>
      </c>
      <c r="E11" s="148">
        <f>'SO-03_Baba'!S28</f>
        <v>23.44</v>
      </c>
      <c r="F11" s="148">
        <f>'SO-03_Baba'!V28</f>
        <v>0</v>
      </c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43"/>
      <c r="W11" s="143"/>
      <c r="X11" s="143"/>
      <c r="Y11" s="143"/>
      <c r="Z11" s="143"/>
    </row>
    <row r="12" spans="1:26" x14ac:dyDescent="0.25">
      <c r="A12" s="146" t="s">
        <v>78</v>
      </c>
      <c r="B12" s="147">
        <f>'SO-03_Baba'!L36</f>
        <v>0</v>
      </c>
      <c r="C12" s="147">
        <f>'SO-03_Baba'!M36</f>
        <v>0</v>
      </c>
      <c r="D12" s="147">
        <f>'SO-03_Baba'!I36</f>
        <v>0</v>
      </c>
      <c r="E12" s="148">
        <f>'SO-03_Baba'!S36</f>
        <v>10.82</v>
      </c>
      <c r="F12" s="148">
        <f>'SO-03_Baba'!V36</f>
        <v>0</v>
      </c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</row>
    <row r="13" spans="1:26" x14ac:dyDescent="0.25">
      <c r="A13" s="146" t="s">
        <v>79</v>
      </c>
      <c r="B13" s="147">
        <f>'SO-03_Baba'!L48</f>
        <v>0</v>
      </c>
      <c r="C13" s="147">
        <f>'SO-03_Baba'!M48</f>
        <v>0</v>
      </c>
      <c r="D13" s="147">
        <f>'SO-03_Baba'!I48</f>
        <v>0</v>
      </c>
      <c r="E13" s="148">
        <f>'SO-03_Baba'!S48</f>
        <v>24.98</v>
      </c>
      <c r="F13" s="148">
        <f>'SO-03_Baba'!V48</f>
        <v>0</v>
      </c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</row>
    <row r="14" spans="1:26" x14ac:dyDescent="0.25">
      <c r="A14" s="146" t="s">
        <v>80</v>
      </c>
      <c r="B14" s="147">
        <f>'SO-03_Baba'!L55</f>
        <v>0</v>
      </c>
      <c r="C14" s="147">
        <f>'SO-03_Baba'!M55</f>
        <v>0</v>
      </c>
      <c r="D14" s="147">
        <f>'SO-03_Baba'!I55</f>
        <v>0</v>
      </c>
      <c r="E14" s="148">
        <f>'SO-03_Baba'!S55</f>
        <v>30.07</v>
      </c>
      <c r="F14" s="148">
        <f>'SO-03_Baba'!V55</f>
        <v>0</v>
      </c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</row>
    <row r="15" spans="1:26" x14ac:dyDescent="0.25">
      <c r="A15" s="146" t="s">
        <v>81</v>
      </c>
      <c r="B15" s="147">
        <f>'SO-03_Baba'!L61</f>
        <v>0</v>
      </c>
      <c r="C15" s="147">
        <f>'SO-03_Baba'!M61</f>
        <v>0</v>
      </c>
      <c r="D15" s="147">
        <f>'SO-03_Baba'!I61</f>
        <v>0</v>
      </c>
      <c r="E15" s="148">
        <f>'SO-03_Baba'!S61</f>
        <v>0.46</v>
      </c>
      <c r="F15" s="148">
        <f>'SO-03_Baba'!V61</f>
        <v>0</v>
      </c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</row>
    <row r="16" spans="1:26" x14ac:dyDescent="0.25">
      <c r="A16" s="146" t="s">
        <v>82</v>
      </c>
      <c r="B16" s="147">
        <f>'SO-03_Baba'!L74</f>
        <v>0</v>
      </c>
      <c r="C16" s="147">
        <f>'SO-03_Baba'!M74</f>
        <v>0</v>
      </c>
      <c r="D16" s="147">
        <f>'SO-03_Baba'!I74</f>
        <v>0</v>
      </c>
      <c r="E16" s="148">
        <f>'SO-03_Baba'!S74</f>
        <v>0.06</v>
      </c>
      <c r="F16" s="148">
        <f>'SO-03_Baba'!V74</f>
        <v>24.19</v>
      </c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</row>
    <row r="17" spans="1:26" x14ac:dyDescent="0.25">
      <c r="A17" s="146" t="s">
        <v>83</v>
      </c>
      <c r="B17" s="147">
        <f>'SO-03_Baba'!L78</f>
        <v>0</v>
      </c>
      <c r="C17" s="147">
        <f>'SO-03_Baba'!M78</f>
        <v>0</v>
      </c>
      <c r="D17" s="147">
        <f>'SO-03_Baba'!I78</f>
        <v>0</v>
      </c>
      <c r="E17" s="148">
        <f>'SO-03_Baba'!S78</f>
        <v>0</v>
      </c>
      <c r="F17" s="148">
        <f>'SO-03_Baba'!V78</f>
        <v>0</v>
      </c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</row>
    <row r="18" spans="1:26" x14ac:dyDescent="0.25">
      <c r="A18" s="2" t="s">
        <v>76</v>
      </c>
      <c r="B18" s="149">
        <f>'SO-03_Baba'!L80</f>
        <v>0</v>
      </c>
      <c r="C18" s="149">
        <f>'SO-03_Baba'!M80</f>
        <v>0</v>
      </c>
      <c r="D18" s="149">
        <f>'SO-03_Baba'!I80</f>
        <v>0</v>
      </c>
      <c r="E18" s="150">
        <f>'SO-03_Baba'!S80</f>
        <v>89.83</v>
      </c>
      <c r="F18" s="150">
        <f>'SO-03_Baba'!V80</f>
        <v>24.19</v>
      </c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</row>
    <row r="19" spans="1:26" x14ac:dyDescent="0.25">
      <c r="A19" s="1"/>
      <c r="B19" s="139"/>
      <c r="C19" s="139"/>
      <c r="D19" s="139"/>
      <c r="E19" s="138"/>
      <c r="F19" s="138"/>
    </row>
    <row r="20" spans="1:26" x14ac:dyDescent="0.25">
      <c r="A20" s="2" t="s">
        <v>84</v>
      </c>
      <c r="B20" s="149">
        <f>'SO-03_Baba'!L81</f>
        <v>0</v>
      </c>
      <c r="C20" s="149">
        <f>'SO-03_Baba'!M81</f>
        <v>0</v>
      </c>
      <c r="D20" s="149">
        <f>'SO-03_Baba'!I81</f>
        <v>0</v>
      </c>
      <c r="E20" s="150">
        <f>'SO-03_Baba'!S81</f>
        <v>89.83</v>
      </c>
      <c r="F20" s="150">
        <f>'SO-03_Baba'!V81</f>
        <v>24.19</v>
      </c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</row>
    <row r="21" spans="1:26" x14ac:dyDescent="0.25">
      <c r="A21" s="1"/>
      <c r="B21" s="139"/>
      <c r="C21" s="139"/>
      <c r="D21" s="139"/>
      <c r="E21" s="138"/>
      <c r="F21" s="138"/>
    </row>
    <row r="22" spans="1:26" x14ac:dyDescent="0.25">
      <c r="A22" s="1"/>
      <c r="B22" s="139"/>
      <c r="C22" s="139"/>
      <c r="D22" s="139"/>
      <c r="E22" s="138"/>
      <c r="F22" s="138"/>
    </row>
    <row r="23" spans="1:26" x14ac:dyDescent="0.25">
      <c r="A23" s="1"/>
      <c r="B23" s="139"/>
      <c r="C23" s="139"/>
      <c r="D23" s="139"/>
      <c r="E23" s="138"/>
      <c r="F23" s="138"/>
    </row>
    <row r="24" spans="1:26" x14ac:dyDescent="0.25">
      <c r="A24" s="1"/>
      <c r="B24" s="139"/>
      <c r="C24" s="139"/>
      <c r="D24" s="139"/>
      <c r="E24" s="138"/>
      <c r="F24" s="138"/>
    </row>
    <row r="25" spans="1:26" x14ac:dyDescent="0.25">
      <c r="A25" s="1"/>
      <c r="B25" s="139"/>
      <c r="C25" s="139"/>
      <c r="D25" s="139"/>
      <c r="E25" s="138"/>
      <c r="F25" s="138"/>
    </row>
    <row r="26" spans="1:26" x14ac:dyDescent="0.25">
      <c r="A26" s="1"/>
      <c r="B26" s="139"/>
      <c r="C26" s="139"/>
      <c r="D26" s="139"/>
      <c r="E26" s="138"/>
      <c r="F26" s="138"/>
    </row>
    <row r="27" spans="1:26" x14ac:dyDescent="0.25">
      <c r="A27" s="1"/>
      <c r="B27" s="139"/>
      <c r="C27" s="139"/>
      <c r="D27" s="139"/>
      <c r="E27" s="138"/>
      <c r="F27" s="138"/>
    </row>
    <row r="28" spans="1:26" x14ac:dyDescent="0.25">
      <c r="A28" s="1"/>
      <c r="B28" s="139"/>
      <c r="C28" s="139"/>
      <c r="D28" s="139"/>
      <c r="E28" s="138"/>
      <c r="F28" s="138"/>
    </row>
    <row r="29" spans="1:26" x14ac:dyDescent="0.25">
      <c r="A29" s="1"/>
      <c r="B29" s="139"/>
      <c r="C29" s="139"/>
      <c r="D29" s="139"/>
      <c r="E29" s="138"/>
      <c r="F29" s="138"/>
    </row>
    <row r="30" spans="1:26" x14ac:dyDescent="0.25">
      <c r="A30" s="1"/>
      <c r="B30" s="139"/>
      <c r="C30" s="139"/>
      <c r="D30" s="139"/>
      <c r="E30" s="138"/>
      <c r="F30" s="138"/>
    </row>
    <row r="31" spans="1:26" x14ac:dyDescent="0.25">
      <c r="A31" s="1"/>
      <c r="B31" s="139"/>
      <c r="C31" s="139"/>
      <c r="D31" s="139"/>
      <c r="E31" s="138"/>
      <c r="F31" s="138"/>
    </row>
    <row r="32" spans="1:26" x14ac:dyDescent="0.25">
      <c r="A32" s="1"/>
      <c r="B32" s="139"/>
      <c r="C32" s="139"/>
      <c r="D32" s="139"/>
      <c r="E32" s="138"/>
      <c r="F32" s="138"/>
    </row>
    <row r="33" spans="1:6" x14ac:dyDescent="0.25">
      <c r="A33" s="1"/>
      <c r="B33" s="139"/>
      <c r="C33" s="139"/>
      <c r="D33" s="139"/>
      <c r="E33" s="138"/>
      <c r="F33" s="138"/>
    </row>
    <row r="34" spans="1:6" x14ac:dyDescent="0.25">
      <c r="A34" s="1"/>
      <c r="B34" s="139"/>
      <c r="C34" s="139"/>
      <c r="D34" s="139"/>
      <c r="E34" s="138"/>
      <c r="F34" s="138"/>
    </row>
    <row r="35" spans="1:6" x14ac:dyDescent="0.25">
      <c r="A35" s="1"/>
      <c r="B35" s="139"/>
      <c r="C35" s="139"/>
      <c r="D35" s="139"/>
      <c r="E35" s="138"/>
      <c r="F35" s="138"/>
    </row>
    <row r="36" spans="1:6" x14ac:dyDescent="0.25">
      <c r="A36" s="1"/>
      <c r="B36" s="139"/>
      <c r="C36" s="139"/>
      <c r="D36" s="139"/>
      <c r="E36" s="138"/>
      <c r="F36" s="138"/>
    </row>
    <row r="37" spans="1:6" x14ac:dyDescent="0.25">
      <c r="A37" s="1"/>
      <c r="B37" s="139"/>
      <c r="C37" s="139"/>
      <c r="D37" s="139"/>
      <c r="E37" s="138"/>
      <c r="F37" s="138"/>
    </row>
    <row r="38" spans="1:6" x14ac:dyDescent="0.25">
      <c r="A38" s="1"/>
      <c r="B38" s="139"/>
      <c r="C38" s="139"/>
      <c r="D38" s="139"/>
      <c r="E38" s="138"/>
      <c r="F38" s="138"/>
    </row>
    <row r="39" spans="1:6" x14ac:dyDescent="0.25">
      <c r="A39" s="1"/>
      <c r="B39" s="139"/>
      <c r="C39" s="139"/>
      <c r="D39" s="139"/>
      <c r="E39" s="138"/>
      <c r="F39" s="138"/>
    </row>
    <row r="40" spans="1:6" x14ac:dyDescent="0.25">
      <c r="A40" s="1"/>
      <c r="B40" s="139"/>
      <c r="C40" s="139"/>
      <c r="D40" s="139"/>
      <c r="E40" s="138"/>
      <c r="F40" s="138"/>
    </row>
    <row r="41" spans="1:6" x14ac:dyDescent="0.25">
      <c r="A41" s="1"/>
      <c r="B41" s="139"/>
      <c r="C41" s="139"/>
      <c r="D41" s="139"/>
      <c r="E41" s="138"/>
      <c r="F41" s="138"/>
    </row>
    <row r="42" spans="1:6" x14ac:dyDescent="0.25">
      <c r="A42" s="1"/>
      <c r="B42" s="139"/>
      <c r="C42" s="139"/>
      <c r="D42" s="139"/>
      <c r="E42" s="138"/>
      <c r="F42" s="138"/>
    </row>
    <row r="43" spans="1:6" x14ac:dyDescent="0.25">
      <c r="A43" s="1"/>
      <c r="B43" s="139"/>
      <c r="C43" s="139"/>
      <c r="D43" s="139"/>
      <c r="E43" s="138"/>
      <c r="F43" s="138"/>
    </row>
    <row r="44" spans="1:6" x14ac:dyDescent="0.25">
      <c r="A44" s="1"/>
      <c r="B44" s="139"/>
      <c r="C44" s="139"/>
      <c r="D44" s="139"/>
      <c r="E44" s="138"/>
      <c r="F44" s="138"/>
    </row>
    <row r="45" spans="1:6" x14ac:dyDescent="0.25">
      <c r="A45" s="1"/>
      <c r="B45" s="139"/>
      <c r="C45" s="139"/>
      <c r="D45" s="139"/>
      <c r="E45" s="138"/>
      <c r="F45" s="138"/>
    </row>
    <row r="46" spans="1:6" x14ac:dyDescent="0.25">
      <c r="A46" s="1"/>
      <c r="B46" s="139"/>
      <c r="C46" s="139"/>
      <c r="D46" s="139"/>
      <c r="E46" s="138"/>
      <c r="F46" s="138"/>
    </row>
    <row r="47" spans="1:6" x14ac:dyDescent="0.25">
      <c r="A47" s="1"/>
      <c r="B47" s="139"/>
      <c r="C47" s="139"/>
      <c r="D47" s="139"/>
      <c r="E47" s="138"/>
      <c r="F47" s="138"/>
    </row>
    <row r="48" spans="1:6" x14ac:dyDescent="0.25">
      <c r="A48" s="1"/>
      <c r="B48" s="139"/>
      <c r="C48" s="139"/>
      <c r="D48" s="139"/>
      <c r="E48" s="138"/>
      <c r="F48" s="138"/>
    </row>
    <row r="49" spans="1:6" x14ac:dyDescent="0.25">
      <c r="A49" s="1"/>
      <c r="B49" s="139"/>
      <c r="C49" s="139"/>
      <c r="D49" s="139"/>
      <c r="E49" s="138"/>
      <c r="F49" s="138"/>
    </row>
    <row r="50" spans="1:6" x14ac:dyDescent="0.25">
      <c r="A50" s="1"/>
      <c r="B50" s="139"/>
      <c r="C50" s="139"/>
      <c r="D50" s="139"/>
      <c r="E50" s="138"/>
      <c r="F50" s="138"/>
    </row>
    <row r="51" spans="1:6" x14ac:dyDescent="0.25">
      <c r="A51" s="1"/>
      <c r="B51" s="139"/>
      <c r="C51" s="139"/>
      <c r="D51" s="139"/>
      <c r="E51" s="138"/>
      <c r="F51" s="138"/>
    </row>
    <row r="52" spans="1:6" x14ac:dyDescent="0.25">
      <c r="A52" s="1"/>
      <c r="B52" s="139"/>
      <c r="C52" s="139"/>
      <c r="D52" s="139"/>
      <c r="E52" s="138"/>
      <c r="F52" s="138"/>
    </row>
    <row r="53" spans="1:6" x14ac:dyDescent="0.25">
      <c r="A53" s="1"/>
      <c r="B53" s="139"/>
      <c r="C53" s="139"/>
      <c r="D53" s="139"/>
      <c r="E53" s="138"/>
      <c r="F53" s="138"/>
    </row>
    <row r="54" spans="1:6" x14ac:dyDescent="0.25">
      <c r="A54" s="1"/>
      <c r="B54" s="139"/>
      <c r="C54" s="139"/>
      <c r="D54" s="139"/>
      <c r="E54" s="138"/>
      <c r="F54" s="138"/>
    </row>
    <row r="55" spans="1:6" x14ac:dyDescent="0.25">
      <c r="A55" s="1"/>
      <c r="B55" s="139"/>
      <c r="C55" s="139"/>
      <c r="D55" s="139"/>
      <c r="E55" s="138"/>
      <c r="F55" s="138"/>
    </row>
    <row r="56" spans="1:6" x14ac:dyDescent="0.25">
      <c r="A56" s="1"/>
      <c r="B56" s="139"/>
      <c r="C56" s="139"/>
      <c r="D56" s="139"/>
      <c r="E56" s="138"/>
      <c r="F56" s="138"/>
    </row>
    <row r="57" spans="1:6" x14ac:dyDescent="0.25">
      <c r="A57" s="1"/>
      <c r="B57" s="139"/>
      <c r="C57" s="139"/>
      <c r="D57" s="139"/>
      <c r="E57" s="138"/>
      <c r="F57" s="138"/>
    </row>
    <row r="58" spans="1:6" x14ac:dyDescent="0.25">
      <c r="A58" s="1"/>
      <c r="B58" s="139"/>
      <c r="C58" s="139"/>
      <c r="D58" s="139"/>
      <c r="E58" s="138"/>
      <c r="F58" s="138"/>
    </row>
    <row r="59" spans="1:6" x14ac:dyDescent="0.25">
      <c r="A59" s="1"/>
      <c r="B59" s="139"/>
      <c r="C59" s="139"/>
      <c r="D59" s="139"/>
      <c r="E59" s="138"/>
      <c r="F59" s="138"/>
    </row>
    <row r="60" spans="1:6" x14ac:dyDescent="0.25">
      <c r="A60" s="1"/>
      <c r="B60" s="139"/>
      <c r="C60" s="139"/>
      <c r="D60" s="139"/>
      <c r="E60" s="138"/>
      <c r="F60" s="138"/>
    </row>
    <row r="61" spans="1:6" x14ac:dyDescent="0.25">
      <c r="A61" s="1"/>
      <c r="B61" s="139"/>
      <c r="C61" s="139"/>
      <c r="D61" s="139"/>
      <c r="E61" s="138"/>
      <c r="F61" s="138"/>
    </row>
    <row r="62" spans="1:6" x14ac:dyDescent="0.25">
      <c r="A62" s="1"/>
      <c r="B62" s="139"/>
      <c r="C62" s="139"/>
      <c r="D62" s="139"/>
      <c r="E62" s="138"/>
      <c r="F62" s="138"/>
    </row>
    <row r="63" spans="1:6" x14ac:dyDescent="0.25">
      <c r="A63" s="1"/>
      <c r="B63" s="139"/>
      <c r="C63" s="139"/>
      <c r="D63" s="139"/>
      <c r="E63" s="138"/>
      <c r="F63" s="138"/>
    </row>
    <row r="64" spans="1:6" x14ac:dyDescent="0.25">
      <c r="A64" s="1"/>
      <c r="B64" s="139"/>
      <c r="C64" s="139"/>
      <c r="D64" s="139"/>
      <c r="E64" s="138"/>
      <c r="F64" s="138"/>
    </row>
    <row r="65" spans="1:6" x14ac:dyDescent="0.25">
      <c r="A65" s="1"/>
      <c r="B65" s="139"/>
      <c r="C65" s="139"/>
      <c r="D65" s="139"/>
      <c r="E65" s="138"/>
      <c r="F65" s="138"/>
    </row>
    <row r="66" spans="1:6" x14ac:dyDescent="0.25">
      <c r="A66" s="1"/>
      <c r="B66" s="139"/>
      <c r="C66" s="139"/>
      <c r="D66" s="139"/>
      <c r="E66" s="138"/>
      <c r="F66" s="138"/>
    </row>
    <row r="67" spans="1:6" x14ac:dyDescent="0.25">
      <c r="A67" s="1"/>
      <c r="B67" s="139"/>
      <c r="C67" s="139"/>
      <c r="D67" s="139"/>
      <c r="E67" s="138"/>
      <c r="F67" s="138"/>
    </row>
    <row r="68" spans="1:6" x14ac:dyDescent="0.25">
      <c r="A68" s="1"/>
      <c r="B68" s="139"/>
      <c r="C68" s="139"/>
      <c r="D68" s="139"/>
      <c r="E68" s="138"/>
      <c r="F68" s="138"/>
    </row>
    <row r="69" spans="1:6" x14ac:dyDescent="0.25">
      <c r="A69" s="1"/>
      <c r="B69" s="139"/>
      <c r="C69" s="139"/>
      <c r="D69" s="139"/>
      <c r="E69" s="138"/>
      <c r="F69" s="138"/>
    </row>
    <row r="70" spans="1:6" x14ac:dyDescent="0.25">
      <c r="A70" s="1"/>
      <c r="B70" s="139"/>
      <c r="C70" s="139"/>
      <c r="D70" s="139"/>
      <c r="E70" s="138"/>
      <c r="F70" s="138"/>
    </row>
    <row r="71" spans="1:6" x14ac:dyDescent="0.25">
      <c r="A71" s="1"/>
      <c r="B71" s="139"/>
      <c r="C71" s="139"/>
      <c r="D71" s="139"/>
      <c r="E71" s="138"/>
      <c r="F71" s="138"/>
    </row>
    <row r="72" spans="1:6" x14ac:dyDescent="0.25">
      <c r="A72" s="1"/>
      <c r="B72" s="139"/>
      <c r="C72" s="139"/>
      <c r="D72" s="139"/>
      <c r="E72" s="138"/>
      <c r="F72" s="138"/>
    </row>
    <row r="73" spans="1:6" x14ac:dyDescent="0.25">
      <c r="A73" s="1"/>
      <c r="B73" s="139"/>
      <c r="C73" s="139"/>
      <c r="D73" s="139"/>
      <c r="E73" s="138"/>
      <c r="F73" s="138"/>
    </row>
    <row r="74" spans="1:6" x14ac:dyDescent="0.25">
      <c r="A74" s="1"/>
      <c r="B74" s="139"/>
      <c r="C74" s="139"/>
      <c r="D74" s="139"/>
      <c r="E74" s="138"/>
      <c r="F74" s="138"/>
    </row>
    <row r="75" spans="1:6" x14ac:dyDescent="0.25">
      <c r="A75" s="1"/>
      <c r="B75" s="139"/>
      <c r="C75" s="139"/>
      <c r="D75" s="139"/>
      <c r="E75" s="138"/>
      <c r="F75" s="138"/>
    </row>
    <row r="76" spans="1:6" x14ac:dyDescent="0.25">
      <c r="A76" s="1"/>
      <c r="B76" s="139"/>
      <c r="C76" s="139"/>
      <c r="D76" s="139"/>
      <c r="E76" s="138"/>
      <c r="F76" s="138"/>
    </row>
    <row r="77" spans="1:6" x14ac:dyDescent="0.25">
      <c r="A77" s="1"/>
      <c r="B77" s="139"/>
      <c r="C77" s="139"/>
      <c r="D77" s="139"/>
      <c r="E77" s="138"/>
      <c r="F77" s="138"/>
    </row>
    <row r="78" spans="1:6" x14ac:dyDescent="0.25">
      <c r="A78" s="1"/>
      <c r="B78" s="139"/>
      <c r="C78" s="139"/>
      <c r="D78" s="139"/>
      <c r="E78" s="138"/>
      <c r="F78" s="138"/>
    </row>
    <row r="79" spans="1:6" x14ac:dyDescent="0.25">
      <c r="A79" s="1"/>
      <c r="B79" s="139"/>
      <c r="C79" s="139"/>
      <c r="D79" s="139"/>
      <c r="E79" s="138"/>
      <c r="F79" s="138"/>
    </row>
    <row r="80" spans="1:6" x14ac:dyDescent="0.25">
      <c r="A80" s="1"/>
      <c r="B80" s="139"/>
      <c r="C80" s="139"/>
      <c r="D80" s="139"/>
      <c r="E80" s="138"/>
      <c r="F80" s="138"/>
    </row>
    <row r="81" spans="1:6" x14ac:dyDescent="0.25">
      <c r="A81" s="1"/>
      <c r="B81" s="139"/>
      <c r="C81" s="139"/>
      <c r="D81" s="139"/>
      <c r="E81" s="138"/>
      <c r="F81" s="138"/>
    </row>
    <row r="82" spans="1:6" x14ac:dyDescent="0.25">
      <c r="A82" s="1"/>
      <c r="B82" s="139"/>
      <c r="C82" s="139"/>
      <c r="D82" s="139"/>
      <c r="E82" s="138"/>
      <c r="F82" s="138"/>
    </row>
    <row r="83" spans="1:6" x14ac:dyDescent="0.25">
      <c r="A83" s="1"/>
      <c r="B83" s="139"/>
      <c r="C83" s="139"/>
      <c r="D83" s="139"/>
      <c r="E83" s="138"/>
      <c r="F83" s="138"/>
    </row>
    <row r="84" spans="1:6" x14ac:dyDescent="0.25">
      <c r="A84" s="1"/>
      <c r="B84" s="139"/>
      <c r="C84" s="139"/>
      <c r="D84" s="139"/>
      <c r="E84" s="138"/>
      <c r="F84" s="138"/>
    </row>
    <row r="85" spans="1:6" x14ac:dyDescent="0.25">
      <c r="A85" s="1"/>
      <c r="B85" s="139"/>
      <c r="C85" s="139"/>
      <c r="D85" s="139"/>
      <c r="E85" s="138"/>
      <c r="F85" s="138"/>
    </row>
    <row r="86" spans="1:6" x14ac:dyDescent="0.25">
      <c r="A86" s="1"/>
      <c r="B86" s="1"/>
      <c r="C86" s="1"/>
      <c r="D86" s="1"/>
      <c r="E86" s="1"/>
      <c r="F86" s="1"/>
    </row>
    <row r="87" spans="1:6" x14ac:dyDescent="0.25">
      <c r="A87" s="1"/>
      <c r="B87" s="1"/>
      <c r="C87" s="1"/>
      <c r="D87" s="1"/>
      <c r="E87" s="1"/>
      <c r="F87" s="1"/>
    </row>
    <row r="88" spans="1:6" x14ac:dyDescent="0.25">
      <c r="A88" s="1"/>
      <c r="B88" s="1"/>
      <c r="C88" s="1"/>
      <c r="D88" s="1"/>
      <c r="E88" s="1"/>
      <c r="F88" s="1"/>
    </row>
    <row r="89" spans="1:6" x14ac:dyDescent="0.25">
      <c r="A89" s="1"/>
      <c r="B89" s="1"/>
      <c r="C89" s="1"/>
      <c r="D89" s="1"/>
      <c r="E89" s="1"/>
      <c r="F89" s="1"/>
    </row>
    <row r="90" spans="1:6" x14ac:dyDescent="0.25">
      <c r="A90" s="1"/>
      <c r="B90" s="1"/>
      <c r="C90" s="1"/>
      <c r="D90" s="1"/>
      <c r="E90" s="1"/>
      <c r="F90" s="1"/>
    </row>
    <row r="91" spans="1:6" x14ac:dyDescent="0.25">
      <c r="A91" s="1"/>
      <c r="B91" s="1"/>
      <c r="C91" s="1"/>
      <c r="D91" s="1"/>
      <c r="E91" s="1"/>
      <c r="F91" s="1"/>
    </row>
    <row r="92" spans="1:6" x14ac:dyDescent="0.25">
      <c r="A92" s="1"/>
      <c r="B92" s="1"/>
      <c r="C92" s="1"/>
      <c r="D92" s="1"/>
      <c r="E92" s="1"/>
      <c r="F92" s="1"/>
    </row>
    <row r="93" spans="1:6" x14ac:dyDescent="0.25">
      <c r="A93" s="1"/>
      <c r="B93" s="1"/>
      <c r="C93" s="1"/>
      <c r="D93" s="1"/>
      <c r="E93" s="1"/>
      <c r="F93" s="1"/>
    </row>
    <row r="94" spans="1:6" x14ac:dyDescent="0.25">
      <c r="A94" s="1"/>
      <c r="B94" s="1"/>
      <c r="C94" s="1"/>
      <c r="D94" s="1"/>
      <c r="E94" s="1"/>
      <c r="F94" s="1"/>
    </row>
    <row r="95" spans="1:6" x14ac:dyDescent="0.25">
      <c r="A95" s="1"/>
      <c r="B95" s="1"/>
      <c r="C95" s="1"/>
      <c r="D95" s="1"/>
      <c r="E95" s="1"/>
      <c r="F95" s="1"/>
    </row>
    <row r="96" spans="1:6" x14ac:dyDescent="0.25">
      <c r="A96" s="1"/>
      <c r="B96" s="1"/>
      <c r="C96" s="1"/>
      <c r="D96" s="1"/>
      <c r="E96" s="1"/>
      <c r="F96" s="1"/>
    </row>
    <row r="97" spans="1:6" x14ac:dyDescent="0.25">
      <c r="A97" s="1"/>
      <c r="B97" s="1"/>
      <c r="C97" s="1"/>
      <c r="D97" s="1"/>
      <c r="E97" s="1"/>
      <c r="F97" s="1"/>
    </row>
    <row r="98" spans="1:6" x14ac:dyDescent="0.25">
      <c r="A98" s="1"/>
      <c r="B98" s="1"/>
      <c r="C98" s="1"/>
      <c r="D98" s="1"/>
      <c r="E98" s="1"/>
      <c r="F98" s="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ageMargins left="0.7" right="0.7" top="0.75" bottom="0.75" header="0.3" footer="0.3"/>
  <pageSetup paperSize="9" scale="95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1"/>
  <sheetViews>
    <sheetView workbookViewId="0">
      <pane ySplit="8" topLeftCell="A9" activePane="bottomLeft" state="frozen"/>
      <selection activeCell="AA1" sqref="AA1"/>
      <selection pane="bottomLeft" activeCell="AA1" sqref="AA1"/>
    </sheetView>
  </sheetViews>
  <sheetFormatPr defaultColWidth="0" defaultRowHeight="15" x14ac:dyDescent="0.25"/>
  <cols>
    <col min="1" max="1" width="4.7109375" customWidth="1"/>
    <col min="2" max="2" width="0" hidden="1" customWidth="1"/>
    <col min="3" max="3" width="12.7109375" customWidth="1"/>
    <col min="4" max="4" width="43.7109375" customWidth="1"/>
    <col min="5" max="5" width="5.7109375" customWidth="1"/>
    <col min="6" max="8" width="9.7109375" customWidth="1"/>
    <col min="9" max="9" width="11.42578125" customWidth="1"/>
    <col min="10" max="15" width="0" hidden="1" customWidth="1"/>
    <col min="16" max="16" width="12" customWidth="1"/>
    <col min="17" max="18" width="0" hidden="1" customWidth="1"/>
    <col min="19" max="19" width="10.5703125" customWidth="1"/>
    <col min="20" max="21" width="0" hidden="1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 x14ac:dyDescent="0.25">
      <c r="A1" s="11"/>
      <c r="B1" s="11"/>
      <c r="C1" s="219" t="s">
        <v>28</v>
      </c>
      <c r="D1" s="220"/>
      <c r="E1" s="220"/>
      <c r="F1" s="220"/>
      <c r="G1" s="220"/>
      <c r="H1" s="221"/>
      <c r="I1" s="154" t="s">
        <v>95</v>
      </c>
      <c r="J1" s="11"/>
      <c r="K1" s="3"/>
      <c r="L1" s="3"/>
      <c r="M1" s="3"/>
      <c r="N1" s="3"/>
      <c r="O1" s="3"/>
      <c r="P1" s="5" t="s">
        <v>96</v>
      </c>
      <c r="Q1" s="1"/>
      <c r="R1" s="1"/>
      <c r="S1" s="3"/>
      <c r="V1" s="3"/>
      <c r="W1">
        <v>30.126000000000001</v>
      </c>
    </row>
    <row r="2" spans="1:26" ht="20.100000000000001" customHeight="1" x14ac:dyDescent="0.25">
      <c r="A2" s="11"/>
      <c r="B2" s="11"/>
      <c r="C2" s="219" t="s">
        <v>29</v>
      </c>
      <c r="D2" s="220"/>
      <c r="E2" s="220"/>
      <c r="F2" s="220"/>
      <c r="G2" s="220"/>
      <c r="H2" s="221"/>
      <c r="I2" s="154" t="s">
        <v>23</v>
      </c>
      <c r="J2" s="11"/>
      <c r="K2" s="3"/>
      <c r="L2" s="3"/>
      <c r="M2" s="3"/>
      <c r="N2" s="3"/>
      <c r="O2" s="3"/>
      <c r="P2" s="5"/>
      <c r="Q2" s="1"/>
      <c r="R2" s="1"/>
      <c r="S2" s="3"/>
      <c r="V2" s="3"/>
    </row>
    <row r="3" spans="1:26" ht="20.100000000000001" customHeight="1" x14ac:dyDescent="0.25">
      <c r="A3" s="11"/>
      <c r="B3" s="11"/>
      <c r="C3" s="219" t="s">
        <v>30</v>
      </c>
      <c r="D3" s="220"/>
      <c r="E3" s="220"/>
      <c r="F3" s="220"/>
      <c r="G3" s="220"/>
      <c r="H3" s="221"/>
      <c r="I3" s="154" t="s">
        <v>97</v>
      </c>
      <c r="J3" s="11"/>
      <c r="K3" s="3"/>
      <c r="L3" s="3"/>
      <c r="M3" s="3"/>
      <c r="N3" s="3"/>
      <c r="O3" s="3"/>
      <c r="P3" s="5" t="s">
        <v>27</v>
      </c>
      <c r="Q3" s="1"/>
      <c r="R3" s="1"/>
      <c r="S3" s="3"/>
      <c r="V3" s="3"/>
    </row>
    <row r="4" spans="1:26" x14ac:dyDescent="0.25">
      <c r="A4" s="3"/>
      <c r="B4" s="3"/>
      <c r="C4" s="5" t="s">
        <v>98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"/>
      <c r="R4" s="1"/>
      <c r="S4" s="3"/>
      <c r="V4" s="3"/>
    </row>
    <row r="5" spans="1:26" x14ac:dyDescent="0.25">
      <c r="A5" s="3"/>
      <c r="B5" s="3"/>
      <c r="C5" s="202" t="s">
        <v>222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"/>
      <c r="R5" s="1"/>
      <c r="S5" s="3"/>
      <c r="V5" s="3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"/>
      <c r="R6" s="1"/>
      <c r="S6" s="3"/>
      <c r="V6" s="3"/>
    </row>
    <row r="7" spans="1:26" x14ac:dyDescent="0.25">
      <c r="A7" s="13"/>
      <c r="B7" s="13"/>
      <c r="C7" s="14" t="s">
        <v>75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"/>
      <c r="R7" s="1"/>
      <c r="S7" s="13"/>
      <c r="V7" s="13"/>
    </row>
    <row r="8" spans="1:26" ht="15.75" x14ac:dyDescent="0.25">
      <c r="A8" s="156" t="s">
        <v>85</v>
      </c>
      <c r="B8" s="156" t="s">
        <v>86</v>
      </c>
      <c r="C8" s="156" t="s">
        <v>87</v>
      </c>
      <c r="D8" s="156" t="s">
        <v>88</v>
      </c>
      <c r="E8" s="156" t="s">
        <v>89</v>
      </c>
      <c r="F8" s="156" t="s">
        <v>90</v>
      </c>
      <c r="G8" s="156" t="s">
        <v>65</v>
      </c>
      <c r="H8" s="156" t="s">
        <v>66</v>
      </c>
      <c r="I8" s="156" t="s">
        <v>91</v>
      </c>
      <c r="J8" s="156"/>
      <c r="K8" s="156"/>
      <c r="L8" s="156"/>
      <c r="M8" s="156"/>
      <c r="N8" s="156"/>
      <c r="O8" s="156"/>
      <c r="P8" s="156" t="s">
        <v>92</v>
      </c>
      <c r="Q8" s="152"/>
      <c r="R8" s="152"/>
      <c r="S8" s="156" t="s">
        <v>93</v>
      </c>
      <c r="T8" s="153"/>
      <c r="U8" s="153"/>
      <c r="V8" s="156" t="s">
        <v>94</v>
      </c>
      <c r="W8" s="151"/>
      <c r="X8" s="151"/>
      <c r="Y8" s="151"/>
      <c r="Z8" s="151"/>
    </row>
    <row r="9" spans="1:26" x14ac:dyDescent="0.25">
      <c r="A9" s="140"/>
      <c r="B9" s="140"/>
      <c r="C9" s="157"/>
      <c r="D9" s="144" t="s">
        <v>76</v>
      </c>
      <c r="E9" s="140"/>
      <c r="F9" s="158"/>
      <c r="G9" s="141"/>
      <c r="H9" s="141"/>
      <c r="I9" s="141"/>
      <c r="J9" s="140"/>
      <c r="K9" s="140"/>
      <c r="L9" s="140"/>
      <c r="M9" s="140"/>
      <c r="N9" s="140"/>
      <c r="O9" s="140"/>
      <c r="P9" s="140"/>
      <c r="Q9" s="146"/>
      <c r="R9" s="146"/>
      <c r="S9" s="140"/>
      <c r="T9" s="143"/>
      <c r="U9" s="143"/>
      <c r="V9" s="140"/>
      <c r="W9" s="143"/>
      <c r="X9" s="143"/>
      <c r="Y9" s="143"/>
      <c r="Z9" s="143"/>
    </row>
    <row r="10" spans="1:26" x14ac:dyDescent="0.25">
      <c r="A10" s="146"/>
      <c r="B10" s="146"/>
      <c r="C10" s="161" t="s">
        <v>99</v>
      </c>
      <c r="D10" s="160" t="s">
        <v>77</v>
      </c>
      <c r="E10" s="146"/>
      <c r="F10" s="159"/>
      <c r="G10" s="147"/>
      <c r="H10" s="147"/>
      <c r="I10" s="147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3"/>
      <c r="U10" s="143"/>
      <c r="V10" s="146"/>
      <c r="W10" s="143"/>
      <c r="X10" s="143"/>
      <c r="Y10" s="143"/>
      <c r="Z10" s="143"/>
    </row>
    <row r="11" spans="1:26" ht="24.95" customHeight="1" x14ac:dyDescent="0.25">
      <c r="A11" s="167">
        <v>1</v>
      </c>
      <c r="B11" s="162" t="s">
        <v>100</v>
      </c>
      <c r="C11" s="168" t="s">
        <v>101</v>
      </c>
      <c r="D11" s="162" t="s">
        <v>102</v>
      </c>
      <c r="E11" s="162" t="s">
        <v>103</v>
      </c>
      <c r="F11" s="163">
        <v>12</v>
      </c>
      <c r="G11" s="169"/>
      <c r="H11" s="169"/>
      <c r="I11" s="164">
        <f t="shared" ref="I11:I27" si="0">ROUND(F11*(G11+H11),2)</f>
        <v>0</v>
      </c>
      <c r="J11" s="162">
        <f t="shared" ref="J11:J27" si="1">ROUND(F11*(N11),2)</f>
        <v>0</v>
      </c>
      <c r="K11" s="165">
        <f t="shared" ref="K11:K27" si="2">ROUND(F11*(O11),2)</f>
        <v>0</v>
      </c>
      <c r="L11" s="165">
        <f t="shared" ref="L11:L27" si="3">ROUND(F11*(G11),2)</f>
        <v>0</v>
      </c>
      <c r="M11" s="165">
        <f t="shared" ref="M11:M27" si="4">ROUND(F11*(H11),2)</f>
        <v>0</v>
      </c>
      <c r="N11" s="165">
        <v>0</v>
      </c>
      <c r="O11" s="165"/>
      <c r="P11" s="170">
        <v>1.7219999999999999E-2</v>
      </c>
      <c r="Q11" s="170"/>
      <c r="R11" s="170">
        <v>1.7219999999999999E-2</v>
      </c>
      <c r="S11" s="165">
        <f t="shared" ref="S11:S27" si="5">ROUND(F11*(P11),3)</f>
        <v>0.20699999999999999</v>
      </c>
      <c r="T11" s="166"/>
      <c r="U11" s="166"/>
      <c r="V11" s="170"/>
      <c r="Z11">
        <v>0</v>
      </c>
    </row>
    <row r="12" spans="1:26" ht="24.95" customHeight="1" x14ac:dyDescent="0.25">
      <c r="A12" s="167">
        <v>2</v>
      </c>
      <c r="B12" s="162" t="s">
        <v>100</v>
      </c>
      <c r="C12" s="168" t="s">
        <v>191</v>
      </c>
      <c r="D12" s="162" t="s">
        <v>192</v>
      </c>
      <c r="E12" s="162" t="s">
        <v>106</v>
      </c>
      <c r="F12" s="163">
        <v>12.88</v>
      </c>
      <c r="G12" s="169"/>
      <c r="H12" s="169"/>
      <c r="I12" s="164">
        <f t="shared" si="0"/>
        <v>0</v>
      </c>
      <c r="J12" s="162">
        <f t="shared" si="1"/>
        <v>0</v>
      </c>
      <c r="K12" s="165">
        <f t="shared" si="2"/>
        <v>0</v>
      </c>
      <c r="L12" s="165">
        <f t="shared" si="3"/>
        <v>0</v>
      </c>
      <c r="M12" s="165">
        <f t="shared" si="4"/>
        <v>0</v>
      </c>
      <c r="N12" s="165">
        <v>0</v>
      </c>
      <c r="O12" s="165"/>
      <c r="P12" s="170"/>
      <c r="Q12" s="170"/>
      <c r="R12" s="170"/>
      <c r="S12" s="165">
        <f t="shared" si="5"/>
        <v>0</v>
      </c>
      <c r="T12" s="166"/>
      <c r="U12" s="166"/>
      <c r="V12" s="170"/>
      <c r="Z12">
        <v>0</v>
      </c>
    </row>
    <row r="13" spans="1:26" ht="24.95" customHeight="1" x14ac:dyDescent="0.25">
      <c r="A13" s="167">
        <v>3</v>
      </c>
      <c r="B13" s="162" t="s">
        <v>100</v>
      </c>
      <c r="C13" s="168" t="s">
        <v>193</v>
      </c>
      <c r="D13" s="162" t="s">
        <v>194</v>
      </c>
      <c r="E13" s="162" t="s">
        <v>109</v>
      </c>
      <c r="F13" s="163">
        <v>6.44</v>
      </c>
      <c r="G13" s="169"/>
      <c r="H13" s="169"/>
      <c r="I13" s="164">
        <f t="shared" si="0"/>
        <v>0</v>
      </c>
      <c r="J13" s="162">
        <f t="shared" si="1"/>
        <v>0</v>
      </c>
      <c r="K13" s="165">
        <f t="shared" si="2"/>
        <v>0</v>
      </c>
      <c r="L13" s="165">
        <f t="shared" si="3"/>
        <v>0</v>
      </c>
      <c r="M13" s="165">
        <f t="shared" si="4"/>
        <v>0</v>
      </c>
      <c r="N13" s="165">
        <v>0</v>
      </c>
      <c r="O13" s="165"/>
      <c r="P13" s="170"/>
      <c r="Q13" s="170"/>
      <c r="R13" s="170"/>
      <c r="S13" s="165">
        <f t="shared" si="5"/>
        <v>0</v>
      </c>
      <c r="T13" s="166"/>
      <c r="U13" s="166"/>
      <c r="V13" s="170"/>
      <c r="Z13">
        <v>0</v>
      </c>
    </row>
    <row r="14" spans="1:26" ht="24.95" customHeight="1" x14ac:dyDescent="0.25">
      <c r="A14" s="167">
        <v>4</v>
      </c>
      <c r="B14" s="162" t="s">
        <v>100</v>
      </c>
      <c r="C14" s="168" t="s">
        <v>104</v>
      </c>
      <c r="D14" s="162" t="s">
        <v>105</v>
      </c>
      <c r="E14" s="162" t="s">
        <v>106</v>
      </c>
      <c r="F14" s="163">
        <v>2.048</v>
      </c>
      <c r="G14" s="169"/>
      <c r="H14" s="169"/>
      <c r="I14" s="164">
        <f t="shared" si="0"/>
        <v>0</v>
      </c>
      <c r="J14" s="162">
        <f t="shared" si="1"/>
        <v>0</v>
      </c>
      <c r="K14" s="165">
        <f t="shared" si="2"/>
        <v>0</v>
      </c>
      <c r="L14" s="165">
        <f t="shared" si="3"/>
        <v>0</v>
      </c>
      <c r="M14" s="165">
        <f t="shared" si="4"/>
        <v>0</v>
      </c>
      <c r="N14" s="165">
        <v>0</v>
      </c>
      <c r="O14" s="165"/>
      <c r="P14" s="170"/>
      <c r="Q14" s="170"/>
      <c r="R14" s="170"/>
      <c r="S14" s="165">
        <f t="shared" si="5"/>
        <v>0</v>
      </c>
      <c r="T14" s="166"/>
      <c r="U14" s="166"/>
      <c r="V14" s="170"/>
      <c r="Z14">
        <v>0</v>
      </c>
    </row>
    <row r="15" spans="1:26" ht="24.95" customHeight="1" x14ac:dyDescent="0.25">
      <c r="A15" s="167">
        <v>5</v>
      </c>
      <c r="B15" s="162" t="s">
        <v>100</v>
      </c>
      <c r="C15" s="168" t="s">
        <v>107</v>
      </c>
      <c r="D15" s="162" t="s">
        <v>108</v>
      </c>
      <c r="E15" s="162" t="s">
        <v>109</v>
      </c>
      <c r="F15" s="163">
        <v>1.024</v>
      </c>
      <c r="G15" s="169"/>
      <c r="H15" s="169"/>
      <c r="I15" s="164">
        <f t="shared" si="0"/>
        <v>0</v>
      </c>
      <c r="J15" s="162">
        <f t="shared" si="1"/>
        <v>0</v>
      </c>
      <c r="K15" s="165">
        <f t="shared" si="2"/>
        <v>0</v>
      </c>
      <c r="L15" s="165">
        <f t="shared" si="3"/>
        <v>0</v>
      </c>
      <c r="M15" s="165">
        <f t="shared" si="4"/>
        <v>0</v>
      </c>
      <c r="N15" s="165">
        <v>0</v>
      </c>
      <c r="O15" s="165"/>
      <c r="P15" s="170"/>
      <c r="Q15" s="170"/>
      <c r="R15" s="170"/>
      <c r="S15" s="165">
        <f t="shared" si="5"/>
        <v>0</v>
      </c>
      <c r="T15" s="166"/>
      <c r="U15" s="166"/>
      <c r="V15" s="170"/>
      <c r="Z15">
        <v>0</v>
      </c>
    </row>
    <row r="16" spans="1:26" ht="24.95" customHeight="1" x14ac:dyDescent="0.25">
      <c r="A16" s="167">
        <v>6</v>
      </c>
      <c r="B16" s="162" t="s">
        <v>100</v>
      </c>
      <c r="C16" s="168" t="s">
        <v>110</v>
      </c>
      <c r="D16" s="162" t="s">
        <v>111</v>
      </c>
      <c r="E16" s="162" t="s">
        <v>106</v>
      </c>
      <c r="F16" s="163">
        <v>43.527999999999999</v>
      </c>
      <c r="G16" s="169"/>
      <c r="H16" s="169"/>
      <c r="I16" s="164">
        <f t="shared" si="0"/>
        <v>0</v>
      </c>
      <c r="J16" s="162">
        <f t="shared" si="1"/>
        <v>0</v>
      </c>
      <c r="K16" s="165">
        <f t="shared" si="2"/>
        <v>0</v>
      </c>
      <c r="L16" s="165">
        <f t="shared" si="3"/>
        <v>0</v>
      </c>
      <c r="M16" s="165">
        <f t="shared" si="4"/>
        <v>0</v>
      </c>
      <c r="N16" s="165">
        <v>0</v>
      </c>
      <c r="O16" s="165"/>
      <c r="P16" s="170"/>
      <c r="Q16" s="170"/>
      <c r="R16" s="170"/>
      <c r="S16" s="165">
        <f t="shared" si="5"/>
        <v>0</v>
      </c>
      <c r="T16" s="166"/>
      <c r="U16" s="166"/>
      <c r="V16" s="170"/>
      <c r="Z16">
        <v>0</v>
      </c>
    </row>
    <row r="17" spans="1:26" ht="24.95" customHeight="1" x14ac:dyDescent="0.25">
      <c r="A17" s="167">
        <v>7</v>
      </c>
      <c r="B17" s="162" t="s">
        <v>100</v>
      </c>
      <c r="C17" s="168" t="s">
        <v>112</v>
      </c>
      <c r="D17" s="162" t="s">
        <v>113</v>
      </c>
      <c r="E17" s="162" t="s">
        <v>109</v>
      </c>
      <c r="F17" s="163">
        <v>21.763999999999999</v>
      </c>
      <c r="G17" s="169"/>
      <c r="H17" s="169"/>
      <c r="I17" s="164">
        <f t="shared" si="0"/>
        <v>0</v>
      </c>
      <c r="J17" s="162">
        <f t="shared" si="1"/>
        <v>0</v>
      </c>
      <c r="K17" s="165">
        <f t="shared" si="2"/>
        <v>0</v>
      </c>
      <c r="L17" s="165">
        <f t="shared" si="3"/>
        <v>0</v>
      </c>
      <c r="M17" s="165">
        <f t="shared" si="4"/>
        <v>0</v>
      </c>
      <c r="N17" s="165">
        <v>0</v>
      </c>
      <c r="O17" s="165"/>
      <c r="P17" s="170"/>
      <c r="Q17" s="170"/>
      <c r="R17" s="170"/>
      <c r="S17" s="165">
        <f t="shared" si="5"/>
        <v>0</v>
      </c>
      <c r="T17" s="166"/>
      <c r="U17" s="166"/>
      <c r="V17" s="170"/>
      <c r="Z17">
        <v>0</v>
      </c>
    </row>
    <row r="18" spans="1:26" ht="24.95" customHeight="1" x14ac:dyDescent="0.25">
      <c r="A18" s="167">
        <v>8</v>
      </c>
      <c r="B18" s="162" t="s">
        <v>100</v>
      </c>
      <c r="C18" s="168" t="s">
        <v>114</v>
      </c>
      <c r="D18" s="162" t="s">
        <v>115</v>
      </c>
      <c r="E18" s="162" t="s">
        <v>106</v>
      </c>
      <c r="F18" s="163">
        <v>0.51200000000000001</v>
      </c>
      <c r="G18" s="169"/>
      <c r="H18" s="169"/>
      <c r="I18" s="164">
        <f t="shared" si="0"/>
        <v>0</v>
      </c>
      <c r="J18" s="162">
        <f t="shared" si="1"/>
        <v>0</v>
      </c>
      <c r="K18" s="165">
        <f t="shared" si="2"/>
        <v>0</v>
      </c>
      <c r="L18" s="165">
        <f t="shared" si="3"/>
        <v>0</v>
      </c>
      <c r="M18" s="165">
        <f t="shared" si="4"/>
        <v>0</v>
      </c>
      <c r="N18" s="165">
        <v>0</v>
      </c>
      <c r="O18" s="165"/>
      <c r="P18" s="170"/>
      <c r="Q18" s="170"/>
      <c r="R18" s="170"/>
      <c r="S18" s="165">
        <f t="shared" si="5"/>
        <v>0</v>
      </c>
      <c r="T18" s="166"/>
      <c r="U18" s="166"/>
      <c r="V18" s="170"/>
      <c r="Z18">
        <v>0</v>
      </c>
    </row>
    <row r="19" spans="1:26" ht="24.95" customHeight="1" x14ac:dyDescent="0.25">
      <c r="A19" s="167">
        <v>9</v>
      </c>
      <c r="B19" s="162" t="s">
        <v>100</v>
      </c>
      <c r="C19" s="168" t="s">
        <v>116</v>
      </c>
      <c r="D19" s="162" t="s">
        <v>117</v>
      </c>
      <c r="E19" s="162" t="s">
        <v>106</v>
      </c>
      <c r="F19" s="163">
        <v>10.882</v>
      </c>
      <c r="G19" s="169"/>
      <c r="H19" s="169"/>
      <c r="I19" s="164">
        <f t="shared" si="0"/>
        <v>0</v>
      </c>
      <c r="J19" s="162">
        <f t="shared" si="1"/>
        <v>0</v>
      </c>
      <c r="K19" s="165">
        <f t="shared" si="2"/>
        <v>0</v>
      </c>
      <c r="L19" s="165">
        <f t="shared" si="3"/>
        <v>0</v>
      </c>
      <c r="M19" s="165">
        <f t="shared" si="4"/>
        <v>0</v>
      </c>
      <c r="N19" s="165">
        <v>0</v>
      </c>
      <c r="O19" s="165"/>
      <c r="P19" s="170">
        <v>1.043E-2</v>
      </c>
      <c r="Q19" s="170"/>
      <c r="R19" s="170">
        <v>1.043E-2</v>
      </c>
      <c r="S19" s="165">
        <f t="shared" si="5"/>
        <v>0.113</v>
      </c>
      <c r="T19" s="166"/>
      <c r="U19" s="166"/>
      <c r="V19" s="170"/>
      <c r="Z19">
        <v>0</v>
      </c>
    </row>
    <row r="20" spans="1:26" ht="24.95" customHeight="1" x14ac:dyDescent="0.25">
      <c r="A20" s="167">
        <v>10</v>
      </c>
      <c r="B20" s="162" t="s">
        <v>100</v>
      </c>
      <c r="C20" s="168" t="s">
        <v>195</v>
      </c>
      <c r="D20" s="162" t="s">
        <v>196</v>
      </c>
      <c r="E20" s="162" t="s">
        <v>109</v>
      </c>
      <c r="F20" s="163">
        <v>12.88</v>
      </c>
      <c r="G20" s="169"/>
      <c r="H20" s="169"/>
      <c r="I20" s="164">
        <f t="shared" si="0"/>
        <v>0</v>
      </c>
      <c r="J20" s="162">
        <f t="shared" si="1"/>
        <v>0</v>
      </c>
      <c r="K20" s="165">
        <f t="shared" si="2"/>
        <v>0</v>
      </c>
      <c r="L20" s="165">
        <f t="shared" si="3"/>
        <v>0</v>
      </c>
      <c r="M20" s="165">
        <f t="shared" si="4"/>
        <v>0</v>
      </c>
      <c r="N20" s="165">
        <v>0</v>
      </c>
      <c r="O20" s="165"/>
      <c r="P20" s="170"/>
      <c r="Q20" s="170"/>
      <c r="R20" s="170"/>
      <c r="S20" s="165">
        <f t="shared" si="5"/>
        <v>0</v>
      </c>
      <c r="T20" s="166"/>
      <c r="U20" s="166"/>
      <c r="V20" s="170"/>
      <c r="Z20">
        <v>0</v>
      </c>
    </row>
    <row r="21" spans="1:26" ht="24.95" customHeight="1" x14ac:dyDescent="0.25">
      <c r="A21" s="167">
        <v>11</v>
      </c>
      <c r="B21" s="162" t="s">
        <v>100</v>
      </c>
      <c r="C21" s="168" t="s">
        <v>118</v>
      </c>
      <c r="D21" s="162" t="s">
        <v>119</v>
      </c>
      <c r="E21" s="162" t="s">
        <v>109</v>
      </c>
      <c r="F21" s="163">
        <v>44.089999999999996</v>
      </c>
      <c r="G21" s="169"/>
      <c r="H21" s="169"/>
      <c r="I21" s="164">
        <f t="shared" si="0"/>
        <v>0</v>
      </c>
      <c r="J21" s="162">
        <f t="shared" si="1"/>
        <v>0</v>
      </c>
      <c r="K21" s="165">
        <f t="shared" si="2"/>
        <v>0</v>
      </c>
      <c r="L21" s="165">
        <f t="shared" si="3"/>
        <v>0</v>
      </c>
      <c r="M21" s="165">
        <f t="shared" si="4"/>
        <v>0</v>
      </c>
      <c r="N21" s="165">
        <v>0</v>
      </c>
      <c r="O21" s="165"/>
      <c r="P21" s="170"/>
      <c r="Q21" s="170"/>
      <c r="R21" s="170"/>
      <c r="S21" s="165">
        <f t="shared" si="5"/>
        <v>0</v>
      </c>
      <c r="T21" s="166"/>
      <c r="U21" s="166"/>
      <c r="V21" s="170"/>
      <c r="Z21">
        <v>0</v>
      </c>
    </row>
    <row r="22" spans="1:26" ht="24.95" customHeight="1" x14ac:dyDescent="0.25">
      <c r="A22" s="167">
        <v>12</v>
      </c>
      <c r="B22" s="162" t="s">
        <v>100</v>
      </c>
      <c r="C22" s="168" t="s">
        <v>197</v>
      </c>
      <c r="D22" s="162" t="s">
        <v>198</v>
      </c>
      <c r="E22" s="162" t="s">
        <v>106</v>
      </c>
      <c r="F22" s="163">
        <v>12.88</v>
      </c>
      <c r="G22" s="169"/>
      <c r="H22" s="169"/>
      <c r="I22" s="164">
        <f t="shared" si="0"/>
        <v>0</v>
      </c>
      <c r="J22" s="162">
        <f t="shared" si="1"/>
        <v>0</v>
      </c>
      <c r="K22" s="165">
        <f t="shared" si="2"/>
        <v>0</v>
      </c>
      <c r="L22" s="165">
        <f t="shared" si="3"/>
        <v>0</v>
      </c>
      <c r="M22" s="165">
        <f t="shared" si="4"/>
        <v>0</v>
      </c>
      <c r="N22" s="165">
        <v>0</v>
      </c>
      <c r="O22" s="165"/>
      <c r="P22" s="170"/>
      <c r="Q22" s="170"/>
      <c r="R22" s="170"/>
      <c r="S22" s="165">
        <f t="shared" si="5"/>
        <v>0</v>
      </c>
      <c r="T22" s="166"/>
      <c r="U22" s="166"/>
      <c r="V22" s="170"/>
      <c r="Z22">
        <v>0</v>
      </c>
    </row>
    <row r="23" spans="1:26" ht="24.95" customHeight="1" x14ac:dyDescent="0.25">
      <c r="A23" s="167">
        <v>13</v>
      </c>
      <c r="B23" s="162" t="s">
        <v>100</v>
      </c>
      <c r="C23" s="168" t="s">
        <v>199</v>
      </c>
      <c r="D23" s="162" t="s">
        <v>200</v>
      </c>
      <c r="E23" s="162" t="s">
        <v>106</v>
      </c>
      <c r="F23" s="163">
        <v>12.88</v>
      </c>
      <c r="G23" s="169"/>
      <c r="H23" s="169"/>
      <c r="I23" s="164">
        <f t="shared" si="0"/>
        <v>0</v>
      </c>
      <c r="J23" s="162">
        <f t="shared" si="1"/>
        <v>0</v>
      </c>
      <c r="K23" s="165">
        <f t="shared" si="2"/>
        <v>0</v>
      </c>
      <c r="L23" s="165">
        <f t="shared" si="3"/>
        <v>0</v>
      </c>
      <c r="M23" s="165">
        <f t="shared" si="4"/>
        <v>0</v>
      </c>
      <c r="N23" s="165">
        <v>0</v>
      </c>
      <c r="O23" s="165"/>
      <c r="P23" s="170"/>
      <c r="Q23" s="170"/>
      <c r="R23" s="170"/>
      <c r="S23" s="165">
        <f t="shared" si="5"/>
        <v>0</v>
      </c>
      <c r="T23" s="166"/>
      <c r="U23" s="166"/>
      <c r="V23" s="170"/>
      <c r="Z23">
        <v>0</v>
      </c>
    </row>
    <row r="24" spans="1:26" ht="24.95" customHeight="1" x14ac:dyDescent="0.25">
      <c r="A24" s="167">
        <v>14</v>
      </c>
      <c r="B24" s="162" t="s">
        <v>100</v>
      </c>
      <c r="C24" s="168" t="s">
        <v>120</v>
      </c>
      <c r="D24" s="162" t="s">
        <v>121</v>
      </c>
      <c r="E24" s="162" t="s">
        <v>106</v>
      </c>
      <c r="F24" s="163">
        <v>13.21</v>
      </c>
      <c r="G24" s="169"/>
      <c r="H24" s="169"/>
      <c r="I24" s="164">
        <f t="shared" si="0"/>
        <v>0</v>
      </c>
      <c r="J24" s="162">
        <f t="shared" si="1"/>
        <v>0</v>
      </c>
      <c r="K24" s="165">
        <f t="shared" si="2"/>
        <v>0</v>
      </c>
      <c r="L24" s="165">
        <f t="shared" si="3"/>
        <v>0</v>
      </c>
      <c r="M24" s="165">
        <f t="shared" si="4"/>
        <v>0</v>
      </c>
      <c r="N24" s="165">
        <v>0</v>
      </c>
      <c r="O24" s="165"/>
      <c r="P24" s="170"/>
      <c r="Q24" s="170"/>
      <c r="R24" s="170"/>
      <c r="S24" s="165">
        <f t="shared" si="5"/>
        <v>0</v>
      </c>
      <c r="T24" s="166"/>
      <c r="U24" s="166"/>
      <c r="V24" s="170"/>
      <c r="Z24">
        <v>0</v>
      </c>
    </row>
    <row r="25" spans="1:26" ht="24.95" customHeight="1" x14ac:dyDescent="0.25">
      <c r="A25" s="167">
        <v>15</v>
      </c>
      <c r="B25" s="162" t="s">
        <v>100</v>
      </c>
      <c r="C25" s="168" t="s">
        <v>122</v>
      </c>
      <c r="D25" s="162" t="s">
        <v>123</v>
      </c>
      <c r="E25" s="162" t="s">
        <v>124</v>
      </c>
      <c r="F25" s="163">
        <v>4.4159999999999995</v>
      </c>
      <c r="G25" s="169"/>
      <c r="H25" s="169"/>
      <c r="I25" s="164">
        <f t="shared" si="0"/>
        <v>0</v>
      </c>
      <c r="J25" s="162">
        <f t="shared" si="1"/>
        <v>0</v>
      </c>
      <c r="K25" s="165">
        <f t="shared" si="2"/>
        <v>0</v>
      </c>
      <c r="L25" s="165">
        <f t="shared" si="3"/>
        <v>0</v>
      </c>
      <c r="M25" s="165">
        <f t="shared" si="4"/>
        <v>0</v>
      </c>
      <c r="N25" s="165">
        <v>0</v>
      </c>
      <c r="O25" s="165"/>
      <c r="P25" s="170"/>
      <c r="Q25" s="170"/>
      <c r="R25" s="170"/>
      <c r="S25" s="165">
        <f t="shared" si="5"/>
        <v>0</v>
      </c>
      <c r="T25" s="166"/>
      <c r="U25" s="166"/>
      <c r="V25" s="170"/>
      <c r="Z25">
        <v>0</v>
      </c>
    </row>
    <row r="26" spans="1:26" ht="24.95" customHeight="1" x14ac:dyDescent="0.25">
      <c r="A26" s="167">
        <v>16</v>
      </c>
      <c r="B26" s="162" t="s">
        <v>100</v>
      </c>
      <c r="C26" s="168" t="s">
        <v>125</v>
      </c>
      <c r="D26" s="162" t="s">
        <v>126</v>
      </c>
      <c r="E26" s="162" t="s">
        <v>127</v>
      </c>
      <c r="F26" s="163">
        <v>1.1039999999999999</v>
      </c>
      <c r="G26" s="169"/>
      <c r="H26" s="169"/>
      <c r="I26" s="164">
        <f t="shared" si="0"/>
        <v>0</v>
      </c>
      <c r="J26" s="162">
        <f t="shared" si="1"/>
        <v>0</v>
      </c>
      <c r="K26" s="165">
        <f t="shared" si="2"/>
        <v>0</v>
      </c>
      <c r="L26" s="165">
        <f t="shared" si="3"/>
        <v>0</v>
      </c>
      <c r="M26" s="165">
        <f t="shared" si="4"/>
        <v>0</v>
      </c>
      <c r="N26" s="165">
        <v>0</v>
      </c>
      <c r="O26" s="165"/>
      <c r="P26" s="170"/>
      <c r="Q26" s="170"/>
      <c r="R26" s="170"/>
      <c r="S26" s="165">
        <f t="shared" si="5"/>
        <v>0</v>
      </c>
      <c r="T26" s="166"/>
      <c r="U26" s="166"/>
      <c r="V26" s="170"/>
      <c r="Z26">
        <v>0</v>
      </c>
    </row>
    <row r="27" spans="1:26" ht="24.95" customHeight="1" x14ac:dyDescent="0.25">
      <c r="A27" s="176">
        <v>17</v>
      </c>
      <c r="B27" s="171" t="s">
        <v>128</v>
      </c>
      <c r="C27" s="177" t="s">
        <v>129</v>
      </c>
      <c r="D27" s="171" t="s">
        <v>130</v>
      </c>
      <c r="E27" s="171" t="s">
        <v>131</v>
      </c>
      <c r="F27" s="172">
        <v>23.1175</v>
      </c>
      <c r="G27" s="178"/>
      <c r="H27" s="178"/>
      <c r="I27" s="173">
        <f t="shared" si="0"/>
        <v>0</v>
      </c>
      <c r="J27" s="171">
        <f t="shared" si="1"/>
        <v>0</v>
      </c>
      <c r="K27" s="174">
        <f t="shared" si="2"/>
        <v>0</v>
      </c>
      <c r="L27" s="174">
        <f t="shared" si="3"/>
        <v>0</v>
      </c>
      <c r="M27" s="174">
        <f t="shared" si="4"/>
        <v>0</v>
      </c>
      <c r="N27" s="174">
        <v>0</v>
      </c>
      <c r="O27" s="174"/>
      <c r="P27" s="179">
        <v>1</v>
      </c>
      <c r="Q27" s="179"/>
      <c r="R27" s="179">
        <v>1</v>
      </c>
      <c r="S27" s="174">
        <f t="shared" si="5"/>
        <v>23.117999999999999</v>
      </c>
      <c r="T27" s="175"/>
      <c r="U27" s="175"/>
      <c r="V27" s="179"/>
      <c r="Z27">
        <v>0</v>
      </c>
    </row>
    <row r="28" spans="1:26" x14ac:dyDescent="0.25">
      <c r="A28" s="146"/>
      <c r="B28" s="146"/>
      <c r="C28" s="161" t="s">
        <v>99</v>
      </c>
      <c r="D28" s="160" t="s">
        <v>77</v>
      </c>
      <c r="E28" s="146"/>
      <c r="F28" s="159"/>
      <c r="G28" s="149">
        <f>ROUND((SUM(L10:L27))/1,2)</f>
        <v>0</v>
      </c>
      <c r="H28" s="149">
        <f>ROUND((SUM(M10:M27))/1,2)</f>
        <v>0</v>
      </c>
      <c r="I28" s="149">
        <f>ROUND((SUM(I10:I27))/1,2)</f>
        <v>0</v>
      </c>
      <c r="J28" s="146"/>
      <c r="K28" s="146"/>
      <c r="L28" s="146">
        <f>ROUND((SUM(L10:L27))/1,2)</f>
        <v>0</v>
      </c>
      <c r="M28" s="146">
        <f>ROUND((SUM(M10:M27))/1,2)</f>
        <v>0</v>
      </c>
      <c r="N28" s="146"/>
      <c r="O28" s="146"/>
      <c r="P28" s="180"/>
      <c r="Q28" s="146"/>
      <c r="R28" s="146"/>
      <c r="S28" s="180">
        <f>ROUND((SUM(S10:S27))/1,2)</f>
        <v>23.44</v>
      </c>
      <c r="T28" s="143"/>
      <c r="U28" s="143"/>
      <c r="V28" s="2">
        <f>ROUND((SUM(V10:V27))/1,2)</f>
        <v>0</v>
      </c>
      <c r="W28" s="143"/>
      <c r="X28" s="143"/>
      <c r="Y28" s="143"/>
      <c r="Z28" s="143"/>
    </row>
    <row r="29" spans="1:26" x14ac:dyDescent="0.25">
      <c r="A29" s="1"/>
      <c r="B29" s="1"/>
      <c r="C29" s="1"/>
      <c r="D29" s="1"/>
      <c r="E29" s="1"/>
      <c r="F29" s="155"/>
      <c r="G29" s="139"/>
      <c r="H29" s="139"/>
      <c r="I29" s="139"/>
      <c r="J29" s="1"/>
      <c r="K29" s="1"/>
      <c r="L29" s="1"/>
      <c r="M29" s="1"/>
      <c r="N29" s="1"/>
      <c r="O29" s="1"/>
      <c r="P29" s="1"/>
      <c r="Q29" s="1"/>
      <c r="R29" s="1"/>
      <c r="S29" s="1"/>
      <c r="V29" s="1"/>
    </row>
    <row r="30" spans="1:26" x14ac:dyDescent="0.25">
      <c r="A30" s="146"/>
      <c r="B30" s="146"/>
      <c r="C30" s="161" t="s">
        <v>132</v>
      </c>
      <c r="D30" s="160" t="s">
        <v>78</v>
      </c>
      <c r="E30" s="146"/>
      <c r="F30" s="159"/>
      <c r="G30" s="147"/>
      <c r="H30" s="147"/>
      <c r="I30" s="147"/>
      <c r="J30" s="146"/>
      <c r="K30" s="146"/>
      <c r="L30" s="146"/>
      <c r="M30" s="146"/>
      <c r="N30" s="146"/>
      <c r="O30" s="146"/>
      <c r="P30" s="146"/>
      <c r="Q30" s="146"/>
      <c r="R30" s="146"/>
      <c r="S30" s="146"/>
      <c r="T30" s="143"/>
      <c r="U30" s="143"/>
      <c r="V30" s="146"/>
      <c r="W30" s="143"/>
      <c r="X30" s="143"/>
      <c r="Y30" s="143"/>
      <c r="Z30" s="143"/>
    </row>
    <row r="31" spans="1:26" ht="24.95" customHeight="1" x14ac:dyDescent="0.25">
      <c r="A31" s="167">
        <v>18</v>
      </c>
      <c r="B31" s="162" t="s">
        <v>133</v>
      </c>
      <c r="C31" s="168" t="s">
        <v>134</v>
      </c>
      <c r="D31" s="162" t="s">
        <v>135</v>
      </c>
      <c r="E31" s="162" t="s">
        <v>106</v>
      </c>
      <c r="F31" s="163">
        <v>4.51</v>
      </c>
      <c r="G31" s="169"/>
      <c r="H31" s="169"/>
      <c r="I31" s="164">
        <f>ROUND(F31*(G31+H31),2)</f>
        <v>0</v>
      </c>
      <c r="J31" s="162">
        <f>ROUND(F31*(N31),2)</f>
        <v>0</v>
      </c>
      <c r="K31" s="165">
        <f>ROUND(F31*(O31),2)</f>
        <v>0</v>
      </c>
      <c r="L31" s="165">
        <f>ROUND(F31*(G31),2)</f>
        <v>0</v>
      </c>
      <c r="M31" s="165">
        <f>ROUND(F31*(H31),2)</f>
        <v>0</v>
      </c>
      <c r="N31" s="165">
        <v>0</v>
      </c>
      <c r="O31" s="165"/>
      <c r="P31" s="170">
        <v>2.3223400000000001</v>
      </c>
      <c r="Q31" s="170"/>
      <c r="R31" s="170">
        <v>2.3223400000000001</v>
      </c>
      <c r="S31" s="165">
        <f>ROUND(F31*(P31),3)</f>
        <v>10.474</v>
      </c>
      <c r="T31" s="166"/>
      <c r="U31" s="166"/>
      <c r="V31" s="170"/>
      <c r="Z31">
        <v>0</v>
      </c>
    </row>
    <row r="32" spans="1:26" ht="24.95" customHeight="1" x14ac:dyDescent="0.25">
      <c r="A32" s="167">
        <v>19</v>
      </c>
      <c r="B32" s="162" t="s">
        <v>133</v>
      </c>
      <c r="C32" s="168" t="s">
        <v>136</v>
      </c>
      <c r="D32" s="162" t="s">
        <v>137</v>
      </c>
      <c r="E32" s="162" t="s">
        <v>127</v>
      </c>
      <c r="F32" s="163">
        <v>31.62</v>
      </c>
      <c r="G32" s="169"/>
      <c r="H32" s="169"/>
      <c r="I32" s="164">
        <f>ROUND(F32*(G32+H32),2)</f>
        <v>0</v>
      </c>
      <c r="J32" s="162">
        <f>ROUND(F32*(N32),2)</f>
        <v>0</v>
      </c>
      <c r="K32" s="165">
        <f>ROUND(F32*(O32),2)</f>
        <v>0</v>
      </c>
      <c r="L32" s="165">
        <f>ROUND(F32*(G32),2)</f>
        <v>0</v>
      </c>
      <c r="M32" s="165">
        <f>ROUND(F32*(H32),2)</f>
        <v>0</v>
      </c>
      <c r="N32" s="165">
        <v>0</v>
      </c>
      <c r="O32" s="165"/>
      <c r="P32" s="170">
        <v>6.7000000000000002E-4</v>
      </c>
      <c r="Q32" s="170"/>
      <c r="R32" s="170">
        <v>6.7000000000000002E-4</v>
      </c>
      <c r="S32" s="165">
        <f>ROUND(F32*(P32),3)</f>
        <v>2.1000000000000001E-2</v>
      </c>
      <c r="T32" s="166"/>
      <c r="U32" s="166"/>
      <c r="V32" s="170"/>
      <c r="Z32">
        <v>0</v>
      </c>
    </row>
    <row r="33" spans="1:26" ht="24.95" customHeight="1" x14ac:dyDescent="0.25">
      <c r="A33" s="167">
        <v>20</v>
      </c>
      <c r="B33" s="162" t="s">
        <v>133</v>
      </c>
      <c r="C33" s="168" t="s">
        <v>138</v>
      </c>
      <c r="D33" s="162" t="s">
        <v>139</v>
      </c>
      <c r="E33" s="162" t="s">
        <v>127</v>
      </c>
      <c r="F33" s="163">
        <v>31.62</v>
      </c>
      <c r="G33" s="169"/>
      <c r="H33" s="169"/>
      <c r="I33" s="164">
        <f>ROUND(F33*(G33+H33),2)</f>
        <v>0</v>
      </c>
      <c r="J33" s="162">
        <f>ROUND(F33*(N33),2)</f>
        <v>0</v>
      </c>
      <c r="K33" s="165">
        <f>ROUND(F33*(O33),2)</f>
        <v>0</v>
      </c>
      <c r="L33" s="165">
        <f>ROUND(F33*(G33),2)</f>
        <v>0</v>
      </c>
      <c r="M33" s="165">
        <f>ROUND(F33*(H33),2)</f>
        <v>0</v>
      </c>
      <c r="N33" s="165">
        <v>0</v>
      </c>
      <c r="O33" s="165"/>
      <c r="P33" s="170"/>
      <c r="Q33" s="170"/>
      <c r="R33" s="170"/>
      <c r="S33" s="165">
        <f>ROUND(F33*(P33),3)</f>
        <v>0</v>
      </c>
      <c r="T33" s="166"/>
      <c r="U33" s="166"/>
      <c r="V33" s="170"/>
      <c r="Z33">
        <v>0</v>
      </c>
    </row>
    <row r="34" spans="1:26" ht="24.95" customHeight="1" x14ac:dyDescent="0.25">
      <c r="A34" s="167">
        <v>21</v>
      </c>
      <c r="B34" s="162" t="s">
        <v>133</v>
      </c>
      <c r="C34" s="168" t="s">
        <v>223</v>
      </c>
      <c r="D34" s="162" t="s">
        <v>224</v>
      </c>
      <c r="E34" s="162" t="s">
        <v>170</v>
      </c>
      <c r="F34" s="163">
        <v>0.26727899999999999</v>
      </c>
      <c r="G34" s="169"/>
      <c r="H34" s="169"/>
      <c r="I34" s="164">
        <f>ROUND(F34*(G34+H34),2)</f>
        <v>0</v>
      </c>
      <c r="J34" s="162">
        <f>ROUND(F34*(N34),2)</f>
        <v>0</v>
      </c>
      <c r="K34" s="165">
        <f>ROUND(F34*(O34),2)</f>
        <v>0</v>
      </c>
      <c r="L34" s="165">
        <f>ROUND(F34*(G34),2)</f>
        <v>0</v>
      </c>
      <c r="M34" s="165">
        <f>ROUND(F34*(H34),2)</f>
        <v>0</v>
      </c>
      <c r="N34" s="165">
        <v>0</v>
      </c>
      <c r="O34" s="165"/>
      <c r="P34" s="170">
        <v>3.7399999999999998E-3</v>
      </c>
      <c r="Q34" s="170"/>
      <c r="R34" s="170">
        <v>3.7399999999999998E-3</v>
      </c>
      <c r="S34" s="165">
        <f>ROUND(F34*(P34),3)</f>
        <v>1E-3</v>
      </c>
      <c r="T34" s="166"/>
      <c r="U34" s="166"/>
      <c r="V34" s="170"/>
      <c r="Z34">
        <v>0</v>
      </c>
    </row>
    <row r="35" spans="1:26" ht="24.95" customHeight="1" x14ac:dyDescent="0.25">
      <c r="A35" s="176">
        <v>22</v>
      </c>
      <c r="B35" s="171" t="s">
        <v>160</v>
      </c>
      <c r="C35" s="177" t="s">
        <v>225</v>
      </c>
      <c r="D35" s="171" t="s">
        <v>226</v>
      </c>
      <c r="E35" s="171" t="s">
        <v>127</v>
      </c>
      <c r="F35" s="172">
        <v>26.075999999999997</v>
      </c>
      <c r="G35" s="178"/>
      <c r="H35" s="178"/>
      <c r="I35" s="173">
        <f>ROUND(F35*(G35+H35),2)</f>
        <v>0</v>
      </c>
      <c r="J35" s="171">
        <f>ROUND(F35*(N35),2)</f>
        <v>0</v>
      </c>
      <c r="K35" s="174">
        <f>ROUND(F35*(O35),2)</f>
        <v>0</v>
      </c>
      <c r="L35" s="174">
        <f>ROUND(F35*(G35),2)</f>
        <v>0</v>
      </c>
      <c r="M35" s="174">
        <f>ROUND(F35*(H35),2)</f>
        <v>0</v>
      </c>
      <c r="N35" s="174">
        <v>0</v>
      </c>
      <c r="O35" s="174"/>
      <c r="P35" s="179">
        <v>1.234E-2</v>
      </c>
      <c r="Q35" s="179"/>
      <c r="R35" s="179">
        <v>1.234E-2</v>
      </c>
      <c r="S35" s="174">
        <f>ROUND(F35*(P35),3)</f>
        <v>0.32200000000000001</v>
      </c>
      <c r="T35" s="175"/>
      <c r="U35" s="175"/>
      <c r="V35" s="179"/>
      <c r="Z35">
        <v>0</v>
      </c>
    </row>
    <row r="36" spans="1:26" x14ac:dyDescent="0.25">
      <c r="A36" s="146"/>
      <c r="B36" s="146"/>
      <c r="C36" s="161" t="s">
        <v>132</v>
      </c>
      <c r="D36" s="160" t="s">
        <v>78</v>
      </c>
      <c r="E36" s="146"/>
      <c r="F36" s="159"/>
      <c r="G36" s="149">
        <f>ROUND((SUM(L30:L35))/1,2)</f>
        <v>0</v>
      </c>
      <c r="H36" s="149">
        <f>ROUND((SUM(M30:M35))/1,2)</f>
        <v>0</v>
      </c>
      <c r="I36" s="149">
        <f>ROUND((SUM(I30:I35))/1,2)</f>
        <v>0</v>
      </c>
      <c r="J36" s="146"/>
      <c r="K36" s="146"/>
      <c r="L36" s="146">
        <f>ROUND((SUM(L30:L35))/1,2)</f>
        <v>0</v>
      </c>
      <c r="M36" s="146">
        <f>ROUND((SUM(M30:M35))/1,2)</f>
        <v>0</v>
      </c>
      <c r="N36" s="146"/>
      <c r="O36" s="146"/>
      <c r="P36" s="180"/>
      <c r="Q36" s="146"/>
      <c r="R36" s="146"/>
      <c r="S36" s="180">
        <f>ROUND((SUM(S30:S35))/1,2)</f>
        <v>10.82</v>
      </c>
      <c r="T36" s="143"/>
      <c r="U36" s="143"/>
      <c r="V36" s="2">
        <f>ROUND((SUM(V30:V35))/1,2)</f>
        <v>0</v>
      </c>
      <c r="W36" s="143"/>
      <c r="X36" s="143"/>
      <c r="Y36" s="143"/>
      <c r="Z36" s="143"/>
    </row>
    <row r="37" spans="1:26" x14ac:dyDescent="0.25">
      <c r="A37" s="1"/>
      <c r="B37" s="1"/>
      <c r="C37" s="1"/>
      <c r="D37" s="1"/>
      <c r="E37" s="1"/>
      <c r="F37" s="155"/>
      <c r="G37" s="139"/>
      <c r="H37" s="139"/>
      <c r="I37" s="139"/>
      <c r="J37" s="1"/>
      <c r="K37" s="1"/>
      <c r="L37" s="1"/>
      <c r="M37" s="1"/>
      <c r="N37" s="1"/>
      <c r="O37" s="1"/>
      <c r="P37" s="1"/>
      <c r="Q37" s="1"/>
      <c r="R37" s="1"/>
      <c r="S37" s="1"/>
      <c r="V37" s="1"/>
    </row>
    <row r="38" spans="1:26" x14ac:dyDescent="0.25">
      <c r="A38" s="146"/>
      <c r="B38" s="146"/>
      <c r="C38" s="161" t="s">
        <v>140</v>
      </c>
      <c r="D38" s="160" t="s">
        <v>79</v>
      </c>
      <c r="E38" s="146"/>
      <c r="F38" s="159"/>
      <c r="G38" s="147"/>
      <c r="H38" s="147"/>
      <c r="I38" s="147"/>
      <c r="J38" s="146"/>
      <c r="K38" s="146"/>
      <c r="L38" s="146"/>
      <c r="M38" s="146"/>
      <c r="N38" s="146"/>
      <c r="O38" s="146"/>
      <c r="P38" s="146"/>
      <c r="Q38" s="146"/>
      <c r="R38" s="146"/>
      <c r="S38" s="146"/>
      <c r="T38" s="143"/>
      <c r="U38" s="143"/>
      <c r="V38" s="146"/>
      <c r="W38" s="143"/>
      <c r="X38" s="143"/>
      <c r="Y38" s="143"/>
      <c r="Z38" s="143"/>
    </row>
    <row r="39" spans="1:26" ht="24.95" customHeight="1" x14ac:dyDescent="0.25">
      <c r="A39" s="167">
        <v>23</v>
      </c>
      <c r="B39" s="162" t="s">
        <v>227</v>
      </c>
      <c r="C39" s="168" t="s">
        <v>228</v>
      </c>
      <c r="D39" s="162" t="s">
        <v>229</v>
      </c>
      <c r="E39" s="162" t="s">
        <v>103</v>
      </c>
      <c r="F39" s="163">
        <v>5.36</v>
      </c>
      <c r="G39" s="169"/>
      <c r="H39" s="169"/>
      <c r="I39" s="164">
        <f t="shared" ref="I39:I47" si="6">ROUND(F39*(G39+H39),2)</f>
        <v>0</v>
      </c>
      <c r="J39" s="162">
        <f t="shared" ref="J39:J47" si="7">ROUND(F39*(N39),2)</f>
        <v>0</v>
      </c>
      <c r="K39" s="165">
        <f t="shared" ref="K39:K47" si="8">ROUND(F39*(O39),2)</f>
        <v>0</v>
      </c>
      <c r="L39" s="165">
        <f t="shared" ref="L39:L47" si="9">ROUND(F39*(G39),2)</f>
        <v>0</v>
      </c>
      <c r="M39" s="165">
        <f t="shared" ref="M39:M47" si="10">ROUND(F39*(H39),2)</f>
        <v>0</v>
      </c>
      <c r="N39" s="165">
        <v>0</v>
      </c>
      <c r="O39" s="165"/>
      <c r="P39" s="170">
        <v>4.6000000000000001E-4</v>
      </c>
      <c r="Q39" s="170"/>
      <c r="R39" s="170">
        <v>4.6000000000000001E-4</v>
      </c>
      <c r="S39" s="165">
        <f t="shared" ref="S39:S47" si="11">ROUND(F39*(P39),3)</f>
        <v>2E-3</v>
      </c>
      <c r="T39" s="166"/>
      <c r="U39" s="166"/>
      <c r="V39" s="170"/>
      <c r="Z39">
        <v>0</v>
      </c>
    </row>
    <row r="40" spans="1:26" ht="24.95" customHeight="1" x14ac:dyDescent="0.25">
      <c r="A40" s="167">
        <v>24</v>
      </c>
      <c r="B40" s="162" t="s">
        <v>227</v>
      </c>
      <c r="C40" s="168" t="s">
        <v>230</v>
      </c>
      <c r="D40" s="162" t="s">
        <v>231</v>
      </c>
      <c r="E40" s="162" t="s">
        <v>232</v>
      </c>
      <c r="F40" s="163">
        <v>6</v>
      </c>
      <c r="G40" s="169"/>
      <c r="H40" s="169"/>
      <c r="I40" s="164">
        <f t="shared" si="6"/>
        <v>0</v>
      </c>
      <c r="J40" s="162">
        <f t="shared" si="7"/>
        <v>0</v>
      </c>
      <c r="K40" s="165">
        <f t="shared" si="8"/>
        <v>0</v>
      </c>
      <c r="L40" s="165">
        <f t="shared" si="9"/>
        <v>0</v>
      </c>
      <c r="M40" s="165">
        <f t="shared" si="10"/>
        <v>0</v>
      </c>
      <c r="N40" s="165">
        <v>0</v>
      </c>
      <c r="O40" s="165"/>
      <c r="P40" s="170">
        <v>2.5999999999999998E-4</v>
      </c>
      <c r="Q40" s="170"/>
      <c r="R40" s="170">
        <v>2.5999999999999998E-4</v>
      </c>
      <c r="S40" s="165">
        <f t="shared" si="11"/>
        <v>2E-3</v>
      </c>
      <c r="T40" s="166"/>
      <c r="U40" s="166"/>
      <c r="V40" s="170"/>
      <c r="Z40">
        <v>0</v>
      </c>
    </row>
    <row r="41" spans="1:26" ht="24.95" customHeight="1" x14ac:dyDescent="0.25">
      <c r="A41" s="167">
        <v>25</v>
      </c>
      <c r="B41" s="162" t="s">
        <v>233</v>
      </c>
      <c r="C41" s="168" t="s">
        <v>234</v>
      </c>
      <c r="D41" s="162" t="s">
        <v>235</v>
      </c>
      <c r="E41" s="162" t="s">
        <v>232</v>
      </c>
      <c r="F41" s="163">
        <v>2</v>
      </c>
      <c r="G41" s="169"/>
      <c r="H41" s="169"/>
      <c r="I41" s="164">
        <f t="shared" si="6"/>
        <v>0</v>
      </c>
      <c r="J41" s="162">
        <f t="shared" si="7"/>
        <v>0</v>
      </c>
      <c r="K41" s="165">
        <f t="shared" si="8"/>
        <v>0</v>
      </c>
      <c r="L41" s="165">
        <f t="shared" si="9"/>
        <v>0</v>
      </c>
      <c r="M41" s="165">
        <f t="shared" si="10"/>
        <v>0</v>
      </c>
      <c r="N41" s="165">
        <v>0</v>
      </c>
      <c r="O41" s="165"/>
      <c r="P41" s="170">
        <v>6.0200000000000002E-3</v>
      </c>
      <c r="Q41" s="170"/>
      <c r="R41" s="170">
        <v>6.0200000000000002E-3</v>
      </c>
      <c r="S41" s="165">
        <f t="shared" si="11"/>
        <v>1.2E-2</v>
      </c>
      <c r="T41" s="166"/>
      <c r="U41" s="166"/>
      <c r="V41" s="170"/>
      <c r="Z41">
        <v>0</v>
      </c>
    </row>
    <row r="42" spans="1:26" ht="24.95" customHeight="1" x14ac:dyDescent="0.25">
      <c r="A42" s="167">
        <v>26</v>
      </c>
      <c r="B42" s="162" t="s">
        <v>141</v>
      </c>
      <c r="C42" s="168" t="s">
        <v>142</v>
      </c>
      <c r="D42" s="162" t="s">
        <v>143</v>
      </c>
      <c r="E42" s="162" t="s">
        <v>124</v>
      </c>
      <c r="F42" s="163">
        <v>18.850000000000001</v>
      </c>
      <c r="G42" s="169"/>
      <c r="H42" s="169"/>
      <c r="I42" s="164">
        <f t="shared" si="6"/>
        <v>0</v>
      </c>
      <c r="J42" s="162">
        <f t="shared" si="7"/>
        <v>0</v>
      </c>
      <c r="K42" s="165">
        <f t="shared" si="8"/>
        <v>0</v>
      </c>
      <c r="L42" s="165">
        <f t="shared" si="9"/>
        <v>0</v>
      </c>
      <c r="M42" s="165">
        <f t="shared" si="10"/>
        <v>0</v>
      </c>
      <c r="N42" s="165">
        <v>0</v>
      </c>
      <c r="O42" s="165"/>
      <c r="P42" s="170">
        <v>0.90161999999999998</v>
      </c>
      <c r="Q42" s="170"/>
      <c r="R42" s="170">
        <v>0.90161999999999998</v>
      </c>
      <c r="S42" s="165">
        <f t="shared" si="11"/>
        <v>16.995999999999999</v>
      </c>
      <c r="T42" s="166"/>
      <c r="U42" s="166"/>
      <c r="V42" s="170"/>
      <c r="Z42">
        <v>0</v>
      </c>
    </row>
    <row r="43" spans="1:26" ht="24.95" customHeight="1" x14ac:dyDescent="0.25">
      <c r="A43" s="167">
        <v>27</v>
      </c>
      <c r="B43" s="162" t="s">
        <v>141</v>
      </c>
      <c r="C43" s="168" t="s">
        <v>144</v>
      </c>
      <c r="D43" s="162" t="s">
        <v>145</v>
      </c>
      <c r="E43" s="162" t="s">
        <v>127</v>
      </c>
      <c r="F43" s="163">
        <v>5.0999999999999996</v>
      </c>
      <c r="G43" s="169"/>
      <c r="H43" s="169"/>
      <c r="I43" s="164">
        <f t="shared" si="6"/>
        <v>0</v>
      </c>
      <c r="J43" s="162">
        <f t="shared" si="7"/>
        <v>0</v>
      </c>
      <c r="K43" s="165">
        <f t="shared" si="8"/>
        <v>0</v>
      </c>
      <c r="L43" s="165">
        <f t="shared" si="9"/>
        <v>0</v>
      </c>
      <c r="M43" s="165">
        <f t="shared" si="10"/>
        <v>0</v>
      </c>
      <c r="N43" s="165">
        <v>0</v>
      </c>
      <c r="O43" s="165"/>
      <c r="P43" s="170">
        <v>1.56209</v>
      </c>
      <c r="Q43" s="170"/>
      <c r="R43" s="170">
        <v>1.56209</v>
      </c>
      <c r="S43" s="165">
        <f t="shared" si="11"/>
        <v>7.9669999999999996</v>
      </c>
      <c r="T43" s="166"/>
      <c r="U43" s="166"/>
      <c r="V43" s="170"/>
      <c r="Z43">
        <v>0</v>
      </c>
    </row>
    <row r="44" spans="1:26" ht="24.95" customHeight="1" x14ac:dyDescent="0.25">
      <c r="A44" s="176">
        <v>28</v>
      </c>
      <c r="B44" s="171" t="s">
        <v>236</v>
      </c>
      <c r="C44" s="177" t="s">
        <v>237</v>
      </c>
      <c r="D44" s="171" t="s">
        <v>238</v>
      </c>
      <c r="E44" s="171" t="s">
        <v>239</v>
      </c>
      <c r="F44" s="172">
        <v>0.9</v>
      </c>
      <c r="G44" s="178"/>
      <c r="H44" s="178"/>
      <c r="I44" s="173">
        <f t="shared" si="6"/>
        <v>0</v>
      </c>
      <c r="J44" s="171">
        <f t="shared" si="7"/>
        <v>0</v>
      </c>
      <c r="K44" s="174">
        <f t="shared" si="8"/>
        <v>0</v>
      </c>
      <c r="L44" s="174">
        <f t="shared" si="9"/>
        <v>0</v>
      </c>
      <c r="M44" s="174">
        <f t="shared" si="10"/>
        <v>0</v>
      </c>
      <c r="N44" s="174">
        <v>0</v>
      </c>
      <c r="O44" s="174"/>
      <c r="P44" s="179">
        <v>4.0000000000000002E-4</v>
      </c>
      <c r="Q44" s="179"/>
      <c r="R44" s="179">
        <v>4.0000000000000002E-4</v>
      </c>
      <c r="S44" s="174">
        <f t="shared" si="11"/>
        <v>0</v>
      </c>
      <c r="T44" s="175"/>
      <c r="U44" s="175"/>
      <c r="V44" s="179"/>
      <c r="Z44">
        <v>0</v>
      </c>
    </row>
    <row r="45" spans="1:26" ht="24.95" customHeight="1" x14ac:dyDescent="0.25">
      <c r="A45" s="176">
        <v>29</v>
      </c>
      <c r="B45" s="171" t="s">
        <v>236</v>
      </c>
      <c r="C45" s="177" t="s">
        <v>240</v>
      </c>
      <c r="D45" s="171" t="s">
        <v>241</v>
      </c>
      <c r="E45" s="171" t="s">
        <v>242</v>
      </c>
      <c r="F45" s="172">
        <v>5.75</v>
      </c>
      <c r="G45" s="178"/>
      <c r="H45" s="178"/>
      <c r="I45" s="173">
        <f t="shared" si="6"/>
        <v>0</v>
      </c>
      <c r="J45" s="171">
        <f t="shared" si="7"/>
        <v>0</v>
      </c>
      <c r="K45" s="174">
        <f t="shared" si="8"/>
        <v>0</v>
      </c>
      <c r="L45" s="174">
        <f t="shared" si="9"/>
        <v>0</v>
      </c>
      <c r="M45" s="174">
        <f t="shared" si="10"/>
        <v>0</v>
      </c>
      <c r="N45" s="174">
        <v>0</v>
      </c>
      <c r="O45" s="174"/>
      <c r="P45" s="179"/>
      <c r="Q45" s="179"/>
      <c r="R45" s="179"/>
      <c r="S45" s="174">
        <f t="shared" si="11"/>
        <v>0</v>
      </c>
      <c r="T45" s="175"/>
      <c r="U45" s="175"/>
      <c r="V45" s="179"/>
      <c r="Z45">
        <v>0</v>
      </c>
    </row>
    <row r="46" spans="1:26" ht="24.95" customHeight="1" x14ac:dyDescent="0.25">
      <c r="A46" s="176">
        <v>30</v>
      </c>
      <c r="B46" s="171" t="s">
        <v>236</v>
      </c>
      <c r="C46" s="177" t="s">
        <v>243</v>
      </c>
      <c r="D46" s="171" t="s">
        <v>244</v>
      </c>
      <c r="E46" s="171" t="s">
        <v>239</v>
      </c>
      <c r="F46" s="172">
        <v>20</v>
      </c>
      <c r="G46" s="178"/>
      <c r="H46" s="178"/>
      <c r="I46" s="173">
        <f t="shared" si="6"/>
        <v>0</v>
      </c>
      <c r="J46" s="171">
        <f t="shared" si="7"/>
        <v>0</v>
      </c>
      <c r="K46" s="174">
        <f t="shared" si="8"/>
        <v>0</v>
      </c>
      <c r="L46" s="174">
        <f t="shared" si="9"/>
        <v>0</v>
      </c>
      <c r="M46" s="174">
        <f t="shared" si="10"/>
        <v>0</v>
      </c>
      <c r="N46" s="174">
        <v>0</v>
      </c>
      <c r="O46" s="174"/>
      <c r="P46" s="179"/>
      <c r="Q46" s="179"/>
      <c r="R46" s="179"/>
      <c r="S46" s="174">
        <f t="shared" si="11"/>
        <v>0</v>
      </c>
      <c r="T46" s="175"/>
      <c r="U46" s="175"/>
      <c r="V46" s="179"/>
      <c r="Z46">
        <v>0</v>
      </c>
    </row>
    <row r="47" spans="1:26" ht="24.95" customHeight="1" x14ac:dyDescent="0.25">
      <c r="A47" s="176">
        <v>31</v>
      </c>
      <c r="B47" s="171" t="s">
        <v>236</v>
      </c>
      <c r="C47" s="177" t="s">
        <v>245</v>
      </c>
      <c r="D47" s="171" t="s">
        <v>246</v>
      </c>
      <c r="E47" s="171" t="s">
        <v>239</v>
      </c>
      <c r="F47" s="172">
        <v>10</v>
      </c>
      <c r="G47" s="178"/>
      <c r="H47" s="178"/>
      <c r="I47" s="173">
        <f t="shared" si="6"/>
        <v>0</v>
      </c>
      <c r="J47" s="171">
        <f t="shared" si="7"/>
        <v>0</v>
      </c>
      <c r="K47" s="174">
        <f t="shared" si="8"/>
        <v>0</v>
      </c>
      <c r="L47" s="174">
        <f t="shared" si="9"/>
        <v>0</v>
      </c>
      <c r="M47" s="174">
        <f t="shared" si="10"/>
        <v>0</v>
      </c>
      <c r="N47" s="174">
        <v>0</v>
      </c>
      <c r="O47" s="174"/>
      <c r="P47" s="179"/>
      <c r="Q47" s="179"/>
      <c r="R47" s="179"/>
      <c r="S47" s="174">
        <f t="shared" si="11"/>
        <v>0</v>
      </c>
      <c r="T47" s="175"/>
      <c r="U47" s="175"/>
      <c r="V47" s="179"/>
      <c r="Z47">
        <v>0</v>
      </c>
    </row>
    <row r="48" spans="1:26" x14ac:dyDescent="0.25">
      <c r="A48" s="146"/>
      <c r="B48" s="146"/>
      <c r="C48" s="161" t="s">
        <v>140</v>
      </c>
      <c r="D48" s="160" t="s">
        <v>79</v>
      </c>
      <c r="E48" s="146"/>
      <c r="F48" s="159"/>
      <c r="G48" s="149">
        <f>ROUND((SUM(L38:L47))/1,2)</f>
        <v>0</v>
      </c>
      <c r="H48" s="149">
        <f>ROUND((SUM(M38:M47))/1,2)</f>
        <v>0</v>
      </c>
      <c r="I48" s="149">
        <f>ROUND((SUM(I38:I47))/1,2)</f>
        <v>0</v>
      </c>
      <c r="J48" s="146"/>
      <c r="K48" s="146"/>
      <c r="L48" s="146">
        <f>ROUND((SUM(L38:L47))/1,2)</f>
        <v>0</v>
      </c>
      <c r="M48" s="146">
        <f>ROUND((SUM(M38:M47))/1,2)</f>
        <v>0</v>
      </c>
      <c r="N48" s="146"/>
      <c r="O48" s="146"/>
      <c r="P48" s="180"/>
      <c r="Q48" s="146"/>
      <c r="R48" s="146"/>
      <c r="S48" s="180">
        <f>ROUND((SUM(S38:S47))/1,2)</f>
        <v>24.98</v>
      </c>
      <c r="T48" s="143"/>
      <c r="U48" s="143"/>
      <c r="V48" s="2">
        <f>ROUND((SUM(V38:V47))/1,2)</f>
        <v>0</v>
      </c>
      <c r="W48" s="143"/>
      <c r="X48" s="143"/>
      <c r="Y48" s="143"/>
      <c r="Z48" s="143"/>
    </row>
    <row r="49" spans="1:26" x14ac:dyDescent="0.25">
      <c r="A49" s="1"/>
      <c r="B49" s="1"/>
      <c r="C49" s="1"/>
      <c r="D49" s="1"/>
      <c r="E49" s="1"/>
      <c r="F49" s="155"/>
      <c r="G49" s="139"/>
      <c r="H49" s="139"/>
      <c r="I49" s="139"/>
      <c r="J49" s="1"/>
      <c r="K49" s="1"/>
      <c r="L49" s="1"/>
      <c r="M49" s="1"/>
      <c r="N49" s="1"/>
      <c r="O49" s="1"/>
      <c r="P49" s="1"/>
      <c r="Q49" s="1"/>
      <c r="R49" s="1"/>
      <c r="S49" s="1"/>
      <c r="V49" s="1"/>
    </row>
    <row r="50" spans="1:26" x14ac:dyDescent="0.25">
      <c r="A50" s="146"/>
      <c r="B50" s="146"/>
      <c r="C50" s="161" t="s">
        <v>146</v>
      </c>
      <c r="D50" s="160" t="s">
        <v>80</v>
      </c>
      <c r="E50" s="146"/>
      <c r="F50" s="159"/>
      <c r="G50" s="147"/>
      <c r="H50" s="147"/>
      <c r="I50" s="147"/>
      <c r="J50" s="146"/>
      <c r="K50" s="146"/>
      <c r="L50" s="146"/>
      <c r="M50" s="146"/>
      <c r="N50" s="146"/>
      <c r="O50" s="146"/>
      <c r="P50" s="146"/>
      <c r="Q50" s="146"/>
      <c r="R50" s="146"/>
      <c r="S50" s="146"/>
      <c r="T50" s="143"/>
      <c r="U50" s="143"/>
      <c r="V50" s="146"/>
      <c r="W50" s="143"/>
      <c r="X50" s="143"/>
      <c r="Y50" s="143"/>
      <c r="Z50" s="143"/>
    </row>
    <row r="51" spans="1:26" ht="24.95" customHeight="1" x14ac:dyDescent="0.25">
      <c r="A51" s="167">
        <v>32</v>
      </c>
      <c r="B51" s="162" t="s">
        <v>147</v>
      </c>
      <c r="C51" s="168" t="s">
        <v>148</v>
      </c>
      <c r="D51" s="162" t="s">
        <v>149</v>
      </c>
      <c r="E51" s="162" t="s">
        <v>127</v>
      </c>
      <c r="F51" s="163">
        <v>19.95</v>
      </c>
      <c r="G51" s="169"/>
      <c r="H51" s="169"/>
      <c r="I51" s="164">
        <f>ROUND(F51*(G51+H51),2)</f>
        <v>0</v>
      </c>
      <c r="J51" s="162">
        <f>ROUND(F51*(N51),2)</f>
        <v>0</v>
      </c>
      <c r="K51" s="165">
        <f>ROUND(F51*(O51),2)</f>
        <v>0</v>
      </c>
      <c r="L51" s="165">
        <f>ROUND(F51*(G51),2)</f>
        <v>0</v>
      </c>
      <c r="M51" s="165">
        <f>ROUND(F51*(H51),2)</f>
        <v>0</v>
      </c>
      <c r="N51" s="165">
        <v>0</v>
      </c>
      <c r="O51" s="165"/>
      <c r="P51" s="170">
        <v>0.60104000000000002</v>
      </c>
      <c r="Q51" s="170"/>
      <c r="R51" s="170">
        <v>0.60104000000000002</v>
      </c>
      <c r="S51" s="165">
        <f>ROUND(F51*(P51),3)</f>
        <v>11.991</v>
      </c>
      <c r="T51" s="166"/>
      <c r="U51" s="166"/>
      <c r="V51" s="170"/>
      <c r="Z51">
        <v>0</v>
      </c>
    </row>
    <row r="52" spans="1:26" ht="24.95" customHeight="1" x14ac:dyDescent="0.25">
      <c r="A52" s="167">
        <v>33</v>
      </c>
      <c r="B52" s="162" t="s">
        <v>147</v>
      </c>
      <c r="C52" s="168" t="s">
        <v>150</v>
      </c>
      <c r="D52" s="162" t="s">
        <v>151</v>
      </c>
      <c r="E52" s="162" t="s">
        <v>127</v>
      </c>
      <c r="F52" s="163">
        <v>24.25</v>
      </c>
      <c r="G52" s="169"/>
      <c r="H52" s="169"/>
      <c r="I52" s="164">
        <f>ROUND(F52*(G52+H52),2)</f>
        <v>0</v>
      </c>
      <c r="J52" s="162">
        <f>ROUND(F52*(N52),2)</f>
        <v>0</v>
      </c>
      <c r="K52" s="165">
        <f>ROUND(F52*(O52),2)</f>
        <v>0</v>
      </c>
      <c r="L52" s="165">
        <f>ROUND(F52*(G52),2)</f>
        <v>0</v>
      </c>
      <c r="M52" s="165">
        <f>ROUND(F52*(H52),2)</f>
        <v>0</v>
      </c>
      <c r="N52" s="165">
        <v>0</v>
      </c>
      <c r="O52" s="165"/>
      <c r="P52" s="170">
        <v>0.18906999999999999</v>
      </c>
      <c r="Q52" s="170"/>
      <c r="R52" s="170">
        <v>0.18906999999999999</v>
      </c>
      <c r="S52" s="165">
        <f>ROUND(F52*(P52),3)</f>
        <v>4.585</v>
      </c>
      <c r="T52" s="166"/>
      <c r="U52" s="166"/>
      <c r="V52" s="170"/>
      <c r="Z52">
        <v>0</v>
      </c>
    </row>
    <row r="53" spans="1:26" ht="24.95" customHeight="1" x14ac:dyDescent="0.25">
      <c r="A53" s="167">
        <v>34</v>
      </c>
      <c r="B53" s="162" t="s">
        <v>147</v>
      </c>
      <c r="C53" s="168" t="s">
        <v>152</v>
      </c>
      <c r="D53" s="162" t="s">
        <v>153</v>
      </c>
      <c r="E53" s="162" t="s">
        <v>127</v>
      </c>
      <c r="F53" s="163">
        <v>19.2</v>
      </c>
      <c r="G53" s="169"/>
      <c r="H53" s="169"/>
      <c r="I53" s="164">
        <f>ROUND(F53*(G53+H53),2)</f>
        <v>0</v>
      </c>
      <c r="J53" s="162">
        <f>ROUND(F53*(N53),2)</f>
        <v>0</v>
      </c>
      <c r="K53" s="165">
        <f>ROUND(F53*(O53),2)</f>
        <v>0</v>
      </c>
      <c r="L53" s="165">
        <f>ROUND(F53*(G53),2)</f>
        <v>0</v>
      </c>
      <c r="M53" s="165">
        <f>ROUND(F53*(H53),2)</f>
        <v>0</v>
      </c>
      <c r="N53" s="165">
        <v>0</v>
      </c>
      <c r="O53" s="165"/>
      <c r="P53" s="170">
        <v>0.37080000000000002</v>
      </c>
      <c r="Q53" s="170"/>
      <c r="R53" s="170">
        <v>0.37080000000000002</v>
      </c>
      <c r="S53" s="165">
        <f>ROUND(F53*(P53),3)</f>
        <v>7.1189999999999998</v>
      </c>
      <c r="T53" s="166"/>
      <c r="U53" s="166"/>
      <c r="V53" s="170"/>
      <c r="Z53">
        <v>0</v>
      </c>
    </row>
    <row r="54" spans="1:26" ht="24.95" customHeight="1" x14ac:dyDescent="0.25">
      <c r="A54" s="167">
        <v>35</v>
      </c>
      <c r="B54" s="162" t="s">
        <v>147</v>
      </c>
      <c r="C54" s="168" t="s">
        <v>154</v>
      </c>
      <c r="D54" s="162" t="s">
        <v>155</v>
      </c>
      <c r="E54" s="162" t="s">
        <v>127</v>
      </c>
      <c r="F54" s="163">
        <v>13.8</v>
      </c>
      <c r="G54" s="169"/>
      <c r="H54" s="169"/>
      <c r="I54" s="164">
        <f>ROUND(F54*(G54+H54),2)</f>
        <v>0</v>
      </c>
      <c r="J54" s="162">
        <f>ROUND(F54*(N54),2)</f>
        <v>0</v>
      </c>
      <c r="K54" s="165">
        <f>ROUND(F54*(O54),2)</f>
        <v>0</v>
      </c>
      <c r="L54" s="165">
        <f>ROUND(F54*(G54),2)</f>
        <v>0</v>
      </c>
      <c r="M54" s="165">
        <f>ROUND(F54*(H54),2)</f>
        <v>0</v>
      </c>
      <c r="N54" s="165">
        <v>0</v>
      </c>
      <c r="O54" s="165"/>
      <c r="P54" s="170">
        <v>0.46166000000000001</v>
      </c>
      <c r="Q54" s="170"/>
      <c r="R54" s="170">
        <v>0.46166000000000001</v>
      </c>
      <c r="S54" s="165">
        <f>ROUND(F54*(P54),3)</f>
        <v>6.3710000000000004</v>
      </c>
      <c r="T54" s="166"/>
      <c r="U54" s="166"/>
      <c r="V54" s="170"/>
      <c r="Z54">
        <v>0</v>
      </c>
    </row>
    <row r="55" spans="1:26" x14ac:dyDescent="0.25">
      <c r="A55" s="146"/>
      <c r="B55" s="146"/>
      <c r="C55" s="161" t="s">
        <v>146</v>
      </c>
      <c r="D55" s="160" t="s">
        <v>80</v>
      </c>
      <c r="E55" s="146"/>
      <c r="F55" s="159"/>
      <c r="G55" s="149">
        <f>ROUND((SUM(L50:L54))/1,2)</f>
        <v>0</v>
      </c>
      <c r="H55" s="149">
        <f>ROUND((SUM(M50:M54))/1,2)</f>
        <v>0</v>
      </c>
      <c r="I55" s="149">
        <f>ROUND((SUM(I50:I54))/1,2)</f>
        <v>0</v>
      </c>
      <c r="J55" s="146"/>
      <c r="K55" s="146"/>
      <c r="L55" s="146">
        <f>ROUND((SUM(L50:L54))/1,2)</f>
        <v>0</v>
      </c>
      <c r="M55" s="146">
        <f>ROUND((SUM(M50:M54))/1,2)</f>
        <v>0</v>
      </c>
      <c r="N55" s="146"/>
      <c r="O55" s="146"/>
      <c r="P55" s="180"/>
      <c r="Q55" s="146"/>
      <c r="R55" s="146"/>
      <c r="S55" s="180">
        <f>ROUND((SUM(S50:S54))/1,2)</f>
        <v>30.07</v>
      </c>
      <c r="T55" s="143"/>
      <c r="U55" s="143"/>
      <c r="V55" s="2">
        <f>ROUND((SUM(V50:V54))/1,2)</f>
        <v>0</v>
      </c>
      <c r="W55" s="143"/>
      <c r="X55" s="143"/>
      <c r="Y55" s="143"/>
      <c r="Z55" s="143"/>
    </row>
    <row r="56" spans="1:26" x14ac:dyDescent="0.25">
      <c r="A56" s="1"/>
      <c r="B56" s="1"/>
      <c r="C56" s="1"/>
      <c r="D56" s="1"/>
      <c r="E56" s="1"/>
      <c r="F56" s="155"/>
      <c r="G56" s="139"/>
      <c r="H56" s="139"/>
      <c r="I56" s="139"/>
      <c r="J56" s="1"/>
      <c r="K56" s="1"/>
      <c r="L56" s="1"/>
      <c r="M56" s="1"/>
      <c r="N56" s="1"/>
      <c r="O56" s="1"/>
      <c r="P56" s="1"/>
      <c r="Q56" s="1"/>
      <c r="R56" s="1"/>
      <c r="S56" s="1"/>
      <c r="V56" s="1"/>
    </row>
    <row r="57" spans="1:26" x14ac:dyDescent="0.25">
      <c r="A57" s="146"/>
      <c r="B57" s="146"/>
      <c r="C57" s="161" t="s">
        <v>156</v>
      </c>
      <c r="D57" s="160" t="s">
        <v>81</v>
      </c>
      <c r="E57" s="146"/>
      <c r="F57" s="159"/>
      <c r="G57" s="147"/>
      <c r="H57" s="147"/>
      <c r="I57" s="147"/>
      <c r="J57" s="146"/>
      <c r="K57" s="146"/>
      <c r="L57" s="146"/>
      <c r="M57" s="146"/>
      <c r="N57" s="146"/>
      <c r="O57" s="146"/>
      <c r="P57" s="146"/>
      <c r="Q57" s="146"/>
      <c r="R57" s="146"/>
      <c r="S57" s="146"/>
      <c r="T57" s="143"/>
      <c r="U57" s="143"/>
      <c r="V57" s="146"/>
      <c r="W57" s="143"/>
      <c r="X57" s="143"/>
      <c r="Y57" s="143"/>
      <c r="Z57" s="143"/>
    </row>
    <row r="58" spans="1:26" ht="24.95" customHeight="1" x14ac:dyDescent="0.25">
      <c r="A58" s="167">
        <v>36</v>
      </c>
      <c r="B58" s="162" t="s">
        <v>157</v>
      </c>
      <c r="C58" s="168" t="s">
        <v>158</v>
      </c>
      <c r="D58" s="162" t="s">
        <v>159</v>
      </c>
      <c r="E58" s="162" t="s">
        <v>103</v>
      </c>
      <c r="F58" s="163">
        <v>12</v>
      </c>
      <c r="G58" s="169"/>
      <c r="H58" s="169"/>
      <c r="I58" s="164">
        <f>ROUND(F58*(G58+H58),2)</f>
        <v>0</v>
      </c>
      <c r="J58" s="162">
        <f>ROUND(F58*(N58),2)</f>
        <v>0</v>
      </c>
      <c r="K58" s="165">
        <f>ROUND(F58*(O58),2)</f>
        <v>0</v>
      </c>
      <c r="L58" s="165">
        <f>ROUND(F58*(G58),2)</f>
        <v>0</v>
      </c>
      <c r="M58" s="165">
        <f>ROUND(F58*(H58),2)</f>
        <v>0</v>
      </c>
      <c r="N58" s="165">
        <v>0</v>
      </c>
      <c r="O58" s="165"/>
      <c r="P58" s="170">
        <v>3.85E-2</v>
      </c>
      <c r="Q58" s="170"/>
      <c r="R58" s="170">
        <v>3.85E-2</v>
      </c>
      <c r="S58" s="165">
        <f>ROUND(F58*(P58),3)</f>
        <v>0.46200000000000002</v>
      </c>
      <c r="T58" s="166"/>
      <c r="U58" s="166"/>
      <c r="V58" s="170"/>
      <c r="Z58">
        <v>0</v>
      </c>
    </row>
    <row r="59" spans="1:26" ht="24.95" customHeight="1" x14ac:dyDescent="0.25">
      <c r="A59" s="176">
        <v>37</v>
      </c>
      <c r="B59" s="171" t="s">
        <v>160</v>
      </c>
      <c r="C59" s="177" t="s">
        <v>161</v>
      </c>
      <c r="D59" s="171" t="s">
        <v>162</v>
      </c>
      <c r="E59" s="171" t="s">
        <v>163</v>
      </c>
      <c r="F59" s="172">
        <v>2</v>
      </c>
      <c r="G59" s="178"/>
      <c r="H59" s="178"/>
      <c r="I59" s="173">
        <f>ROUND(F59*(G59+H59),2)</f>
        <v>0</v>
      </c>
      <c r="J59" s="171">
        <f>ROUND(F59*(N59),2)</f>
        <v>0</v>
      </c>
      <c r="K59" s="174">
        <f>ROUND(F59*(O59),2)</f>
        <v>0</v>
      </c>
      <c r="L59" s="174">
        <f>ROUND(F59*(G59),2)</f>
        <v>0</v>
      </c>
      <c r="M59" s="174">
        <f>ROUND(F59*(H59),2)</f>
        <v>0</v>
      </c>
      <c r="N59" s="174">
        <v>0</v>
      </c>
      <c r="O59" s="174"/>
      <c r="P59" s="179"/>
      <c r="Q59" s="179"/>
      <c r="R59" s="179"/>
      <c r="S59" s="174">
        <f>ROUND(F59*(P59),3)</f>
        <v>0</v>
      </c>
      <c r="T59" s="175"/>
      <c r="U59" s="175"/>
      <c r="V59" s="179"/>
      <c r="Z59">
        <v>0</v>
      </c>
    </row>
    <row r="60" spans="1:26" ht="24.95" customHeight="1" x14ac:dyDescent="0.25">
      <c r="A60" s="176">
        <v>38</v>
      </c>
      <c r="B60" s="171" t="s">
        <v>160</v>
      </c>
      <c r="C60" s="177" t="s">
        <v>164</v>
      </c>
      <c r="D60" s="171" t="s">
        <v>165</v>
      </c>
      <c r="E60" s="171" t="s">
        <v>163</v>
      </c>
      <c r="F60" s="172">
        <v>1</v>
      </c>
      <c r="G60" s="178"/>
      <c r="H60" s="178"/>
      <c r="I60" s="173">
        <f>ROUND(F60*(G60+H60),2)</f>
        <v>0</v>
      </c>
      <c r="J60" s="171">
        <f>ROUND(F60*(N60),2)</f>
        <v>0</v>
      </c>
      <c r="K60" s="174">
        <f>ROUND(F60*(O60),2)</f>
        <v>0</v>
      </c>
      <c r="L60" s="174">
        <f>ROUND(F60*(G60),2)</f>
        <v>0</v>
      </c>
      <c r="M60" s="174">
        <f>ROUND(F60*(H60),2)</f>
        <v>0</v>
      </c>
      <c r="N60" s="174">
        <v>0</v>
      </c>
      <c r="O60" s="174"/>
      <c r="P60" s="179"/>
      <c r="Q60" s="179"/>
      <c r="R60" s="179"/>
      <c r="S60" s="174">
        <f>ROUND(F60*(P60),3)</f>
        <v>0</v>
      </c>
      <c r="T60" s="175"/>
      <c r="U60" s="175"/>
      <c r="V60" s="179"/>
      <c r="Z60">
        <v>0</v>
      </c>
    </row>
    <row r="61" spans="1:26" x14ac:dyDescent="0.25">
      <c r="A61" s="146"/>
      <c r="B61" s="146"/>
      <c r="C61" s="161" t="s">
        <v>156</v>
      </c>
      <c r="D61" s="160" t="s">
        <v>81</v>
      </c>
      <c r="E61" s="146"/>
      <c r="F61" s="159"/>
      <c r="G61" s="149">
        <f>ROUND((SUM(L57:L60))/1,2)</f>
        <v>0</v>
      </c>
      <c r="H61" s="149">
        <f>ROUND((SUM(M57:M60))/1,2)</f>
        <v>0</v>
      </c>
      <c r="I61" s="149">
        <f>ROUND((SUM(I57:I60))/1,2)</f>
        <v>0</v>
      </c>
      <c r="J61" s="146"/>
      <c r="K61" s="146"/>
      <c r="L61" s="146">
        <f>ROUND((SUM(L57:L60))/1,2)</f>
        <v>0</v>
      </c>
      <c r="M61" s="146">
        <f>ROUND((SUM(M57:M60))/1,2)</f>
        <v>0</v>
      </c>
      <c r="N61" s="146"/>
      <c r="O61" s="146"/>
      <c r="P61" s="180"/>
      <c r="Q61" s="146"/>
      <c r="R61" s="146"/>
      <c r="S61" s="180">
        <f>ROUND((SUM(S57:S60))/1,2)</f>
        <v>0.46</v>
      </c>
      <c r="T61" s="143"/>
      <c r="U61" s="143"/>
      <c r="V61" s="2">
        <f>ROUND((SUM(V57:V60))/1,2)</f>
        <v>0</v>
      </c>
      <c r="W61" s="143"/>
      <c r="X61" s="143"/>
      <c r="Y61" s="143"/>
      <c r="Z61" s="143"/>
    </row>
    <row r="62" spans="1:26" x14ac:dyDescent="0.25">
      <c r="A62" s="1"/>
      <c r="B62" s="1"/>
      <c r="C62" s="1"/>
      <c r="D62" s="1"/>
      <c r="E62" s="1"/>
      <c r="F62" s="155"/>
      <c r="G62" s="139"/>
      <c r="H62" s="139"/>
      <c r="I62" s="139"/>
      <c r="J62" s="1"/>
      <c r="K62" s="1"/>
      <c r="L62" s="1"/>
      <c r="M62" s="1"/>
      <c r="N62" s="1"/>
      <c r="O62" s="1"/>
      <c r="P62" s="1"/>
      <c r="Q62" s="1"/>
      <c r="R62" s="1"/>
      <c r="S62" s="1"/>
      <c r="V62" s="1"/>
    </row>
    <row r="63" spans="1:26" x14ac:dyDescent="0.25">
      <c r="A63" s="146"/>
      <c r="B63" s="146"/>
      <c r="C63" s="161" t="s">
        <v>166</v>
      </c>
      <c r="D63" s="160" t="s">
        <v>82</v>
      </c>
      <c r="E63" s="146"/>
      <c r="F63" s="159"/>
      <c r="G63" s="147"/>
      <c r="H63" s="147"/>
      <c r="I63" s="147"/>
      <c r="J63" s="146"/>
      <c r="K63" s="146"/>
      <c r="L63" s="146"/>
      <c r="M63" s="146"/>
      <c r="N63" s="146"/>
      <c r="O63" s="146"/>
      <c r="P63" s="146"/>
      <c r="Q63" s="146"/>
      <c r="R63" s="146"/>
      <c r="S63" s="146"/>
      <c r="T63" s="143"/>
      <c r="U63" s="143"/>
      <c r="V63" s="146"/>
      <c r="W63" s="143"/>
      <c r="X63" s="143"/>
      <c r="Y63" s="143"/>
      <c r="Z63" s="143"/>
    </row>
    <row r="64" spans="1:26" ht="24.95" customHeight="1" x14ac:dyDescent="0.25">
      <c r="A64" s="167">
        <v>39</v>
      </c>
      <c r="B64" s="162" t="s">
        <v>167</v>
      </c>
      <c r="C64" s="168" t="s">
        <v>168</v>
      </c>
      <c r="D64" s="162" t="s">
        <v>169</v>
      </c>
      <c r="E64" s="162" t="s">
        <v>170</v>
      </c>
      <c r="F64" s="163">
        <v>24.184999999999999</v>
      </c>
      <c r="G64" s="169"/>
      <c r="H64" s="169"/>
      <c r="I64" s="164">
        <f t="shared" ref="I64:I73" si="12">ROUND(F64*(G64+H64),2)</f>
        <v>0</v>
      </c>
      <c r="J64" s="162">
        <f t="shared" ref="J64:J73" si="13">ROUND(F64*(N64),2)</f>
        <v>0</v>
      </c>
      <c r="K64" s="165">
        <f t="shared" ref="K64:K73" si="14">ROUND(F64*(O64),2)</f>
        <v>0</v>
      </c>
      <c r="L64" s="165">
        <f t="shared" ref="L64:L73" si="15">ROUND(F64*(G64),2)</f>
        <v>0</v>
      </c>
      <c r="M64" s="165">
        <f t="shared" ref="M64:M73" si="16">ROUND(F64*(H64),2)</f>
        <v>0</v>
      </c>
      <c r="N64" s="165">
        <v>0</v>
      </c>
      <c r="O64" s="165"/>
      <c r="P64" s="170"/>
      <c r="Q64" s="170"/>
      <c r="R64" s="170"/>
      <c r="S64" s="165">
        <f t="shared" ref="S64:S73" si="17">ROUND(F64*(P64),3)</f>
        <v>0</v>
      </c>
      <c r="T64" s="166"/>
      <c r="U64" s="166"/>
      <c r="V64" s="170"/>
      <c r="Z64">
        <v>0</v>
      </c>
    </row>
    <row r="65" spans="1:26" ht="24.95" customHeight="1" x14ac:dyDescent="0.25">
      <c r="A65" s="167">
        <v>40</v>
      </c>
      <c r="B65" s="162" t="s">
        <v>167</v>
      </c>
      <c r="C65" s="168" t="s">
        <v>171</v>
      </c>
      <c r="D65" s="162" t="s">
        <v>172</v>
      </c>
      <c r="E65" s="162" t="s">
        <v>170</v>
      </c>
      <c r="F65" s="163">
        <v>919.29599999999994</v>
      </c>
      <c r="G65" s="169"/>
      <c r="H65" s="169"/>
      <c r="I65" s="164">
        <f t="shared" si="12"/>
        <v>0</v>
      </c>
      <c r="J65" s="162">
        <f t="shared" si="13"/>
        <v>0</v>
      </c>
      <c r="K65" s="165">
        <f t="shared" si="14"/>
        <v>0</v>
      </c>
      <c r="L65" s="165">
        <f t="shared" si="15"/>
        <v>0</v>
      </c>
      <c r="M65" s="165">
        <f t="shared" si="16"/>
        <v>0</v>
      </c>
      <c r="N65" s="165">
        <v>0</v>
      </c>
      <c r="O65" s="165"/>
      <c r="P65" s="170"/>
      <c r="Q65" s="170"/>
      <c r="R65" s="170"/>
      <c r="S65" s="165">
        <f t="shared" si="17"/>
        <v>0</v>
      </c>
      <c r="T65" s="166"/>
      <c r="U65" s="166"/>
      <c r="V65" s="170"/>
      <c r="Z65">
        <v>0</v>
      </c>
    </row>
    <row r="66" spans="1:26" ht="35.1" customHeight="1" x14ac:dyDescent="0.25">
      <c r="A66" s="167">
        <v>41</v>
      </c>
      <c r="B66" s="162" t="s">
        <v>167</v>
      </c>
      <c r="C66" s="168" t="s">
        <v>173</v>
      </c>
      <c r="D66" s="162" t="s">
        <v>174</v>
      </c>
      <c r="E66" s="162" t="s">
        <v>170</v>
      </c>
      <c r="F66" s="163">
        <v>24.146999999999998</v>
      </c>
      <c r="G66" s="169"/>
      <c r="H66" s="169"/>
      <c r="I66" s="164">
        <f t="shared" si="12"/>
        <v>0</v>
      </c>
      <c r="J66" s="162">
        <f t="shared" si="13"/>
        <v>0</v>
      </c>
      <c r="K66" s="165">
        <f t="shared" si="14"/>
        <v>0</v>
      </c>
      <c r="L66" s="165">
        <f t="shared" si="15"/>
        <v>0</v>
      </c>
      <c r="M66" s="165">
        <f t="shared" si="16"/>
        <v>0</v>
      </c>
      <c r="N66" s="165">
        <v>0</v>
      </c>
      <c r="O66" s="165"/>
      <c r="P66" s="170"/>
      <c r="Q66" s="170"/>
      <c r="R66" s="170"/>
      <c r="S66" s="165">
        <f t="shared" si="17"/>
        <v>0</v>
      </c>
      <c r="T66" s="166"/>
      <c r="U66" s="166"/>
      <c r="V66" s="170"/>
      <c r="Z66">
        <v>0</v>
      </c>
    </row>
    <row r="67" spans="1:26" ht="24.95" customHeight="1" x14ac:dyDescent="0.25">
      <c r="A67" s="167">
        <v>42</v>
      </c>
      <c r="B67" s="162" t="s">
        <v>167</v>
      </c>
      <c r="C67" s="168" t="s">
        <v>175</v>
      </c>
      <c r="D67" s="162" t="s">
        <v>176</v>
      </c>
      <c r="E67" s="162" t="s">
        <v>170</v>
      </c>
      <c r="F67" s="163">
        <v>3.7999999999999999E-2</v>
      </c>
      <c r="G67" s="169"/>
      <c r="H67" s="169"/>
      <c r="I67" s="164">
        <f t="shared" si="12"/>
        <v>0</v>
      </c>
      <c r="J67" s="162">
        <f t="shared" si="13"/>
        <v>0</v>
      </c>
      <c r="K67" s="165">
        <f t="shared" si="14"/>
        <v>0</v>
      </c>
      <c r="L67" s="165">
        <f t="shared" si="15"/>
        <v>0</v>
      </c>
      <c r="M67" s="165">
        <f t="shared" si="16"/>
        <v>0</v>
      </c>
      <c r="N67" s="165">
        <v>0</v>
      </c>
      <c r="O67" s="165"/>
      <c r="P67" s="170"/>
      <c r="Q67" s="170"/>
      <c r="R67" s="170"/>
      <c r="S67" s="165">
        <f t="shared" si="17"/>
        <v>0</v>
      </c>
      <c r="T67" s="166"/>
      <c r="U67" s="166"/>
      <c r="V67" s="170"/>
      <c r="Z67">
        <v>0</v>
      </c>
    </row>
    <row r="68" spans="1:26" ht="24.95" customHeight="1" x14ac:dyDescent="0.25">
      <c r="A68" s="167">
        <v>43</v>
      </c>
      <c r="B68" s="162" t="s">
        <v>247</v>
      </c>
      <c r="C68" s="168" t="s">
        <v>248</v>
      </c>
      <c r="D68" s="162" t="s">
        <v>249</v>
      </c>
      <c r="E68" s="162" t="s">
        <v>106</v>
      </c>
      <c r="F68" s="163">
        <v>4</v>
      </c>
      <c r="G68" s="169"/>
      <c r="H68" s="169"/>
      <c r="I68" s="164">
        <f t="shared" si="12"/>
        <v>0</v>
      </c>
      <c r="J68" s="162">
        <f t="shared" si="13"/>
        <v>0</v>
      </c>
      <c r="K68" s="165">
        <f t="shared" si="14"/>
        <v>0</v>
      </c>
      <c r="L68" s="165">
        <f t="shared" si="15"/>
        <v>0</v>
      </c>
      <c r="M68" s="165">
        <f t="shared" si="16"/>
        <v>0</v>
      </c>
      <c r="N68" s="165">
        <v>0</v>
      </c>
      <c r="O68" s="165"/>
      <c r="P68" s="170"/>
      <c r="Q68" s="170"/>
      <c r="R68" s="170"/>
      <c r="S68" s="165">
        <f t="shared" si="17"/>
        <v>0</v>
      </c>
      <c r="T68" s="166"/>
      <c r="U68" s="166"/>
      <c r="V68" s="170">
        <f>ROUND(F68*(X68),3)</f>
        <v>8.8000000000000007</v>
      </c>
      <c r="X68">
        <v>2.2000000000000002</v>
      </c>
      <c r="Z68">
        <v>0</v>
      </c>
    </row>
    <row r="69" spans="1:26" ht="24.95" customHeight="1" x14ac:dyDescent="0.25">
      <c r="A69" s="167">
        <v>44</v>
      </c>
      <c r="B69" s="162" t="s">
        <v>177</v>
      </c>
      <c r="C69" s="168" t="s">
        <v>250</v>
      </c>
      <c r="D69" s="162" t="s">
        <v>251</v>
      </c>
      <c r="E69" s="162" t="s">
        <v>103</v>
      </c>
      <c r="F69" s="163">
        <v>7</v>
      </c>
      <c r="G69" s="169"/>
      <c r="H69" s="169"/>
      <c r="I69" s="164">
        <f t="shared" si="12"/>
        <v>0</v>
      </c>
      <c r="J69" s="162">
        <f t="shared" si="13"/>
        <v>0</v>
      </c>
      <c r="K69" s="165">
        <f t="shared" si="14"/>
        <v>0</v>
      </c>
      <c r="L69" s="165">
        <f t="shared" si="15"/>
        <v>0</v>
      </c>
      <c r="M69" s="165">
        <f t="shared" si="16"/>
        <v>0</v>
      </c>
      <c r="N69" s="165">
        <v>0</v>
      </c>
      <c r="O69" s="165"/>
      <c r="P69" s="170">
        <v>6.9999999999999994E-5</v>
      </c>
      <c r="Q69" s="170"/>
      <c r="R69" s="170">
        <v>6.9999999999999994E-5</v>
      </c>
      <c r="S69" s="165">
        <f t="shared" si="17"/>
        <v>0</v>
      </c>
      <c r="T69" s="166"/>
      <c r="U69" s="166"/>
      <c r="V69" s="170"/>
      <c r="Z69">
        <v>0</v>
      </c>
    </row>
    <row r="70" spans="1:26" ht="24.95" customHeight="1" x14ac:dyDescent="0.25">
      <c r="A70" s="167">
        <v>45</v>
      </c>
      <c r="B70" s="162" t="s">
        <v>177</v>
      </c>
      <c r="C70" s="168" t="s">
        <v>178</v>
      </c>
      <c r="D70" s="162" t="s">
        <v>179</v>
      </c>
      <c r="E70" s="162" t="s">
        <v>103</v>
      </c>
      <c r="F70" s="163">
        <v>7</v>
      </c>
      <c r="G70" s="169"/>
      <c r="H70" s="169"/>
      <c r="I70" s="164">
        <f t="shared" si="12"/>
        <v>0</v>
      </c>
      <c r="J70" s="162">
        <f t="shared" si="13"/>
        <v>0</v>
      </c>
      <c r="K70" s="165">
        <f t="shared" si="14"/>
        <v>0</v>
      </c>
      <c r="L70" s="165">
        <f t="shared" si="15"/>
        <v>0</v>
      </c>
      <c r="M70" s="165">
        <f t="shared" si="16"/>
        <v>0</v>
      </c>
      <c r="N70" s="165">
        <v>0</v>
      </c>
      <c r="O70" s="165"/>
      <c r="P70" s="170"/>
      <c r="Q70" s="170"/>
      <c r="R70" s="170"/>
      <c r="S70" s="165">
        <f t="shared" si="17"/>
        <v>0</v>
      </c>
      <c r="T70" s="166"/>
      <c r="U70" s="166"/>
      <c r="V70" s="170">
        <f>ROUND(F70*(X70),3)</f>
        <v>14.385</v>
      </c>
      <c r="X70">
        <v>2.0550000000000002</v>
      </c>
      <c r="Z70">
        <v>0</v>
      </c>
    </row>
    <row r="71" spans="1:26" ht="24.95" customHeight="1" x14ac:dyDescent="0.25">
      <c r="A71" s="167">
        <v>46</v>
      </c>
      <c r="B71" s="162" t="s">
        <v>252</v>
      </c>
      <c r="C71" s="168" t="s">
        <v>253</v>
      </c>
      <c r="D71" s="162" t="s">
        <v>254</v>
      </c>
      <c r="E71" s="162" t="s">
        <v>103</v>
      </c>
      <c r="F71" s="163">
        <v>7</v>
      </c>
      <c r="G71" s="169"/>
      <c r="H71" s="169"/>
      <c r="I71" s="164">
        <f t="shared" si="12"/>
        <v>0</v>
      </c>
      <c r="J71" s="162">
        <f t="shared" si="13"/>
        <v>0</v>
      </c>
      <c r="K71" s="165">
        <f t="shared" si="14"/>
        <v>0</v>
      </c>
      <c r="L71" s="165">
        <f t="shared" si="15"/>
        <v>0</v>
      </c>
      <c r="M71" s="165">
        <f t="shared" si="16"/>
        <v>0</v>
      </c>
      <c r="N71" s="165">
        <v>0</v>
      </c>
      <c r="O71" s="165"/>
      <c r="P71" s="170"/>
      <c r="Q71" s="170"/>
      <c r="R71" s="170"/>
      <c r="S71" s="165">
        <f t="shared" si="17"/>
        <v>0</v>
      </c>
      <c r="T71" s="166"/>
      <c r="U71" s="166"/>
      <c r="V71" s="170"/>
      <c r="Z71">
        <v>0</v>
      </c>
    </row>
    <row r="72" spans="1:26" ht="24.95" customHeight="1" x14ac:dyDescent="0.25">
      <c r="A72" s="167">
        <v>47</v>
      </c>
      <c r="B72" s="162" t="s">
        <v>180</v>
      </c>
      <c r="C72" s="168" t="s">
        <v>181</v>
      </c>
      <c r="D72" s="162" t="s">
        <v>182</v>
      </c>
      <c r="E72" s="162" t="s">
        <v>170</v>
      </c>
      <c r="F72" s="163">
        <v>24.184999999999999</v>
      </c>
      <c r="G72" s="169"/>
      <c r="H72" s="169"/>
      <c r="I72" s="164">
        <f t="shared" si="12"/>
        <v>0</v>
      </c>
      <c r="J72" s="162">
        <f t="shared" si="13"/>
        <v>0</v>
      </c>
      <c r="K72" s="165">
        <f t="shared" si="14"/>
        <v>0</v>
      </c>
      <c r="L72" s="165">
        <f t="shared" si="15"/>
        <v>0</v>
      </c>
      <c r="M72" s="165">
        <f t="shared" si="16"/>
        <v>0</v>
      </c>
      <c r="N72" s="165">
        <v>0</v>
      </c>
      <c r="O72" s="165"/>
      <c r="P72" s="170"/>
      <c r="Q72" s="170"/>
      <c r="R72" s="170"/>
      <c r="S72" s="165">
        <f t="shared" si="17"/>
        <v>0</v>
      </c>
      <c r="T72" s="166"/>
      <c r="U72" s="166"/>
      <c r="V72" s="170"/>
      <c r="Z72">
        <v>0</v>
      </c>
    </row>
    <row r="73" spans="1:26" ht="35.1" customHeight="1" x14ac:dyDescent="0.25">
      <c r="A73" s="176">
        <v>48</v>
      </c>
      <c r="B73" s="171" t="s">
        <v>183</v>
      </c>
      <c r="C73" s="177" t="s">
        <v>184</v>
      </c>
      <c r="D73" s="171" t="s">
        <v>185</v>
      </c>
      <c r="E73" s="171" t="s">
        <v>186</v>
      </c>
      <c r="F73" s="172">
        <v>4</v>
      </c>
      <c r="G73" s="178"/>
      <c r="H73" s="178"/>
      <c r="I73" s="173">
        <f t="shared" si="12"/>
        <v>0</v>
      </c>
      <c r="J73" s="171">
        <f t="shared" si="13"/>
        <v>0</v>
      </c>
      <c r="K73" s="174">
        <f t="shared" si="14"/>
        <v>0</v>
      </c>
      <c r="L73" s="174">
        <f t="shared" si="15"/>
        <v>0</v>
      </c>
      <c r="M73" s="174">
        <f t="shared" si="16"/>
        <v>0</v>
      </c>
      <c r="N73" s="174">
        <v>0</v>
      </c>
      <c r="O73" s="174"/>
      <c r="P73" s="179">
        <v>1.4999999999999999E-2</v>
      </c>
      <c r="Q73" s="179"/>
      <c r="R73" s="179">
        <v>1.4999999999999999E-2</v>
      </c>
      <c r="S73" s="174">
        <f t="shared" si="17"/>
        <v>0.06</v>
      </c>
      <c r="T73" s="175"/>
      <c r="U73" s="175"/>
      <c r="V73" s="179">
        <f>ROUND(F73*(X73),3)</f>
        <v>1</v>
      </c>
      <c r="X73">
        <v>0.25</v>
      </c>
      <c r="Z73">
        <v>0</v>
      </c>
    </row>
    <row r="74" spans="1:26" x14ac:dyDescent="0.25">
      <c r="A74" s="146"/>
      <c r="B74" s="146"/>
      <c r="C74" s="161" t="s">
        <v>166</v>
      </c>
      <c r="D74" s="160" t="s">
        <v>82</v>
      </c>
      <c r="E74" s="146"/>
      <c r="F74" s="159"/>
      <c r="G74" s="149">
        <f>ROUND((SUM(L63:L73))/1,2)</f>
        <v>0</v>
      </c>
      <c r="H74" s="149">
        <f>ROUND((SUM(M63:M73))/1,2)</f>
        <v>0</v>
      </c>
      <c r="I74" s="149">
        <f>ROUND((SUM(I63:I73))/1,2)</f>
        <v>0</v>
      </c>
      <c r="J74" s="146"/>
      <c r="K74" s="146"/>
      <c r="L74" s="146">
        <f>ROUND((SUM(L63:L73))/1,2)</f>
        <v>0</v>
      </c>
      <c r="M74" s="146">
        <f>ROUND((SUM(M63:M73))/1,2)</f>
        <v>0</v>
      </c>
      <c r="N74" s="146"/>
      <c r="O74" s="146"/>
      <c r="P74" s="180"/>
      <c r="Q74" s="146"/>
      <c r="R74" s="146"/>
      <c r="S74" s="180">
        <f>ROUND((SUM(S63:S73))/1,2)</f>
        <v>0.06</v>
      </c>
      <c r="T74" s="143"/>
      <c r="U74" s="143"/>
      <c r="V74" s="2">
        <f>ROUND((SUM(V63:V73))/1,2)</f>
        <v>24.19</v>
      </c>
      <c r="W74" s="143"/>
      <c r="X74" s="143"/>
      <c r="Y74" s="143"/>
      <c r="Z74" s="143"/>
    </row>
    <row r="75" spans="1:26" x14ac:dyDescent="0.25">
      <c r="A75" s="1"/>
      <c r="B75" s="1"/>
      <c r="C75" s="1"/>
      <c r="D75" s="1"/>
      <c r="E75" s="1"/>
      <c r="F75" s="155"/>
      <c r="G75" s="139"/>
      <c r="H75" s="139"/>
      <c r="I75" s="139"/>
      <c r="J75" s="1"/>
      <c r="K75" s="1"/>
      <c r="L75" s="1"/>
      <c r="M75" s="1"/>
      <c r="N75" s="1"/>
      <c r="O75" s="1"/>
      <c r="P75" s="1"/>
      <c r="Q75" s="1"/>
      <c r="R75" s="1"/>
      <c r="S75" s="1"/>
      <c r="V75" s="1"/>
    </row>
    <row r="76" spans="1:26" x14ac:dyDescent="0.25">
      <c r="A76" s="146"/>
      <c r="B76" s="146"/>
      <c r="C76" s="161" t="s">
        <v>187</v>
      </c>
      <c r="D76" s="160" t="s">
        <v>83</v>
      </c>
      <c r="E76" s="146"/>
      <c r="F76" s="159"/>
      <c r="G76" s="147"/>
      <c r="H76" s="147"/>
      <c r="I76" s="147"/>
      <c r="J76" s="146"/>
      <c r="K76" s="146"/>
      <c r="L76" s="146"/>
      <c r="M76" s="146"/>
      <c r="N76" s="146"/>
      <c r="O76" s="146"/>
      <c r="P76" s="146"/>
      <c r="Q76" s="146"/>
      <c r="R76" s="146"/>
      <c r="S76" s="146"/>
      <c r="T76" s="143"/>
      <c r="U76" s="143"/>
      <c r="V76" s="146"/>
      <c r="W76" s="143"/>
      <c r="X76" s="143"/>
      <c r="Y76" s="143"/>
      <c r="Z76" s="143"/>
    </row>
    <row r="77" spans="1:26" ht="24.95" customHeight="1" x14ac:dyDescent="0.25">
      <c r="A77" s="167">
        <v>49</v>
      </c>
      <c r="B77" s="162" t="s">
        <v>147</v>
      </c>
      <c r="C77" s="168" t="s">
        <v>188</v>
      </c>
      <c r="D77" s="162" t="s">
        <v>189</v>
      </c>
      <c r="E77" s="162" t="s">
        <v>131</v>
      </c>
      <c r="F77" s="163">
        <v>89.822430623460008</v>
      </c>
      <c r="G77" s="169"/>
      <c r="H77" s="169"/>
      <c r="I77" s="164">
        <f>ROUND(F77*(G77+H77),2)</f>
        <v>0</v>
      </c>
      <c r="J77" s="162">
        <f>ROUND(F77*(N77),2)</f>
        <v>0</v>
      </c>
      <c r="K77" s="165">
        <f>ROUND(F77*(O77),2)</f>
        <v>0</v>
      </c>
      <c r="L77" s="165">
        <f>ROUND(F77*(G77),2)</f>
        <v>0</v>
      </c>
      <c r="M77" s="165">
        <f>ROUND(F77*(H77),2)</f>
        <v>0</v>
      </c>
      <c r="N77" s="165">
        <v>0</v>
      </c>
      <c r="O77" s="165"/>
      <c r="P77" s="170"/>
      <c r="Q77" s="170"/>
      <c r="R77" s="170"/>
      <c r="S77" s="165">
        <f>ROUND(F77*(P77),3)</f>
        <v>0</v>
      </c>
      <c r="T77" s="166"/>
      <c r="U77" s="166"/>
      <c r="V77" s="170"/>
      <c r="Z77">
        <v>0</v>
      </c>
    </row>
    <row r="78" spans="1:26" x14ac:dyDescent="0.25">
      <c r="A78" s="146"/>
      <c r="B78" s="146"/>
      <c r="C78" s="160">
        <v>99</v>
      </c>
      <c r="D78" s="160" t="s">
        <v>83</v>
      </c>
      <c r="E78" s="146"/>
      <c r="F78" s="159"/>
      <c r="G78" s="149">
        <f>ROUND((SUM(L76:L77))/1,2)</f>
        <v>0</v>
      </c>
      <c r="H78" s="149">
        <f>ROUND((SUM(M76:M77))/1,2)</f>
        <v>0</v>
      </c>
      <c r="I78" s="149">
        <f>ROUND((SUM(I76:I77))/1,2)</f>
        <v>0</v>
      </c>
      <c r="J78" s="146"/>
      <c r="K78" s="146"/>
      <c r="L78" s="146">
        <f>ROUND((SUM(L76:L77))/1,2)</f>
        <v>0</v>
      </c>
      <c r="M78" s="146">
        <f>ROUND((SUM(M76:M77))/1,2)</f>
        <v>0</v>
      </c>
      <c r="N78" s="146"/>
      <c r="O78" s="146"/>
      <c r="P78" s="180"/>
      <c r="Q78" s="1"/>
      <c r="R78" s="1"/>
      <c r="S78" s="180">
        <f>ROUND((SUM(S76:S77))/1,2)</f>
        <v>0</v>
      </c>
      <c r="T78" s="181"/>
      <c r="U78" s="181"/>
      <c r="V78" s="2">
        <f>ROUND((SUM(V76:V77))/1,2)</f>
        <v>0</v>
      </c>
    </row>
    <row r="79" spans="1:26" x14ac:dyDescent="0.25">
      <c r="A79" s="1"/>
      <c r="B79" s="1"/>
      <c r="C79" s="1"/>
      <c r="D79" s="1"/>
      <c r="E79" s="1"/>
      <c r="F79" s="155"/>
      <c r="G79" s="139"/>
      <c r="H79" s="139"/>
      <c r="I79" s="139"/>
      <c r="J79" s="1"/>
      <c r="K79" s="1"/>
      <c r="L79" s="1"/>
      <c r="M79" s="1"/>
      <c r="N79" s="1"/>
      <c r="O79" s="1"/>
      <c r="P79" s="1"/>
      <c r="Q79" s="1"/>
      <c r="R79" s="1"/>
      <c r="S79" s="1"/>
      <c r="V79" s="1"/>
    </row>
    <row r="80" spans="1:26" x14ac:dyDescent="0.25">
      <c r="A80" s="146"/>
      <c r="B80" s="146"/>
      <c r="C80" s="146"/>
      <c r="D80" s="2" t="s">
        <v>76</v>
      </c>
      <c r="E80" s="146"/>
      <c r="F80" s="159"/>
      <c r="G80" s="149">
        <f>ROUND((SUM(L9:L79))/2,2)</f>
        <v>0</v>
      </c>
      <c r="H80" s="149">
        <f>ROUND((SUM(M9:M79))/2,2)</f>
        <v>0</v>
      </c>
      <c r="I80" s="149">
        <f>ROUND((SUM(I9:I79))/2,2)</f>
        <v>0</v>
      </c>
      <c r="J80" s="146"/>
      <c r="K80" s="146"/>
      <c r="L80" s="146">
        <f>ROUND((SUM(L9:L79))/2,2)</f>
        <v>0</v>
      </c>
      <c r="M80" s="146">
        <f>ROUND((SUM(M9:M79))/2,2)</f>
        <v>0</v>
      </c>
      <c r="N80" s="146"/>
      <c r="O80" s="146"/>
      <c r="P80" s="180"/>
      <c r="Q80" s="1"/>
      <c r="R80" s="1"/>
      <c r="S80" s="180">
        <f>ROUND((SUM(S9:S79))/2,2)</f>
        <v>89.83</v>
      </c>
      <c r="V80" s="2">
        <f>ROUND((SUM(V9:V79))/2,2)</f>
        <v>24.19</v>
      </c>
    </row>
    <row r="81" spans="1:26" x14ac:dyDescent="0.25">
      <c r="A81" s="183"/>
      <c r="B81" s="183"/>
      <c r="C81" s="183"/>
      <c r="D81" s="183" t="s">
        <v>84</v>
      </c>
      <c r="E81" s="183"/>
      <c r="F81" s="184"/>
      <c r="G81" s="185">
        <f>ROUND((SUM(L9:L80))/3,2)</f>
        <v>0</v>
      </c>
      <c r="H81" s="185">
        <f>ROUND((SUM(M9:M80))/3,2)</f>
        <v>0</v>
      </c>
      <c r="I81" s="185">
        <f>ROUND((SUM(I9:I80))/3,2)</f>
        <v>0</v>
      </c>
      <c r="J81" s="183"/>
      <c r="K81" s="185">
        <f>ROUND((SUM(K9:K80))/3,2)</f>
        <v>0</v>
      </c>
      <c r="L81" s="183">
        <f>ROUND((SUM(L9:L80))/3,2)</f>
        <v>0</v>
      </c>
      <c r="M81" s="183">
        <f>ROUND((SUM(M9:M80))/3,2)</f>
        <v>0</v>
      </c>
      <c r="N81" s="183"/>
      <c r="O81" s="183"/>
      <c r="P81" s="184"/>
      <c r="Q81" s="183"/>
      <c r="R81" s="185"/>
      <c r="S81" s="184">
        <f>ROUND((SUM(S9:S80))/3,2)</f>
        <v>89.83</v>
      </c>
      <c r="T81" s="186"/>
      <c r="U81" s="186"/>
      <c r="V81" s="183">
        <f>ROUND((SUM(V9:V80))/3,2)</f>
        <v>24.19</v>
      </c>
      <c r="X81" s="182"/>
      <c r="Y81">
        <f>(SUM(Y9:Y80))</f>
        <v>0</v>
      </c>
      <c r="Z81">
        <f>(SUM(Z9:Z80))</f>
        <v>0</v>
      </c>
    </row>
  </sheetData>
  <mergeCells count="3">
    <mergeCell ref="C1:H1"/>
    <mergeCell ref="C2:H2"/>
    <mergeCell ref="C3:H3"/>
  </mergeCells>
  <printOptions horizontalCentered="1" gridLines="1"/>
  <pageMargins left="1.1111111111111112E-2" right="1.1111111111111112E-2" top="0.75" bottom="0.75" header="0.3" footer="0.3"/>
  <pageSetup paperSize="9" scale="75" orientation="portrait" verticalDpi="0" r:id="rId1"/>
  <headerFooter>
    <oddHeader>&amp;C&amp;B&amp; Rozpočet Oprava lesných ciest na LS Bratislava, LS Majdán a LS Rohožník / SO 03 - Lesná cesta BABA - odvodňovacie objekty v staničení km 2,116</oddHeader>
    <oddFooter>&amp;RStrana &amp;P z &amp;N    &amp;L&amp;7Spracované systémom Systematic® Kalkulus, tel.: 051 77 10 585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3"/>
      <c r="C1" s="13"/>
      <c r="D1" s="13"/>
      <c r="E1" s="13"/>
      <c r="F1" s="14" t="s">
        <v>20</v>
      </c>
      <c r="G1" s="13"/>
      <c r="H1" s="13"/>
      <c r="I1" s="13"/>
      <c r="J1" s="13"/>
      <c r="W1">
        <v>30.126000000000001</v>
      </c>
    </row>
    <row r="2" spans="1:23" ht="30" customHeight="1" thickTop="1" x14ac:dyDescent="0.25">
      <c r="A2" s="12"/>
      <c r="B2" s="213" t="s">
        <v>1</v>
      </c>
      <c r="C2" s="214"/>
      <c r="D2" s="214"/>
      <c r="E2" s="214"/>
      <c r="F2" s="214"/>
      <c r="G2" s="214"/>
      <c r="H2" s="214"/>
      <c r="I2" s="214"/>
      <c r="J2" s="215"/>
    </row>
    <row r="3" spans="1:23" ht="18" customHeight="1" x14ac:dyDescent="0.25">
      <c r="A3" s="12"/>
      <c r="B3" s="33" t="s">
        <v>255</v>
      </c>
      <c r="C3" s="34"/>
      <c r="D3" s="35"/>
      <c r="E3" s="35"/>
      <c r="F3" s="35"/>
      <c r="G3" s="16"/>
      <c r="H3" s="16"/>
      <c r="I3" s="36" t="s">
        <v>21</v>
      </c>
      <c r="J3" s="29"/>
    </row>
    <row r="4" spans="1:23" ht="18" customHeight="1" x14ac:dyDescent="0.25">
      <c r="A4" s="12"/>
      <c r="B4" s="22"/>
      <c r="C4" s="19"/>
      <c r="D4" s="16"/>
      <c r="E4" s="16"/>
      <c r="F4" s="16"/>
      <c r="G4" s="16"/>
      <c r="H4" s="16"/>
      <c r="I4" s="36" t="s">
        <v>23</v>
      </c>
      <c r="J4" s="29"/>
    </row>
    <row r="5" spans="1:23" ht="18" customHeight="1" thickBot="1" x14ac:dyDescent="0.3">
      <c r="A5" s="12"/>
      <c r="B5" s="37" t="s">
        <v>24</v>
      </c>
      <c r="C5" s="19"/>
      <c r="D5" s="16"/>
      <c r="E5" s="16"/>
      <c r="F5" s="38" t="s">
        <v>25</v>
      </c>
      <c r="G5" s="16"/>
      <c r="H5" s="16"/>
      <c r="I5" s="36" t="s">
        <v>26</v>
      </c>
      <c r="J5" s="39" t="s">
        <v>27</v>
      </c>
    </row>
    <row r="6" spans="1:23" ht="20.100000000000001" customHeight="1" thickTop="1" x14ac:dyDescent="0.25">
      <c r="A6" s="12"/>
      <c r="B6" s="207" t="s">
        <v>28</v>
      </c>
      <c r="C6" s="208"/>
      <c r="D6" s="208"/>
      <c r="E6" s="208"/>
      <c r="F6" s="208"/>
      <c r="G6" s="208"/>
      <c r="H6" s="208"/>
      <c r="I6" s="208"/>
      <c r="J6" s="209"/>
    </row>
    <row r="7" spans="1:23" ht="18" customHeight="1" x14ac:dyDescent="0.25">
      <c r="A7" s="12"/>
      <c r="B7" s="48" t="s">
        <v>31</v>
      </c>
      <c r="C7" s="41"/>
      <c r="D7" s="17"/>
      <c r="E7" s="17"/>
      <c r="F7" s="17"/>
      <c r="G7" s="49" t="s">
        <v>32</v>
      </c>
      <c r="H7" s="17"/>
      <c r="I7" s="27"/>
      <c r="J7" s="42"/>
    </row>
    <row r="8" spans="1:23" ht="20.100000000000001" customHeight="1" x14ac:dyDescent="0.25">
      <c r="A8" s="12"/>
      <c r="B8" s="210" t="s">
        <v>29</v>
      </c>
      <c r="C8" s="211"/>
      <c r="D8" s="211"/>
      <c r="E8" s="211"/>
      <c r="F8" s="211"/>
      <c r="G8" s="211"/>
      <c r="H8" s="211"/>
      <c r="I8" s="211"/>
      <c r="J8" s="212"/>
    </row>
    <row r="9" spans="1:23" ht="18" customHeight="1" x14ac:dyDescent="0.25">
      <c r="A9" s="12"/>
      <c r="B9" s="37" t="s">
        <v>34</v>
      </c>
      <c r="C9" s="19"/>
      <c r="D9" s="16"/>
      <c r="E9" s="16"/>
      <c r="F9" s="16"/>
      <c r="G9" s="38" t="s">
        <v>35</v>
      </c>
      <c r="H9" s="16"/>
      <c r="I9" s="26"/>
      <c r="J9" s="29"/>
    </row>
    <row r="10" spans="1:23" ht="20.100000000000001" customHeight="1" x14ac:dyDescent="0.25">
      <c r="A10" s="12"/>
      <c r="B10" s="210" t="s">
        <v>30</v>
      </c>
      <c r="C10" s="211"/>
      <c r="D10" s="211"/>
      <c r="E10" s="211"/>
      <c r="F10" s="211"/>
      <c r="G10" s="211"/>
      <c r="H10" s="211"/>
      <c r="I10" s="211"/>
      <c r="J10" s="212"/>
    </row>
    <row r="11" spans="1:23" ht="18" customHeight="1" thickBot="1" x14ac:dyDescent="0.3">
      <c r="A11" s="12"/>
      <c r="B11" s="37" t="s">
        <v>33</v>
      </c>
      <c r="C11" s="19"/>
      <c r="D11" s="16"/>
      <c r="E11" s="16"/>
      <c r="F11" s="16"/>
      <c r="G11" s="38" t="s">
        <v>32</v>
      </c>
      <c r="H11" s="16"/>
      <c r="I11" s="26"/>
      <c r="J11" s="29"/>
    </row>
    <row r="12" spans="1:23" ht="18" customHeight="1" thickTop="1" x14ac:dyDescent="0.25">
      <c r="A12" s="12"/>
      <c r="B12" s="43"/>
      <c r="C12" s="44"/>
      <c r="D12" s="45"/>
      <c r="E12" s="45"/>
      <c r="F12" s="45"/>
      <c r="G12" s="45"/>
      <c r="H12" s="45"/>
      <c r="I12" s="46"/>
      <c r="J12" s="47"/>
    </row>
    <row r="13" spans="1:23" ht="18" customHeight="1" thickBot="1" x14ac:dyDescent="0.3">
      <c r="A13" s="12"/>
      <c r="B13" s="40"/>
      <c r="C13" s="41"/>
      <c r="D13" s="17"/>
      <c r="E13" s="17"/>
      <c r="F13" s="17"/>
      <c r="G13" s="17"/>
      <c r="H13" s="17"/>
      <c r="I13" s="27"/>
      <c r="J13" s="42"/>
    </row>
    <row r="14" spans="1:23" ht="18" customHeight="1" thickTop="1" x14ac:dyDescent="0.25">
      <c r="A14" s="12"/>
      <c r="B14" s="51" t="s">
        <v>36</v>
      </c>
      <c r="C14" s="79" t="s">
        <v>6</v>
      </c>
      <c r="D14" s="80" t="s">
        <v>65</v>
      </c>
      <c r="E14" s="81" t="s">
        <v>66</v>
      </c>
      <c r="F14" s="79" t="s">
        <v>67</v>
      </c>
      <c r="G14" s="51" t="s">
        <v>43</v>
      </c>
      <c r="H14" s="44"/>
      <c r="I14" s="46"/>
      <c r="J14" s="47"/>
    </row>
    <row r="15" spans="1:23" ht="18" customHeight="1" x14ac:dyDescent="0.25">
      <c r="A15" s="12"/>
      <c r="B15" s="86">
        <v>1</v>
      </c>
      <c r="C15" s="87" t="s">
        <v>37</v>
      </c>
      <c r="D15" s="88">
        <f>'Rekap 1067'!B18</f>
        <v>0</v>
      </c>
      <c r="E15" s="89">
        <f>'Rekap 1067'!C18</f>
        <v>0</v>
      </c>
      <c r="F15" s="87">
        <f>'Rekap 1067'!D18</f>
        <v>0</v>
      </c>
      <c r="G15" s="52">
        <v>7</v>
      </c>
      <c r="H15" s="54" t="s">
        <v>44</v>
      </c>
      <c r="I15" s="27"/>
      <c r="J15" s="56">
        <v>0</v>
      </c>
    </row>
    <row r="16" spans="1:23" ht="18" customHeight="1" x14ac:dyDescent="0.25">
      <c r="A16" s="12"/>
      <c r="B16" s="84">
        <v>2</v>
      </c>
      <c r="C16" s="85" t="s">
        <v>38</v>
      </c>
      <c r="D16" s="90"/>
      <c r="E16" s="91"/>
      <c r="F16" s="100"/>
      <c r="G16" s="103"/>
      <c r="H16" s="115"/>
      <c r="I16" s="117"/>
      <c r="J16" s="110"/>
    </row>
    <row r="17" spans="1:26" ht="18" customHeight="1" x14ac:dyDescent="0.25">
      <c r="A17" s="12"/>
      <c r="B17" s="58">
        <v>3</v>
      </c>
      <c r="C17" s="61" t="s">
        <v>39</v>
      </c>
      <c r="D17" s="82"/>
      <c r="E17" s="83"/>
      <c r="F17" s="75"/>
      <c r="G17" s="52">
        <v>8</v>
      </c>
      <c r="H17" s="62" t="s">
        <v>45</v>
      </c>
      <c r="I17" s="117"/>
      <c r="J17" s="110">
        <f>'SO-04_Jágerka-Javorník'!Z82</f>
        <v>0</v>
      </c>
    </row>
    <row r="18" spans="1:26" ht="18" customHeight="1" x14ac:dyDescent="0.25">
      <c r="A18" s="12"/>
      <c r="B18" s="52">
        <v>4</v>
      </c>
      <c r="C18" s="62" t="s">
        <v>40</v>
      </c>
      <c r="D18" s="66"/>
      <c r="E18" s="65"/>
      <c r="F18" s="68"/>
      <c r="G18" s="52">
        <v>9</v>
      </c>
      <c r="H18" s="62" t="s">
        <v>46</v>
      </c>
      <c r="I18" s="117"/>
      <c r="J18" s="110">
        <v>0</v>
      </c>
    </row>
    <row r="19" spans="1:26" ht="18" customHeight="1" x14ac:dyDescent="0.25">
      <c r="A19" s="12"/>
      <c r="B19" s="52">
        <v>5</v>
      </c>
      <c r="C19" s="62" t="s">
        <v>41</v>
      </c>
      <c r="D19" s="66"/>
      <c r="E19" s="65"/>
      <c r="F19" s="68"/>
      <c r="G19" s="103"/>
      <c r="H19" s="115"/>
      <c r="I19" s="117"/>
      <c r="J19" s="116"/>
    </row>
    <row r="20" spans="1:26" ht="18" customHeight="1" thickBot="1" x14ac:dyDescent="0.3">
      <c r="A20" s="12"/>
      <c r="B20" s="52">
        <v>6</v>
      </c>
      <c r="C20" s="63" t="s">
        <v>42</v>
      </c>
      <c r="D20" s="67"/>
      <c r="E20" s="95"/>
      <c r="F20" s="101">
        <f>SUM(F15:F19)</f>
        <v>0</v>
      </c>
      <c r="G20" s="52">
        <v>10</v>
      </c>
      <c r="H20" s="62" t="s">
        <v>42</v>
      </c>
      <c r="I20" s="119"/>
      <c r="J20" s="94">
        <f>SUM(J15:J19)</f>
        <v>0</v>
      </c>
    </row>
    <row r="21" spans="1:26" ht="18" customHeight="1" thickTop="1" x14ac:dyDescent="0.25">
      <c r="A21" s="12"/>
      <c r="B21" s="57" t="s">
        <v>54</v>
      </c>
      <c r="C21" s="60" t="s">
        <v>55</v>
      </c>
      <c r="D21" s="64"/>
      <c r="E21" s="18"/>
      <c r="F21" s="93"/>
      <c r="G21" s="57" t="s">
        <v>61</v>
      </c>
      <c r="H21" s="53" t="s">
        <v>55</v>
      </c>
      <c r="I21" s="27"/>
      <c r="J21" s="120"/>
    </row>
    <row r="22" spans="1:26" ht="18" customHeight="1" x14ac:dyDescent="0.25">
      <c r="A22" s="12"/>
      <c r="B22" s="58">
        <v>11</v>
      </c>
      <c r="C22" s="54" t="s">
        <v>56</v>
      </c>
      <c r="D22" s="74"/>
      <c r="E22" s="77" t="s">
        <v>59</v>
      </c>
      <c r="F22" s="75">
        <f>((F15*U22*0)+(F16*V22*0)+(F17*W22*0))/100</f>
        <v>0</v>
      </c>
      <c r="G22" s="58">
        <v>16</v>
      </c>
      <c r="H22" s="61" t="s">
        <v>62</v>
      </c>
      <c r="I22" s="118" t="s">
        <v>59</v>
      </c>
      <c r="J22" s="109">
        <f>((F15*X22*0)+(F16*Y22*0)+(F17*Z22*0))/100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2"/>
      <c r="B23" s="52">
        <v>12</v>
      </c>
      <c r="C23" s="55" t="s">
        <v>57</v>
      </c>
      <c r="D23" s="59"/>
      <c r="E23" s="77" t="s">
        <v>60</v>
      </c>
      <c r="F23" s="68">
        <f>((F15*U23*0)+(F16*V23*0)+(F17*W23*0))/100</f>
        <v>0</v>
      </c>
      <c r="G23" s="52">
        <v>17</v>
      </c>
      <c r="H23" s="62" t="s">
        <v>63</v>
      </c>
      <c r="I23" s="118" t="s">
        <v>59</v>
      </c>
      <c r="J23" s="110">
        <f>((F15*X23*0)+(F16*Y23*0)+(F17*Z23*0))/100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2"/>
      <c r="B24" s="52">
        <v>13</v>
      </c>
      <c r="C24" s="55" t="s">
        <v>58</v>
      </c>
      <c r="D24" s="59"/>
      <c r="E24" s="77" t="s">
        <v>59</v>
      </c>
      <c r="F24" s="68">
        <f>((F15*U24*0)+(F16*V24*0)+(F17*W24*0))/100</f>
        <v>0</v>
      </c>
      <c r="G24" s="52">
        <v>18</v>
      </c>
      <c r="H24" s="62" t="s">
        <v>64</v>
      </c>
      <c r="I24" s="118" t="s">
        <v>60</v>
      </c>
      <c r="J24" s="110">
        <f>((F15*X24*0)+(F16*Y24*0)+(F17*Z24*0))/100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2"/>
      <c r="B25" s="52">
        <v>14</v>
      </c>
      <c r="C25" s="19"/>
      <c r="D25" s="59"/>
      <c r="E25" s="78"/>
      <c r="F25" s="76"/>
      <c r="G25" s="52">
        <v>19</v>
      </c>
      <c r="H25" s="115"/>
      <c r="I25" s="117"/>
      <c r="J25" s="116"/>
    </row>
    <row r="26" spans="1:26" ht="18" customHeight="1" thickBot="1" x14ac:dyDescent="0.3">
      <c r="A26" s="12"/>
      <c r="B26" s="52">
        <v>15</v>
      </c>
      <c r="C26" s="55"/>
      <c r="D26" s="59"/>
      <c r="E26" s="59"/>
      <c r="F26" s="102"/>
      <c r="G26" s="52">
        <v>20</v>
      </c>
      <c r="H26" s="62" t="s">
        <v>42</v>
      </c>
      <c r="I26" s="119"/>
      <c r="J26" s="94">
        <f>SUM(J22:J25)+SUM(F22:F25)</f>
        <v>0</v>
      </c>
    </row>
    <row r="27" spans="1:26" ht="18" customHeight="1" thickTop="1" x14ac:dyDescent="0.25">
      <c r="A27" s="12"/>
      <c r="B27" s="96"/>
      <c r="C27" s="131" t="s">
        <v>70</v>
      </c>
      <c r="D27" s="124"/>
      <c r="E27" s="97"/>
      <c r="F27" s="28"/>
      <c r="G27" s="104" t="s">
        <v>47</v>
      </c>
      <c r="H27" s="99" t="s">
        <v>48</v>
      </c>
      <c r="I27" s="27"/>
      <c r="J27" s="30"/>
    </row>
    <row r="28" spans="1:26" ht="18" customHeight="1" x14ac:dyDescent="0.25">
      <c r="A28" s="12"/>
      <c r="B28" s="25"/>
      <c r="C28" s="122"/>
      <c r="D28" s="125"/>
      <c r="E28" s="21"/>
      <c r="F28" s="12"/>
      <c r="G28" s="84">
        <v>21</v>
      </c>
      <c r="H28" s="85" t="s">
        <v>49</v>
      </c>
      <c r="I28" s="112"/>
      <c r="J28" s="92">
        <f>F20+J20+F26+J26</f>
        <v>0</v>
      </c>
    </row>
    <row r="29" spans="1:26" ht="18" customHeight="1" x14ac:dyDescent="0.25">
      <c r="A29" s="12"/>
      <c r="B29" s="69"/>
      <c r="C29" s="123"/>
      <c r="D29" s="126"/>
      <c r="E29" s="21"/>
      <c r="F29" s="12"/>
      <c r="G29" s="58">
        <v>22</v>
      </c>
      <c r="H29" s="61" t="s">
        <v>50</v>
      </c>
      <c r="I29" s="113">
        <f>J28-SUM('SO-04_Jágerka-Javorník'!K9:'SO-04_Jágerka-Javorník'!K81)</f>
        <v>0</v>
      </c>
      <c r="J29" s="109">
        <f>ROUND(((ROUND(I29,2)*20)*1/100),2)</f>
        <v>0</v>
      </c>
    </row>
    <row r="30" spans="1:26" ht="18" customHeight="1" x14ac:dyDescent="0.25">
      <c r="A30" s="12"/>
      <c r="B30" s="22"/>
      <c r="C30" s="115"/>
      <c r="D30" s="117"/>
      <c r="E30" s="21"/>
      <c r="F30" s="12"/>
      <c r="G30" s="52">
        <v>23</v>
      </c>
      <c r="H30" s="62" t="s">
        <v>51</v>
      </c>
      <c r="I30" s="77">
        <f>SUM('SO-04_Jágerka-Javorník'!K9:'SO-04_Jágerka-Javorník'!K81)</f>
        <v>0</v>
      </c>
      <c r="J30" s="110">
        <f>ROUND(((ROUND(I30,2)*0)/100),2)</f>
        <v>0</v>
      </c>
    </row>
    <row r="31" spans="1:26" ht="18" customHeight="1" x14ac:dyDescent="0.25">
      <c r="A31" s="12"/>
      <c r="B31" s="23"/>
      <c r="C31" s="127"/>
      <c r="D31" s="128"/>
      <c r="E31" s="21"/>
      <c r="F31" s="12"/>
      <c r="G31" s="84">
        <v>24</v>
      </c>
      <c r="H31" s="85" t="s">
        <v>52</v>
      </c>
      <c r="I31" s="107"/>
      <c r="J31" s="121">
        <f>SUM(J28:J30)</f>
        <v>0</v>
      </c>
    </row>
    <row r="32" spans="1:26" ht="18" customHeight="1" thickBot="1" x14ac:dyDescent="0.3">
      <c r="A32" s="12"/>
      <c r="B32" s="40"/>
      <c r="C32" s="108"/>
      <c r="D32" s="114"/>
      <c r="E32" s="70"/>
      <c r="F32" s="71"/>
      <c r="G32" s="58" t="s">
        <v>53</v>
      </c>
      <c r="H32" s="108"/>
      <c r="I32" s="114"/>
      <c r="J32" s="111"/>
    </row>
    <row r="33" spans="1:10" ht="18" customHeight="1" thickTop="1" x14ac:dyDescent="0.25">
      <c r="A33" s="12"/>
      <c r="B33" s="96"/>
      <c r="C33" s="97"/>
      <c r="D33" s="129" t="s">
        <v>68</v>
      </c>
      <c r="E33" s="73"/>
      <c r="F33" s="98"/>
      <c r="G33" s="105">
        <v>26</v>
      </c>
      <c r="H33" s="130" t="s">
        <v>69</v>
      </c>
      <c r="I33" s="28"/>
      <c r="J33" s="106"/>
    </row>
    <row r="34" spans="1:10" ht="18" customHeight="1" x14ac:dyDescent="0.25">
      <c r="A34" s="12"/>
      <c r="B34" s="24"/>
      <c r="C34" s="20"/>
      <c r="D34" s="15"/>
      <c r="E34" s="15"/>
      <c r="F34" s="15"/>
      <c r="G34" s="15"/>
      <c r="H34" s="15"/>
      <c r="I34" s="28"/>
      <c r="J34" s="31"/>
    </row>
    <row r="35" spans="1:10" ht="18" customHeight="1" x14ac:dyDescent="0.25">
      <c r="A35" s="12"/>
      <c r="B35" s="25"/>
      <c r="C35" s="21"/>
      <c r="D35" s="3"/>
      <c r="E35" s="3"/>
      <c r="F35" s="3"/>
      <c r="G35" s="3"/>
      <c r="H35" s="3"/>
      <c r="I35" s="12"/>
      <c r="J35" s="32"/>
    </row>
    <row r="36" spans="1:10" ht="18" customHeight="1" x14ac:dyDescent="0.25">
      <c r="A36" s="12"/>
      <c r="B36" s="25"/>
      <c r="C36" s="21"/>
      <c r="D36" s="3"/>
      <c r="E36" s="3"/>
      <c r="F36" s="3"/>
      <c r="G36" s="3"/>
      <c r="H36" s="3"/>
      <c r="I36" s="12"/>
      <c r="J36" s="32"/>
    </row>
    <row r="37" spans="1:10" ht="18" customHeight="1" x14ac:dyDescent="0.25">
      <c r="A37" s="12"/>
      <c r="B37" s="25"/>
      <c r="C37" s="21"/>
      <c r="D37" s="3"/>
      <c r="E37" s="3"/>
      <c r="F37" s="3"/>
      <c r="G37" s="3"/>
      <c r="H37" s="3"/>
      <c r="I37" s="12"/>
      <c r="J37" s="32"/>
    </row>
    <row r="38" spans="1:10" ht="18" customHeight="1" x14ac:dyDescent="0.25">
      <c r="A38" s="12"/>
      <c r="B38" s="25"/>
      <c r="C38" s="21"/>
      <c r="D38" s="3"/>
      <c r="E38" s="3"/>
      <c r="F38" s="3"/>
      <c r="G38" s="3"/>
      <c r="H38" s="3"/>
      <c r="I38" s="12"/>
      <c r="J38" s="32"/>
    </row>
    <row r="39" spans="1:10" ht="18" customHeight="1" x14ac:dyDescent="0.25">
      <c r="A39" s="12"/>
      <c r="B39" s="25"/>
      <c r="C39" s="21"/>
      <c r="D39" s="3"/>
      <c r="E39" s="3"/>
      <c r="F39" s="3"/>
      <c r="G39" s="3"/>
      <c r="H39" s="3"/>
      <c r="I39" s="12"/>
      <c r="J39" s="32"/>
    </row>
    <row r="40" spans="1:10" ht="18" customHeight="1" thickBot="1" x14ac:dyDescent="0.3">
      <c r="A40" s="12"/>
      <c r="B40" s="69"/>
      <c r="C40" s="70"/>
      <c r="D40" s="13"/>
      <c r="E40" s="13"/>
      <c r="F40" s="13"/>
      <c r="G40" s="13"/>
      <c r="H40" s="13"/>
      <c r="I40" s="71"/>
      <c r="J40" s="72"/>
    </row>
    <row r="41" spans="1:10" ht="15.75" thickTop="1" x14ac:dyDescent="0.25">
      <c r="A41" s="12"/>
      <c r="B41" s="73"/>
      <c r="C41" s="73"/>
      <c r="D41" s="73"/>
      <c r="E41" s="73"/>
      <c r="F41" s="73"/>
      <c r="G41" s="73"/>
      <c r="H41" s="73"/>
      <c r="I41" s="73"/>
      <c r="J41" s="73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/>
  </sheetViews>
  <sheetFormatPr defaultColWidth="0" defaultRowHeight="15" x14ac:dyDescent="0.25"/>
  <cols>
    <col min="1" max="1" width="37.7109375" customWidth="1"/>
    <col min="2" max="4" width="10.7109375" customWidth="1"/>
    <col min="5" max="6" width="9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ht="20.100000000000001" customHeight="1" x14ac:dyDescent="0.25">
      <c r="A1" s="216" t="s">
        <v>28</v>
      </c>
      <c r="B1" s="217"/>
      <c r="C1" s="217"/>
      <c r="D1" s="218"/>
      <c r="E1" s="134" t="s">
        <v>25</v>
      </c>
      <c r="F1" s="133"/>
      <c r="W1">
        <v>30.126000000000001</v>
      </c>
    </row>
    <row r="2" spans="1:26" ht="20.100000000000001" customHeight="1" x14ac:dyDescent="0.25">
      <c r="A2" s="216" t="s">
        <v>29</v>
      </c>
      <c r="B2" s="217"/>
      <c r="C2" s="217"/>
      <c r="D2" s="218"/>
      <c r="E2" s="134" t="s">
        <v>23</v>
      </c>
      <c r="F2" s="133"/>
    </row>
    <row r="3" spans="1:26" ht="20.100000000000001" customHeight="1" x14ac:dyDescent="0.25">
      <c r="A3" s="216" t="s">
        <v>30</v>
      </c>
      <c r="B3" s="217"/>
      <c r="C3" s="217"/>
      <c r="D3" s="218"/>
      <c r="E3" s="134" t="s">
        <v>74</v>
      </c>
      <c r="F3" s="133"/>
    </row>
    <row r="4" spans="1:26" x14ac:dyDescent="0.25">
      <c r="A4" s="135" t="s">
        <v>1</v>
      </c>
      <c r="B4" s="132"/>
      <c r="C4" s="132"/>
      <c r="D4" s="132"/>
      <c r="E4" s="132"/>
      <c r="F4" s="132"/>
    </row>
    <row r="5" spans="1:26" x14ac:dyDescent="0.25">
      <c r="A5" s="135" t="s">
        <v>255</v>
      </c>
      <c r="B5" s="132"/>
      <c r="C5" s="132"/>
      <c r="D5" s="132"/>
      <c r="E5" s="132"/>
      <c r="F5" s="132"/>
    </row>
    <row r="6" spans="1:26" x14ac:dyDescent="0.25">
      <c r="A6" s="132"/>
      <c r="B6" s="132"/>
      <c r="C6" s="132"/>
      <c r="D6" s="132"/>
      <c r="E6" s="132"/>
      <c r="F6" s="132"/>
    </row>
    <row r="7" spans="1:26" x14ac:dyDescent="0.25">
      <c r="A7" s="132"/>
      <c r="B7" s="132"/>
      <c r="C7" s="132"/>
      <c r="D7" s="132"/>
      <c r="E7" s="132"/>
      <c r="F7" s="132"/>
    </row>
    <row r="8" spans="1:26" x14ac:dyDescent="0.25">
      <c r="A8" s="136" t="s">
        <v>75</v>
      </c>
      <c r="B8" s="132"/>
      <c r="C8" s="132"/>
      <c r="D8" s="132"/>
      <c r="E8" s="132"/>
      <c r="F8" s="132"/>
    </row>
    <row r="9" spans="1:26" x14ac:dyDescent="0.25">
      <c r="A9" s="137" t="s">
        <v>71</v>
      </c>
      <c r="B9" s="137" t="s">
        <v>65</v>
      </c>
      <c r="C9" s="137" t="s">
        <v>66</v>
      </c>
      <c r="D9" s="137" t="s">
        <v>42</v>
      </c>
      <c r="E9" s="137" t="s">
        <v>72</v>
      </c>
      <c r="F9" s="137" t="s">
        <v>73</v>
      </c>
    </row>
    <row r="10" spans="1:26" x14ac:dyDescent="0.25">
      <c r="A10" s="144" t="s">
        <v>76</v>
      </c>
      <c r="B10" s="145"/>
      <c r="C10" s="141"/>
      <c r="D10" s="141"/>
      <c r="E10" s="142"/>
      <c r="F10" s="142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3"/>
      <c r="W10" s="143"/>
      <c r="X10" s="143"/>
      <c r="Y10" s="143"/>
      <c r="Z10" s="143"/>
    </row>
    <row r="11" spans="1:26" x14ac:dyDescent="0.25">
      <c r="A11" s="146" t="s">
        <v>77</v>
      </c>
      <c r="B11" s="147">
        <f>'SO-04_Jágerka-Javorník'!L28</f>
        <v>0</v>
      </c>
      <c r="C11" s="147">
        <f>'SO-04_Jágerka-Javorník'!M28</f>
        <v>0</v>
      </c>
      <c r="D11" s="147">
        <f>'SO-04_Jágerka-Javorník'!I28</f>
        <v>0</v>
      </c>
      <c r="E11" s="148">
        <f>'SO-04_Jágerka-Javorník'!S28</f>
        <v>30.42</v>
      </c>
      <c r="F11" s="148">
        <f>'SO-04_Jágerka-Javorník'!V28</f>
        <v>0</v>
      </c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43"/>
      <c r="W11" s="143"/>
      <c r="X11" s="143"/>
      <c r="Y11" s="143"/>
      <c r="Z11" s="143"/>
    </row>
    <row r="12" spans="1:26" x14ac:dyDescent="0.25">
      <c r="A12" s="146" t="s">
        <v>78</v>
      </c>
      <c r="B12" s="147">
        <f>'SO-04_Jágerka-Javorník'!L36</f>
        <v>0</v>
      </c>
      <c r="C12" s="147">
        <f>'SO-04_Jágerka-Javorník'!M36</f>
        <v>0</v>
      </c>
      <c r="D12" s="147">
        <f>'SO-04_Jágerka-Javorník'!I36</f>
        <v>0</v>
      </c>
      <c r="E12" s="148">
        <f>'SO-04_Jágerka-Javorník'!S36</f>
        <v>10.82</v>
      </c>
      <c r="F12" s="148">
        <f>'SO-04_Jágerka-Javorník'!V36</f>
        <v>0</v>
      </c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</row>
    <row r="13" spans="1:26" x14ac:dyDescent="0.25">
      <c r="A13" s="146" t="s">
        <v>79</v>
      </c>
      <c r="B13" s="147">
        <f>'SO-04_Jágerka-Javorník'!L48</f>
        <v>0</v>
      </c>
      <c r="C13" s="147">
        <f>'SO-04_Jágerka-Javorník'!M48</f>
        <v>0</v>
      </c>
      <c r="D13" s="147">
        <f>'SO-04_Jágerka-Javorník'!I48</f>
        <v>0</v>
      </c>
      <c r="E13" s="148">
        <f>'SO-04_Jágerka-Javorník'!S48</f>
        <v>33.299999999999997</v>
      </c>
      <c r="F13" s="148">
        <f>'SO-04_Jágerka-Javorník'!V48</f>
        <v>0</v>
      </c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</row>
    <row r="14" spans="1:26" x14ac:dyDescent="0.25">
      <c r="A14" s="146" t="s">
        <v>80</v>
      </c>
      <c r="B14" s="147">
        <f>'SO-04_Jágerka-Javorník'!L55</f>
        <v>0</v>
      </c>
      <c r="C14" s="147">
        <f>'SO-04_Jágerka-Javorník'!M55</f>
        <v>0</v>
      </c>
      <c r="D14" s="147">
        <f>'SO-04_Jágerka-Javorník'!I55</f>
        <v>0</v>
      </c>
      <c r="E14" s="148">
        <f>'SO-04_Jágerka-Javorník'!S55</f>
        <v>117.91</v>
      </c>
      <c r="F14" s="148">
        <f>'SO-04_Jágerka-Javorník'!V55</f>
        <v>0</v>
      </c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</row>
    <row r="15" spans="1:26" x14ac:dyDescent="0.25">
      <c r="A15" s="146" t="s">
        <v>81</v>
      </c>
      <c r="B15" s="147">
        <f>'SO-04_Jágerka-Javorník'!L61</f>
        <v>0</v>
      </c>
      <c r="C15" s="147">
        <f>'SO-04_Jágerka-Javorník'!M61</f>
        <v>0</v>
      </c>
      <c r="D15" s="147">
        <f>'SO-04_Jágerka-Javorník'!I61</f>
        <v>0</v>
      </c>
      <c r="E15" s="148">
        <f>'SO-04_Jágerka-Javorník'!S61</f>
        <v>0.28999999999999998</v>
      </c>
      <c r="F15" s="148">
        <f>'SO-04_Jágerka-Javorník'!V61</f>
        <v>0</v>
      </c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</row>
    <row r="16" spans="1:26" x14ac:dyDescent="0.25">
      <c r="A16" s="146" t="s">
        <v>82</v>
      </c>
      <c r="B16" s="147">
        <f>'SO-04_Jágerka-Javorník'!L75</f>
        <v>0</v>
      </c>
      <c r="C16" s="147">
        <f>'SO-04_Jágerka-Javorník'!M75</f>
        <v>0</v>
      </c>
      <c r="D16" s="147">
        <f>'SO-04_Jágerka-Javorník'!I75</f>
        <v>0</v>
      </c>
      <c r="E16" s="148">
        <f>'SO-04_Jágerka-Javorník'!S75</f>
        <v>0.12</v>
      </c>
      <c r="F16" s="148">
        <f>'SO-04_Jágerka-Javorník'!V75</f>
        <v>48.38</v>
      </c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</row>
    <row r="17" spans="1:26" x14ac:dyDescent="0.25">
      <c r="A17" s="146" t="s">
        <v>83</v>
      </c>
      <c r="B17" s="147">
        <f>'SO-04_Jágerka-Javorník'!L79</f>
        <v>0</v>
      </c>
      <c r="C17" s="147">
        <f>'SO-04_Jágerka-Javorník'!M79</f>
        <v>0</v>
      </c>
      <c r="D17" s="147">
        <f>'SO-04_Jágerka-Javorník'!I79</f>
        <v>0</v>
      </c>
      <c r="E17" s="148">
        <f>'SO-04_Jágerka-Javorník'!S79</f>
        <v>0</v>
      </c>
      <c r="F17" s="148">
        <f>'SO-04_Jágerka-Javorník'!V79</f>
        <v>0</v>
      </c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</row>
    <row r="18" spans="1:26" x14ac:dyDescent="0.25">
      <c r="A18" s="2" t="s">
        <v>76</v>
      </c>
      <c r="B18" s="149">
        <f>'SO-04_Jágerka-Javorník'!L81</f>
        <v>0</v>
      </c>
      <c r="C18" s="149">
        <f>'SO-04_Jágerka-Javorník'!M81</f>
        <v>0</v>
      </c>
      <c r="D18" s="149">
        <f>'SO-04_Jágerka-Javorník'!I81</f>
        <v>0</v>
      </c>
      <c r="E18" s="150">
        <f>'SO-04_Jágerka-Javorník'!S81</f>
        <v>192.85</v>
      </c>
      <c r="F18" s="150">
        <f>'SO-04_Jágerka-Javorník'!V81</f>
        <v>48.38</v>
      </c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</row>
    <row r="19" spans="1:26" x14ac:dyDescent="0.25">
      <c r="A19" s="1"/>
      <c r="B19" s="139"/>
      <c r="C19" s="139"/>
      <c r="D19" s="139"/>
      <c r="E19" s="138"/>
      <c r="F19" s="138"/>
    </row>
    <row r="20" spans="1:26" x14ac:dyDescent="0.25">
      <c r="A20" s="2" t="s">
        <v>84</v>
      </c>
      <c r="B20" s="149">
        <f>'SO-04_Jágerka-Javorník'!L82</f>
        <v>0</v>
      </c>
      <c r="C20" s="149">
        <f>'SO-04_Jágerka-Javorník'!M82</f>
        <v>0</v>
      </c>
      <c r="D20" s="149">
        <f>'SO-04_Jágerka-Javorník'!I82</f>
        <v>0</v>
      </c>
      <c r="E20" s="150">
        <f>'SO-04_Jágerka-Javorník'!S82</f>
        <v>192.85</v>
      </c>
      <c r="F20" s="150">
        <f>'SO-04_Jágerka-Javorník'!V82</f>
        <v>48.38</v>
      </c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</row>
    <row r="21" spans="1:26" x14ac:dyDescent="0.25">
      <c r="A21" s="1"/>
      <c r="B21" s="139"/>
      <c r="C21" s="139"/>
      <c r="D21" s="139"/>
      <c r="E21" s="138"/>
      <c r="F21" s="138"/>
    </row>
    <row r="22" spans="1:26" x14ac:dyDescent="0.25">
      <c r="A22" s="1"/>
      <c r="B22" s="139"/>
      <c r="C22" s="139"/>
      <c r="D22" s="139"/>
      <c r="E22" s="138"/>
      <c r="F22" s="138"/>
    </row>
    <row r="23" spans="1:26" x14ac:dyDescent="0.25">
      <c r="A23" s="1"/>
      <c r="B23" s="139"/>
      <c r="C23" s="139"/>
      <c r="D23" s="139"/>
      <c r="E23" s="138"/>
      <c r="F23" s="138"/>
    </row>
    <row r="24" spans="1:26" x14ac:dyDescent="0.25">
      <c r="A24" s="1"/>
      <c r="B24" s="139"/>
      <c r="C24" s="139"/>
      <c r="D24" s="139"/>
      <c r="E24" s="138"/>
      <c r="F24" s="138"/>
    </row>
    <row r="25" spans="1:26" x14ac:dyDescent="0.25">
      <c r="A25" s="1"/>
      <c r="B25" s="139"/>
      <c r="C25" s="139"/>
      <c r="D25" s="139"/>
      <c r="E25" s="138"/>
      <c r="F25" s="138"/>
    </row>
    <row r="26" spans="1:26" x14ac:dyDescent="0.25">
      <c r="A26" s="1"/>
      <c r="B26" s="139"/>
      <c r="C26" s="139"/>
      <c r="D26" s="139"/>
      <c r="E26" s="138"/>
      <c r="F26" s="138"/>
    </row>
    <row r="27" spans="1:26" x14ac:dyDescent="0.25">
      <c r="A27" s="1"/>
      <c r="B27" s="139"/>
      <c r="C27" s="139"/>
      <c r="D27" s="139"/>
      <c r="E27" s="138"/>
      <c r="F27" s="138"/>
    </row>
    <row r="28" spans="1:26" x14ac:dyDescent="0.25">
      <c r="A28" s="1"/>
      <c r="B28" s="139"/>
      <c r="C28" s="139"/>
      <c r="D28" s="139"/>
      <c r="E28" s="138"/>
      <c r="F28" s="138"/>
    </row>
    <row r="29" spans="1:26" x14ac:dyDescent="0.25">
      <c r="A29" s="1"/>
      <c r="B29" s="139"/>
      <c r="C29" s="139"/>
      <c r="D29" s="139"/>
      <c r="E29" s="138"/>
      <c r="F29" s="138"/>
    </row>
    <row r="30" spans="1:26" x14ac:dyDescent="0.25">
      <c r="A30" s="1"/>
      <c r="B30" s="139"/>
      <c r="C30" s="139"/>
      <c r="D30" s="139"/>
      <c r="E30" s="138"/>
      <c r="F30" s="138"/>
    </row>
    <row r="31" spans="1:26" x14ac:dyDescent="0.25">
      <c r="A31" s="1"/>
      <c r="B31" s="139"/>
      <c r="C31" s="139"/>
      <c r="D31" s="139"/>
      <c r="E31" s="138"/>
      <c r="F31" s="138"/>
    </row>
    <row r="32" spans="1:26" x14ac:dyDescent="0.25">
      <c r="A32" s="1"/>
      <c r="B32" s="139"/>
      <c r="C32" s="139"/>
      <c r="D32" s="139"/>
      <c r="E32" s="138"/>
      <c r="F32" s="138"/>
    </row>
    <row r="33" spans="1:6" x14ac:dyDescent="0.25">
      <c r="A33" s="1"/>
      <c r="B33" s="139"/>
      <c r="C33" s="139"/>
      <c r="D33" s="139"/>
      <c r="E33" s="138"/>
      <c r="F33" s="138"/>
    </row>
    <row r="34" spans="1:6" x14ac:dyDescent="0.25">
      <c r="A34" s="1"/>
      <c r="B34" s="139"/>
      <c r="C34" s="139"/>
      <c r="D34" s="139"/>
      <c r="E34" s="138"/>
      <c r="F34" s="138"/>
    </row>
    <row r="35" spans="1:6" x14ac:dyDescent="0.25">
      <c r="A35" s="1"/>
      <c r="B35" s="139"/>
      <c r="C35" s="139"/>
      <c r="D35" s="139"/>
      <c r="E35" s="138"/>
      <c r="F35" s="138"/>
    </row>
    <row r="36" spans="1:6" x14ac:dyDescent="0.25">
      <c r="A36" s="1"/>
      <c r="B36" s="139"/>
      <c r="C36" s="139"/>
      <c r="D36" s="139"/>
      <c r="E36" s="138"/>
      <c r="F36" s="138"/>
    </row>
    <row r="37" spans="1:6" x14ac:dyDescent="0.25">
      <c r="A37" s="1"/>
      <c r="B37" s="139"/>
      <c r="C37" s="139"/>
      <c r="D37" s="139"/>
      <c r="E37" s="138"/>
      <c r="F37" s="138"/>
    </row>
    <row r="38" spans="1:6" x14ac:dyDescent="0.25">
      <c r="A38" s="1"/>
      <c r="B38" s="139"/>
      <c r="C38" s="139"/>
      <c r="D38" s="139"/>
      <c r="E38" s="138"/>
      <c r="F38" s="138"/>
    </row>
    <row r="39" spans="1:6" x14ac:dyDescent="0.25">
      <c r="A39" s="1"/>
      <c r="B39" s="139"/>
      <c r="C39" s="139"/>
      <c r="D39" s="139"/>
      <c r="E39" s="138"/>
      <c r="F39" s="138"/>
    </row>
    <row r="40" spans="1:6" x14ac:dyDescent="0.25">
      <c r="A40" s="1"/>
      <c r="B40" s="139"/>
      <c r="C40" s="139"/>
      <c r="D40" s="139"/>
      <c r="E40" s="138"/>
      <c r="F40" s="138"/>
    </row>
    <row r="41" spans="1:6" x14ac:dyDescent="0.25">
      <c r="A41" s="1"/>
      <c r="B41" s="139"/>
      <c r="C41" s="139"/>
      <c r="D41" s="139"/>
      <c r="E41" s="138"/>
      <c r="F41" s="138"/>
    </row>
    <row r="42" spans="1:6" x14ac:dyDescent="0.25">
      <c r="A42" s="1"/>
      <c r="B42" s="139"/>
      <c r="C42" s="139"/>
      <c r="D42" s="139"/>
      <c r="E42" s="138"/>
      <c r="F42" s="138"/>
    </row>
    <row r="43" spans="1:6" x14ac:dyDescent="0.25">
      <c r="A43" s="1"/>
      <c r="B43" s="139"/>
      <c r="C43" s="139"/>
      <c r="D43" s="139"/>
      <c r="E43" s="138"/>
      <c r="F43" s="138"/>
    </row>
    <row r="44" spans="1:6" x14ac:dyDescent="0.25">
      <c r="A44" s="1"/>
      <c r="B44" s="139"/>
      <c r="C44" s="139"/>
      <c r="D44" s="139"/>
      <c r="E44" s="138"/>
      <c r="F44" s="138"/>
    </row>
    <row r="45" spans="1:6" x14ac:dyDescent="0.25">
      <c r="A45" s="1"/>
      <c r="B45" s="139"/>
      <c r="C45" s="139"/>
      <c r="D45" s="139"/>
      <c r="E45" s="138"/>
      <c r="F45" s="138"/>
    </row>
    <row r="46" spans="1:6" x14ac:dyDescent="0.25">
      <c r="A46" s="1"/>
      <c r="B46" s="139"/>
      <c r="C46" s="139"/>
      <c r="D46" s="139"/>
      <c r="E46" s="138"/>
      <c r="F46" s="138"/>
    </row>
    <row r="47" spans="1:6" x14ac:dyDescent="0.25">
      <c r="A47" s="1"/>
      <c r="B47" s="139"/>
      <c r="C47" s="139"/>
      <c r="D47" s="139"/>
      <c r="E47" s="138"/>
      <c r="F47" s="138"/>
    </row>
    <row r="48" spans="1:6" x14ac:dyDescent="0.25">
      <c r="A48" s="1"/>
      <c r="B48" s="139"/>
      <c r="C48" s="139"/>
      <c r="D48" s="139"/>
      <c r="E48" s="138"/>
      <c r="F48" s="138"/>
    </row>
    <row r="49" spans="1:6" x14ac:dyDescent="0.25">
      <c r="A49" s="1"/>
      <c r="B49" s="139"/>
      <c r="C49" s="139"/>
      <c r="D49" s="139"/>
      <c r="E49" s="138"/>
      <c r="F49" s="138"/>
    </row>
    <row r="50" spans="1:6" x14ac:dyDescent="0.25">
      <c r="A50" s="1"/>
      <c r="B50" s="139"/>
      <c r="C50" s="139"/>
      <c r="D50" s="139"/>
      <c r="E50" s="138"/>
      <c r="F50" s="138"/>
    </row>
    <row r="51" spans="1:6" x14ac:dyDescent="0.25">
      <c r="A51" s="1"/>
      <c r="B51" s="139"/>
      <c r="C51" s="139"/>
      <c r="D51" s="139"/>
      <c r="E51" s="138"/>
      <c r="F51" s="138"/>
    </row>
    <row r="52" spans="1:6" x14ac:dyDescent="0.25">
      <c r="A52" s="1"/>
      <c r="B52" s="139"/>
      <c r="C52" s="139"/>
      <c r="D52" s="139"/>
      <c r="E52" s="138"/>
      <c r="F52" s="138"/>
    </row>
    <row r="53" spans="1:6" x14ac:dyDescent="0.25">
      <c r="A53" s="1"/>
      <c r="B53" s="139"/>
      <c r="C53" s="139"/>
      <c r="D53" s="139"/>
      <c r="E53" s="138"/>
      <c r="F53" s="138"/>
    </row>
    <row r="54" spans="1:6" x14ac:dyDescent="0.25">
      <c r="A54" s="1"/>
      <c r="B54" s="139"/>
      <c r="C54" s="139"/>
      <c r="D54" s="139"/>
      <c r="E54" s="138"/>
      <c r="F54" s="138"/>
    </row>
    <row r="55" spans="1:6" x14ac:dyDescent="0.25">
      <c r="A55" s="1"/>
      <c r="B55" s="139"/>
      <c r="C55" s="139"/>
      <c r="D55" s="139"/>
      <c r="E55" s="138"/>
      <c r="F55" s="138"/>
    </row>
    <row r="56" spans="1:6" x14ac:dyDescent="0.25">
      <c r="A56" s="1"/>
      <c r="B56" s="139"/>
      <c r="C56" s="139"/>
      <c r="D56" s="139"/>
      <c r="E56" s="138"/>
      <c r="F56" s="138"/>
    </row>
    <row r="57" spans="1:6" x14ac:dyDescent="0.25">
      <c r="A57" s="1"/>
      <c r="B57" s="139"/>
      <c r="C57" s="139"/>
      <c r="D57" s="139"/>
      <c r="E57" s="138"/>
      <c r="F57" s="138"/>
    </row>
    <row r="58" spans="1:6" x14ac:dyDescent="0.25">
      <c r="A58" s="1"/>
      <c r="B58" s="139"/>
      <c r="C58" s="139"/>
      <c r="D58" s="139"/>
      <c r="E58" s="138"/>
      <c r="F58" s="138"/>
    </row>
    <row r="59" spans="1:6" x14ac:dyDescent="0.25">
      <c r="A59" s="1"/>
      <c r="B59" s="139"/>
      <c r="C59" s="139"/>
      <c r="D59" s="139"/>
      <c r="E59" s="138"/>
      <c r="F59" s="138"/>
    </row>
    <row r="60" spans="1:6" x14ac:dyDescent="0.25">
      <c r="A60" s="1"/>
      <c r="B60" s="139"/>
      <c r="C60" s="139"/>
      <c r="D60" s="139"/>
      <c r="E60" s="138"/>
      <c r="F60" s="138"/>
    </row>
    <row r="61" spans="1:6" x14ac:dyDescent="0.25">
      <c r="A61" s="1"/>
      <c r="B61" s="139"/>
      <c r="C61" s="139"/>
      <c r="D61" s="139"/>
      <c r="E61" s="138"/>
      <c r="F61" s="138"/>
    </row>
    <row r="62" spans="1:6" x14ac:dyDescent="0.25">
      <c r="A62" s="1"/>
      <c r="B62" s="139"/>
      <c r="C62" s="139"/>
      <c r="D62" s="139"/>
      <c r="E62" s="138"/>
      <c r="F62" s="138"/>
    </row>
    <row r="63" spans="1:6" x14ac:dyDescent="0.25">
      <c r="A63" s="1"/>
      <c r="B63" s="139"/>
      <c r="C63" s="139"/>
      <c r="D63" s="139"/>
      <c r="E63" s="138"/>
      <c r="F63" s="138"/>
    </row>
    <row r="64" spans="1:6" x14ac:dyDescent="0.25">
      <c r="A64" s="1"/>
      <c r="B64" s="139"/>
      <c r="C64" s="139"/>
      <c r="D64" s="139"/>
      <c r="E64" s="138"/>
      <c r="F64" s="138"/>
    </row>
    <row r="65" spans="1:6" x14ac:dyDescent="0.25">
      <c r="A65" s="1"/>
      <c r="B65" s="139"/>
      <c r="C65" s="139"/>
      <c r="D65" s="139"/>
      <c r="E65" s="138"/>
      <c r="F65" s="138"/>
    </row>
    <row r="66" spans="1:6" x14ac:dyDescent="0.25">
      <c r="A66" s="1"/>
      <c r="B66" s="139"/>
      <c r="C66" s="139"/>
      <c r="D66" s="139"/>
      <c r="E66" s="138"/>
      <c r="F66" s="138"/>
    </row>
    <row r="67" spans="1:6" x14ac:dyDescent="0.25">
      <c r="A67" s="1"/>
      <c r="B67" s="139"/>
      <c r="C67" s="139"/>
      <c r="D67" s="139"/>
      <c r="E67" s="138"/>
      <c r="F67" s="138"/>
    </row>
    <row r="68" spans="1:6" x14ac:dyDescent="0.25">
      <c r="A68" s="1"/>
      <c r="B68" s="139"/>
      <c r="C68" s="139"/>
      <c r="D68" s="139"/>
      <c r="E68" s="138"/>
      <c r="F68" s="138"/>
    </row>
    <row r="69" spans="1:6" x14ac:dyDescent="0.25">
      <c r="A69" s="1"/>
      <c r="B69" s="139"/>
      <c r="C69" s="139"/>
      <c r="D69" s="139"/>
      <c r="E69" s="138"/>
      <c r="F69" s="138"/>
    </row>
    <row r="70" spans="1:6" x14ac:dyDescent="0.25">
      <c r="A70" s="1"/>
      <c r="B70" s="139"/>
      <c r="C70" s="139"/>
      <c r="D70" s="139"/>
      <c r="E70" s="138"/>
      <c r="F70" s="138"/>
    </row>
    <row r="71" spans="1:6" x14ac:dyDescent="0.25">
      <c r="A71" s="1"/>
      <c r="B71" s="139"/>
      <c r="C71" s="139"/>
      <c r="D71" s="139"/>
      <c r="E71" s="138"/>
      <c r="F71" s="138"/>
    </row>
    <row r="72" spans="1:6" x14ac:dyDescent="0.25">
      <c r="A72" s="1"/>
      <c r="B72" s="139"/>
      <c r="C72" s="139"/>
      <c r="D72" s="139"/>
      <c r="E72" s="138"/>
      <c r="F72" s="138"/>
    </row>
    <row r="73" spans="1:6" x14ac:dyDescent="0.25">
      <c r="A73" s="1"/>
      <c r="B73" s="139"/>
      <c r="C73" s="139"/>
      <c r="D73" s="139"/>
      <c r="E73" s="138"/>
      <c r="F73" s="138"/>
    </row>
    <row r="74" spans="1:6" x14ac:dyDescent="0.25">
      <c r="A74" s="1"/>
      <c r="B74" s="139"/>
      <c r="C74" s="139"/>
      <c r="D74" s="139"/>
      <c r="E74" s="138"/>
      <c r="F74" s="138"/>
    </row>
    <row r="75" spans="1:6" x14ac:dyDescent="0.25">
      <c r="A75" s="1"/>
      <c r="B75" s="139"/>
      <c r="C75" s="139"/>
      <c r="D75" s="139"/>
      <c r="E75" s="138"/>
      <c r="F75" s="138"/>
    </row>
    <row r="76" spans="1:6" x14ac:dyDescent="0.25">
      <c r="A76" s="1"/>
      <c r="B76" s="139"/>
      <c r="C76" s="139"/>
      <c r="D76" s="139"/>
      <c r="E76" s="138"/>
      <c r="F76" s="138"/>
    </row>
    <row r="77" spans="1:6" x14ac:dyDescent="0.25">
      <c r="A77" s="1"/>
      <c r="B77" s="139"/>
      <c r="C77" s="139"/>
      <c r="D77" s="139"/>
      <c r="E77" s="138"/>
      <c r="F77" s="138"/>
    </row>
    <row r="78" spans="1:6" x14ac:dyDescent="0.25">
      <c r="A78" s="1"/>
      <c r="B78" s="139"/>
      <c r="C78" s="139"/>
      <c r="D78" s="139"/>
      <c r="E78" s="138"/>
      <c r="F78" s="138"/>
    </row>
    <row r="79" spans="1:6" x14ac:dyDescent="0.25">
      <c r="A79" s="1"/>
      <c r="B79" s="139"/>
      <c r="C79" s="139"/>
      <c r="D79" s="139"/>
      <c r="E79" s="138"/>
      <c r="F79" s="138"/>
    </row>
    <row r="80" spans="1:6" x14ac:dyDescent="0.25">
      <c r="A80" s="1"/>
      <c r="B80" s="139"/>
      <c r="C80" s="139"/>
      <c r="D80" s="139"/>
      <c r="E80" s="138"/>
      <c r="F80" s="138"/>
    </row>
    <row r="81" spans="1:6" x14ac:dyDescent="0.25">
      <c r="A81" s="1"/>
      <c r="B81" s="139"/>
      <c r="C81" s="139"/>
      <c r="D81" s="139"/>
      <c r="E81" s="138"/>
      <c r="F81" s="138"/>
    </row>
    <row r="82" spans="1:6" x14ac:dyDescent="0.25">
      <c r="A82" s="1"/>
      <c r="B82" s="139"/>
      <c r="C82" s="139"/>
      <c r="D82" s="139"/>
      <c r="E82" s="138"/>
      <c r="F82" s="138"/>
    </row>
    <row r="83" spans="1:6" x14ac:dyDescent="0.25">
      <c r="A83" s="1"/>
      <c r="B83" s="139"/>
      <c r="C83" s="139"/>
      <c r="D83" s="139"/>
      <c r="E83" s="138"/>
      <c r="F83" s="138"/>
    </row>
    <row r="84" spans="1:6" x14ac:dyDescent="0.25">
      <c r="A84" s="1"/>
      <c r="B84" s="139"/>
      <c r="C84" s="139"/>
      <c r="D84" s="139"/>
      <c r="E84" s="138"/>
      <c r="F84" s="138"/>
    </row>
    <row r="85" spans="1:6" x14ac:dyDescent="0.25">
      <c r="A85" s="1"/>
      <c r="B85" s="139"/>
      <c r="C85" s="139"/>
      <c r="D85" s="139"/>
      <c r="E85" s="138"/>
      <c r="F85" s="138"/>
    </row>
    <row r="86" spans="1:6" x14ac:dyDescent="0.25">
      <c r="A86" s="1"/>
      <c r="B86" s="1"/>
      <c r="C86" s="1"/>
      <c r="D86" s="1"/>
      <c r="E86" s="1"/>
      <c r="F86" s="1"/>
    </row>
    <row r="87" spans="1:6" x14ac:dyDescent="0.25">
      <c r="A87" s="1"/>
      <c r="B87" s="1"/>
      <c r="C87" s="1"/>
      <c r="D87" s="1"/>
      <c r="E87" s="1"/>
      <c r="F87" s="1"/>
    </row>
    <row r="88" spans="1:6" x14ac:dyDescent="0.25">
      <c r="A88" s="1"/>
      <c r="B88" s="1"/>
      <c r="C88" s="1"/>
      <c r="D88" s="1"/>
      <c r="E88" s="1"/>
      <c r="F88" s="1"/>
    </row>
    <row r="89" spans="1:6" x14ac:dyDescent="0.25">
      <c r="A89" s="1"/>
      <c r="B89" s="1"/>
      <c r="C89" s="1"/>
      <c r="D89" s="1"/>
      <c r="E89" s="1"/>
      <c r="F89" s="1"/>
    </row>
    <row r="90" spans="1:6" x14ac:dyDescent="0.25">
      <c r="A90" s="1"/>
      <c r="B90" s="1"/>
      <c r="C90" s="1"/>
      <c r="D90" s="1"/>
      <c r="E90" s="1"/>
      <c r="F90" s="1"/>
    </row>
    <row r="91" spans="1:6" x14ac:dyDescent="0.25">
      <c r="A91" s="1"/>
      <c r="B91" s="1"/>
      <c r="C91" s="1"/>
      <c r="D91" s="1"/>
      <c r="E91" s="1"/>
      <c r="F91" s="1"/>
    </row>
    <row r="92" spans="1:6" x14ac:dyDescent="0.25">
      <c r="A92" s="1"/>
      <c r="B92" s="1"/>
      <c r="C92" s="1"/>
      <c r="D92" s="1"/>
      <c r="E92" s="1"/>
      <c r="F92" s="1"/>
    </row>
    <row r="93" spans="1:6" x14ac:dyDescent="0.25">
      <c r="A93" s="1"/>
      <c r="B93" s="1"/>
      <c r="C93" s="1"/>
      <c r="D93" s="1"/>
      <c r="E93" s="1"/>
      <c r="F93" s="1"/>
    </row>
    <row r="94" spans="1:6" x14ac:dyDescent="0.25">
      <c r="A94" s="1"/>
      <c r="B94" s="1"/>
      <c r="C94" s="1"/>
      <c r="D94" s="1"/>
      <c r="E94" s="1"/>
      <c r="F94" s="1"/>
    </row>
    <row r="95" spans="1:6" x14ac:dyDescent="0.25">
      <c r="A95" s="1"/>
      <c r="B95" s="1"/>
      <c r="C95" s="1"/>
      <c r="D95" s="1"/>
      <c r="E95" s="1"/>
      <c r="F95" s="1"/>
    </row>
    <row r="96" spans="1:6" x14ac:dyDescent="0.25">
      <c r="A96" s="1"/>
      <c r="B96" s="1"/>
      <c r="C96" s="1"/>
      <c r="D96" s="1"/>
      <c r="E96" s="1"/>
      <c r="F96" s="1"/>
    </row>
    <row r="97" spans="1:6" x14ac:dyDescent="0.25">
      <c r="A97" s="1"/>
      <c r="B97" s="1"/>
      <c r="C97" s="1"/>
      <c r="D97" s="1"/>
      <c r="E97" s="1"/>
      <c r="F97" s="1"/>
    </row>
    <row r="98" spans="1:6" x14ac:dyDescent="0.25">
      <c r="A98" s="1"/>
      <c r="B98" s="1"/>
      <c r="C98" s="1"/>
      <c r="D98" s="1"/>
      <c r="E98" s="1"/>
      <c r="F98" s="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ageMargins left="0.7" right="0.7" top="0.75" bottom="0.75" header="0.3" footer="0.3"/>
  <pageSetup paperSize="9" scale="95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"/>
  <sheetViews>
    <sheetView workbookViewId="0">
      <pane ySplit="8" topLeftCell="A9" activePane="bottomLeft" state="frozen"/>
      <selection activeCell="AA1" sqref="AA1"/>
      <selection pane="bottomLeft" activeCell="AA1" sqref="AA1"/>
    </sheetView>
  </sheetViews>
  <sheetFormatPr defaultColWidth="0" defaultRowHeight="15" x14ac:dyDescent="0.25"/>
  <cols>
    <col min="1" max="1" width="4.7109375" customWidth="1"/>
    <col min="2" max="2" width="0" hidden="1" customWidth="1"/>
    <col min="3" max="3" width="12.7109375" customWidth="1"/>
    <col min="4" max="4" width="43.7109375" customWidth="1"/>
    <col min="5" max="5" width="5.7109375" customWidth="1"/>
    <col min="6" max="8" width="9.7109375" customWidth="1"/>
    <col min="9" max="9" width="11.42578125" customWidth="1"/>
    <col min="10" max="15" width="0" hidden="1" customWidth="1"/>
    <col min="16" max="16" width="12" customWidth="1"/>
    <col min="17" max="18" width="0" hidden="1" customWidth="1"/>
    <col min="19" max="19" width="10.5703125" customWidth="1"/>
    <col min="20" max="21" width="0" hidden="1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 x14ac:dyDescent="0.25">
      <c r="A1" s="11"/>
      <c r="B1" s="11"/>
      <c r="C1" s="219" t="s">
        <v>28</v>
      </c>
      <c r="D1" s="220"/>
      <c r="E1" s="220"/>
      <c r="F1" s="220"/>
      <c r="G1" s="220"/>
      <c r="H1" s="221"/>
      <c r="I1" s="154" t="s">
        <v>95</v>
      </c>
      <c r="J1" s="11"/>
      <c r="K1" s="3"/>
      <c r="L1" s="3"/>
      <c r="M1" s="3"/>
      <c r="N1" s="3"/>
      <c r="O1" s="3"/>
      <c r="P1" s="5" t="s">
        <v>96</v>
      </c>
      <c r="Q1" s="1"/>
      <c r="R1" s="1"/>
      <c r="S1" s="3"/>
      <c r="V1" s="3"/>
      <c r="W1">
        <v>30.126000000000001</v>
      </c>
    </row>
    <row r="2" spans="1:26" ht="20.100000000000001" customHeight="1" x14ac:dyDescent="0.25">
      <c r="A2" s="11"/>
      <c r="B2" s="11"/>
      <c r="C2" s="219" t="s">
        <v>29</v>
      </c>
      <c r="D2" s="220"/>
      <c r="E2" s="220"/>
      <c r="F2" s="220"/>
      <c r="G2" s="220"/>
      <c r="H2" s="221"/>
      <c r="I2" s="154" t="s">
        <v>23</v>
      </c>
      <c r="J2" s="11"/>
      <c r="K2" s="3"/>
      <c r="L2" s="3"/>
      <c r="M2" s="3"/>
      <c r="N2" s="3"/>
      <c r="O2" s="3"/>
      <c r="P2" s="5"/>
      <c r="Q2" s="1"/>
      <c r="R2" s="1"/>
      <c r="S2" s="3"/>
      <c r="V2" s="3"/>
    </row>
    <row r="3" spans="1:26" ht="20.100000000000001" customHeight="1" x14ac:dyDescent="0.25">
      <c r="A3" s="11"/>
      <c r="B3" s="11"/>
      <c r="C3" s="219" t="s">
        <v>30</v>
      </c>
      <c r="D3" s="220"/>
      <c r="E3" s="220"/>
      <c r="F3" s="220"/>
      <c r="G3" s="220"/>
      <c r="H3" s="221"/>
      <c r="I3" s="154" t="s">
        <v>97</v>
      </c>
      <c r="J3" s="11"/>
      <c r="K3" s="3"/>
      <c r="L3" s="3"/>
      <c r="M3" s="3"/>
      <c r="N3" s="3"/>
      <c r="O3" s="3"/>
      <c r="P3" s="5" t="s">
        <v>27</v>
      </c>
      <c r="Q3" s="1"/>
      <c r="R3" s="1"/>
      <c r="S3" s="3"/>
      <c r="V3" s="3"/>
    </row>
    <row r="4" spans="1:26" x14ac:dyDescent="0.25">
      <c r="A4" s="3"/>
      <c r="B4" s="3"/>
      <c r="C4" s="5" t="s">
        <v>98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"/>
      <c r="R4" s="1"/>
      <c r="S4" s="3"/>
      <c r="V4" s="3"/>
    </row>
    <row r="5" spans="1:26" x14ac:dyDescent="0.25">
      <c r="A5" s="3"/>
      <c r="B5" s="3"/>
      <c r="C5" s="202" t="s">
        <v>255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"/>
      <c r="R5" s="1"/>
      <c r="S5" s="3"/>
      <c r="V5" s="3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"/>
      <c r="R6" s="1"/>
      <c r="S6" s="3"/>
      <c r="V6" s="3"/>
    </row>
    <row r="7" spans="1:26" x14ac:dyDescent="0.25">
      <c r="A7" s="13"/>
      <c r="B7" s="13"/>
      <c r="C7" s="14" t="s">
        <v>75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"/>
      <c r="R7" s="1"/>
      <c r="S7" s="13"/>
      <c r="V7" s="13"/>
    </row>
    <row r="8" spans="1:26" ht="15.75" x14ac:dyDescent="0.25">
      <c r="A8" s="156" t="s">
        <v>85</v>
      </c>
      <c r="B8" s="156" t="s">
        <v>86</v>
      </c>
      <c r="C8" s="156" t="s">
        <v>87</v>
      </c>
      <c r="D8" s="156" t="s">
        <v>88</v>
      </c>
      <c r="E8" s="156" t="s">
        <v>89</v>
      </c>
      <c r="F8" s="156" t="s">
        <v>90</v>
      </c>
      <c r="G8" s="156" t="s">
        <v>65</v>
      </c>
      <c r="H8" s="156" t="s">
        <v>66</v>
      </c>
      <c r="I8" s="156" t="s">
        <v>91</v>
      </c>
      <c r="J8" s="156"/>
      <c r="K8" s="156"/>
      <c r="L8" s="156"/>
      <c r="M8" s="156"/>
      <c r="N8" s="156"/>
      <c r="O8" s="156"/>
      <c r="P8" s="156" t="s">
        <v>92</v>
      </c>
      <c r="Q8" s="152"/>
      <c r="R8" s="152"/>
      <c r="S8" s="156" t="s">
        <v>93</v>
      </c>
      <c r="T8" s="153"/>
      <c r="U8" s="153"/>
      <c r="V8" s="156" t="s">
        <v>94</v>
      </c>
      <c r="W8" s="151"/>
      <c r="X8" s="151"/>
      <c r="Y8" s="151"/>
      <c r="Z8" s="151"/>
    </row>
    <row r="9" spans="1:26" x14ac:dyDescent="0.25">
      <c r="A9" s="140"/>
      <c r="B9" s="140"/>
      <c r="C9" s="157"/>
      <c r="D9" s="144" t="s">
        <v>76</v>
      </c>
      <c r="E9" s="140"/>
      <c r="F9" s="158"/>
      <c r="G9" s="141"/>
      <c r="H9" s="141"/>
      <c r="I9" s="141"/>
      <c r="J9" s="140"/>
      <c r="K9" s="140"/>
      <c r="L9" s="140"/>
      <c r="M9" s="140"/>
      <c r="N9" s="140"/>
      <c r="O9" s="140"/>
      <c r="P9" s="140"/>
      <c r="Q9" s="146"/>
      <c r="R9" s="146"/>
      <c r="S9" s="140"/>
      <c r="T9" s="143"/>
      <c r="U9" s="143"/>
      <c r="V9" s="140"/>
      <c r="W9" s="143"/>
      <c r="X9" s="143"/>
      <c r="Y9" s="143"/>
      <c r="Z9" s="143"/>
    </row>
    <row r="10" spans="1:26" x14ac:dyDescent="0.25">
      <c r="A10" s="146"/>
      <c r="B10" s="146"/>
      <c r="C10" s="161" t="s">
        <v>99</v>
      </c>
      <c r="D10" s="160" t="s">
        <v>77</v>
      </c>
      <c r="E10" s="146"/>
      <c r="F10" s="159"/>
      <c r="G10" s="147"/>
      <c r="H10" s="147"/>
      <c r="I10" s="147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3"/>
      <c r="U10" s="143"/>
      <c r="V10" s="146"/>
      <c r="W10" s="143"/>
      <c r="X10" s="143"/>
      <c r="Y10" s="143"/>
      <c r="Z10" s="143"/>
    </row>
    <row r="11" spans="1:26" ht="24.95" customHeight="1" x14ac:dyDescent="0.25">
      <c r="A11" s="167">
        <v>1</v>
      </c>
      <c r="B11" s="162" t="s">
        <v>100</v>
      </c>
      <c r="C11" s="168" t="s">
        <v>191</v>
      </c>
      <c r="D11" s="162" t="s">
        <v>192</v>
      </c>
      <c r="E11" s="162" t="s">
        <v>106</v>
      </c>
      <c r="F11" s="163">
        <v>40.42</v>
      </c>
      <c r="G11" s="169"/>
      <c r="H11" s="169"/>
      <c r="I11" s="164">
        <f t="shared" ref="I11:I27" si="0">ROUND(F11*(G11+H11),2)</f>
        <v>0</v>
      </c>
      <c r="J11" s="162">
        <f t="shared" ref="J11:J27" si="1">ROUND(F11*(N11),2)</f>
        <v>0</v>
      </c>
      <c r="K11" s="165">
        <f t="shared" ref="K11:K27" si="2">ROUND(F11*(O11),2)</f>
        <v>0</v>
      </c>
      <c r="L11" s="165">
        <f t="shared" ref="L11:L27" si="3">ROUND(F11*(G11),2)</f>
        <v>0</v>
      </c>
      <c r="M11" s="165">
        <f t="shared" ref="M11:M27" si="4">ROUND(F11*(H11),2)</f>
        <v>0</v>
      </c>
      <c r="N11" s="165">
        <v>0</v>
      </c>
      <c r="O11" s="165"/>
      <c r="P11" s="170"/>
      <c r="Q11" s="170"/>
      <c r="R11" s="170"/>
      <c r="S11" s="165">
        <f t="shared" ref="S11:S27" si="5">ROUND(F11*(P11),3)</f>
        <v>0</v>
      </c>
      <c r="T11" s="166"/>
      <c r="U11" s="166"/>
      <c r="V11" s="170"/>
      <c r="Z11">
        <v>0</v>
      </c>
    </row>
    <row r="12" spans="1:26" ht="24.95" customHeight="1" x14ac:dyDescent="0.25">
      <c r="A12" s="167">
        <v>2</v>
      </c>
      <c r="B12" s="162" t="s">
        <v>100</v>
      </c>
      <c r="C12" s="168" t="s">
        <v>193</v>
      </c>
      <c r="D12" s="162" t="s">
        <v>194</v>
      </c>
      <c r="E12" s="162" t="s">
        <v>109</v>
      </c>
      <c r="F12" s="163">
        <v>20.21</v>
      </c>
      <c r="G12" s="169"/>
      <c r="H12" s="169"/>
      <c r="I12" s="164">
        <f t="shared" si="0"/>
        <v>0</v>
      </c>
      <c r="J12" s="162">
        <f t="shared" si="1"/>
        <v>0</v>
      </c>
      <c r="K12" s="165">
        <f t="shared" si="2"/>
        <v>0</v>
      </c>
      <c r="L12" s="165">
        <f t="shared" si="3"/>
        <v>0</v>
      </c>
      <c r="M12" s="165">
        <f t="shared" si="4"/>
        <v>0</v>
      </c>
      <c r="N12" s="165">
        <v>0</v>
      </c>
      <c r="O12" s="165"/>
      <c r="P12" s="170"/>
      <c r="Q12" s="170"/>
      <c r="R12" s="170"/>
      <c r="S12" s="165">
        <f t="shared" si="5"/>
        <v>0</v>
      </c>
      <c r="T12" s="166"/>
      <c r="U12" s="166"/>
      <c r="V12" s="170"/>
      <c r="Z12">
        <v>0</v>
      </c>
    </row>
    <row r="13" spans="1:26" ht="24.95" customHeight="1" x14ac:dyDescent="0.25">
      <c r="A13" s="167">
        <v>3</v>
      </c>
      <c r="B13" s="162" t="s">
        <v>100</v>
      </c>
      <c r="C13" s="168" t="s">
        <v>110</v>
      </c>
      <c r="D13" s="162" t="s">
        <v>111</v>
      </c>
      <c r="E13" s="162" t="s">
        <v>106</v>
      </c>
      <c r="F13" s="163">
        <v>65.456000000000003</v>
      </c>
      <c r="G13" s="169"/>
      <c r="H13" s="169"/>
      <c r="I13" s="164">
        <f t="shared" si="0"/>
        <v>0</v>
      </c>
      <c r="J13" s="162">
        <f t="shared" si="1"/>
        <v>0</v>
      </c>
      <c r="K13" s="165">
        <f t="shared" si="2"/>
        <v>0</v>
      </c>
      <c r="L13" s="165">
        <f t="shared" si="3"/>
        <v>0</v>
      </c>
      <c r="M13" s="165">
        <f t="shared" si="4"/>
        <v>0</v>
      </c>
      <c r="N13" s="165">
        <v>0</v>
      </c>
      <c r="O13" s="165"/>
      <c r="P13" s="170"/>
      <c r="Q13" s="170"/>
      <c r="R13" s="170"/>
      <c r="S13" s="165">
        <f t="shared" si="5"/>
        <v>0</v>
      </c>
      <c r="T13" s="166"/>
      <c r="U13" s="166"/>
      <c r="V13" s="170"/>
      <c r="Z13">
        <v>0</v>
      </c>
    </row>
    <row r="14" spans="1:26" ht="24.95" customHeight="1" x14ac:dyDescent="0.25">
      <c r="A14" s="167">
        <v>4</v>
      </c>
      <c r="B14" s="162" t="s">
        <v>100</v>
      </c>
      <c r="C14" s="168" t="s">
        <v>112</v>
      </c>
      <c r="D14" s="162" t="s">
        <v>113</v>
      </c>
      <c r="E14" s="162" t="s">
        <v>109</v>
      </c>
      <c r="F14" s="163">
        <v>32.728000000000002</v>
      </c>
      <c r="G14" s="169"/>
      <c r="H14" s="169"/>
      <c r="I14" s="164">
        <f t="shared" si="0"/>
        <v>0</v>
      </c>
      <c r="J14" s="162">
        <f t="shared" si="1"/>
        <v>0</v>
      </c>
      <c r="K14" s="165">
        <f t="shared" si="2"/>
        <v>0</v>
      </c>
      <c r="L14" s="165">
        <f t="shared" si="3"/>
        <v>0</v>
      </c>
      <c r="M14" s="165">
        <f t="shared" si="4"/>
        <v>0</v>
      </c>
      <c r="N14" s="165">
        <v>0</v>
      </c>
      <c r="O14" s="165"/>
      <c r="P14" s="170"/>
      <c r="Q14" s="170"/>
      <c r="R14" s="170"/>
      <c r="S14" s="165">
        <f t="shared" si="5"/>
        <v>0</v>
      </c>
      <c r="T14" s="166"/>
      <c r="U14" s="166"/>
      <c r="V14" s="170"/>
      <c r="Z14">
        <v>0</v>
      </c>
    </row>
    <row r="15" spans="1:26" ht="24.95" customHeight="1" x14ac:dyDescent="0.25">
      <c r="A15" s="167">
        <v>5</v>
      </c>
      <c r="B15" s="162" t="s">
        <v>100</v>
      </c>
      <c r="C15" s="168" t="s">
        <v>116</v>
      </c>
      <c r="D15" s="162" t="s">
        <v>117</v>
      </c>
      <c r="E15" s="162" t="s">
        <v>106</v>
      </c>
      <c r="F15" s="163">
        <v>16.256</v>
      </c>
      <c r="G15" s="169"/>
      <c r="H15" s="169"/>
      <c r="I15" s="164">
        <f t="shared" si="0"/>
        <v>0</v>
      </c>
      <c r="J15" s="162">
        <f t="shared" si="1"/>
        <v>0</v>
      </c>
      <c r="K15" s="165">
        <f t="shared" si="2"/>
        <v>0</v>
      </c>
      <c r="L15" s="165">
        <f t="shared" si="3"/>
        <v>0</v>
      </c>
      <c r="M15" s="165">
        <f t="shared" si="4"/>
        <v>0</v>
      </c>
      <c r="N15" s="165">
        <v>0</v>
      </c>
      <c r="O15" s="165"/>
      <c r="P15" s="170">
        <v>1.043E-2</v>
      </c>
      <c r="Q15" s="170"/>
      <c r="R15" s="170">
        <v>1.043E-2</v>
      </c>
      <c r="S15" s="165">
        <f t="shared" si="5"/>
        <v>0.17</v>
      </c>
      <c r="T15" s="166"/>
      <c r="U15" s="166"/>
      <c r="V15" s="170"/>
      <c r="Z15">
        <v>0</v>
      </c>
    </row>
    <row r="16" spans="1:26" ht="24.95" customHeight="1" x14ac:dyDescent="0.25">
      <c r="A16" s="167">
        <v>6</v>
      </c>
      <c r="B16" s="162" t="s">
        <v>100</v>
      </c>
      <c r="C16" s="168" t="s">
        <v>195</v>
      </c>
      <c r="D16" s="162" t="s">
        <v>196</v>
      </c>
      <c r="E16" s="162" t="s">
        <v>109</v>
      </c>
      <c r="F16" s="163">
        <v>40.42</v>
      </c>
      <c r="G16" s="169"/>
      <c r="H16" s="169"/>
      <c r="I16" s="164">
        <f t="shared" si="0"/>
        <v>0</v>
      </c>
      <c r="J16" s="162">
        <f t="shared" si="1"/>
        <v>0</v>
      </c>
      <c r="K16" s="165">
        <f t="shared" si="2"/>
        <v>0</v>
      </c>
      <c r="L16" s="165">
        <f t="shared" si="3"/>
        <v>0</v>
      </c>
      <c r="M16" s="165">
        <f t="shared" si="4"/>
        <v>0</v>
      </c>
      <c r="N16" s="165">
        <v>0</v>
      </c>
      <c r="O16" s="165"/>
      <c r="P16" s="170"/>
      <c r="Q16" s="170"/>
      <c r="R16" s="170"/>
      <c r="S16" s="165">
        <f t="shared" si="5"/>
        <v>0</v>
      </c>
      <c r="T16" s="166"/>
      <c r="U16" s="166"/>
      <c r="V16" s="170"/>
      <c r="Z16">
        <v>0</v>
      </c>
    </row>
    <row r="17" spans="1:26" ht="24.95" customHeight="1" x14ac:dyDescent="0.25">
      <c r="A17" s="167">
        <v>7</v>
      </c>
      <c r="B17" s="162" t="s">
        <v>100</v>
      </c>
      <c r="C17" s="168" t="s">
        <v>118</v>
      </c>
      <c r="D17" s="162" t="s">
        <v>119</v>
      </c>
      <c r="E17" s="162" t="s">
        <v>109</v>
      </c>
      <c r="F17" s="163">
        <v>596.29200000000003</v>
      </c>
      <c r="G17" s="169"/>
      <c r="H17" s="169"/>
      <c r="I17" s="164">
        <f t="shared" si="0"/>
        <v>0</v>
      </c>
      <c r="J17" s="162">
        <f t="shared" si="1"/>
        <v>0</v>
      </c>
      <c r="K17" s="165">
        <f t="shared" si="2"/>
        <v>0</v>
      </c>
      <c r="L17" s="165">
        <f t="shared" si="3"/>
        <v>0</v>
      </c>
      <c r="M17" s="165">
        <f t="shared" si="4"/>
        <v>0</v>
      </c>
      <c r="N17" s="165">
        <v>0</v>
      </c>
      <c r="O17" s="165"/>
      <c r="P17" s="170"/>
      <c r="Q17" s="170"/>
      <c r="R17" s="170"/>
      <c r="S17" s="165">
        <f t="shared" si="5"/>
        <v>0</v>
      </c>
      <c r="T17" s="166"/>
      <c r="U17" s="166"/>
      <c r="V17" s="170"/>
      <c r="Z17">
        <v>0</v>
      </c>
    </row>
    <row r="18" spans="1:26" ht="24.95" customHeight="1" x14ac:dyDescent="0.25">
      <c r="A18" s="167">
        <v>8</v>
      </c>
      <c r="B18" s="162" t="s">
        <v>100</v>
      </c>
      <c r="C18" s="168" t="s">
        <v>197</v>
      </c>
      <c r="D18" s="162" t="s">
        <v>198</v>
      </c>
      <c r="E18" s="162" t="s">
        <v>106</v>
      </c>
      <c r="F18" s="163">
        <v>40.42</v>
      </c>
      <c r="G18" s="169"/>
      <c r="H18" s="169"/>
      <c r="I18" s="164">
        <f t="shared" si="0"/>
        <v>0</v>
      </c>
      <c r="J18" s="162">
        <f t="shared" si="1"/>
        <v>0</v>
      </c>
      <c r="K18" s="165">
        <f t="shared" si="2"/>
        <v>0</v>
      </c>
      <c r="L18" s="165">
        <f t="shared" si="3"/>
        <v>0</v>
      </c>
      <c r="M18" s="165">
        <f t="shared" si="4"/>
        <v>0</v>
      </c>
      <c r="N18" s="165">
        <v>0</v>
      </c>
      <c r="O18" s="165"/>
      <c r="P18" s="170"/>
      <c r="Q18" s="170"/>
      <c r="R18" s="170"/>
      <c r="S18" s="165">
        <f t="shared" si="5"/>
        <v>0</v>
      </c>
      <c r="T18" s="166"/>
      <c r="U18" s="166"/>
      <c r="V18" s="170"/>
      <c r="Z18">
        <v>0</v>
      </c>
    </row>
    <row r="19" spans="1:26" ht="24.95" customHeight="1" x14ac:dyDescent="0.25">
      <c r="A19" s="167">
        <v>9</v>
      </c>
      <c r="B19" s="162" t="s">
        <v>100</v>
      </c>
      <c r="C19" s="168" t="s">
        <v>199</v>
      </c>
      <c r="D19" s="162" t="s">
        <v>200</v>
      </c>
      <c r="E19" s="162" t="s">
        <v>106</v>
      </c>
      <c r="F19" s="163">
        <v>40.42</v>
      </c>
      <c r="G19" s="169"/>
      <c r="H19" s="169"/>
      <c r="I19" s="164">
        <f t="shared" si="0"/>
        <v>0</v>
      </c>
      <c r="J19" s="162">
        <f t="shared" si="1"/>
        <v>0</v>
      </c>
      <c r="K19" s="165">
        <f t="shared" si="2"/>
        <v>0</v>
      </c>
      <c r="L19" s="165">
        <f t="shared" si="3"/>
        <v>0</v>
      </c>
      <c r="M19" s="165">
        <f t="shared" si="4"/>
        <v>0</v>
      </c>
      <c r="N19" s="165">
        <v>0</v>
      </c>
      <c r="O19" s="165"/>
      <c r="P19" s="170"/>
      <c r="Q19" s="170"/>
      <c r="R19" s="170"/>
      <c r="S19" s="165">
        <f t="shared" si="5"/>
        <v>0</v>
      </c>
      <c r="T19" s="166"/>
      <c r="U19" s="166"/>
      <c r="V19" s="170"/>
      <c r="Z19">
        <v>0</v>
      </c>
    </row>
    <row r="20" spans="1:26" ht="24.95" customHeight="1" x14ac:dyDescent="0.25">
      <c r="A20" s="167">
        <v>10</v>
      </c>
      <c r="B20" s="162" t="s">
        <v>100</v>
      </c>
      <c r="C20" s="168" t="s">
        <v>120</v>
      </c>
      <c r="D20" s="162" t="s">
        <v>121</v>
      </c>
      <c r="E20" s="162" t="s">
        <v>106</v>
      </c>
      <c r="F20" s="163">
        <v>16.91</v>
      </c>
      <c r="G20" s="169"/>
      <c r="H20" s="169"/>
      <c r="I20" s="164">
        <f t="shared" si="0"/>
        <v>0</v>
      </c>
      <c r="J20" s="162">
        <f t="shared" si="1"/>
        <v>0</v>
      </c>
      <c r="K20" s="165">
        <f t="shared" si="2"/>
        <v>0</v>
      </c>
      <c r="L20" s="165">
        <f t="shared" si="3"/>
        <v>0</v>
      </c>
      <c r="M20" s="165">
        <f t="shared" si="4"/>
        <v>0</v>
      </c>
      <c r="N20" s="165">
        <v>0</v>
      </c>
      <c r="O20" s="165"/>
      <c r="P20" s="170"/>
      <c r="Q20" s="170"/>
      <c r="R20" s="170"/>
      <c r="S20" s="165">
        <f t="shared" si="5"/>
        <v>0</v>
      </c>
      <c r="T20" s="166"/>
      <c r="U20" s="166"/>
      <c r="V20" s="170"/>
      <c r="Z20">
        <v>0</v>
      </c>
    </row>
    <row r="21" spans="1:26" ht="24.95" customHeight="1" x14ac:dyDescent="0.25">
      <c r="A21" s="167">
        <v>11</v>
      </c>
      <c r="B21" s="162" t="s">
        <v>100</v>
      </c>
      <c r="C21" s="168" t="s">
        <v>122</v>
      </c>
      <c r="D21" s="162" t="s">
        <v>123</v>
      </c>
      <c r="E21" s="162" t="s">
        <v>124</v>
      </c>
      <c r="F21" s="163">
        <v>1384.0000000000002</v>
      </c>
      <c r="G21" s="169"/>
      <c r="H21" s="169"/>
      <c r="I21" s="164">
        <f t="shared" si="0"/>
        <v>0</v>
      </c>
      <c r="J21" s="162">
        <f t="shared" si="1"/>
        <v>0</v>
      </c>
      <c r="K21" s="165">
        <f t="shared" si="2"/>
        <v>0</v>
      </c>
      <c r="L21" s="165">
        <f t="shared" si="3"/>
        <v>0</v>
      </c>
      <c r="M21" s="165">
        <f t="shared" si="4"/>
        <v>0</v>
      </c>
      <c r="N21" s="165">
        <v>0</v>
      </c>
      <c r="O21" s="165"/>
      <c r="P21" s="170"/>
      <c r="Q21" s="170"/>
      <c r="R21" s="170"/>
      <c r="S21" s="165">
        <f t="shared" si="5"/>
        <v>0</v>
      </c>
      <c r="T21" s="166"/>
      <c r="U21" s="166"/>
      <c r="V21" s="170"/>
      <c r="Z21">
        <v>0</v>
      </c>
    </row>
    <row r="22" spans="1:26" ht="24.95" customHeight="1" x14ac:dyDescent="0.25">
      <c r="A22" s="167">
        <v>12</v>
      </c>
      <c r="B22" s="162" t="s">
        <v>100</v>
      </c>
      <c r="C22" s="168" t="s">
        <v>125</v>
      </c>
      <c r="D22" s="162" t="s">
        <v>126</v>
      </c>
      <c r="E22" s="162" t="s">
        <v>127</v>
      </c>
      <c r="F22" s="163">
        <v>346.00000000000006</v>
      </c>
      <c r="G22" s="169"/>
      <c r="H22" s="169"/>
      <c r="I22" s="164">
        <f t="shared" si="0"/>
        <v>0</v>
      </c>
      <c r="J22" s="162">
        <f t="shared" si="1"/>
        <v>0</v>
      </c>
      <c r="K22" s="165">
        <f t="shared" si="2"/>
        <v>0</v>
      </c>
      <c r="L22" s="165">
        <f t="shared" si="3"/>
        <v>0</v>
      </c>
      <c r="M22" s="165">
        <f t="shared" si="4"/>
        <v>0</v>
      </c>
      <c r="N22" s="165">
        <v>0</v>
      </c>
      <c r="O22" s="165"/>
      <c r="P22" s="170"/>
      <c r="Q22" s="170"/>
      <c r="R22" s="170"/>
      <c r="S22" s="165">
        <f t="shared" si="5"/>
        <v>0</v>
      </c>
      <c r="T22" s="166"/>
      <c r="U22" s="166"/>
      <c r="V22" s="170"/>
      <c r="Z22">
        <v>0</v>
      </c>
    </row>
    <row r="23" spans="1:26" ht="24.95" customHeight="1" x14ac:dyDescent="0.25">
      <c r="A23" s="167">
        <v>13</v>
      </c>
      <c r="B23" s="162" t="s">
        <v>256</v>
      </c>
      <c r="C23" s="168" t="s">
        <v>257</v>
      </c>
      <c r="D23" s="162" t="s">
        <v>258</v>
      </c>
      <c r="E23" s="162" t="s">
        <v>106</v>
      </c>
      <c r="F23" s="163">
        <v>444</v>
      </c>
      <c r="G23" s="169"/>
      <c r="H23" s="169"/>
      <c r="I23" s="164">
        <f t="shared" si="0"/>
        <v>0</v>
      </c>
      <c r="J23" s="162">
        <f t="shared" si="1"/>
        <v>0</v>
      </c>
      <c r="K23" s="165">
        <f t="shared" si="2"/>
        <v>0</v>
      </c>
      <c r="L23" s="165">
        <f t="shared" si="3"/>
        <v>0</v>
      </c>
      <c r="M23" s="165">
        <f t="shared" si="4"/>
        <v>0</v>
      </c>
      <c r="N23" s="165">
        <v>0</v>
      </c>
      <c r="O23" s="165"/>
      <c r="P23" s="170"/>
      <c r="Q23" s="170"/>
      <c r="R23" s="170"/>
      <c r="S23" s="165">
        <f t="shared" si="5"/>
        <v>0</v>
      </c>
      <c r="T23" s="166"/>
      <c r="U23" s="166"/>
      <c r="V23" s="170"/>
      <c r="Z23">
        <v>0</v>
      </c>
    </row>
    <row r="24" spans="1:26" ht="24.95" customHeight="1" x14ac:dyDescent="0.25">
      <c r="A24" s="167">
        <v>14</v>
      </c>
      <c r="B24" s="162" t="s">
        <v>256</v>
      </c>
      <c r="C24" s="168" t="s">
        <v>259</v>
      </c>
      <c r="D24" s="162" t="s">
        <v>260</v>
      </c>
      <c r="E24" s="162" t="s">
        <v>109</v>
      </c>
      <c r="F24" s="163">
        <v>222</v>
      </c>
      <c r="G24" s="169"/>
      <c r="H24" s="169"/>
      <c r="I24" s="164">
        <f t="shared" si="0"/>
        <v>0</v>
      </c>
      <c r="J24" s="162">
        <f t="shared" si="1"/>
        <v>0</v>
      </c>
      <c r="K24" s="165">
        <f t="shared" si="2"/>
        <v>0</v>
      </c>
      <c r="L24" s="165">
        <f t="shared" si="3"/>
        <v>0</v>
      </c>
      <c r="M24" s="165">
        <f t="shared" si="4"/>
        <v>0</v>
      </c>
      <c r="N24" s="165">
        <v>0</v>
      </c>
      <c r="O24" s="165"/>
      <c r="P24" s="170"/>
      <c r="Q24" s="170"/>
      <c r="R24" s="170"/>
      <c r="S24" s="165">
        <f t="shared" si="5"/>
        <v>0</v>
      </c>
      <c r="T24" s="166"/>
      <c r="U24" s="166"/>
      <c r="V24" s="170"/>
      <c r="Z24">
        <v>0</v>
      </c>
    </row>
    <row r="25" spans="1:26" ht="24.95" customHeight="1" x14ac:dyDescent="0.25">
      <c r="A25" s="167">
        <v>15</v>
      </c>
      <c r="B25" s="162" t="s">
        <v>256</v>
      </c>
      <c r="C25" s="168" t="s">
        <v>261</v>
      </c>
      <c r="D25" s="162" t="s">
        <v>262</v>
      </c>
      <c r="E25" s="162" t="s">
        <v>106</v>
      </c>
      <c r="F25" s="163">
        <v>111</v>
      </c>
      <c r="G25" s="169"/>
      <c r="H25" s="169"/>
      <c r="I25" s="164">
        <f t="shared" si="0"/>
        <v>0</v>
      </c>
      <c r="J25" s="162">
        <f t="shared" si="1"/>
        <v>0</v>
      </c>
      <c r="K25" s="165">
        <f t="shared" si="2"/>
        <v>0</v>
      </c>
      <c r="L25" s="165">
        <f t="shared" si="3"/>
        <v>0</v>
      </c>
      <c r="M25" s="165">
        <f t="shared" si="4"/>
        <v>0</v>
      </c>
      <c r="N25" s="165">
        <v>0</v>
      </c>
      <c r="O25" s="165"/>
      <c r="P25" s="170">
        <v>5.8900000000000003E-3</v>
      </c>
      <c r="Q25" s="170"/>
      <c r="R25" s="170">
        <v>5.8900000000000003E-3</v>
      </c>
      <c r="S25" s="165">
        <f t="shared" si="5"/>
        <v>0.65400000000000003</v>
      </c>
      <c r="T25" s="166"/>
      <c r="U25" s="166"/>
      <c r="V25" s="170"/>
      <c r="Z25">
        <v>0</v>
      </c>
    </row>
    <row r="26" spans="1:26" ht="24.95" customHeight="1" x14ac:dyDescent="0.25">
      <c r="A26" s="167">
        <v>16</v>
      </c>
      <c r="B26" s="162" t="s">
        <v>263</v>
      </c>
      <c r="C26" s="168" t="s">
        <v>264</v>
      </c>
      <c r="D26" s="162" t="s">
        <v>265</v>
      </c>
      <c r="E26" s="162" t="s">
        <v>106</v>
      </c>
      <c r="F26" s="163">
        <v>0.52500000000000002</v>
      </c>
      <c r="G26" s="169"/>
      <c r="H26" s="169"/>
      <c r="I26" s="164">
        <f t="shared" si="0"/>
        <v>0</v>
      </c>
      <c r="J26" s="162">
        <f t="shared" si="1"/>
        <v>0</v>
      </c>
      <c r="K26" s="165">
        <f t="shared" si="2"/>
        <v>0</v>
      </c>
      <c r="L26" s="165">
        <f t="shared" si="3"/>
        <v>0</v>
      </c>
      <c r="M26" s="165">
        <f t="shared" si="4"/>
        <v>0</v>
      </c>
      <c r="N26" s="165">
        <v>0</v>
      </c>
      <c r="O26" s="165"/>
      <c r="P26" s="170"/>
      <c r="Q26" s="170"/>
      <c r="R26" s="170"/>
      <c r="S26" s="165">
        <f t="shared" si="5"/>
        <v>0</v>
      </c>
      <c r="T26" s="166"/>
      <c r="U26" s="166"/>
      <c r="V26" s="170"/>
      <c r="Z26">
        <v>0</v>
      </c>
    </row>
    <row r="27" spans="1:26" ht="24.95" customHeight="1" x14ac:dyDescent="0.25">
      <c r="A27" s="176">
        <v>17</v>
      </c>
      <c r="B27" s="171" t="s">
        <v>128</v>
      </c>
      <c r="C27" s="177" t="s">
        <v>129</v>
      </c>
      <c r="D27" s="171" t="s">
        <v>130</v>
      </c>
      <c r="E27" s="171" t="s">
        <v>131</v>
      </c>
      <c r="F27" s="172">
        <v>29.592500000000001</v>
      </c>
      <c r="G27" s="178"/>
      <c r="H27" s="178"/>
      <c r="I27" s="173">
        <f t="shared" si="0"/>
        <v>0</v>
      </c>
      <c r="J27" s="171">
        <f t="shared" si="1"/>
        <v>0</v>
      </c>
      <c r="K27" s="174">
        <f t="shared" si="2"/>
        <v>0</v>
      </c>
      <c r="L27" s="174">
        <f t="shared" si="3"/>
        <v>0</v>
      </c>
      <c r="M27" s="174">
        <f t="shared" si="4"/>
        <v>0</v>
      </c>
      <c r="N27" s="174">
        <v>0</v>
      </c>
      <c r="O27" s="174"/>
      <c r="P27" s="179">
        <v>1</v>
      </c>
      <c r="Q27" s="179"/>
      <c r="R27" s="179">
        <v>1</v>
      </c>
      <c r="S27" s="174">
        <f t="shared" si="5"/>
        <v>29.593</v>
      </c>
      <c r="T27" s="175"/>
      <c r="U27" s="175"/>
      <c r="V27" s="179"/>
      <c r="Z27">
        <v>0</v>
      </c>
    </row>
    <row r="28" spans="1:26" x14ac:dyDescent="0.25">
      <c r="A28" s="146"/>
      <c r="B28" s="146"/>
      <c r="C28" s="161" t="s">
        <v>99</v>
      </c>
      <c r="D28" s="160" t="s">
        <v>77</v>
      </c>
      <c r="E28" s="146"/>
      <c r="F28" s="159"/>
      <c r="G28" s="149">
        <f>ROUND((SUM(L10:L27))/1,2)</f>
        <v>0</v>
      </c>
      <c r="H28" s="149">
        <f>ROUND((SUM(M10:M27))/1,2)</f>
        <v>0</v>
      </c>
      <c r="I28" s="149">
        <f>ROUND((SUM(I10:I27))/1,2)</f>
        <v>0</v>
      </c>
      <c r="J28" s="146"/>
      <c r="K28" s="146"/>
      <c r="L28" s="146">
        <f>ROUND((SUM(L10:L27))/1,2)</f>
        <v>0</v>
      </c>
      <c r="M28" s="146">
        <f>ROUND((SUM(M10:M27))/1,2)</f>
        <v>0</v>
      </c>
      <c r="N28" s="146"/>
      <c r="O28" s="146"/>
      <c r="P28" s="180"/>
      <c r="Q28" s="146"/>
      <c r="R28" s="146"/>
      <c r="S28" s="180">
        <f>ROUND((SUM(S10:S27))/1,2)</f>
        <v>30.42</v>
      </c>
      <c r="T28" s="143"/>
      <c r="U28" s="143"/>
      <c r="V28" s="2">
        <f>ROUND((SUM(V10:V27))/1,2)</f>
        <v>0</v>
      </c>
      <c r="W28" s="143"/>
      <c r="X28" s="143"/>
      <c r="Y28" s="143"/>
      <c r="Z28" s="143"/>
    </row>
    <row r="29" spans="1:26" x14ac:dyDescent="0.25">
      <c r="A29" s="1"/>
      <c r="B29" s="1"/>
      <c r="C29" s="1"/>
      <c r="D29" s="1"/>
      <c r="E29" s="1"/>
      <c r="F29" s="155"/>
      <c r="G29" s="139"/>
      <c r="H29" s="139"/>
      <c r="I29" s="139"/>
      <c r="J29" s="1"/>
      <c r="K29" s="1"/>
      <c r="L29" s="1"/>
      <c r="M29" s="1"/>
      <c r="N29" s="1"/>
      <c r="O29" s="1"/>
      <c r="P29" s="1"/>
      <c r="Q29" s="1"/>
      <c r="R29" s="1"/>
      <c r="S29" s="1"/>
      <c r="V29" s="1"/>
    </row>
    <row r="30" spans="1:26" x14ac:dyDescent="0.25">
      <c r="A30" s="146"/>
      <c r="B30" s="146"/>
      <c r="C30" s="161" t="s">
        <v>132</v>
      </c>
      <c r="D30" s="160" t="s">
        <v>78</v>
      </c>
      <c r="E30" s="146"/>
      <c r="F30" s="159"/>
      <c r="G30" s="147"/>
      <c r="H30" s="147"/>
      <c r="I30" s="147"/>
      <c r="J30" s="146"/>
      <c r="K30" s="146"/>
      <c r="L30" s="146"/>
      <c r="M30" s="146"/>
      <c r="N30" s="146"/>
      <c r="O30" s="146"/>
      <c r="P30" s="146"/>
      <c r="Q30" s="146"/>
      <c r="R30" s="146"/>
      <c r="S30" s="146"/>
      <c r="T30" s="143"/>
      <c r="U30" s="143"/>
      <c r="V30" s="146"/>
      <c r="W30" s="143"/>
      <c r="X30" s="143"/>
      <c r="Y30" s="143"/>
      <c r="Z30" s="143"/>
    </row>
    <row r="31" spans="1:26" ht="24.95" customHeight="1" x14ac:dyDescent="0.25">
      <c r="A31" s="167">
        <v>18</v>
      </c>
      <c r="B31" s="162" t="s">
        <v>133</v>
      </c>
      <c r="C31" s="168" t="s">
        <v>134</v>
      </c>
      <c r="D31" s="162" t="s">
        <v>135</v>
      </c>
      <c r="E31" s="162" t="s">
        <v>106</v>
      </c>
      <c r="F31" s="163">
        <v>4.34</v>
      </c>
      <c r="G31" s="169"/>
      <c r="H31" s="169"/>
      <c r="I31" s="164">
        <f>ROUND(F31*(G31+H31),2)</f>
        <v>0</v>
      </c>
      <c r="J31" s="162">
        <f>ROUND(F31*(N31),2)</f>
        <v>0</v>
      </c>
      <c r="K31" s="165">
        <f>ROUND(F31*(O31),2)</f>
        <v>0</v>
      </c>
      <c r="L31" s="165">
        <f>ROUND(F31*(G31),2)</f>
        <v>0</v>
      </c>
      <c r="M31" s="165">
        <f>ROUND(F31*(H31),2)</f>
        <v>0</v>
      </c>
      <c r="N31" s="165">
        <v>0</v>
      </c>
      <c r="O31" s="165"/>
      <c r="P31" s="170">
        <v>2.3223400000000001</v>
      </c>
      <c r="Q31" s="170"/>
      <c r="R31" s="170">
        <v>2.3223400000000001</v>
      </c>
      <c r="S31" s="165">
        <f>ROUND(F31*(P31),3)</f>
        <v>10.079000000000001</v>
      </c>
      <c r="T31" s="166"/>
      <c r="U31" s="166"/>
      <c r="V31" s="170"/>
      <c r="Z31">
        <v>0</v>
      </c>
    </row>
    <row r="32" spans="1:26" ht="24.95" customHeight="1" x14ac:dyDescent="0.25">
      <c r="A32" s="167">
        <v>19</v>
      </c>
      <c r="B32" s="162" t="s">
        <v>133</v>
      </c>
      <c r="C32" s="168" t="s">
        <v>136</v>
      </c>
      <c r="D32" s="162" t="s">
        <v>137</v>
      </c>
      <c r="E32" s="162" t="s">
        <v>127</v>
      </c>
      <c r="F32" s="163">
        <v>31.34</v>
      </c>
      <c r="G32" s="169"/>
      <c r="H32" s="169"/>
      <c r="I32" s="164">
        <f>ROUND(F32*(G32+H32),2)</f>
        <v>0</v>
      </c>
      <c r="J32" s="162">
        <f>ROUND(F32*(N32),2)</f>
        <v>0</v>
      </c>
      <c r="K32" s="165">
        <f>ROUND(F32*(O32),2)</f>
        <v>0</v>
      </c>
      <c r="L32" s="165">
        <f>ROUND(F32*(G32),2)</f>
        <v>0</v>
      </c>
      <c r="M32" s="165">
        <f>ROUND(F32*(H32),2)</f>
        <v>0</v>
      </c>
      <c r="N32" s="165">
        <v>0</v>
      </c>
      <c r="O32" s="165"/>
      <c r="P32" s="170">
        <v>6.7000000000000002E-4</v>
      </c>
      <c r="Q32" s="170"/>
      <c r="R32" s="170">
        <v>6.7000000000000002E-4</v>
      </c>
      <c r="S32" s="165">
        <f>ROUND(F32*(P32),3)</f>
        <v>2.1000000000000001E-2</v>
      </c>
      <c r="T32" s="166"/>
      <c r="U32" s="166"/>
      <c r="V32" s="170"/>
      <c r="Z32">
        <v>0</v>
      </c>
    </row>
    <row r="33" spans="1:26" ht="24.95" customHeight="1" x14ac:dyDescent="0.25">
      <c r="A33" s="167">
        <v>20</v>
      </c>
      <c r="B33" s="162" t="s">
        <v>133</v>
      </c>
      <c r="C33" s="168" t="s">
        <v>138</v>
      </c>
      <c r="D33" s="162" t="s">
        <v>139</v>
      </c>
      <c r="E33" s="162" t="s">
        <v>127</v>
      </c>
      <c r="F33" s="163">
        <v>31.34</v>
      </c>
      <c r="G33" s="169"/>
      <c r="H33" s="169"/>
      <c r="I33" s="164">
        <f>ROUND(F33*(G33+H33),2)</f>
        <v>0</v>
      </c>
      <c r="J33" s="162">
        <f>ROUND(F33*(N33),2)</f>
        <v>0</v>
      </c>
      <c r="K33" s="165">
        <f>ROUND(F33*(O33),2)</f>
        <v>0</v>
      </c>
      <c r="L33" s="165">
        <f>ROUND(F33*(G33),2)</f>
        <v>0</v>
      </c>
      <c r="M33" s="165">
        <f>ROUND(F33*(H33),2)</f>
        <v>0</v>
      </c>
      <c r="N33" s="165">
        <v>0</v>
      </c>
      <c r="O33" s="165"/>
      <c r="P33" s="170"/>
      <c r="Q33" s="170"/>
      <c r="R33" s="170"/>
      <c r="S33" s="165">
        <f>ROUND(F33*(P33),3)</f>
        <v>0</v>
      </c>
      <c r="T33" s="166"/>
      <c r="U33" s="166"/>
      <c r="V33" s="170"/>
      <c r="Z33">
        <v>0</v>
      </c>
    </row>
    <row r="34" spans="1:26" ht="24.95" customHeight="1" x14ac:dyDescent="0.25">
      <c r="A34" s="167">
        <v>21</v>
      </c>
      <c r="B34" s="162" t="s">
        <v>133</v>
      </c>
      <c r="C34" s="168" t="s">
        <v>223</v>
      </c>
      <c r="D34" s="162" t="s">
        <v>224</v>
      </c>
      <c r="E34" s="162" t="s">
        <v>170</v>
      </c>
      <c r="F34" s="163">
        <v>0.5976570000000001</v>
      </c>
      <c r="G34" s="169"/>
      <c r="H34" s="169"/>
      <c r="I34" s="164">
        <f>ROUND(F34*(G34+H34),2)</f>
        <v>0</v>
      </c>
      <c r="J34" s="162">
        <f>ROUND(F34*(N34),2)</f>
        <v>0</v>
      </c>
      <c r="K34" s="165">
        <f>ROUND(F34*(O34),2)</f>
        <v>0</v>
      </c>
      <c r="L34" s="165">
        <f>ROUND(F34*(G34),2)</f>
        <v>0</v>
      </c>
      <c r="M34" s="165">
        <f>ROUND(F34*(H34),2)</f>
        <v>0</v>
      </c>
      <c r="N34" s="165">
        <v>0</v>
      </c>
      <c r="O34" s="165"/>
      <c r="P34" s="170">
        <v>3.7400000000000003E-3</v>
      </c>
      <c r="Q34" s="170"/>
      <c r="R34" s="170">
        <v>3.7400000000000003E-3</v>
      </c>
      <c r="S34" s="165">
        <f>ROUND(F34*(P34),3)</f>
        <v>2E-3</v>
      </c>
      <c r="T34" s="166"/>
      <c r="U34" s="166"/>
      <c r="V34" s="170"/>
      <c r="Z34">
        <v>0</v>
      </c>
    </row>
    <row r="35" spans="1:26" ht="24.95" customHeight="1" x14ac:dyDescent="0.25">
      <c r="A35" s="176">
        <v>22</v>
      </c>
      <c r="B35" s="171" t="s">
        <v>160</v>
      </c>
      <c r="C35" s="177" t="s">
        <v>225</v>
      </c>
      <c r="D35" s="171" t="s">
        <v>226</v>
      </c>
      <c r="E35" s="171" t="s">
        <v>127</v>
      </c>
      <c r="F35" s="172">
        <v>58.308</v>
      </c>
      <c r="G35" s="178"/>
      <c r="H35" s="178"/>
      <c r="I35" s="173">
        <f>ROUND(F35*(G35+H35),2)</f>
        <v>0</v>
      </c>
      <c r="J35" s="171">
        <f>ROUND(F35*(N35),2)</f>
        <v>0</v>
      </c>
      <c r="K35" s="174">
        <f>ROUND(F35*(O35),2)</f>
        <v>0</v>
      </c>
      <c r="L35" s="174">
        <f>ROUND(F35*(G35),2)</f>
        <v>0</v>
      </c>
      <c r="M35" s="174">
        <f>ROUND(F35*(H35),2)</f>
        <v>0</v>
      </c>
      <c r="N35" s="174">
        <v>0</v>
      </c>
      <c r="O35" s="174"/>
      <c r="P35" s="179">
        <v>1.234E-2</v>
      </c>
      <c r="Q35" s="179"/>
      <c r="R35" s="179">
        <v>1.234E-2</v>
      </c>
      <c r="S35" s="174">
        <f>ROUND(F35*(P35),3)</f>
        <v>0.72</v>
      </c>
      <c r="T35" s="175"/>
      <c r="U35" s="175"/>
      <c r="V35" s="179"/>
      <c r="Z35">
        <v>0</v>
      </c>
    </row>
    <row r="36" spans="1:26" x14ac:dyDescent="0.25">
      <c r="A36" s="146"/>
      <c r="B36" s="146"/>
      <c r="C36" s="161" t="s">
        <v>132</v>
      </c>
      <c r="D36" s="160" t="s">
        <v>78</v>
      </c>
      <c r="E36" s="146"/>
      <c r="F36" s="159"/>
      <c r="G36" s="149">
        <f>ROUND((SUM(L30:L35))/1,2)</f>
        <v>0</v>
      </c>
      <c r="H36" s="149">
        <f>ROUND((SUM(M30:M35))/1,2)</f>
        <v>0</v>
      </c>
      <c r="I36" s="149">
        <f>ROUND((SUM(I30:I35))/1,2)</f>
        <v>0</v>
      </c>
      <c r="J36" s="146"/>
      <c r="K36" s="146"/>
      <c r="L36" s="146">
        <f>ROUND((SUM(L30:L35))/1,2)</f>
        <v>0</v>
      </c>
      <c r="M36" s="146">
        <f>ROUND((SUM(M30:M35))/1,2)</f>
        <v>0</v>
      </c>
      <c r="N36" s="146"/>
      <c r="O36" s="146"/>
      <c r="P36" s="180"/>
      <c r="Q36" s="146"/>
      <c r="R36" s="146"/>
      <c r="S36" s="180">
        <f>ROUND((SUM(S30:S35))/1,2)</f>
        <v>10.82</v>
      </c>
      <c r="T36" s="143"/>
      <c r="U36" s="143"/>
      <c r="V36" s="2">
        <f>ROUND((SUM(V30:V35))/1,2)</f>
        <v>0</v>
      </c>
      <c r="W36" s="143"/>
      <c r="X36" s="143"/>
      <c r="Y36" s="143"/>
      <c r="Z36" s="143"/>
    </row>
    <row r="37" spans="1:26" x14ac:dyDescent="0.25">
      <c r="A37" s="1"/>
      <c r="B37" s="1"/>
      <c r="C37" s="1"/>
      <c r="D37" s="1"/>
      <c r="E37" s="1"/>
      <c r="F37" s="155"/>
      <c r="G37" s="139"/>
      <c r="H37" s="139"/>
      <c r="I37" s="139"/>
      <c r="J37" s="1"/>
      <c r="K37" s="1"/>
      <c r="L37" s="1"/>
      <c r="M37" s="1"/>
      <c r="N37" s="1"/>
      <c r="O37" s="1"/>
      <c r="P37" s="1"/>
      <c r="Q37" s="1"/>
      <c r="R37" s="1"/>
      <c r="S37" s="1"/>
      <c r="V37" s="1"/>
    </row>
    <row r="38" spans="1:26" x14ac:dyDescent="0.25">
      <c r="A38" s="146"/>
      <c r="B38" s="146"/>
      <c r="C38" s="161" t="s">
        <v>140</v>
      </c>
      <c r="D38" s="160" t="s">
        <v>79</v>
      </c>
      <c r="E38" s="146"/>
      <c r="F38" s="159"/>
      <c r="G38" s="147"/>
      <c r="H38" s="147"/>
      <c r="I38" s="147"/>
      <c r="J38" s="146"/>
      <c r="K38" s="146"/>
      <c r="L38" s="146"/>
      <c r="M38" s="146"/>
      <c r="N38" s="146"/>
      <c r="O38" s="146"/>
      <c r="P38" s="146"/>
      <c r="Q38" s="146"/>
      <c r="R38" s="146"/>
      <c r="S38" s="146"/>
      <c r="T38" s="143"/>
      <c r="U38" s="143"/>
      <c r="V38" s="146"/>
      <c r="W38" s="143"/>
      <c r="X38" s="143"/>
      <c r="Y38" s="143"/>
      <c r="Z38" s="143"/>
    </row>
    <row r="39" spans="1:26" ht="24.95" customHeight="1" x14ac:dyDescent="0.25">
      <c r="A39" s="167">
        <v>23</v>
      </c>
      <c r="B39" s="162" t="s">
        <v>227</v>
      </c>
      <c r="C39" s="168" t="s">
        <v>228</v>
      </c>
      <c r="D39" s="162" t="s">
        <v>229</v>
      </c>
      <c r="E39" s="162" t="s">
        <v>103</v>
      </c>
      <c r="F39" s="163">
        <v>11.040000000000001</v>
      </c>
      <c r="G39" s="169"/>
      <c r="H39" s="169"/>
      <c r="I39" s="164">
        <f t="shared" ref="I39:I47" si="6">ROUND(F39*(G39+H39),2)</f>
        <v>0</v>
      </c>
      <c r="J39" s="162">
        <f t="shared" ref="J39:J47" si="7">ROUND(F39*(N39),2)</f>
        <v>0</v>
      </c>
      <c r="K39" s="165">
        <f t="shared" ref="K39:K47" si="8">ROUND(F39*(O39),2)</f>
        <v>0</v>
      </c>
      <c r="L39" s="165">
        <f t="shared" ref="L39:L47" si="9">ROUND(F39*(G39),2)</f>
        <v>0</v>
      </c>
      <c r="M39" s="165">
        <f t="shared" ref="M39:M47" si="10">ROUND(F39*(H39),2)</f>
        <v>0</v>
      </c>
      <c r="N39" s="165">
        <v>0</v>
      </c>
      <c r="O39" s="165"/>
      <c r="P39" s="170">
        <v>4.6000000000000001E-4</v>
      </c>
      <c r="Q39" s="170"/>
      <c r="R39" s="170">
        <v>4.6000000000000001E-4</v>
      </c>
      <c r="S39" s="165">
        <f t="shared" ref="S39:S47" si="11">ROUND(F39*(P39),3)</f>
        <v>5.0000000000000001E-3</v>
      </c>
      <c r="T39" s="166"/>
      <c r="U39" s="166"/>
      <c r="V39" s="170"/>
      <c r="Z39">
        <v>0</v>
      </c>
    </row>
    <row r="40" spans="1:26" ht="24.95" customHeight="1" x14ac:dyDescent="0.25">
      <c r="A40" s="167">
        <v>24</v>
      </c>
      <c r="B40" s="162" t="s">
        <v>227</v>
      </c>
      <c r="C40" s="168" t="s">
        <v>230</v>
      </c>
      <c r="D40" s="162" t="s">
        <v>231</v>
      </c>
      <c r="E40" s="162" t="s">
        <v>232</v>
      </c>
      <c r="F40" s="163">
        <v>12</v>
      </c>
      <c r="G40" s="169"/>
      <c r="H40" s="169"/>
      <c r="I40" s="164">
        <f t="shared" si="6"/>
        <v>0</v>
      </c>
      <c r="J40" s="162">
        <f t="shared" si="7"/>
        <v>0</v>
      </c>
      <c r="K40" s="165">
        <f t="shared" si="8"/>
        <v>0</v>
      </c>
      <c r="L40" s="165">
        <f t="shared" si="9"/>
        <v>0</v>
      </c>
      <c r="M40" s="165">
        <f t="shared" si="10"/>
        <v>0</v>
      </c>
      <c r="N40" s="165">
        <v>0</v>
      </c>
      <c r="O40" s="165"/>
      <c r="P40" s="170">
        <v>2.5999999999999998E-4</v>
      </c>
      <c r="Q40" s="170"/>
      <c r="R40" s="170">
        <v>2.5999999999999998E-4</v>
      </c>
      <c r="S40" s="165">
        <f t="shared" si="11"/>
        <v>3.0000000000000001E-3</v>
      </c>
      <c r="T40" s="166"/>
      <c r="U40" s="166"/>
      <c r="V40" s="170"/>
      <c r="Z40">
        <v>0</v>
      </c>
    </row>
    <row r="41" spans="1:26" ht="24.95" customHeight="1" x14ac:dyDescent="0.25">
      <c r="A41" s="167">
        <v>25</v>
      </c>
      <c r="B41" s="162" t="s">
        <v>233</v>
      </c>
      <c r="C41" s="168" t="s">
        <v>234</v>
      </c>
      <c r="D41" s="162" t="s">
        <v>235</v>
      </c>
      <c r="E41" s="162" t="s">
        <v>232</v>
      </c>
      <c r="F41" s="163">
        <v>3</v>
      </c>
      <c r="G41" s="169"/>
      <c r="H41" s="169"/>
      <c r="I41" s="164">
        <f t="shared" si="6"/>
        <v>0</v>
      </c>
      <c r="J41" s="162">
        <f t="shared" si="7"/>
        <v>0</v>
      </c>
      <c r="K41" s="165">
        <f t="shared" si="8"/>
        <v>0</v>
      </c>
      <c r="L41" s="165">
        <f t="shared" si="9"/>
        <v>0</v>
      </c>
      <c r="M41" s="165">
        <f t="shared" si="10"/>
        <v>0</v>
      </c>
      <c r="N41" s="165">
        <v>0</v>
      </c>
      <c r="O41" s="165"/>
      <c r="P41" s="170">
        <v>6.0200000000000002E-3</v>
      </c>
      <c r="Q41" s="170"/>
      <c r="R41" s="170">
        <v>6.0200000000000002E-3</v>
      </c>
      <c r="S41" s="165">
        <f t="shared" si="11"/>
        <v>1.7999999999999999E-2</v>
      </c>
      <c r="T41" s="166"/>
      <c r="U41" s="166"/>
      <c r="V41" s="170"/>
      <c r="Z41">
        <v>0</v>
      </c>
    </row>
    <row r="42" spans="1:26" ht="24.95" customHeight="1" x14ac:dyDescent="0.25">
      <c r="A42" s="167">
        <v>26</v>
      </c>
      <c r="B42" s="162" t="s">
        <v>141</v>
      </c>
      <c r="C42" s="168" t="s">
        <v>142</v>
      </c>
      <c r="D42" s="162" t="s">
        <v>143</v>
      </c>
      <c r="E42" s="162" t="s">
        <v>124</v>
      </c>
      <c r="F42" s="163">
        <v>33</v>
      </c>
      <c r="G42" s="169"/>
      <c r="H42" s="169"/>
      <c r="I42" s="164">
        <f t="shared" si="6"/>
        <v>0</v>
      </c>
      <c r="J42" s="162">
        <f t="shared" si="7"/>
        <v>0</v>
      </c>
      <c r="K42" s="165">
        <f t="shared" si="8"/>
        <v>0</v>
      </c>
      <c r="L42" s="165">
        <f t="shared" si="9"/>
        <v>0</v>
      </c>
      <c r="M42" s="165">
        <f t="shared" si="10"/>
        <v>0</v>
      </c>
      <c r="N42" s="165">
        <v>0</v>
      </c>
      <c r="O42" s="165"/>
      <c r="P42" s="170">
        <v>0.90161999999999998</v>
      </c>
      <c r="Q42" s="170"/>
      <c r="R42" s="170">
        <v>0.90161999999999998</v>
      </c>
      <c r="S42" s="165">
        <f t="shared" si="11"/>
        <v>29.753</v>
      </c>
      <c r="T42" s="166"/>
      <c r="U42" s="166"/>
      <c r="V42" s="170"/>
      <c r="Z42">
        <v>0</v>
      </c>
    </row>
    <row r="43" spans="1:26" ht="24.95" customHeight="1" x14ac:dyDescent="0.25">
      <c r="A43" s="167">
        <v>27</v>
      </c>
      <c r="B43" s="162" t="s">
        <v>141</v>
      </c>
      <c r="C43" s="168" t="s">
        <v>144</v>
      </c>
      <c r="D43" s="162" t="s">
        <v>145</v>
      </c>
      <c r="E43" s="162" t="s">
        <v>127</v>
      </c>
      <c r="F43" s="163">
        <v>2.25</v>
      </c>
      <c r="G43" s="169"/>
      <c r="H43" s="169"/>
      <c r="I43" s="164">
        <f t="shared" si="6"/>
        <v>0</v>
      </c>
      <c r="J43" s="162">
        <f t="shared" si="7"/>
        <v>0</v>
      </c>
      <c r="K43" s="165">
        <f t="shared" si="8"/>
        <v>0</v>
      </c>
      <c r="L43" s="165">
        <f t="shared" si="9"/>
        <v>0</v>
      </c>
      <c r="M43" s="165">
        <f t="shared" si="10"/>
        <v>0</v>
      </c>
      <c r="N43" s="165">
        <v>0</v>
      </c>
      <c r="O43" s="165"/>
      <c r="P43" s="170">
        <v>1.56209</v>
      </c>
      <c r="Q43" s="170"/>
      <c r="R43" s="170">
        <v>1.56209</v>
      </c>
      <c r="S43" s="165">
        <f t="shared" si="11"/>
        <v>3.5150000000000001</v>
      </c>
      <c r="T43" s="166"/>
      <c r="U43" s="166"/>
      <c r="V43" s="170"/>
      <c r="Z43">
        <v>0</v>
      </c>
    </row>
    <row r="44" spans="1:26" ht="24.95" customHeight="1" x14ac:dyDescent="0.25">
      <c r="A44" s="176">
        <v>28</v>
      </c>
      <c r="B44" s="171" t="s">
        <v>236</v>
      </c>
      <c r="C44" s="177" t="s">
        <v>237</v>
      </c>
      <c r="D44" s="171" t="s">
        <v>238</v>
      </c>
      <c r="E44" s="171" t="s">
        <v>239</v>
      </c>
      <c r="F44" s="172">
        <v>1.7999999999999998</v>
      </c>
      <c r="G44" s="178"/>
      <c r="H44" s="178"/>
      <c r="I44" s="173">
        <f t="shared" si="6"/>
        <v>0</v>
      </c>
      <c r="J44" s="171">
        <f t="shared" si="7"/>
        <v>0</v>
      </c>
      <c r="K44" s="174">
        <f t="shared" si="8"/>
        <v>0</v>
      </c>
      <c r="L44" s="174">
        <f t="shared" si="9"/>
        <v>0</v>
      </c>
      <c r="M44" s="174">
        <f t="shared" si="10"/>
        <v>0</v>
      </c>
      <c r="N44" s="174">
        <v>0</v>
      </c>
      <c r="O44" s="174"/>
      <c r="P44" s="179">
        <v>4.0000000000000002E-4</v>
      </c>
      <c r="Q44" s="179"/>
      <c r="R44" s="179">
        <v>4.0000000000000002E-4</v>
      </c>
      <c r="S44" s="174">
        <f t="shared" si="11"/>
        <v>1E-3</v>
      </c>
      <c r="T44" s="175"/>
      <c r="U44" s="175"/>
      <c r="V44" s="179"/>
      <c r="Z44">
        <v>0</v>
      </c>
    </row>
    <row r="45" spans="1:26" ht="24.95" customHeight="1" x14ac:dyDescent="0.25">
      <c r="A45" s="176">
        <v>29</v>
      </c>
      <c r="B45" s="171" t="s">
        <v>236</v>
      </c>
      <c r="C45" s="177" t="s">
        <v>240</v>
      </c>
      <c r="D45" s="171" t="s">
        <v>241</v>
      </c>
      <c r="E45" s="171" t="s">
        <v>242</v>
      </c>
      <c r="F45" s="172">
        <v>12.3</v>
      </c>
      <c r="G45" s="178"/>
      <c r="H45" s="178"/>
      <c r="I45" s="173">
        <f t="shared" si="6"/>
        <v>0</v>
      </c>
      <c r="J45" s="171">
        <f t="shared" si="7"/>
        <v>0</v>
      </c>
      <c r="K45" s="174">
        <f t="shared" si="8"/>
        <v>0</v>
      </c>
      <c r="L45" s="174">
        <f t="shared" si="9"/>
        <v>0</v>
      </c>
      <c r="M45" s="174">
        <f t="shared" si="10"/>
        <v>0</v>
      </c>
      <c r="N45" s="174">
        <v>0</v>
      </c>
      <c r="O45" s="174"/>
      <c r="P45" s="179"/>
      <c r="Q45" s="179"/>
      <c r="R45" s="179"/>
      <c r="S45" s="174">
        <f t="shared" si="11"/>
        <v>0</v>
      </c>
      <c r="T45" s="175"/>
      <c r="U45" s="175"/>
      <c r="V45" s="179"/>
      <c r="Z45">
        <v>0</v>
      </c>
    </row>
    <row r="46" spans="1:26" ht="24.95" customHeight="1" x14ac:dyDescent="0.25">
      <c r="A46" s="176">
        <v>30</v>
      </c>
      <c r="B46" s="171" t="s">
        <v>236</v>
      </c>
      <c r="C46" s="177" t="s">
        <v>243</v>
      </c>
      <c r="D46" s="171" t="s">
        <v>244</v>
      </c>
      <c r="E46" s="171" t="s">
        <v>239</v>
      </c>
      <c r="F46" s="172">
        <v>44</v>
      </c>
      <c r="G46" s="178"/>
      <c r="H46" s="178"/>
      <c r="I46" s="173">
        <f t="shared" si="6"/>
        <v>0</v>
      </c>
      <c r="J46" s="171">
        <f t="shared" si="7"/>
        <v>0</v>
      </c>
      <c r="K46" s="174">
        <f t="shared" si="8"/>
        <v>0</v>
      </c>
      <c r="L46" s="174">
        <f t="shared" si="9"/>
        <v>0</v>
      </c>
      <c r="M46" s="174">
        <f t="shared" si="10"/>
        <v>0</v>
      </c>
      <c r="N46" s="174">
        <v>0</v>
      </c>
      <c r="O46" s="174"/>
      <c r="P46" s="179"/>
      <c r="Q46" s="179"/>
      <c r="R46" s="179"/>
      <c r="S46" s="174">
        <f t="shared" si="11"/>
        <v>0</v>
      </c>
      <c r="T46" s="175"/>
      <c r="U46" s="175"/>
      <c r="V46" s="179"/>
      <c r="Z46">
        <v>0</v>
      </c>
    </row>
    <row r="47" spans="1:26" ht="24.95" customHeight="1" x14ac:dyDescent="0.25">
      <c r="A47" s="176">
        <v>31</v>
      </c>
      <c r="B47" s="171" t="s">
        <v>236</v>
      </c>
      <c r="C47" s="177" t="s">
        <v>245</v>
      </c>
      <c r="D47" s="171" t="s">
        <v>246</v>
      </c>
      <c r="E47" s="171" t="s">
        <v>239</v>
      </c>
      <c r="F47" s="172">
        <v>22</v>
      </c>
      <c r="G47" s="178"/>
      <c r="H47" s="178"/>
      <c r="I47" s="173">
        <f t="shared" si="6"/>
        <v>0</v>
      </c>
      <c r="J47" s="171">
        <f t="shared" si="7"/>
        <v>0</v>
      </c>
      <c r="K47" s="174">
        <f t="shared" si="8"/>
        <v>0</v>
      </c>
      <c r="L47" s="174">
        <f t="shared" si="9"/>
        <v>0</v>
      </c>
      <c r="M47" s="174">
        <f t="shared" si="10"/>
        <v>0</v>
      </c>
      <c r="N47" s="174">
        <v>0</v>
      </c>
      <c r="O47" s="174"/>
      <c r="P47" s="179"/>
      <c r="Q47" s="179"/>
      <c r="R47" s="179"/>
      <c r="S47" s="174">
        <f t="shared" si="11"/>
        <v>0</v>
      </c>
      <c r="T47" s="175"/>
      <c r="U47" s="175"/>
      <c r="V47" s="179"/>
      <c r="Z47">
        <v>0</v>
      </c>
    </row>
    <row r="48" spans="1:26" x14ac:dyDescent="0.25">
      <c r="A48" s="146"/>
      <c r="B48" s="146"/>
      <c r="C48" s="161" t="s">
        <v>140</v>
      </c>
      <c r="D48" s="160" t="s">
        <v>79</v>
      </c>
      <c r="E48" s="146"/>
      <c r="F48" s="159"/>
      <c r="G48" s="149">
        <f>ROUND((SUM(L38:L47))/1,2)</f>
        <v>0</v>
      </c>
      <c r="H48" s="149">
        <f>ROUND((SUM(M38:M47))/1,2)</f>
        <v>0</v>
      </c>
      <c r="I48" s="149">
        <f>ROUND((SUM(I38:I47))/1,2)</f>
        <v>0</v>
      </c>
      <c r="J48" s="146"/>
      <c r="K48" s="146"/>
      <c r="L48" s="146">
        <f>ROUND((SUM(L38:L47))/1,2)</f>
        <v>0</v>
      </c>
      <c r="M48" s="146">
        <f>ROUND((SUM(M38:M47))/1,2)</f>
        <v>0</v>
      </c>
      <c r="N48" s="146"/>
      <c r="O48" s="146"/>
      <c r="P48" s="180"/>
      <c r="Q48" s="146"/>
      <c r="R48" s="146"/>
      <c r="S48" s="180">
        <f>ROUND((SUM(S38:S47))/1,2)</f>
        <v>33.299999999999997</v>
      </c>
      <c r="T48" s="143"/>
      <c r="U48" s="143"/>
      <c r="V48" s="2">
        <f>ROUND((SUM(V38:V47))/1,2)</f>
        <v>0</v>
      </c>
      <c r="W48" s="143"/>
      <c r="X48" s="143"/>
      <c r="Y48" s="143"/>
      <c r="Z48" s="143"/>
    </row>
    <row r="49" spans="1:26" x14ac:dyDescent="0.25">
      <c r="A49" s="1"/>
      <c r="B49" s="1"/>
      <c r="C49" s="1"/>
      <c r="D49" s="1"/>
      <c r="E49" s="1"/>
      <c r="F49" s="155"/>
      <c r="G49" s="139"/>
      <c r="H49" s="139"/>
      <c r="I49" s="139"/>
      <c r="J49" s="1"/>
      <c r="K49" s="1"/>
      <c r="L49" s="1"/>
      <c r="M49" s="1"/>
      <c r="N49" s="1"/>
      <c r="O49" s="1"/>
      <c r="P49" s="1"/>
      <c r="Q49" s="1"/>
      <c r="R49" s="1"/>
      <c r="S49" s="1"/>
      <c r="V49" s="1"/>
    </row>
    <row r="50" spans="1:26" x14ac:dyDescent="0.25">
      <c r="A50" s="146"/>
      <c r="B50" s="146"/>
      <c r="C50" s="161" t="s">
        <v>146</v>
      </c>
      <c r="D50" s="160" t="s">
        <v>80</v>
      </c>
      <c r="E50" s="146"/>
      <c r="F50" s="159"/>
      <c r="G50" s="147"/>
      <c r="H50" s="147"/>
      <c r="I50" s="147"/>
      <c r="J50" s="146"/>
      <c r="K50" s="146"/>
      <c r="L50" s="146"/>
      <c r="M50" s="146"/>
      <c r="N50" s="146"/>
      <c r="O50" s="146"/>
      <c r="P50" s="146"/>
      <c r="Q50" s="146"/>
      <c r="R50" s="146"/>
      <c r="S50" s="146"/>
      <c r="T50" s="143"/>
      <c r="U50" s="143"/>
      <c r="V50" s="146"/>
      <c r="W50" s="143"/>
      <c r="X50" s="143"/>
      <c r="Y50" s="143"/>
      <c r="Z50" s="143"/>
    </row>
    <row r="51" spans="1:26" ht="24.95" customHeight="1" x14ac:dyDescent="0.25">
      <c r="A51" s="167">
        <v>32</v>
      </c>
      <c r="B51" s="162" t="s">
        <v>147</v>
      </c>
      <c r="C51" s="168" t="s">
        <v>148</v>
      </c>
      <c r="D51" s="162" t="s">
        <v>149</v>
      </c>
      <c r="E51" s="162" t="s">
        <v>127</v>
      </c>
      <c r="F51" s="163">
        <v>39.35</v>
      </c>
      <c r="G51" s="169"/>
      <c r="H51" s="169"/>
      <c r="I51" s="164">
        <f>ROUND(F51*(G51+H51),2)</f>
        <v>0</v>
      </c>
      <c r="J51" s="162">
        <f>ROUND(F51*(N51),2)</f>
        <v>0</v>
      </c>
      <c r="K51" s="165">
        <f>ROUND(F51*(O51),2)</f>
        <v>0</v>
      </c>
      <c r="L51" s="165">
        <f>ROUND(F51*(G51),2)</f>
        <v>0</v>
      </c>
      <c r="M51" s="165">
        <f>ROUND(F51*(H51),2)</f>
        <v>0</v>
      </c>
      <c r="N51" s="165">
        <v>0</v>
      </c>
      <c r="O51" s="165"/>
      <c r="P51" s="170">
        <v>0.60104000000000002</v>
      </c>
      <c r="Q51" s="170"/>
      <c r="R51" s="170">
        <v>0.60104000000000002</v>
      </c>
      <c r="S51" s="165">
        <f>ROUND(F51*(P51),3)</f>
        <v>23.651</v>
      </c>
      <c r="T51" s="166"/>
      <c r="U51" s="166"/>
      <c r="V51" s="170"/>
      <c r="Z51">
        <v>0</v>
      </c>
    </row>
    <row r="52" spans="1:26" ht="24.95" customHeight="1" x14ac:dyDescent="0.25">
      <c r="A52" s="167">
        <v>33</v>
      </c>
      <c r="B52" s="162" t="s">
        <v>147</v>
      </c>
      <c r="C52" s="168" t="s">
        <v>150</v>
      </c>
      <c r="D52" s="162" t="s">
        <v>151</v>
      </c>
      <c r="E52" s="162" t="s">
        <v>127</v>
      </c>
      <c r="F52" s="163">
        <v>48.75</v>
      </c>
      <c r="G52" s="169"/>
      <c r="H52" s="169"/>
      <c r="I52" s="164">
        <f>ROUND(F52*(G52+H52),2)</f>
        <v>0</v>
      </c>
      <c r="J52" s="162">
        <f>ROUND(F52*(N52),2)</f>
        <v>0</v>
      </c>
      <c r="K52" s="165">
        <f>ROUND(F52*(O52),2)</f>
        <v>0</v>
      </c>
      <c r="L52" s="165">
        <f>ROUND(F52*(G52),2)</f>
        <v>0</v>
      </c>
      <c r="M52" s="165">
        <f>ROUND(F52*(H52),2)</f>
        <v>0</v>
      </c>
      <c r="N52" s="165">
        <v>0</v>
      </c>
      <c r="O52" s="165"/>
      <c r="P52" s="170">
        <v>0.18906999999999999</v>
      </c>
      <c r="Q52" s="170"/>
      <c r="R52" s="170">
        <v>0.18906999999999999</v>
      </c>
      <c r="S52" s="165">
        <f>ROUND(F52*(P52),3)</f>
        <v>9.2170000000000005</v>
      </c>
      <c r="T52" s="166"/>
      <c r="U52" s="166"/>
      <c r="V52" s="170"/>
      <c r="Z52">
        <v>0</v>
      </c>
    </row>
    <row r="53" spans="1:26" ht="24.95" customHeight="1" x14ac:dyDescent="0.25">
      <c r="A53" s="167">
        <v>34</v>
      </c>
      <c r="B53" s="162" t="s">
        <v>147</v>
      </c>
      <c r="C53" s="168" t="s">
        <v>152</v>
      </c>
      <c r="D53" s="162" t="s">
        <v>153</v>
      </c>
      <c r="E53" s="162" t="s">
        <v>127</v>
      </c>
      <c r="F53" s="163">
        <v>26.6</v>
      </c>
      <c r="G53" s="169"/>
      <c r="H53" s="169"/>
      <c r="I53" s="164">
        <f>ROUND(F53*(G53+H53),2)</f>
        <v>0</v>
      </c>
      <c r="J53" s="162">
        <f>ROUND(F53*(N53),2)</f>
        <v>0</v>
      </c>
      <c r="K53" s="165">
        <f>ROUND(F53*(O53),2)</f>
        <v>0</v>
      </c>
      <c r="L53" s="165">
        <f>ROUND(F53*(G53),2)</f>
        <v>0</v>
      </c>
      <c r="M53" s="165">
        <f>ROUND(F53*(H53),2)</f>
        <v>0</v>
      </c>
      <c r="N53" s="165">
        <v>0</v>
      </c>
      <c r="O53" s="165"/>
      <c r="P53" s="170">
        <v>0.37080000000000002</v>
      </c>
      <c r="Q53" s="170"/>
      <c r="R53" s="170">
        <v>0.37080000000000002</v>
      </c>
      <c r="S53" s="165">
        <f>ROUND(F53*(P53),3)</f>
        <v>9.8629999999999995</v>
      </c>
      <c r="T53" s="166"/>
      <c r="U53" s="166"/>
      <c r="V53" s="170"/>
      <c r="Z53">
        <v>0</v>
      </c>
    </row>
    <row r="54" spans="1:26" ht="24.95" customHeight="1" x14ac:dyDescent="0.25">
      <c r="A54" s="167">
        <v>35</v>
      </c>
      <c r="B54" s="162" t="s">
        <v>147</v>
      </c>
      <c r="C54" s="168" t="s">
        <v>154</v>
      </c>
      <c r="D54" s="162" t="s">
        <v>155</v>
      </c>
      <c r="E54" s="162" t="s">
        <v>127</v>
      </c>
      <c r="F54" s="163">
        <v>162.84000000000003</v>
      </c>
      <c r="G54" s="169"/>
      <c r="H54" s="169"/>
      <c r="I54" s="164">
        <f>ROUND(F54*(G54+H54),2)</f>
        <v>0</v>
      </c>
      <c r="J54" s="162">
        <f>ROUND(F54*(N54),2)</f>
        <v>0</v>
      </c>
      <c r="K54" s="165">
        <f>ROUND(F54*(O54),2)</f>
        <v>0</v>
      </c>
      <c r="L54" s="165">
        <f>ROUND(F54*(G54),2)</f>
        <v>0</v>
      </c>
      <c r="M54" s="165">
        <f>ROUND(F54*(H54),2)</f>
        <v>0</v>
      </c>
      <c r="N54" s="165">
        <v>0</v>
      </c>
      <c r="O54" s="165"/>
      <c r="P54" s="170">
        <v>0.46166000000000001</v>
      </c>
      <c r="Q54" s="170"/>
      <c r="R54" s="170">
        <v>0.46166000000000001</v>
      </c>
      <c r="S54" s="165">
        <f>ROUND(F54*(P54),3)</f>
        <v>75.177000000000007</v>
      </c>
      <c r="T54" s="166"/>
      <c r="U54" s="166"/>
      <c r="V54" s="170"/>
      <c r="Z54">
        <v>0</v>
      </c>
    </row>
    <row r="55" spans="1:26" x14ac:dyDescent="0.25">
      <c r="A55" s="146"/>
      <c r="B55" s="146"/>
      <c r="C55" s="161" t="s">
        <v>146</v>
      </c>
      <c r="D55" s="160" t="s">
        <v>80</v>
      </c>
      <c r="E55" s="146"/>
      <c r="F55" s="159"/>
      <c r="G55" s="149">
        <f>ROUND((SUM(L50:L54))/1,2)</f>
        <v>0</v>
      </c>
      <c r="H55" s="149">
        <f>ROUND((SUM(M50:M54))/1,2)</f>
        <v>0</v>
      </c>
      <c r="I55" s="149">
        <f>ROUND((SUM(I50:I54))/1,2)</f>
        <v>0</v>
      </c>
      <c r="J55" s="146"/>
      <c r="K55" s="146"/>
      <c r="L55" s="146">
        <f>ROUND((SUM(L50:L54))/1,2)</f>
        <v>0</v>
      </c>
      <c r="M55" s="146">
        <f>ROUND((SUM(M50:M54))/1,2)</f>
        <v>0</v>
      </c>
      <c r="N55" s="146"/>
      <c r="O55" s="146"/>
      <c r="P55" s="180"/>
      <c r="Q55" s="146"/>
      <c r="R55" s="146"/>
      <c r="S55" s="180">
        <f>ROUND((SUM(S50:S54))/1,2)</f>
        <v>117.91</v>
      </c>
      <c r="T55" s="143"/>
      <c r="U55" s="143"/>
      <c r="V55" s="2">
        <f>ROUND((SUM(V50:V54))/1,2)</f>
        <v>0</v>
      </c>
      <c r="W55" s="143"/>
      <c r="X55" s="143"/>
      <c r="Y55" s="143"/>
      <c r="Z55" s="143"/>
    </row>
    <row r="56" spans="1:26" x14ac:dyDescent="0.25">
      <c r="A56" s="1"/>
      <c r="B56" s="1"/>
      <c r="C56" s="1"/>
      <c r="D56" s="1"/>
      <c r="E56" s="1"/>
      <c r="F56" s="155"/>
      <c r="G56" s="139"/>
      <c r="H56" s="139"/>
      <c r="I56" s="139"/>
      <c r="J56" s="1"/>
      <c r="K56" s="1"/>
      <c r="L56" s="1"/>
      <c r="M56" s="1"/>
      <c r="N56" s="1"/>
      <c r="O56" s="1"/>
      <c r="P56" s="1"/>
      <c r="Q56" s="1"/>
      <c r="R56" s="1"/>
      <c r="S56" s="1"/>
      <c r="V56" s="1"/>
    </row>
    <row r="57" spans="1:26" x14ac:dyDescent="0.25">
      <c r="A57" s="146"/>
      <c r="B57" s="146"/>
      <c r="C57" s="161" t="s">
        <v>156</v>
      </c>
      <c r="D57" s="160" t="s">
        <v>81</v>
      </c>
      <c r="E57" s="146"/>
      <c r="F57" s="159"/>
      <c r="G57" s="147"/>
      <c r="H57" s="147"/>
      <c r="I57" s="147"/>
      <c r="J57" s="146"/>
      <c r="K57" s="146"/>
      <c r="L57" s="146"/>
      <c r="M57" s="146"/>
      <c r="N57" s="146"/>
      <c r="O57" s="146"/>
      <c r="P57" s="146"/>
      <c r="Q57" s="146"/>
      <c r="R57" s="146"/>
      <c r="S57" s="146"/>
      <c r="T57" s="143"/>
      <c r="U57" s="143"/>
      <c r="V57" s="146"/>
      <c r="W57" s="143"/>
      <c r="X57" s="143"/>
      <c r="Y57" s="143"/>
      <c r="Z57" s="143"/>
    </row>
    <row r="58" spans="1:26" ht="24.95" customHeight="1" x14ac:dyDescent="0.25">
      <c r="A58" s="167">
        <v>36</v>
      </c>
      <c r="B58" s="162" t="s">
        <v>157</v>
      </c>
      <c r="C58" s="168" t="s">
        <v>201</v>
      </c>
      <c r="D58" s="162" t="s">
        <v>202</v>
      </c>
      <c r="E58" s="162" t="s">
        <v>203</v>
      </c>
      <c r="F58" s="163">
        <v>19</v>
      </c>
      <c r="G58" s="169"/>
      <c r="H58" s="169"/>
      <c r="I58" s="164">
        <f>ROUND(F58*(G58+H58),2)</f>
        <v>0</v>
      </c>
      <c r="J58" s="162">
        <f>ROUND(F58*(N58),2)</f>
        <v>0</v>
      </c>
      <c r="K58" s="165">
        <f>ROUND(F58*(O58),2)</f>
        <v>0</v>
      </c>
      <c r="L58" s="165">
        <f>ROUND(F58*(G58),2)</f>
        <v>0</v>
      </c>
      <c r="M58" s="165">
        <f>ROUND(F58*(H58),2)</f>
        <v>0</v>
      </c>
      <c r="N58" s="165">
        <v>0</v>
      </c>
      <c r="O58" s="165"/>
      <c r="P58" s="170">
        <v>1.504E-2</v>
      </c>
      <c r="Q58" s="170"/>
      <c r="R58" s="170">
        <v>1.504E-2</v>
      </c>
      <c r="S58" s="165">
        <f>ROUND(F58*(P58),3)</f>
        <v>0.28599999999999998</v>
      </c>
      <c r="T58" s="166"/>
      <c r="U58" s="166"/>
      <c r="V58" s="170"/>
      <c r="Z58">
        <v>0</v>
      </c>
    </row>
    <row r="59" spans="1:26" ht="24.95" customHeight="1" x14ac:dyDescent="0.25">
      <c r="A59" s="176">
        <v>37</v>
      </c>
      <c r="B59" s="171" t="s">
        <v>160</v>
      </c>
      <c r="C59" s="177" t="s">
        <v>204</v>
      </c>
      <c r="D59" s="171" t="s">
        <v>205</v>
      </c>
      <c r="E59" s="171" t="s">
        <v>206</v>
      </c>
      <c r="F59" s="172">
        <v>4</v>
      </c>
      <c r="G59" s="178"/>
      <c r="H59" s="178"/>
      <c r="I59" s="173">
        <f>ROUND(F59*(G59+H59),2)</f>
        <v>0</v>
      </c>
      <c r="J59" s="171">
        <f>ROUND(F59*(N59),2)</f>
        <v>0</v>
      </c>
      <c r="K59" s="174">
        <f>ROUND(F59*(O59),2)</f>
        <v>0</v>
      </c>
      <c r="L59" s="174">
        <f>ROUND(F59*(G59),2)</f>
        <v>0</v>
      </c>
      <c r="M59" s="174">
        <f>ROUND(F59*(H59),2)</f>
        <v>0</v>
      </c>
      <c r="N59" s="174">
        <v>0</v>
      </c>
      <c r="O59" s="174"/>
      <c r="P59" s="179"/>
      <c r="Q59" s="179"/>
      <c r="R59" s="179"/>
      <c r="S59" s="174">
        <f>ROUND(F59*(P59),3)</f>
        <v>0</v>
      </c>
      <c r="T59" s="175"/>
      <c r="U59" s="175"/>
      <c r="V59" s="179"/>
      <c r="Z59">
        <v>0</v>
      </c>
    </row>
    <row r="60" spans="1:26" ht="24.95" customHeight="1" x14ac:dyDescent="0.25">
      <c r="A60" s="176">
        <v>38</v>
      </c>
      <c r="B60" s="171" t="s">
        <v>160</v>
      </c>
      <c r="C60" s="177" t="s">
        <v>266</v>
      </c>
      <c r="D60" s="171" t="s">
        <v>267</v>
      </c>
      <c r="E60" s="171" t="s">
        <v>206</v>
      </c>
      <c r="F60" s="172">
        <v>1</v>
      </c>
      <c r="G60" s="178"/>
      <c r="H60" s="178"/>
      <c r="I60" s="173">
        <f>ROUND(F60*(G60+H60),2)</f>
        <v>0</v>
      </c>
      <c r="J60" s="171">
        <f>ROUND(F60*(N60),2)</f>
        <v>0</v>
      </c>
      <c r="K60" s="174">
        <f>ROUND(F60*(O60),2)</f>
        <v>0</v>
      </c>
      <c r="L60" s="174">
        <f>ROUND(F60*(G60),2)</f>
        <v>0</v>
      </c>
      <c r="M60" s="174">
        <f>ROUND(F60*(H60),2)</f>
        <v>0</v>
      </c>
      <c r="N60" s="174">
        <v>0</v>
      </c>
      <c r="O60" s="174"/>
      <c r="P60" s="179"/>
      <c r="Q60" s="179"/>
      <c r="R60" s="179"/>
      <c r="S60" s="174">
        <f>ROUND(F60*(P60),3)</f>
        <v>0</v>
      </c>
      <c r="T60" s="175"/>
      <c r="U60" s="175"/>
      <c r="V60" s="179"/>
      <c r="Z60">
        <v>0</v>
      </c>
    </row>
    <row r="61" spans="1:26" x14ac:dyDescent="0.25">
      <c r="A61" s="146"/>
      <c r="B61" s="146"/>
      <c r="C61" s="161" t="s">
        <v>156</v>
      </c>
      <c r="D61" s="160" t="s">
        <v>81</v>
      </c>
      <c r="E61" s="146"/>
      <c r="F61" s="159"/>
      <c r="G61" s="149">
        <f>ROUND((SUM(L57:L60))/1,2)</f>
        <v>0</v>
      </c>
      <c r="H61" s="149">
        <f>ROUND((SUM(M57:M60))/1,2)</f>
        <v>0</v>
      </c>
      <c r="I61" s="149">
        <f>ROUND((SUM(I57:I60))/1,2)</f>
        <v>0</v>
      </c>
      <c r="J61" s="146"/>
      <c r="K61" s="146"/>
      <c r="L61" s="146">
        <f>ROUND((SUM(L57:L60))/1,2)</f>
        <v>0</v>
      </c>
      <c r="M61" s="146">
        <f>ROUND((SUM(M57:M60))/1,2)</f>
        <v>0</v>
      </c>
      <c r="N61" s="146"/>
      <c r="O61" s="146"/>
      <c r="P61" s="180"/>
      <c r="Q61" s="146"/>
      <c r="R61" s="146"/>
      <c r="S61" s="180">
        <f>ROUND((SUM(S57:S60))/1,2)</f>
        <v>0.28999999999999998</v>
      </c>
      <c r="T61" s="143"/>
      <c r="U61" s="143"/>
      <c r="V61" s="2">
        <f>ROUND((SUM(V57:V60))/1,2)</f>
        <v>0</v>
      </c>
      <c r="W61" s="143"/>
      <c r="X61" s="143"/>
      <c r="Y61" s="143"/>
      <c r="Z61" s="143"/>
    </row>
    <row r="62" spans="1:26" x14ac:dyDescent="0.25">
      <c r="A62" s="1"/>
      <c r="B62" s="1"/>
      <c r="C62" s="1"/>
      <c r="D62" s="1"/>
      <c r="E62" s="1"/>
      <c r="F62" s="155"/>
      <c r="G62" s="139"/>
      <c r="H62" s="139"/>
      <c r="I62" s="139"/>
      <c r="J62" s="1"/>
      <c r="K62" s="1"/>
      <c r="L62" s="1"/>
      <c r="M62" s="1"/>
      <c r="N62" s="1"/>
      <c r="O62" s="1"/>
      <c r="P62" s="1"/>
      <c r="Q62" s="1"/>
      <c r="R62" s="1"/>
      <c r="S62" s="1"/>
      <c r="V62" s="1"/>
    </row>
    <row r="63" spans="1:26" x14ac:dyDescent="0.25">
      <c r="A63" s="146"/>
      <c r="B63" s="146"/>
      <c r="C63" s="161" t="s">
        <v>166</v>
      </c>
      <c r="D63" s="160" t="s">
        <v>82</v>
      </c>
      <c r="E63" s="146"/>
      <c r="F63" s="159"/>
      <c r="G63" s="147"/>
      <c r="H63" s="147"/>
      <c r="I63" s="147"/>
      <c r="J63" s="146"/>
      <c r="K63" s="146"/>
      <c r="L63" s="146"/>
      <c r="M63" s="146"/>
      <c r="N63" s="146"/>
      <c r="O63" s="146"/>
      <c r="P63" s="146"/>
      <c r="Q63" s="146"/>
      <c r="R63" s="146"/>
      <c r="S63" s="146"/>
      <c r="T63" s="143"/>
      <c r="U63" s="143"/>
      <c r="V63" s="146"/>
      <c r="W63" s="143"/>
      <c r="X63" s="143"/>
      <c r="Y63" s="143"/>
      <c r="Z63" s="143"/>
    </row>
    <row r="64" spans="1:26" ht="24.95" customHeight="1" x14ac:dyDescent="0.25">
      <c r="A64" s="167">
        <v>39</v>
      </c>
      <c r="B64" s="162" t="s">
        <v>167</v>
      </c>
      <c r="C64" s="168" t="s">
        <v>168</v>
      </c>
      <c r="D64" s="162" t="s">
        <v>169</v>
      </c>
      <c r="E64" s="162" t="s">
        <v>170</v>
      </c>
      <c r="F64" s="163">
        <v>49.375</v>
      </c>
      <c r="G64" s="169"/>
      <c r="H64" s="169"/>
      <c r="I64" s="164">
        <f t="shared" ref="I64:I74" si="12">ROUND(F64*(G64+H64),2)</f>
        <v>0</v>
      </c>
      <c r="J64" s="162">
        <f t="shared" ref="J64:J74" si="13">ROUND(F64*(N64),2)</f>
        <v>0</v>
      </c>
      <c r="K64" s="165">
        <f t="shared" ref="K64:K74" si="14">ROUND(F64*(O64),2)</f>
        <v>0</v>
      </c>
      <c r="L64" s="165">
        <f t="shared" ref="L64:L74" si="15">ROUND(F64*(G64),2)</f>
        <v>0</v>
      </c>
      <c r="M64" s="165">
        <f t="shared" ref="M64:M74" si="16">ROUND(F64*(H64),2)</f>
        <v>0</v>
      </c>
      <c r="N64" s="165">
        <v>0</v>
      </c>
      <c r="O64" s="165"/>
      <c r="P64" s="170"/>
      <c r="Q64" s="170"/>
      <c r="R64" s="170"/>
      <c r="S64" s="165">
        <f t="shared" ref="S64:S74" si="17">ROUND(F64*(P64),3)</f>
        <v>0</v>
      </c>
      <c r="T64" s="166"/>
      <c r="U64" s="166"/>
      <c r="V64" s="170"/>
      <c r="Z64">
        <v>0</v>
      </c>
    </row>
    <row r="65" spans="1:26" ht="24.95" customHeight="1" x14ac:dyDescent="0.25">
      <c r="A65" s="167">
        <v>40</v>
      </c>
      <c r="B65" s="162" t="s">
        <v>167</v>
      </c>
      <c r="C65" s="168" t="s">
        <v>171</v>
      </c>
      <c r="D65" s="162" t="s">
        <v>172</v>
      </c>
      <c r="E65" s="162" t="s">
        <v>170</v>
      </c>
      <c r="F65" s="163">
        <v>888.81399999999996</v>
      </c>
      <c r="G65" s="169"/>
      <c r="H65" s="169"/>
      <c r="I65" s="164">
        <f t="shared" si="12"/>
        <v>0</v>
      </c>
      <c r="J65" s="162">
        <f t="shared" si="13"/>
        <v>0</v>
      </c>
      <c r="K65" s="165">
        <f t="shared" si="14"/>
        <v>0</v>
      </c>
      <c r="L65" s="165">
        <f t="shared" si="15"/>
        <v>0</v>
      </c>
      <c r="M65" s="165">
        <f t="shared" si="16"/>
        <v>0</v>
      </c>
      <c r="N65" s="165">
        <v>0</v>
      </c>
      <c r="O65" s="165"/>
      <c r="P65" s="170"/>
      <c r="Q65" s="170"/>
      <c r="R65" s="170"/>
      <c r="S65" s="165">
        <f t="shared" si="17"/>
        <v>0</v>
      </c>
      <c r="T65" s="166"/>
      <c r="U65" s="166"/>
      <c r="V65" s="170"/>
      <c r="Z65">
        <v>0</v>
      </c>
    </row>
    <row r="66" spans="1:26" ht="35.1" customHeight="1" x14ac:dyDescent="0.25">
      <c r="A66" s="167">
        <v>41</v>
      </c>
      <c r="B66" s="162" t="s">
        <v>167</v>
      </c>
      <c r="C66" s="168" t="s">
        <v>173</v>
      </c>
      <c r="D66" s="162" t="s">
        <v>174</v>
      </c>
      <c r="E66" s="162" t="s">
        <v>170</v>
      </c>
      <c r="F66" s="163">
        <v>49.359000000000002</v>
      </c>
      <c r="G66" s="169"/>
      <c r="H66" s="169"/>
      <c r="I66" s="164">
        <f t="shared" si="12"/>
        <v>0</v>
      </c>
      <c r="J66" s="162">
        <f t="shared" si="13"/>
        <v>0</v>
      </c>
      <c r="K66" s="165">
        <f t="shared" si="14"/>
        <v>0</v>
      </c>
      <c r="L66" s="165">
        <f t="shared" si="15"/>
        <v>0</v>
      </c>
      <c r="M66" s="165">
        <f t="shared" si="16"/>
        <v>0</v>
      </c>
      <c r="N66" s="165">
        <v>0</v>
      </c>
      <c r="O66" s="165"/>
      <c r="P66" s="170"/>
      <c r="Q66" s="170"/>
      <c r="R66" s="170"/>
      <c r="S66" s="165">
        <f t="shared" si="17"/>
        <v>0</v>
      </c>
      <c r="T66" s="166"/>
      <c r="U66" s="166"/>
      <c r="V66" s="170"/>
      <c r="Z66">
        <v>0</v>
      </c>
    </row>
    <row r="67" spans="1:26" ht="24.95" customHeight="1" x14ac:dyDescent="0.25">
      <c r="A67" s="167">
        <v>42</v>
      </c>
      <c r="B67" s="162" t="s">
        <v>167</v>
      </c>
      <c r="C67" s="168" t="s">
        <v>175</v>
      </c>
      <c r="D67" s="162" t="s">
        <v>176</v>
      </c>
      <c r="E67" s="162" t="s">
        <v>170</v>
      </c>
      <c r="F67" s="163">
        <v>1.6E-2</v>
      </c>
      <c r="G67" s="169"/>
      <c r="H67" s="169"/>
      <c r="I67" s="164">
        <f t="shared" si="12"/>
        <v>0</v>
      </c>
      <c r="J67" s="162">
        <f t="shared" si="13"/>
        <v>0</v>
      </c>
      <c r="K67" s="165">
        <f t="shared" si="14"/>
        <v>0</v>
      </c>
      <c r="L67" s="165">
        <f t="shared" si="15"/>
        <v>0</v>
      </c>
      <c r="M67" s="165">
        <f t="shared" si="16"/>
        <v>0</v>
      </c>
      <c r="N67" s="165">
        <v>0</v>
      </c>
      <c r="O67" s="165"/>
      <c r="P67" s="170"/>
      <c r="Q67" s="170"/>
      <c r="R67" s="170"/>
      <c r="S67" s="165">
        <f t="shared" si="17"/>
        <v>0</v>
      </c>
      <c r="T67" s="166"/>
      <c r="U67" s="166"/>
      <c r="V67" s="170"/>
      <c r="Z67">
        <v>0</v>
      </c>
    </row>
    <row r="68" spans="1:26" ht="24.95" customHeight="1" x14ac:dyDescent="0.25">
      <c r="A68" s="167">
        <v>43</v>
      </c>
      <c r="B68" s="162" t="s">
        <v>247</v>
      </c>
      <c r="C68" s="168" t="s">
        <v>248</v>
      </c>
      <c r="D68" s="162" t="s">
        <v>249</v>
      </c>
      <c r="E68" s="162" t="s">
        <v>106</v>
      </c>
      <c r="F68" s="163">
        <v>10</v>
      </c>
      <c r="G68" s="169"/>
      <c r="H68" s="169"/>
      <c r="I68" s="164">
        <f t="shared" si="12"/>
        <v>0</v>
      </c>
      <c r="J68" s="162">
        <f t="shared" si="13"/>
        <v>0</v>
      </c>
      <c r="K68" s="165">
        <f t="shared" si="14"/>
        <v>0</v>
      </c>
      <c r="L68" s="165">
        <f t="shared" si="15"/>
        <v>0</v>
      </c>
      <c r="M68" s="165">
        <f t="shared" si="16"/>
        <v>0</v>
      </c>
      <c r="N68" s="165">
        <v>0</v>
      </c>
      <c r="O68" s="165"/>
      <c r="P68" s="170"/>
      <c r="Q68" s="170"/>
      <c r="R68" s="170"/>
      <c r="S68" s="165">
        <f t="shared" si="17"/>
        <v>0</v>
      </c>
      <c r="T68" s="166"/>
      <c r="U68" s="166"/>
      <c r="V68" s="170">
        <f>ROUND(F68*(X68),3)</f>
        <v>22</v>
      </c>
      <c r="X68">
        <v>2.2000000000000002</v>
      </c>
      <c r="Z68">
        <v>0</v>
      </c>
    </row>
    <row r="69" spans="1:26" ht="24.95" customHeight="1" x14ac:dyDescent="0.25">
      <c r="A69" s="167">
        <v>44</v>
      </c>
      <c r="B69" s="162" t="s">
        <v>177</v>
      </c>
      <c r="C69" s="168" t="s">
        <v>250</v>
      </c>
      <c r="D69" s="162" t="s">
        <v>251</v>
      </c>
      <c r="E69" s="162" t="s">
        <v>103</v>
      </c>
      <c r="F69" s="163">
        <v>13.5</v>
      </c>
      <c r="G69" s="169"/>
      <c r="H69" s="169"/>
      <c r="I69" s="164">
        <f t="shared" si="12"/>
        <v>0</v>
      </c>
      <c r="J69" s="162">
        <f t="shared" si="13"/>
        <v>0</v>
      </c>
      <c r="K69" s="165">
        <f t="shared" si="14"/>
        <v>0</v>
      </c>
      <c r="L69" s="165">
        <f t="shared" si="15"/>
        <v>0</v>
      </c>
      <c r="M69" s="165">
        <f t="shared" si="16"/>
        <v>0</v>
      </c>
      <c r="N69" s="165">
        <v>0</v>
      </c>
      <c r="O69" s="165"/>
      <c r="P69" s="170">
        <v>6.9999999999999994E-5</v>
      </c>
      <c r="Q69" s="170"/>
      <c r="R69" s="170">
        <v>6.9999999999999994E-5</v>
      </c>
      <c r="S69" s="165">
        <f t="shared" si="17"/>
        <v>1E-3</v>
      </c>
      <c r="T69" s="166"/>
      <c r="U69" s="166"/>
      <c r="V69" s="170"/>
      <c r="Z69">
        <v>0</v>
      </c>
    </row>
    <row r="70" spans="1:26" ht="24.95" customHeight="1" x14ac:dyDescent="0.25">
      <c r="A70" s="167">
        <v>45</v>
      </c>
      <c r="B70" s="162" t="s">
        <v>177</v>
      </c>
      <c r="C70" s="168" t="s">
        <v>209</v>
      </c>
      <c r="D70" s="162" t="s">
        <v>210</v>
      </c>
      <c r="E70" s="162" t="s">
        <v>103</v>
      </c>
      <c r="F70" s="163">
        <v>6</v>
      </c>
      <c r="G70" s="169"/>
      <c r="H70" s="169"/>
      <c r="I70" s="164">
        <f t="shared" si="12"/>
        <v>0</v>
      </c>
      <c r="J70" s="162">
        <f t="shared" si="13"/>
        <v>0</v>
      </c>
      <c r="K70" s="165">
        <f t="shared" si="14"/>
        <v>0</v>
      </c>
      <c r="L70" s="165">
        <f t="shared" si="15"/>
        <v>0</v>
      </c>
      <c r="M70" s="165">
        <f t="shared" si="16"/>
        <v>0</v>
      </c>
      <c r="N70" s="165">
        <v>0</v>
      </c>
      <c r="O70" s="165"/>
      <c r="P70" s="170"/>
      <c r="Q70" s="170"/>
      <c r="R70" s="170"/>
      <c r="S70" s="165">
        <f t="shared" si="17"/>
        <v>0</v>
      </c>
      <c r="T70" s="166"/>
      <c r="U70" s="166"/>
      <c r="V70" s="170">
        <f>ROUND(F70*(X70),3)</f>
        <v>5.88</v>
      </c>
      <c r="X70">
        <v>0.98</v>
      </c>
      <c r="Z70">
        <v>0</v>
      </c>
    </row>
    <row r="71" spans="1:26" ht="24.95" customHeight="1" x14ac:dyDescent="0.25">
      <c r="A71" s="167">
        <v>46</v>
      </c>
      <c r="B71" s="162" t="s">
        <v>177</v>
      </c>
      <c r="C71" s="168" t="s">
        <v>178</v>
      </c>
      <c r="D71" s="162" t="s">
        <v>179</v>
      </c>
      <c r="E71" s="162" t="s">
        <v>103</v>
      </c>
      <c r="F71" s="163">
        <v>9</v>
      </c>
      <c r="G71" s="169"/>
      <c r="H71" s="169"/>
      <c r="I71" s="164">
        <f t="shared" si="12"/>
        <v>0</v>
      </c>
      <c r="J71" s="162">
        <f t="shared" si="13"/>
        <v>0</v>
      </c>
      <c r="K71" s="165">
        <f t="shared" si="14"/>
        <v>0</v>
      </c>
      <c r="L71" s="165">
        <f t="shared" si="15"/>
        <v>0</v>
      </c>
      <c r="M71" s="165">
        <f t="shared" si="16"/>
        <v>0</v>
      </c>
      <c r="N71" s="165">
        <v>0</v>
      </c>
      <c r="O71" s="165"/>
      <c r="P71" s="170"/>
      <c r="Q71" s="170"/>
      <c r="R71" s="170"/>
      <c r="S71" s="165">
        <f t="shared" si="17"/>
        <v>0</v>
      </c>
      <c r="T71" s="166"/>
      <c r="U71" s="166"/>
      <c r="V71" s="170">
        <f>ROUND(F71*(X71),3)</f>
        <v>18.495000000000001</v>
      </c>
      <c r="X71">
        <v>2.0550000000000002</v>
      </c>
      <c r="Z71">
        <v>0</v>
      </c>
    </row>
    <row r="72" spans="1:26" ht="24.95" customHeight="1" x14ac:dyDescent="0.25">
      <c r="A72" s="167">
        <v>47</v>
      </c>
      <c r="B72" s="162" t="s">
        <v>252</v>
      </c>
      <c r="C72" s="168" t="s">
        <v>253</v>
      </c>
      <c r="D72" s="162" t="s">
        <v>254</v>
      </c>
      <c r="E72" s="162" t="s">
        <v>103</v>
      </c>
      <c r="F72" s="163">
        <v>13.5</v>
      </c>
      <c r="G72" s="169"/>
      <c r="H72" s="169"/>
      <c r="I72" s="164">
        <f t="shared" si="12"/>
        <v>0</v>
      </c>
      <c r="J72" s="162">
        <f t="shared" si="13"/>
        <v>0</v>
      </c>
      <c r="K72" s="165">
        <f t="shared" si="14"/>
        <v>0</v>
      </c>
      <c r="L72" s="165">
        <f t="shared" si="15"/>
        <v>0</v>
      </c>
      <c r="M72" s="165">
        <f t="shared" si="16"/>
        <v>0</v>
      </c>
      <c r="N72" s="165">
        <v>0</v>
      </c>
      <c r="O72" s="165"/>
      <c r="P72" s="170"/>
      <c r="Q72" s="170"/>
      <c r="R72" s="170"/>
      <c r="S72" s="165">
        <f t="shared" si="17"/>
        <v>0</v>
      </c>
      <c r="T72" s="166"/>
      <c r="U72" s="166"/>
      <c r="V72" s="170"/>
      <c r="Z72">
        <v>0</v>
      </c>
    </row>
    <row r="73" spans="1:26" ht="24.95" customHeight="1" x14ac:dyDescent="0.25">
      <c r="A73" s="167">
        <v>48</v>
      </c>
      <c r="B73" s="162" t="s">
        <v>180</v>
      </c>
      <c r="C73" s="168" t="s">
        <v>181</v>
      </c>
      <c r="D73" s="162" t="s">
        <v>182</v>
      </c>
      <c r="E73" s="162" t="s">
        <v>170</v>
      </c>
      <c r="F73" s="163">
        <v>49.375</v>
      </c>
      <c r="G73" s="169"/>
      <c r="H73" s="169"/>
      <c r="I73" s="164">
        <f t="shared" si="12"/>
        <v>0</v>
      </c>
      <c r="J73" s="162">
        <f t="shared" si="13"/>
        <v>0</v>
      </c>
      <c r="K73" s="165">
        <f t="shared" si="14"/>
        <v>0</v>
      </c>
      <c r="L73" s="165">
        <f t="shared" si="15"/>
        <v>0</v>
      </c>
      <c r="M73" s="165">
        <f t="shared" si="16"/>
        <v>0</v>
      </c>
      <c r="N73" s="165">
        <v>0</v>
      </c>
      <c r="O73" s="165"/>
      <c r="P73" s="170"/>
      <c r="Q73" s="170"/>
      <c r="R73" s="170"/>
      <c r="S73" s="165">
        <f t="shared" si="17"/>
        <v>0</v>
      </c>
      <c r="T73" s="166"/>
      <c r="U73" s="166"/>
      <c r="V73" s="170"/>
      <c r="Z73">
        <v>0</v>
      </c>
    </row>
    <row r="74" spans="1:26" ht="35.1" customHeight="1" x14ac:dyDescent="0.25">
      <c r="A74" s="176">
        <v>49</v>
      </c>
      <c r="B74" s="171" t="s">
        <v>183</v>
      </c>
      <c r="C74" s="177" t="s">
        <v>184</v>
      </c>
      <c r="D74" s="171" t="s">
        <v>185</v>
      </c>
      <c r="E74" s="171" t="s">
        <v>186</v>
      </c>
      <c r="F74" s="172">
        <v>8</v>
      </c>
      <c r="G74" s="178"/>
      <c r="H74" s="178"/>
      <c r="I74" s="173">
        <f t="shared" si="12"/>
        <v>0</v>
      </c>
      <c r="J74" s="171">
        <f t="shared" si="13"/>
        <v>0</v>
      </c>
      <c r="K74" s="174">
        <f t="shared" si="14"/>
        <v>0</v>
      </c>
      <c r="L74" s="174">
        <f t="shared" si="15"/>
        <v>0</v>
      </c>
      <c r="M74" s="174">
        <f t="shared" si="16"/>
        <v>0</v>
      </c>
      <c r="N74" s="174">
        <v>0</v>
      </c>
      <c r="O74" s="174"/>
      <c r="P74" s="179">
        <v>1.4999999999999999E-2</v>
      </c>
      <c r="Q74" s="179"/>
      <c r="R74" s="179">
        <v>1.4999999999999999E-2</v>
      </c>
      <c r="S74" s="174">
        <f t="shared" si="17"/>
        <v>0.12</v>
      </c>
      <c r="T74" s="175"/>
      <c r="U74" s="175"/>
      <c r="V74" s="179">
        <f>ROUND(F74*(X74),3)</f>
        <v>2</v>
      </c>
      <c r="X74">
        <v>0.25</v>
      </c>
      <c r="Z74">
        <v>0</v>
      </c>
    </row>
    <row r="75" spans="1:26" x14ac:dyDescent="0.25">
      <c r="A75" s="146"/>
      <c r="B75" s="146"/>
      <c r="C75" s="161" t="s">
        <v>166</v>
      </c>
      <c r="D75" s="160" t="s">
        <v>82</v>
      </c>
      <c r="E75" s="146"/>
      <c r="F75" s="159"/>
      <c r="G75" s="149">
        <f>ROUND((SUM(L63:L74))/1,2)</f>
        <v>0</v>
      </c>
      <c r="H75" s="149">
        <f>ROUND((SUM(M63:M74))/1,2)</f>
        <v>0</v>
      </c>
      <c r="I75" s="149">
        <f>ROUND((SUM(I63:I74))/1,2)</f>
        <v>0</v>
      </c>
      <c r="J75" s="146"/>
      <c r="K75" s="146"/>
      <c r="L75" s="146">
        <f>ROUND((SUM(L63:L74))/1,2)</f>
        <v>0</v>
      </c>
      <c r="M75" s="146">
        <f>ROUND((SUM(M63:M74))/1,2)</f>
        <v>0</v>
      </c>
      <c r="N75" s="146"/>
      <c r="O75" s="146"/>
      <c r="P75" s="180"/>
      <c r="Q75" s="146"/>
      <c r="R75" s="146"/>
      <c r="S75" s="180">
        <f>ROUND((SUM(S63:S74))/1,2)</f>
        <v>0.12</v>
      </c>
      <c r="T75" s="143"/>
      <c r="U75" s="143"/>
      <c r="V75" s="2">
        <f>ROUND((SUM(V63:V74))/1,2)</f>
        <v>48.38</v>
      </c>
      <c r="W75" s="143"/>
      <c r="X75" s="143"/>
      <c r="Y75" s="143"/>
      <c r="Z75" s="143"/>
    </row>
    <row r="76" spans="1:26" x14ac:dyDescent="0.25">
      <c r="A76" s="1"/>
      <c r="B76" s="1"/>
      <c r="C76" s="1"/>
      <c r="D76" s="1"/>
      <c r="E76" s="1"/>
      <c r="F76" s="155"/>
      <c r="G76" s="139"/>
      <c r="H76" s="139"/>
      <c r="I76" s="139"/>
      <c r="J76" s="1"/>
      <c r="K76" s="1"/>
      <c r="L76" s="1"/>
      <c r="M76" s="1"/>
      <c r="N76" s="1"/>
      <c r="O76" s="1"/>
      <c r="P76" s="1"/>
      <c r="Q76" s="1"/>
      <c r="R76" s="1"/>
      <c r="S76" s="1"/>
      <c r="V76" s="1"/>
    </row>
    <row r="77" spans="1:26" x14ac:dyDescent="0.25">
      <c r="A77" s="146"/>
      <c r="B77" s="146"/>
      <c r="C77" s="161" t="s">
        <v>187</v>
      </c>
      <c r="D77" s="160" t="s">
        <v>83</v>
      </c>
      <c r="E77" s="146"/>
      <c r="F77" s="159"/>
      <c r="G77" s="147"/>
      <c r="H77" s="147"/>
      <c r="I77" s="147"/>
      <c r="J77" s="146"/>
      <c r="K77" s="146"/>
      <c r="L77" s="146"/>
      <c r="M77" s="146"/>
      <c r="N77" s="146"/>
      <c r="O77" s="146"/>
      <c r="P77" s="146"/>
      <c r="Q77" s="146"/>
      <c r="R77" s="146"/>
      <c r="S77" s="146"/>
      <c r="T77" s="143"/>
      <c r="U77" s="143"/>
      <c r="V77" s="146"/>
      <c r="W77" s="143"/>
      <c r="X77" s="143"/>
      <c r="Y77" s="143"/>
      <c r="Z77" s="143"/>
    </row>
    <row r="78" spans="1:26" ht="24.95" customHeight="1" x14ac:dyDescent="0.25">
      <c r="A78" s="167">
        <v>50</v>
      </c>
      <c r="B78" s="162" t="s">
        <v>147</v>
      </c>
      <c r="C78" s="168" t="s">
        <v>188</v>
      </c>
      <c r="D78" s="162" t="s">
        <v>189</v>
      </c>
      <c r="E78" s="162" t="s">
        <v>131</v>
      </c>
      <c r="F78" s="163">
        <v>191.35493477266004</v>
      </c>
      <c r="G78" s="169"/>
      <c r="H78" s="169"/>
      <c r="I78" s="164">
        <f>ROUND(F78*(G78+H78),2)</f>
        <v>0</v>
      </c>
      <c r="J78" s="162">
        <f>ROUND(F78*(N78),2)</f>
        <v>0</v>
      </c>
      <c r="K78" s="165">
        <f>ROUND(F78*(O78),2)</f>
        <v>0</v>
      </c>
      <c r="L78" s="165">
        <f>ROUND(F78*(G78),2)</f>
        <v>0</v>
      </c>
      <c r="M78" s="165">
        <f>ROUND(F78*(H78),2)</f>
        <v>0</v>
      </c>
      <c r="N78" s="165">
        <v>0</v>
      </c>
      <c r="O78" s="165"/>
      <c r="P78" s="170"/>
      <c r="Q78" s="170"/>
      <c r="R78" s="170"/>
      <c r="S78" s="165">
        <f>ROUND(F78*(P78),3)</f>
        <v>0</v>
      </c>
      <c r="T78" s="166"/>
      <c r="U78" s="166"/>
      <c r="V78" s="170"/>
      <c r="Z78">
        <v>0</v>
      </c>
    </row>
    <row r="79" spans="1:26" x14ac:dyDescent="0.25">
      <c r="A79" s="146"/>
      <c r="B79" s="146"/>
      <c r="C79" s="160">
        <v>99</v>
      </c>
      <c r="D79" s="160" t="s">
        <v>83</v>
      </c>
      <c r="E79" s="146"/>
      <c r="F79" s="159"/>
      <c r="G79" s="149">
        <f>ROUND((SUM(L77:L78))/1,2)</f>
        <v>0</v>
      </c>
      <c r="H79" s="149">
        <f>ROUND((SUM(M77:M78))/1,2)</f>
        <v>0</v>
      </c>
      <c r="I79" s="149">
        <f>ROUND((SUM(I77:I78))/1,2)</f>
        <v>0</v>
      </c>
      <c r="J79" s="146"/>
      <c r="K79" s="146"/>
      <c r="L79" s="146">
        <f>ROUND((SUM(L77:L78))/1,2)</f>
        <v>0</v>
      </c>
      <c r="M79" s="146">
        <f>ROUND((SUM(M77:M78))/1,2)</f>
        <v>0</v>
      </c>
      <c r="N79" s="146"/>
      <c r="O79" s="146"/>
      <c r="P79" s="180"/>
      <c r="Q79" s="1"/>
      <c r="R79" s="1"/>
      <c r="S79" s="180">
        <f>ROUND((SUM(S77:S78))/1,2)</f>
        <v>0</v>
      </c>
      <c r="T79" s="181"/>
      <c r="U79" s="181"/>
      <c r="V79" s="2">
        <f>ROUND((SUM(V77:V78))/1,2)</f>
        <v>0</v>
      </c>
    </row>
    <row r="80" spans="1:26" x14ac:dyDescent="0.25">
      <c r="A80" s="1"/>
      <c r="B80" s="1"/>
      <c r="C80" s="1"/>
      <c r="D80" s="1"/>
      <c r="E80" s="1"/>
      <c r="F80" s="155"/>
      <c r="G80" s="139"/>
      <c r="H80" s="139"/>
      <c r="I80" s="139"/>
      <c r="J80" s="1"/>
      <c r="K80" s="1"/>
      <c r="L80" s="1"/>
      <c r="M80" s="1"/>
      <c r="N80" s="1"/>
      <c r="O80" s="1"/>
      <c r="P80" s="1"/>
      <c r="Q80" s="1"/>
      <c r="R80" s="1"/>
      <c r="S80" s="1"/>
      <c r="V80" s="1"/>
    </row>
    <row r="81" spans="1:26" x14ac:dyDescent="0.25">
      <c r="A81" s="146"/>
      <c r="B81" s="146"/>
      <c r="C81" s="146"/>
      <c r="D81" s="2" t="s">
        <v>76</v>
      </c>
      <c r="E81" s="146"/>
      <c r="F81" s="159"/>
      <c r="G81" s="149">
        <f>ROUND((SUM(L9:L80))/2,2)</f>
        <v>0</v>
      </c>
      <c r="H81" s="149">
        <f>ROUND((SUM(M9:M80))/2,2)</f>
        <v>0</v>
      </c>
      <c r="I81" s="149">
        <f>ROUND((SUM(I9:I80))/2,2)</f>
        <v>0</v>
      </c>
      <c r="J81" s="146"/>
      <c r="K81" s="146"/>
      <c r="L81" s="146">
        <f>ROUND((SUM(L9:L80))/2,2)</f>
        <v>0</v>
      </c>
      <c r="M81" s="146">
        <f>ROUND((SUM(M9:M80))/2,2)</f>
        <v>0</v>
      </c>
      <c r="N81" s="146"/>
      <c r="O81" s="146"/>
      <c r="P81" s="180"/>
      <c r="Q81" s="1"/>
      <c r="R81" s="1"/>
      <c r="S81" s="180">
        <f>ROUND((SUM(S9:S80))/2,2)</f>
        <v>192.85</v>
      </c>
      <c r="V81" s="2">
        <f>ROUND((SUM(V9:V80))/2,2)</f>
        <v>48.38</v>
      </c>
    </row>
    <row r="82" spans="1:26" x14ac:dyDescent="0.25">
      <c r="A82" s="183"/>
      <c r="B82" s="183"/>
      <c r="C82" s="183"/>
      <c r="D82" s="183" t="s">
        <v>84</v>
      </c>
      <c r="E82" s="183"/>
      <c r="F82" s="184"/>
      <c r="G82" s="185">
        <f>ROUND((SUM(L9:L81))/3,2)</f>
        <v>0</v>
      </c>
      <c r="H82" s="185">
        <f>ROUND((SUM(M9:M81))/3,2)</f>
        <v>0</v>
      </c>
      <c r="I82" s="185">
        <f>ROUND((SUM(I9:I81))/3,2)</f>
        <v>0</v>
      </c>
      <c r="J82" s="183"/>
      <c r="K82" s="185">
        <f>ROUND((SUM(K9:K81))/3,2)</f>
        <v>0</v>
      </c>
      <c r="L82" s="183">
        <f>ROUND((SUM(L9:L81))/3,2)</f>
        <v>0</v>
      </c>
      <c r="M82" s="183">
        <f>ROUND((SUM(M9:M81))/3,2)</f>
        <v>0</v>
      </c>
      <c r="N82" s="183"/>
      <c r="O82" s="183"/>
      <c r="P82" s="184"/>
      <c r="Q82" s="183"/>
      <c r="R82" s="185"/>
      <c r="S82" s="184">
        <f>ROUND((SUM(S9:S81))/3,2)</f>
        <v>192.85</v>
      </c>
      <c r="T82" s="186"/>
      <c r="U82" s="186"/>
      <c r="V82" s="183">
        <f>ROUND((SUM(V9:V81))/3,2)</f>
        <v>48.38</v>
      </c>
      <c r="X82" s="182"/>
      <c r="Y82">
        <f>(SUM(Y9:Y81))</f>
        <v>0</v>
      </c>
      <c r="Z82">
        <f>(SUM(Z9:Z81))</f>
        <v>0</v>
      </c>
    </row>
  </sheetData>
  <mergeCells count="3">
    <mergeCell ref="C1:H1"/>
    <mergeCell ref="C2:H2"/>
    <mergeCell ref="C3:H3"/>
  </mergeCells>
  <printOptions horizontalCentered="1" gridLines="1"/>
  <pageMargins left="1.1111111111111112E-2" right="1.1111111111111112E-2" top="0.75" bottom="0.75" header="0.3" footer="0.3"/>
  <pageSetup paperSize="9" scale="75" orientation="portrait" verticalDpi="0" r:id="rId1"/>
  <headerFooter>
    <oddHeader>&amp;C&amp;B&amp; Rozpočet Oprava lesných ciest na LS Bratislava, LS Majdán a LS Rohožník / SO 04 - Lesná cesta JÁGERKA - JAVORNÍK - odvodňovacie objekty</oddHeader>
    <oddFooter>&amp;RStrana &amp;P z &amp;N    &amp;L&amp;7Spracované systémom Systematic® Kalkulus, tel.: 051 77 10 585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3"/>
      <c r="C1" s="13"/>
      <c r="D1" s="13"/>
      <c r="E1" s="13"/>
      <c r="F1" s="14" t="s">
        <v>20</v>
      </c>
      <c r="G1" s="13"/>
      <c r="H1" s="13"/>
      <c r="I1" s="13"/>
      <c r="J1" s="13"/>
      <c r="W1">
        <v>30.126000000000001</v>
      </c>
    </row>
    <row r="2" spans="1:23" ht="30" customHeight="1" thickTop="1" x14ac:dyDescent="0.25">
      <c r="A2" s="12"/>
      <c r="B2" s="213" t="s">
        <v>1</v>
      </c>
      <c r="C2" s="214"/>
      <c r="D2" s="214"/>
      <c r="E2" s="214"/>
      <c r="F2" s="214"/>
      <c r="G2" s="214"/>
      <c r="H2" s="214"/>
      <c r="I2" s="214"/>
      <c r="J2" s="215"/>
    </row>
    <row r="3" spans="1:23" ht="18" customHeight="1" x14ac:dyDescent="0.25">
      <c r="A3" s="12"/>
      <c r="B3" s="33" t="s">
        <v>268</v>
      </c>
      <c r="C3" s="34"/>
      <c r="D3" s="35"/>
      <c r="E3" s="35"/>
      <c r="F3" s="35"/>
      <c r="G3" s="16"/>
      <c r="H3" s="16"/>
      <c r="I3" s="36" t="s">
        <v>21</v>
      </c>
      <c r="J3" s="29"/>
    </row>
    <row r="4" spans="1:23" ht="18" customHeight="1" x14ac:dyDescent="0.25">
      <c r="A4" s="12"/>
      <c r="B4" s="22"/>
      <c r="C4" s="19"/>
      <c r="D4" s="16"/>
      <c r="E4" s="16"/>
      <c r="F4" s="16"/>
      <c r="G4" s="16"/>
      <c r="H4" s="16"/>
      <c r="I4" s="36" t="s">
        <v>23</v>
      </c>
      <c r="J4" s="29"/>
    </row>
    <row r="5" spans="1:23" ht="18" customHeight="1" thickBot="1" x14ac:dyDescent="0.3">
      <c r="A5" s="12"/>
      <c r="B5" s="37" t="s">
        <v>24</v>
      </c>
      <c r="C5" s="19"/>
      <c r="D5" s="16"/>
      <c r="E5" s="16"/>
      <c r="F5" s="38" t="s">
        <v>25</v>
      </c>
      <c r="G5" s="16"/>
      <c r="H5" s="16"/>
      <c r="I5" s="36" t="s">
        <v>26</v>
      </c>
      <c r="J5" s="39" t="s">
        <v>27</v>
      </c>
    </row>
    <row r="6" spans="1:23" ht="20.100000000000001" customHeight="1" thickTop="1" x14ac:dyDescent="0.25">
      <c r="A6" s="12"/>
      <c r="B6" s="207" t="s">
        <v>28</v>
      </c>
      <c r="C6" s="208"/>
      <c r="D6" s="208"/>
      <c r="E6" s="208"/>
      <c r="F6" s="208"/>
      <c r="G6" s="208"/>
      <c r="H6" s="208"/>
      <c r="I6" s="208"/>
      <c r="J6" s="209"/>
    </row>
    <row r="7" spans="1:23" ht="18" customHeight="1" x14ac:dyDescent="0.25">
      <c r="A7" s="12"/>
      <c r="B7" s="48" t="s">
        <v>31</v>
      </c>
      <c r="C7" s="41"/>
      <c r="D7" s="17"/>
      <c r="E7" s="17"/>
      <c r="F7" s="17"/>
      <c r="G7" s="49" t="s">
        <v>32</v>
      </c>
      <c r="H7" s="17"/>
      <c r="I7" s="27"/>
      <c r="J7" s="42"/>
    </row>
    <row r="8" spans="1:23" ht="20.100000000000001" customHeight="1" x14ac:dyDescent="0.25">
      <c r="A8" s="12"/>
      <c r="B8" s="210" t="s">
        <v>29</v>
      </c>
      <c r="C8" s="211"/>
      <c r="D8" s="211"/>
      <c r="E8" s="211"/>
      <c r="F8" s="211"/>
      <c r="G8" s="211"/>
      <c r="H8" s="211"/>
      <c r="I8" s="211"/>
      <c r="J8" s="212"/>
    </row>
    <row r="9" spans="1:23" ht="18" customHeight="1" x14ac:dyDescent="0.25">
      <c r="A9" s="12"/>
      <c r="B9" s="37" t="s">
        <v>34</v>
      </c>
      <c r="C9" s="19"/>
      <c r="D9" s="16"/>
      <c r="E9" s="16"/>
      <c r="F9" s="16"/>
      <c r="G9" s="38" t="s">
        <v>35</v>
      </c>
      <c r="H9" s="16"/>
      <c r="I9" s="26"/>
      <c r="J9" s="29"/>
    </row>
    <row r="10" spans="1:23" ht="20.100000000000001" customHeight="1" x14ac:dyDescent="0.25">
      <c r="A10" s="12"/>
      <c r="B10" s="210" t="s">
        <v>30</v>
      </c>
      <c r="C10" s="211"/>
      <c r="D10" s="211"/>
      <c r="E10" s="211"/>
      <c r="F10" s="211"/>
      <c r="G10" s="211"/>
      <c r="H10" s="211"/>
      <c r="I10" s="211"/>
      <c r="J10" s="212"/>
    </row>
    <row r="11" spans="1:23" ht="18" customHeight="1" thickBot="1" x14ac:dyDescent="0.3">
      <c r="A11" s="12"/>
      <c r="B11" s="37" t="s">
        <v>33</v>
      </c>
      <c r="C11" s="19"/>
      <c r="D11" s="16"/>
      <c r="E11" s="16"/>
      <c r="F11" s="16"/>
      <c r="G11" s="38" t="s">
        <v>32</v>
      </c>
      <c r="H11" s="16"/>
      <c r="I11" s="26"/>
      <c r="J11" s="29"/>
    </row>
    <row r="12" spans="1:23" ht="18" customHeight="1" thickTop="1" x14ac:dyDescent="0.25">
      <c r="A12" s="12"/>
      <c r="B12" s="43"/>
      <c r="C12" s="44"/>
      <c r="D12" s="45"/>
      <c r="E12" s="45"/>
      <c r="F12" s="45"/>
      <c r="G12" s="45"/>
      <c r="H12" s="45"/>
      <c r="I12" s="46"/>
      <c r="J12" s="47"/>
    </row>
    <row r="13" spans="1:23" ht="18" customHeight="1" thickBot="1" x14ac:dyDescent="0.3">
      <c r="A13" s="12"/>
      <c r="B13" s="40"/>
      <c r="C13" s="41"/>
      <c r="D13" s="17"/>
      <c r="E13" s="17"/>
      <c r="F13" s="17"/>
      <c r="G13" s="17"/>
      <c r="H13" s="17"/>
      <c r="I13" s="27"/>
      <c r="J13" s="42"/>
    </row>
    <row r="14" spans="1:23" ht="18" customHeight="1" thickTop="1" x14ac:dyDescent="0.25">
      <c r="A14" s="12"/>
      <c r="B14" s="51" t="s">
        <v>36</v>
      </c>
      <c r="C14" s="79" t="s">
        <v>6</v>
      </c>
      <c r="D14" s="80" t="s">
        <v>65</v>
      </c>
      <c r="E14" s="81" t="s">
        <v>66</v>
      </c>
      <c r="F14" s="79" t="s">
        <v>67</v>
      </c>
      <c r="G14" s="51" t="s">
        <v>43</v>
      </c>
      <c r="H14" s="44"/>
      <c r="I14" s="46"/>
      <c r="J14" s="47"/>
    </row>
    <row r="15" spans="1:23" ht="18" customHeight="1" x14ac:dyDescent="0.25">
      <c r="A15" s="12"/>
      <c r="B15" s="86">
        <v>1</v>
      </c>
      <c r="C15" s="87" t="s">
        <v>37</v>
      </c>
      <c r="D15" s="88">
        <f>'Rekap 1069'!B17</f>
        <v>0</v>
      </c>
      <c r="E15" s="89">
        <f>'Rekap 1069'!C17</f>
        <v>0</v>
      </c>
      <c r="F15" s="87">
        <f>'Rekap 1069'!D17</f>
        <v>0</v>
      </c>
      <c r="G15" s="52">
        <v>7</v>
      </c>
      <c r="H15" s="54" t="s">
        <v>44</v>
      </c>
      <c r="I15" s="27"/>
      <c r="J15" s="56">
        <v>0</v>
      </c>
    </row>
    <row r="16" spans="1:23" ht="18" customHeight="1" x14ac:dyDescent="0.25">
      <c r="A16" s="12"/>
      <c r="B16" s="84">
        <v>2</v>
      </c>
      <c r="C16" s="85" t="s">
        <v>38</v>
      </c>
      <c r="D16" s="90"/>
      <c r="E16" s="91"/>
      <c r="F16" s="100"/>
      <c r="G16" s="103"/>
      <c r="H16" s="115"/>
      <c r="I16" s="117"/>
      <c r="J16" s="110"/>
    </row>
    <row r="17" spans="1:26" ht="18" customHeight="1" x14ac:dyDescent="0.25">
      <c r="A17" s="12"/>
      <c r="B17" s="58">
        <v>3</v>
      </c>
      <c r="C17" s="61" t="s">
        <v>39</v>
      </c>
      <c r="D17" s="82"/>
      <c r="E17" s="83"/>
      <c r="F17" s="75"/>
      <c r="G17" s="52">
        <v>8</v>
      </c>
      <c r="H17" s="62" t="s">
        <v>45</v>
      </c>
      <c r="I17" s="117"/>
      <c r="J17" s="110">
        <f>'SO-05_Huty-Sološnica'!Z62</f>
        <v>0</v>
      </c>
    </row>
    <row r="18" spans="1:26" ht="18" customHeight="1" x14ac:dyDescent="0.25">
      <c r="A18" s="12"/>
      <c r="B18" s="52">
        <v>4</v>
      </c>
      <c r="C18" s="62" t="s">
        <v>40</v>
      </c>
      <c r="D18" s="66"/>
      <c r="E18" s="65"/>
      <c r="F18" s="68"/>
      <c r="G18" s="52">
        <v>9</v>
      </c>
      <c r="H18" s="62" t="s">
        <v>46</v>
      </c>
      <c r="I18" s="117"/>
      <c r="J18" s="110">
        <v>0</v>
      </c>
    </row>
    <row r="19" spans="1:26" ht="18" customHeight="1" x14ac:dyDescent="0.25">
      <c r="A19" s="12"/>
      <c r="B19" s="52">
        <v>5</v>
      </c>
      <c r="C19" s="62" t="s">
        <v>41</v>
      </c>
      <c r="D19" s="66"/>
      <c r="E19" s="65"/>
      <c r="F19" s="68"/>
      <c r="G19" s="103"/>
      <c r="H19" s="115"/>
      <c r="I19" s="117"/>
      <c r="J19" s="116"/>
    </row>
    <row r="20" spans="1:26" ht="18" customHeight="1" thickBot="1" x14ac:dyDescent="0.3">
      <c r="A20" s="12"/>
      <c r="B20" s="52">
        <v>6</v>
      </c>
      <c r="C20" s="63" t="s">
        <v>42</v>
      </c>
      <c r="D20" s="67"/>
      <c r="E20" s="95"/>
      <c r="F20" s="101">
        <f>SUM(F15:F19)</f>
        <v>0</v>
      </c>
      <c r="G20" s="52">
        <v>10</v>
      </c>
      <c r="H20" s="62" t="s">
        <v>42</v>
      </c>
      <c r="I20" s="119"/>
      <c r="J20" s="94">
        <f>SUM(J15:J19)</f>
        <v>0</v>
      </c>
    </row>
    <row r="21" spans="1:26" ht="18" customHeight="1" thickTop="1" x14ac:dyDescent="0.25">
      <c r="A21" s="12"/>
      <c r="B21" s="57" t="s">
        <v>54</v>
      </c>
      <c r="C21" s="60" t="s">
        <v>55</v>
      </c>
      <c r="D21" s="64"/>
      <c r="E21" s="18"/>
      <c r="F21" s="93"/>
      <c r="G21" s="57" t="s">
        <v>61</v>
      </c>
      <c r="H21" s="53" t="s">
        <v>55</v>
      </c>
      <c r="I21" s="27"/>
      <c r="J21" s="120"/>
    </row>
    <row r="22" spans="1:26" ht="18" customHeight="1" x14ac:dyDescent="0.25">
      <c r="A22" s="12"/>
      <c r="B22" s="58">
        <v>11</v>
      </c>
      <c r="C22" s="54" t="s">
        <v>56</v>
      </c>
      <c r="D22" s="74"/>
      <c r="E22" s="77" t="s">
        <v>59</v>
      </c>
      <c r="F22" s="75">
        <f>((F15*U22*0)+(F16*V22*0)+(F17*W22*0))/100</f>
        <v>0</v>
      </c>
      <c r="G22" s="58">
        <v>16</v>
      </c>
      <c r="H22" s="61" t="s">
        <v>62</v>
      </c>
      <c r="I22" s="118" t="s">
        <v>59</v>
      </c>
      <c r="J22" s="109">
        <f>((F15*X22*0)+(F16*Y22*0)+(F17*Z22*0))/100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2"/>
      <c r="B23" s="52">
        <v>12</v>
      </c>
      <c r="C23" s="55" t="s">
        <v>57</v>
      </c>
      <c r="D23" s="59"/>
      <c r="E23" s="77" t="s">
        <v>60</v>
      </c>
      <c r="F23" s="68">
        <f>((F15*U23*0)+(F16*V23*0)+(F17*W23*0))/100</f>
        <v>0</v>
      </c>
      <c r="G23" s="52">
        <v>17</v>
      </c>
      <c r="H23" s="62" t="s">
        <v>63</v>
      </c>
      <c r="I23" s="118" t="s">
        <v>59</v>
      </c>
      <c r="J23" s="110">
        <f>((F15*X23*0)+(F16*Y23*0)+(F17*Z23*0))/100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2"/>
      <c r="B24" s="52">
        <v>13</v>
      </c>
      <c r="C24" s="55" t="s">
        <v>58</v>
      </c>
      <c r="D24" s="59"/>
      <c r="E24" s="77" t="s">
        <v>59</v>
      </c>
      <c r="F24" s="68">
        <f>((F15*U24*0)+(F16*V24*0)+(F17*W24*0))/100</f>
        <v>0</v>
      </c>
      <c r="G24" s="52">
        <v>18</v>
      </c>
      <c r="H24" s="62" t="s">
        <v>64</v>
      </c>
      <c r="I24" s="118" t="s">
        <v>60</v>
      </c>
      <c r="J24" s="110">
        <f>((F15*X24*0)+(F16*Y24*0)+(F17*Z24*0))/100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2"/>
      <c r="B25" s="52">
        <v>14</v>
      </c>
      <c r="C25" s="19"/>
      <c r="D25" s="59"/>
      <c r="E25" s="78"/>
      <c r="F25" s="76"/>
      <c r="G25" s="52">
        <v>19</v>
      </c>
      <c r="H25" s="115"/>
      <c r="I25" s="117"/>
      <c r="J25" s="116"/>
    </row>
    <row r="26" spans="1:26" ht="18" customHeight="1" thickBot="1" x14ac:dyDescent="0.3">
      <c r="A26" s="12"/>
      <c r="B26" s="52">
        <v>15</v>
      </c>
      <c r="C26" s="55"/>
      <c r="D26" s="59"/>
      <c r="E26" s="59"/>
      <c r="F26" s="102"/>
      <c r="G26" s="52">
        <v>20</v>
      </c>
      <c r="H26" s="62" t="s">
        <v>42</v>
      </c>
      <c r="I26" s="119"/>
      <c r="J26" s="94">
        <f>SUM(J22:J25)+SUM(F22:F25)</f>
        <v>0</v>
      </c>
    </row>
    <row r="27" spans="1:26" ht="18" customHeight="1" thickTop="1" x14ac:dyDescent="0.25">
      <c r="A27" s="12"/>
      <c r="B27" s="96"/>
      <c r="C27" s="131" t="s">
        <v>70</v>
      </c>
      <c r="D27" s="124"/>
      <c r="E27" s="97"/>
      <c r="F27" s="28"/>
      <c r="G27" s="104" t="s">
        <v>47</v>
      </c>
      <c r="H27" s="99" t="s">
        <v>48</v>
      </c>
      <c r="I27" s="27"/>
      <c r="J27" s="30"/>
    </row>
    <row r="28" spans="1:26" ht="18" customHeight="1" x14ac:dyDescent="0.25">
      <c r="A28" s="12"/>
      <c r="B28" s="25"/>
      <c r="C28" s="122"/>
      <c r="D28" s="125"/>
      <c r="E28" s="21"/>
      <c r="F28" s="12"/>
      <c r="G28" s="84">
        <v>21</v>
      </c>
      <c r="H28" s="85" t="s">
        <v>49</v>
      </c>
      <c r="I28" s="112"/>
      <c r="J28" s="92">
        <f>F20+J20+F26+J26</f>
        <v>0</v>
      </c>
    </row>
    <row r="29" spans="1:26" ht="18" customHeight="1" x14ac:dyDescent="0.25">
      <c r="A29" s="12"/>
      <c r="B29" s="69"/>
      <c r="C29" s="123"/>
      <c r="D29" s="126"/>
      <c r="E29" s="21"/>
      <c r="F29" s="12"/>
      <c r="G29" s="58">
        <v>22</v>
      </c>
      <c r="H29" s="61" t="s">
        <v>50</v>
      </c>
      <c r="I29" s="113">
        <f>J28-SUM('SO-05_Huty-Sološnica'!K9:'SO-05_Huty-Sološnica'!K61)</f>
        <v>0</v>
      </c>
      <c r="J29" s="109">
        <f>ROUND(((ROUND(I29,2)*20)*1/100),2)</f>
        <v>0</v>
      </c>
    </row>
    <row r="30" spans="1:26" ht="18" customHeight="1" x14ac:dyDescent="0.25">
      <c r="A30" s="12"/>
      <c r="B30" s="22"/>
      <c r="C30" s="115"/>
      <c r="D30" s="117"/>
      <c r="E30" s="21"/>
      <c r="F30" s="12"/>
      <c r="G30" s="52">
        <v>23</v>
      </c>
      <c r="H30" s="62" t="s">
        <v>51</v>
      </c>
      <c r="I30" s="77">
        <f>SUM('SO-05_Huty-Sološnica'!K9:'SO-05_Huty-Sološnica'!K61)</f>
        <v>0</v>
      </c>
      <c r="J30" s="110">
        <f>ROUND(((ROUND(I30,2)*0)/100),2)</f>
        <v>0</v>
      </c>
    </row>
    <row r="31" spans="1:26" ht="18" customHeight="1" x14ac:dyDescent="0.25">
      <c r="A31" s="12"/>
      <c r="B31" s="23"/>
      <c r="C31" s="127"/>
      <c r="D31" s="128"/>
      <c r="E31" s="21"/>
      <c r="F31" s="12"/>
      <c r="G31" s="84">
        <v>24</v>
      </c>
      <c r="H31" s="85" t="s">
        <v>52</v>
      </c>
      <c r="I31" s="107"/>
      <c r="J31" s="121">
        <f>SUM(J28:J30)</f>
        <v>0</v>
      </c>
    </row>
    <row r="32" spans="1:26" ht="18" customHeight="1" thickBot="1" x14ac:dyDescent="0.3">
      <c r="A32" s="12"/>
      <c r="B32" s="40"/>
      <c r="C32" s="108"/>
      <c r="D32" s="114"/>
      <c r="E32" s="70"/>
      <c r="F32" s="71"/>
      <c r="G32" s="58" t="s">
        <v>53</v>
      </c>
      <c r="H32" s="108"/>
      <c r="I32" s="114"/>
      <c r="J32" s="111"/>
    </row>
    <row r="33" spans="1:10" ht="18" customHeight="1" thickTop="1" x14ac:dyDescent="0.25">
      <c r="A33" s="12"/>
      <c r="B33" s="96"/>
      <c r="C33" s="97"/>
      <c r="D33" s="129" t="s">
        <v>68</v>
      </c>
      <c r="E33" s="73"/>
      <c r="F33" s="98"/>
      <c r="G33" s="105">
        <v>26</v>
      </c>
      <c r="H33" s="130" t="s">
        <v>69</v>
      </c>
      <c r="I33" s="28"/>
      <c r="J33" s="106"/>
    </row>
    <row r="34" spans="1:10" ht="18" customHeight="1" x14ac:dyDescent="0.25">
      <c r="A34" s="12"/>
      <c r="B34" s="24"/>
      <c r="C34" s="20"/>
      <c r="D34" s="15"/>
      <c r="E34" s="15"/>
      <c r="F34" s="15"/>
      <c r="G34" s="15"/>
      <c r="H34" s="15"/>
      <c r="I34" s="28"/>
      <c r="J34" s="31"/>
    </row>
    <row r="35" spans="1:10" ht="18" customHeight="1" x14ac:dyDescent="0.25">
      <c r="A35" s="12"/>
      <c r="B35" s="25"/>
      <c r="C35" s="21"/>
      <c r="D35" s="3"/>
      <c r="E35" s="3"/>
      <c r="F35" s="3"/>
      <c r="G35" s="3"/>
      <c r="H35" s="3"/>
      <c r="I35" s="12"/>
      <c r="J35" s="32"/>
    </row>
    <row r="36" spans="1:10" ht="18" customHeight="1" x14ac:dyDescent="0.25">
      <c r="A36" s="12"/>
      <c r="B36" s="25"/>
      <c r="C36" s="21"/>
      <c r="D36" s="3"/>
      <c r="E36" s="3"/>
      <c r="F36" s="3"/>
      <c r="G36" s="3"/>
      <c r="H36" s="3"/>
      <c r="I36" s="12"/>
      <c r="J36" s="32"/>
    </row>
    <row r="37" spans="1:10" ht="18" customHeight="1" x14ac:dyDescent="0.25">
      <c r="A37" s="12"/>
      <c r="B37" s="25"/>
      <c r="C37" s="21"/>
      <c r="D37" s="3"/>
      <c r="E37" s="3"/>
      <c r="F37" s="3"/>
      <c r="G37" s="3"/>
      <c r="H37" s="3"/>
      <c r="I37" s="12"/>
      <c r="J37" s="32"/>
    </row>
    <row r="38" spans="1:10" ht="18" customHeight="1" x14ac:dyDescent="0.25">
      <c r="A38" s="12"/>
      <c r="B38" s="25"/>
      <c r="C38" s="21"/>
      <c r="D38" s="3"/>
      <c r="E38" s="3"/>
      <c r="F38" s="3"/>
      <c r="G38" s="3"/>
      <c r="H38" s="3"/>
      <c r="I38" s="12"/>
      <c r="J38" s="32"/>
    </row>
    <row r="39" spans="1:10" ht="18" customHeight="1" x14ac:dyDescent="0.25">
      <c r="A39" s="12"/>
      <c r="B39" s="25"/>
      <c r="C39" s="21"/>
      <c r="D39" s="3"/>
      <c r="E39" s="3"/>
      <c r="F39" s="3"/>
      <c r="G39" s="3"/>
      <c r="H39" s="3"/>
      <c r="I39" s="12"/>
      <c r="J39" s="32"/>
    </row>
    <row r="40" spans="1:10" ht="18" customHeight="1" thickBot="1" x14ac:dyDescent="0.3">
      <c r="A40" s="12"/>
      <c r="B40" s="69"/>
      <c r="C40" s="70"/>
      <c r="D40" s="13"/>
      <c r="E40" s="13"/>
      <c r="F40" s="13"/>
      <c r="G40" s="13"/>
      <c r="H40" s="13"/>
      <c r="I40" s="71"/>
      <c r="J40" s="72"/>
    </row>
    <row r="41" spans="1:10" ht="15.75" thickTop="1" x14ac:dyDescent="0.25">
      <c r="A41" s="12"/>
      <c r="B41" s="73"/>
      <c r="C41" s="73"/>
      <c r="D41" s="73"/>
      <c r="E41" s="73"/>
      <c r="F41" s="73"/>
      <c r="G41" s="73"/>
      <c r="H41" s="73"/>
      <c r="I41" s="73"/>
      <c r="J41" s="73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/>
  </sheetViews>
  <sheetFormatPr defaultColWidth="0" defaultRowHeight="15" x14ac:dyDescent="0.25"/>
  <cols>
    <col min="1" max="1" width="37.7109375" customWidth="1"/>
    <col min="2" max="4" width="10.7109375" customWidth="1"/>
    <col min="5" max="6" width="9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ht="20.100000000000001" customHeight="1" x14ac:dyDescent="0.25">
      <c r="A1" s="216" t="s">
        <v>28</v>
      </c>
      <c r="B1" s="217"/>
      <c r="C1" s="217"/>
      <c r="D1" s="218"/>
      <c r="E1" s="134" t="s">
        <v>25</v>
      </c>
      <c r="F1" s="133"/>
      <c r="W1">
        <v>30.126000000000001</v>
      </c>
    </row>
    <row r="2" spans="1:26" ht="20.100000000000001" customHeight="1" x14ac:dyDescent="0.25">
      <c r="A2" s="216" t="s">
        <v>29</v>
      </c>
      <c r="B2" s="217"/>
      <c r="C2" s="217"/>
      <c r="D2" s="218"/>
      <c r="E2" s="134" t="s">
        <v>23</v>
      </c>
      <c r="F2" s="133"/>
    </row>
    <row r="3" spans="1:26" ht="20.100000000000001" customHeight="1" x14ac:dyDescent="0.25">
      <c r="A3" s="216" t="s">
        <v>30</v>
      </c>
      <c r="B3" s="217"/>
      <c r="C3" s="217"/>
      <c r="D3" s="218"/>
      <c r="E3" s="134" t="s">
        <v>74</v>
      </c>
      <c r="F3" s="133"/>
    </row>
    <row r="4" spans="1:26" x14ac:dyDescent="0.25">
      <c r="A4" s="135" t="s">
        <v>1</v>
      </c>
      <c r="B4" s="132"/>
      <c r="C4" s="132"/>
      <c r="D4" s="132"/>
      <c r="E4" s="132"/>
      <c r="F4" s="132"/>
    </row>
    <row r="5" spans="1:26" x14ac:dyDescent="0.25">
      <c r="A5" s="135" t="s">
        <v>268</v>
      </c>
      <c r="B5" s="132"/>
      <c r="C5" s="132"/>
      <c r="D5" s="132"/>
      <c r="E5" s="132"/>
      <c r="F5" s="132"/>
    </row>
    <row r="6" spans="1:26" x14ac:dyDescent="0.25">
      <c r="A6" s="132"/>
      <c r="B6" s="132"/>
      <c r="C6" s="132"/>
      <c r="D6" s="132"/>
      <c r="E6" s="132"/>
      <c r="F6" s="132"/>
    </row>
    <row r="7" spans="1:26" x14ac:dyDescent="0.25">
      <c r="A7" s="132"/>
      <c r="B7" s="132"/>
      <c r="C7" s="132"/>
      <c r="D7" s="132"/>
      <c r="E7" s="132"/>
      <c r="F7" s="132"/>
    </row>
    <row r="8" spans="1:26" x14ac:dyDescent="0.25">
      <c r="A8" s="136" t="s">
        <v>75</v>
      </c>
      <c r="B8" s="132"/>
      <c r="C8" s="132"/>
      <c r="D8" s="132"/>
      <c r="E8" s="132"/>
      <c r="F8" s="132"/>
    </row>
    <row r="9" spans="1:26" x14ac:dyDescent="0.25">
      <c r="A9" s="137" t="s">
        <v>71</v>
      </c>
      <c r="B9" s="137" t="s">
        <v>65</v>
      </c>
      <c r="C9" s="137" t="s">
        <v>66</v>
      </c>
      <c r="D9" s="137" t="s">
        <v>42</v>
      </c>
      <c r="E9" s="137" t="s">
        <v>72</v>
      </c>
      <c r="F9" s="137" t="s">
        <v>73</v>
      </c>
    </row>
    <row r="10" spans="1:26" x14ac:dyDescent="0.25">
      <c r="A10" s="144" t="s">
        <v>76</v>
      </c>
      <c r="B10" s="145"/>
      <c r="C10" s="141"/>
      <c r="D10" s="141"/>
      <c r="E10" s="142"/>
      <c r="F10" s="142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3"/>
      <c r="W10" s="143"/>
      <c r="X10" s="143"/>
      <c r="Y10" s="143"/>
      <c r="Z10" s="143"/>
    </row>
    <row r="11" spans="1:26" x14ac:dyDescent="0.25">
      <c r="A11" s="146" t="s">
        <v>77</v>
      </c>
      <c r="B11" s="147">
        <f>'SO-05_Huty-Sološnica'!L28</f>
        <v>0</v>
      </c>
      <c r="C11" s="147">
        <f>'SO-05_Huty-Sološnica'!M28</f>
        <v>0</v>
      </c>
      <c r="D11" s="147">
        <f>'SO-05_Huty-Sološnica'!I28</f>
        <v>0</v>
      </c>
      <c r="E11" s="148">
        <f>'SO-05_Huty-Sološnica'!S28</f>
        <v>24</v>
      </c>
      <c r="F11" s="148">
        <f>'SO-05_Huty-Sološnica'!V28</f>
        <v>0</v>
      </c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43"/>
      <c r="W11" s="143"/>
      <c r="X11" s="143"/>
      <c r="Y11" s="143"/>
      <c r="Z11" s="143"/>
    </row>
    <row r="12" spans="1:26" x14ac:dyDescent="0.25">
      <c r="A12" s="146" t="s">
        <v>79</v>
      </c>
      <c r="B12" s="147">
        <f>'SO-05_Huty-Sološnica'!L33</f>
        <v>0</v>
      </c>
      <c r="C12" s="147">
        <f>'SO-05_Huty-Sološnica'!M33</f>
        <v>0</v>
      </c>
      <c r="D12" s="147">
        <f>'SO-05_Huty-Sološnica'!I33</f>
        <v>0</v>
      </c>
      <c r="E12" s="148">
        <f>'SO-05_Huty-Sološnica'!S33</f>
        <v>35.479999999999997</v>
      </c>
      <c r="F12" s="148">
        <f>'SO-05_Huty-Sološnica'!V33</f>
        <v>0</v>
      </c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</row>
    <row r="13" spans="1:26" x14ac:dyDescent="0.25">
      <c r="A13" s="146" t="s">
        <v>80</v>
      </c>
      <c r="B13" s="147">
        <f>'SO-05_Huty-Sološnica'!L41</f>
        <v>0</v>
      </c>
      <c r="C13" s="147">
        <f>'SO-05_Huty-Sološnica'!M41</f>
        <v>0</v>
      </c>
      <c r="D13" s="147">
        <f>'SO-05_Huty-Sološnica'!I41</f>
        <v>0</v>
      </c>
      <c r="E13" s="148">
        <f>'SO-05_Huty-Sološnica'!S41</f>
        <v>568.86</v>
      </c>
      <c r="F13" s="148">
        <f>'SO-05_Huty-Sološnica'!V41</f>
        <v>0</v>
      </c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</row>
    <row r="14" spans="1:26" x14ac:dyDescent="0.25">
      <c r="A14" s="146" t="s">
        <v>81</v>
      </c>
      <c r="B14" s="147">
        <f>'SO-05_Huty-Sološnica'!L47</f>
        <v>0</v>
      </c>
      <c r="C14" s="147">
        <f>'SO-05_Huty-Sološnica'!M47</f>
        <v>0</v>
      </c>
      <c r="D14" s="147">
        <f>'SO-05_Huty-Sološnica'!I47</f>
        <v>0</v>
      </c>
      <c r="E14" s="148">
        <f>'SO-05_Huty-Sološnica'!S47</f>
        <v>0.27</v>
      </c>
      <c r="F14" s="148">
        <f>'SO-05_Huty-Sološnica'!V47</f>
        <v>0</v>
      </c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</row>
    <row r="15" spans="1:26" x14ac:dyDescent="0.25">
      <c r="A15" s="146" t="s">
        <v>82</v>
      </c>
      <c r="B15" s="147">
        <f>'SO-05_Huty-Sološnica'!L55</f>
        <v>0</v>
      </c>
      <c r="C15" s="147">
        <f>'SO-05_Huty-Sološnica'!M55</f>
        <v>0</v>
      </c>
      <c r="D15" s="147">
        <f>'SO-05_Huty-Sološnica'!I55</f>
        <v>0</v>
      </c>
      <c r="E15" s="148">
        <f>'SO-05_Huty-Sološnica'!S55</f>
        <v>0.12</v>
      </c>
      <c r="F15" s="148">
        <f>'SO-05_Huty-Sološnica'!V55</f>
        <v>2</v>
      </c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</row>
    <row r="16" spans="1:26" x14ac:dyDescent="0.25">
      <c r="A16" s="146" t="s">
        <v>83</v>
      </c>
      <c r="B16" s="147">
        <f>'SO-05_Huty-Sološnica'!L59</f>
        <v>0</v>
      </c>
      <c r="C16" s="147">
        <f>'SO-05_Huty-Sološnica'!M59</f>
        <v>0</v>
      </c>
      <c r="D16" s="147">
        <f>'SO-05_Huty-Sološnica'!I59</f>
        <v>0</v>
      </c>
      <c r="E16" s="148">
        <f>'SO-05_Huty-Sološnica'!S59</f>
        <v>0</v>
      </c>
      <c r="F16" s="148">
        <f>'SO-05_Huty-Sološnica'!V59</f>
        <v>0</v>
      </c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</row>
    <row r="17" spans="1:26" x14ac:dyDescent="0.25">
      <c r="A17" s="2" t="s">
        <v>76</v>
      </c>
      <c r="B17" s="149">
        <f>'SO-05_Huty-Sološnica'!L61</f>
        <v>0</v>
      </c>
      <c r="C17" s="149">
        <f>'SO-05_Huty-Sološnica'!M61</f>
        <v>0</v>
      </c>
      <c r="D17" s="149">
        <f>'SO-05_Huty-Sološnica'!I61</f>
        <v>0</v>
      </c>
      <c r="E17" s="150">
        <f>'SO-05_Huty-Sološnica'!S61</f>
        <v>628.73</v>
      </c>
      <c r="F17" s="150">
        <f>'SO-05_Huty-Sološnica'!V61</f>
        <v>2</v>
      </c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</row>
    <row r="18" spans="1:26" x14ac:dyDescent="0.25">
      <c r="A18" s="1"/>
      <c r="B18" s="139"/>
      <c r="C18" s="139"/>
      <c r="D18" s="139"/>
      <c r="E18" s="138"/>
      <c r="F18" s="138"/>
    </row>
    <row r="19" spans="1:26" x14ac:dyDescent="0.25">
      <c r="A19" s="2" t="s">
        <v>84</v>
      </c>
      <c r="B19" s="149">
        <f>'SO-05_Huty-Sološnica'!L62</f>
        <v>0</v>
      </c>
      <c r="C19" s="149">
        <f>'SO-05_Huty-Sološnica'!M62</f>
        <v>0</v>
      </c>
      <c r="D19" s="149">
        <f>'SO-05_Huty-Sološnica'!I62</f>
        <v>0</v>
      </c>
      <c r="E19" s="150">
        <f>'SO-05_Huty-Sološnica'!S62</f>
        <v>628.73</v>
      </c>
      <c r="F19" s="150">
        <f>'SO-05_Huty-Sološnica'!V62</f>
        <v>2</v>
      </c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</row>
    <row r="20" spans="1:26" x14ac:dyDescent="0.25">
      <c r="A20" s="1"/>
      <c r="B20" s="139"/>
      <c r="C20" s="139"/>
      <c r="D20" s="139"/>
      <c r="E20" s="138"/>
      <c r="F20" s="138"/>
    </row>
    <row r="21" spans="1:26" x14ac:dyDescent="0.25">
      <c r="A21" s="1"/>
      <c r="B21" s="139"/>
      <c r="C21" s="139"/>
      <c r="D21" s="139"/>
      <c r="E21" s="138"/>
      <c r="F21" s="138"/>
    </row>
    <row r="22" spans="1:26" x14ac:dyDescent="0.25">
      <c r="A22" s="1"/>
      <c r="B22" s="139"/>
      <c r="C22" s="139"/>
      <c r="D22" s="139"/>
      <c r="E22" s="138"/>
      <c r="F22" s="138"/>
    </row>
    <row r="23" spans="1:26" x14ac:dyDescent="0.25">
      <c r="A23" s="1"/>
      <c r="B23" s="139"/>
      <c r="C23" s="139"/>
      <c r="D23" s="139"/>
      <c r="E23" s="138"/>
      <c r="F23" s="138"/>
    </row>
    <row r="24" spans="1:26" x14ac:dyDescent="0.25">
      <c r="A24" s="1"/>
      <c r="B24" s="139"/>
      <c r="C24" s="139"/>
      <c r="D24" s="139"/>
      <c r="E24" s="138"/>
      <c r="F24" s="138"/>
    </row>
    <row r="25" spans="1:26" x14ac:dyDescent="0.25">
      <c r="A25" s="1"/>
      <c r="B25" s="139"/>
      <c r="C25" s="139"/>
      <c r="D25" s="139"/>
      <c r="E25" s="138"/>
      <c r="F25" s="138"/>
    </row>
    <row r="26" spans="1:26" x14ac:dyDescent="0.25">
      <c r="A26" s="1"/>
      <c r="B26" s="139"/>
      <c r="C26" s="139"/>
      <c r="D26" s="139"/>
      <c r="E26" s="138"/>
      <c r="F26" s="138"/>
    </row>
    <row r="27" spans="1:26" x14ac:dyDescent="0.25">
      <c r="A27" s="1"/>
      <c r="B27" s="139"/>
      <c r="C27" s="139"/>
      <c r="D27" s="139"/>
      <c r="E27" s="138"/>
      <c r="F27" s="138"/>
    </row>
    <row r="28" spans="1:26" x14ac:dyDescent="0.25">
      <c r="A28" s="1"/>
      <c r="B28" s="139"/>
      <c r="C28" s="139"/>
      <c r="D28" s="139"/>
      <c r="E28" s="138"/>
      <c r="F28" s="138"/>
    </row>
    <row r="29" spans="1:26" x14ac:dyDescent="0.25">
      <c r="A29" s="1"/>
      <c r="B29" s="139"/>
      <c r="C29" s="139"/>
      <c r="D29" s="139"/>
      <c r="E29" s="138"/>
      <c r="F29" s="138"/>
    </row>
    <row r="30" spans="1:26" x14ac:dyDescent="0.25">
      <c r="A30" s="1"/>
      <c r="B30" s="139"/>
      <c r="C30" s="139"/>
      <c r="D30" s="139"/>
      <c r="E30" s="138"/>
      <c r="F30" s="138"/>
    </row>
    <row r="31" spans="1:26" x14ac:dyDescent="0.25">
      <c r="A31" s="1"/>
      <c r="B31" s="139"/>
      <c r="C31" s="139"/>
      <c r="D31" s="139"/>
      <c r="E31" s="138"/>
      <c r="F31" s="138"/>
    </row>
    <row r="32" spans="1:26" x14ac:dyDescent="0.25">
      <c r="A32" s="1"/>
      <c r="B32" s="139"/>
      <c r="C32" s="139"/>
      <c r="D32" s="139"/>
      <c r="E32" s="138"/>
      <c r="F32" s="138"/>
    </row>
    <row r="33" spans="1:6" x14ac:dyDescent="0.25">
      <c r="A33" s="1"/>
      <c r="B33" s="139"/>
      <c r="C33" s="139"/>
      <c r="D33" s="139"/>
      <c r="E33" s="138"/>
      <c r="F33" s="138"/>
    </row>
    <row r="34" spans="1:6" x14ac:dyDescent="0.25">
      <c r="A34" s="1"/>
      <c r="B34" s="139"/>
      <c r="C34" s="139"/>
      <c r="D34" s="139"/>
      <c r="E34" s="138"/>
      <c r="F34" s="138"/>
    </row>
    <row r="35" spans="1:6" x14ac:dyDescent="0.25">
      <c r="A35" s="1"/>
      <c r="B35" s="139"/>
      <c r="C35" s="139"/>
      <c r="D35" s="139"/>
      <c r="E35" s="138"/>
      <c r="F35" s="138"/>
    </row>
    <row r="36" spans="1:6" x14ac:dyDescent="0.25">
      <c r="A36" s="1"/>
      <c r="B36" s="139"/>
      <c r="C36" s="139"/>
      <c r="D36" s="139"/>
      <c r="E36" s="138"/>
      <c r="F36" s="138"/>
    </row>
    <row r="37" spans="1:6" x14ac:dyDescent="0.25">
      <c r="A37" s="1"/>
      <c r="B37" s="139"/>
      <c r="C37" s="139"/>
      <c r="D37" s="139"/>
      <c r="E37" s="138"/>
      <c r="F37" s="138"/>
    </row>
    <row r="38" spans="1:6" x14ac:dyDescent="0.25">
      <c r="A38" s="1"/>
      <c r="B38" s="139"/>
      <c r="C38" s="139"/>
      <c r="D38" s="139"/>
      <c r="E38" s="138"/>
      <c r="F38" s="138"/>
    </row>
    <row r="39" spans="1:6" x14ac:dyDescent="0.25">
      <c r="A39" s="1"/>
      <c r="B39" s="139"/>
      <c r="C39" s="139"/>
      <c r="D39" s="139"/>
      <c r="E39" s="138"/>
      <c r="F39" s="138"/>
    </row>
    <row r="40" spans="1:6" x14ac:dyDescent="0.25">
      <c r="A40" s="1"/>
      <c r="B40" s="139"/>
      <c r="C40" s="139"/>
      <c r="D40" s="139"/>
      <c r="E40" s="138"/>
      <c r="F40" s="138"/>
    </row>
    <row r="41" spans="1:6" x14ac:dyDescent="0.25">
      <c r="A41" s="1"/>
      <c r="B41" s="139"/>
      <c r="C41" s="139"/>
      <c r="D41" s="139"/>
      <c r="E41" s="138"/>
      <c r="F41" s="138"/>
    </row>
    <row r="42" spans="1:6" x14ac:dyDescent="0.25">
      <c r="A42" s="1"/>
      <c r="B42" s="139"/>
      <c r="C42" s="139"/>
      <c r="D42" s="139"/>
      <c r="E42" s="138"/>
      <c r="F42" s="138"/>
    </row>
    <row r="43" spans="1:6" x14ac:dyDescent="0.25">
      <c r="A43" s="1"/>
      <c r="B43" s="139"/>
      <c r="C43" s="139"/>
      <c r="D43" s="139"/>
      <c r="E43" s="138"/>
      <c r="F43" s="138"/>
    </row>
    <row r="44" spans="1:6" x14ac:dyDescent="0.25">
      <c r="A44" s="1"/>
      <c r="B44" s="139"/>
      <c r="C44" s="139"/>
      <c r="D44" s="139"/>
      <c r="E44" s="138"/>
      <c r="F44" s="138"/>
    </row>
    <row r="45" spans="1:6" x14ac:dyDescent="0.25">
      <c r="A45" s="1"/>
      <c r="B45" s="139"/>
      <c r="C45" s="139"/>
      <c r="D45" s="139"/>
      <c r="E45" s="138"/>
      <c r="F45" s="138"/>
    </row>
    <row r="46" spans="1:6" x14ac:dyDescent="0.25">
      <c r="A46" s="1"/>
      <c r="B46" s="139"/>
      <c r="C46" s="139"/>
      <c r="D46" s="139"/>
      <c r="E46" s="138"/>
      <c r="F46" s="138"/>
    </row>
    <row r="47" spans="1:6" x14ac:dyDescent="0.25">
      <c r="A47" s="1"/>
      <c r="B47" s="139"/>
      <c r="C47" s="139"/>
      <c r="D47" s="139"/>
      <c r="E47" s="138"/>
      <c r="F47" s="138"/>
    </row>
    <row r="48" spans="1:6" x14ac:dyDescent="0.25">
      <c r="A48" s="1"/>
      <c r="B48" s="139"/>
      <c r="C48" s="139"/>
      <c r="D48" s="139"/>
      <c r="E48" s="138"/>
      <c r="F48" s="138"/>
    </row>
    <row r="49" spans="1:6" x14ac:dyDescent="0.25">
      <c r="A49" s="1"/>
      <c r="B49" s="139"/>
      <c r="C49" s="139"/>
      <c r="D49" s="139"/>
      <c r="E49" s="138"/>
      <c r="F49" s="138"/>
    </row>
    <row r="50" spans="1:6" x14ac:dyDescent="0.25">
      <c r="A50" s="1"/>
      <c r="B50" s="139"/>
      <c r="C50" s="139"/>
      <c r="D50" s="139"/>
      <c r="E50" s="138"/>
      <c r="F50" s="138"/>
    </row>
    <row r="51" spans="1:6" x14ac:dyDescent="0.25">
      <c r="A51" s="1"/>
      <c r="B51" s="139"/>
      <c r="C51" s="139"/>
      <c r="D51" s="139"/>
      <c r="E51" s="138"/>
      <c r="F51" s="138"/>
    </row>
    <row r="52" spans="1:6" x14ac:dyDescent="0.25">
      <c r="A52" s="1"/>
      <c r="B52" s="139"/>
      <c r="C52" s="139"/>
      <c r="D52" s="139"/>
      <c r="E52" s="138"/>
      <c r="F52" s="138"/>
    </row>
    <row r="53" spans="1:6" x14ac:dyDescent="0.25">
      <c r="A53" s="1"/>
      <c r="B53" s="139"/>
      <c r="C53" s="139"/>
      <c r="D53" s="139"/>
      <c r="E53" s="138"/>
      <c r="F53" s="138"/>
    </row>
    <row r="54" spans="1:6" x14ac:dyDescent="0.25">
      <c r="A54" s="1"/>
      <c r="B54" s="139"/>
      <c r="C54" s="139"/>
      <c r="D54" s="139"/>
      <c r="E54" s="138"/>
      <c r="F54" s="138"/>
    </row>
    <row r="55" spans="1:6" x14ac:dyDescent="0.25">
      <c r="A55" s="1"/>
      <c r="B55" s="139"/>
      <c r="C55" s="139"/>
      <c r="D55" s="139"/>
      <c r="E55" s="138"/>
      <c r="F55" s="138"/>
    </row>
    <row r="56" spans="1:6" x14ac:dyDescent="0.25">
      <c r="A56" s="1"/>
      <c r="B56" s="139"/>
      <c r="C56" s="139"/>
      <c r="D56" s="139"/>
      <c r="E56" s="138"/>
      <c r="F56" s="138"/>
    </row>
    <row r="57" spans="1:6" x14ac:dyDescent="0.25">
      <c r="A57" s="1"/>
      <c r="B57" s="139"/>
      <c r="C57" s="139"/>
      <c r="D57" s="139"/>
      <c r="E57" s="138"/>
      <c r="F57" s="138"/>
    </row>
    <row r="58" spans="1:6" x14ac:dyDescent="0.25">
      <c r="A58" s="1"/>
      <c r="B58" s="139"/>
      <c r="C58" s="139"/>
      <c r="D58" s="139"/>
      <c r="E58" s="138"/>
      <c r="F58" s="138"/>
    </row>
    <row r="59" spans="1:6" x14ac:dyDescent="0.25">
      <c r="A59" s="1"/>
      <c r="B59" s="139"/>
      <c r="C59" s="139"/>
      <c r="D59" s="139"/>
      <c r="E59" s="138"/>
      <c r="F59" s="138"/>
    </row>
    <row r="60" spans="1:6" x14ac:dyDescent="0.25">
      <c r="A60" s="1"/>
      <c r="B60" s="139"/>
      <c r="C60" s="139"/>
      <c r="D60" s="139"/>
      <c r="E60" s="138"/>
      <c r="F60" s="138"/>
    </row>
    <row r="61" spans="1:6" x14ac:dyDescent="0.25">
      <c r="A61" s="1"/>
      <c r="B61" s="139"/>
      <c r="C61" s="139"/>
      <c r="D61" s="139"/>
      <c r="E61" s="138"/>
      <c r="F61" s="138"/>
    </row>
    <row r="62" spans="1:6" x14ac:dyDescent="0.25">
      <c r="A62" s="1"/>
      <c r="B62" s="139"/>
      <c r="C62" s="139"/>
      <c r="D62" s="139"/>
      <c r="E62" s="138"/>
      <c r="F62" s="138"/>
    </row>
    <row r="63" spans="1:6" x14ac:dyDescent="0.25">
      <c r="A63" s="1"/>
      <c r="B63" s="139"/>
      <c r="C63" s="139"/>
      <c r="D63" s="139"/>
      <c r="E63" s="138"/>
      <c r="F63" s="138"/>
    </row>
    <row r="64" spans="1:6" x14ac:dyDescent="0.25">
      <c r="A64" s="1"/>
      <c r="B64" s="139"/>
      <c r="C64" s="139"/>
      <c r="D64" s="139"/>
      <c r="E64" s="138"/>
      <c r="F64" s="138"/>
    </row>
    <row r="65" spans="1:6" x14ac:dyDescent="0.25">
      <c r="A65" s="1"/>
      <c r="B65" s="139"/>
      <c r="C65" s="139"/>
      <c r="D65" s="139"/>
      <c r="E65" s="138"/>
      <c r="F65" s="138"/>
    </row>
    <row r="66" spans="1:6" x14ac:dyDescent="0.25">
      <c r="A66" s="1"/>
      <c r="B66" s="139"/>
      <c r="C66" s="139"/>
      <c r="D66" s="139"/>
      <c r="E66" s="138"/>
      <c r="F66" s="138"/>
    </row>
    <row r="67" spans="1:6" x14ac:dyDescent="0.25">
      <c r="A67" s="1"/>
      <c r="B67" s="139"/>
      <c r="C67" s="139"/>
      <c r="D67" s="139"/>
      <c r="E67" s="138"/>
      <c r="F67" s="138"/>
    </row>
    <row r="68" spans="1:6" x14ac:dyDescent="0.25">
      <c r="A68" s="1"/>
      <c r="B68" s="139"/>
      <c r="C68" s="139"/>
      <c r="D68" s="139"/>
      <c r="E68" s="138"/>
      <c r="F68" s="138"/>
    </row>
    <row r="69" spans="1:6" x14ac:dyDescent="0.25">
      <c r="A69" s="1"/>
      <c r="B69" s="139"/>
      <c r="C69" s="139"/>
      <c r="D69" s="139"/>
      <c r="E69" s="138"/>
      <c r="F69" s="138"/>
    </row>
    <row r="70" spans="1:6" x14ac:dyDescent="0.25">
      <c r="A70" s="1"/>
      <c r="B70" s="139"/>
      <c r="C70" s="139"/>
      <c r="D70" s="139"/>
      <c r="E70" s="138"/>
      <c r="F70" s="138"/>
    </row>
    <row r="71" spans="1:6" x14ac:dyDescent="0.25">
      <c r="A71" s="1"/>
      <c r="B71" s="139"/>
      <c r="C71" s="139"/>
      <c r="D71" s="139"/>
      <c r="E71" s="138"/>
      <c r="F71" s="138"/>
    </row>
    <row r="72" spans="1:6" x14ac:dyDescent="0.25">
      <c r="A72" s="1"/>
      <c r="B72" s="139"/>
      <c r="C72" s="139"/>
      <c r="D72" s="139"/>
      <c r="E72" s="138"/>
      <c r="F72" s="138"/>
    </row>
    <row r="73" spans="1:6" x14ac:dyDescent="0.25">
      <c r="A73" s="1"/>
      <c r="B73" s="139"/>
      <c r="C73" s="139"/>
      <c r="D73" s="139"/>
      <c r="E73" s="138"/>
      <c r="F73" s="138"/>
    </row>
    <row r="74" spans="1:6" x14ac:dyDescent="0.25">
      <c r="A74" s="1"/>
      <c r="B74" s="139"/>
      <c r="C74" s="139"/>
      <c r="D74" s="139"/>
      <c r="E74" s="138"/>
      <c r="F74" s="138"/>
    </row>
    <row r="75" spans="1:6" x14ac:dyDescent="0.25">
      <c r="A75" s="1"/>
      <c r="B75" s="139"/>
      <c r="C75" s="139"/>
      <c r="D75" s="139"/>
      <c r="E75" s="138"/>
      <c r="F75" s="138"/>
    </row>
    <row r="76" spans="1:6" x14ac:dyDescent="0.25">
      <c r="A76" s="1"/>
      <c r="B76" s="139"/>
      <c r="C76" s="139"/>
      <c r="D76" s="139"/>
      <c r="E76" s="138"/>
      <c r="F76" s="138"/>
    </row>
    <row r="77" spans="1:6" x14ac:dyDescent="0.25">
      <c r="A77" s="1"/>
      <c r="B77" s="139"/>
      <c r="C77" s="139"/>
      <c r="D77" s="139"/>
      <c r="E77" s="138"/>
      <c r="F77" s="138"/>
    </row>
    <row r="78" spans="1:6" x14ac:dyDescent="0.25">
      <c r="A78" s="1"/>
      <c r="B78" s="139"/>
      <c r="C78" s="139"/>
      <c r="D78" s="139"/>
      <c r="E78" s="138"/>
      <c r="F78" s="138"/>
    </row>
    <row r="79" spans="1:6" x14ac:dyDescent="0.25">
      <c r="A79" s="1"/>
      <c r="B79" s="139"/>
      <c r="C79" s="139"/>
      <c r="D79" s="139"/>
      <c r="E79" s="138"/>
      <c r="F79" s="138"/>
    </row>
    <row r="80" spans="1:6" x14ac:dyDescent="0.25">
      <c r="A80" s="1"/>
      <c r="B80" s="139"/>
      <c r="C80" s="139"/>
      <c r="D80" s="139"/>
      <c r="E80" s="138"/>
      <c r="F80" s="138"/>
    </row>
    <row r="81" spans="1:6" x14ac:dyDescent="0.25">
      <c r="A81" s="1"/>
      <c r="B81" s="139"/>
      <c r="C81" s="139"/>
      <c r="D81" s="139"/>
      <c r="E81" s="138"/>
      <c r="F81" s="138"/>
    </row>
    <row r="82" spans="1:6" x14ac:dyDescent="0.25">
      <c r="A82" s="1"/>
      <c r="B82" s="139"/>
      <c r="C82" s="139"/>
      <c r="D82" s="139"/>
      <c r="E82" s="138"/>
      <c r="F82" s="138"/>
    </row>
    <row r="83" spans="1:6" x14ac:dyDescent="0.25">
      <c r="A83" s="1"/>
      <c r="B83" s="139"/>
      <c r="C83" s="139"/>
      <c r="D83" s="139"/>
      <c r="E83" s="138"/>
      <c r="F83" s="138"/>
    </row>
    <row r="84" spans="1:6" x14ac:dyDescent="0.25">
      <c r="A84" s="1"/>
      <c r="B84" s="139"/>
      <c r="C84" s="139"/>
      <c r="D84" s="139"/>
      <c r="E84" s="138"/>
      <c r="F84" s="138"/>
    </row>
    <row r="85" spans="1:6" x14ac:dyDescent="0.25">
      <c r="A85" s="1"/>
      <c r="B85" s="139"/>
      <c r="C85" s="139"/>
      <c r="D85" s="139"/>
      <c r="E85" s="138"/>
      <c r="F85" s="138"/>
    </row>
    <row r="86" spans="1:6" x14ac:dyDescent="0.25">
      <c r="A86" s="1"/>
      <c r="B86" s="1"/>
      <c r="C86" s="1"/>
      <c r="D86" s="1"/>
      <c r="E86" s="1"/>
      <c r="F86" s="1"/>
    </row>
    <row r="87" spans="1:6" x14ac:dyDescent="0.25">
      <c r="A87" s="1"/>
      <c r="B87" s="1"/>
      <c r="C87" s="1"/>
      <c r="D87" s="1"/>
      <c r="E87" s="1"/>
      <c r="F87" s="1"/>
    </row>
    <row r="88" spans="1:6" x14ac:dyDescent="0.25">
      <c r="A88" s="1"/>
      <c r="B88" s="1"/>
      <c r="C88" s="1"/>
      <c r="D88" s="1"/>
      <c r="E88" s="1"/>
      <c r="F88" s="1"/>
    </row>
    <row r="89" spans="1:6" x14ac:dyDescent="0.25">
      <c r="A89" s="1"/>
      <c r="B89" s="1"/>
      <c r="C89" s="1"/>
      <c r="D89" s="1"/>
      <c r="E89" s="1"/>
      <c r="F89" s="1"/>
    </row>
    <row r="90" spans="1:6" x14ac:dyDescent="0.25">
      <c r="A90" s="1"/>
      <c r="B90" s="1"/>
      <c r="C90" s="1"/>
      <c r="D90" s="1"/>
      <c r="E90" s="1"/>
      <c r="F90" s="1"/>
    </row>
    <row r="91" spans="1:6" x14ac:dyDescent="0.25">
      <c r="A91" s="1"/>
      <c r="B91" s="1"/>
      <c r="C91" s="1"/>
      <c r="D91" s="1"/>
      <c r="E91" s="1"/>
      <c r="F91" s="1"/>
    </row>
    <row r="92" spans="1:6" x14ac:dyDescent="0.25">
      <c r="A92" s="1"/>
      <c r="B92" s="1"/>
      <c r="C92" s="1"/>
      <c r="D92" s="1"/>
      <c r="E92" s="1"/>
      <c r="F92" s="1"/>
    </row>
    <row r="93" spans="1:6" x14ac:dyDescent="0.25">
      <c r="A93" s="1"/>
      <c r="B93" s="1"/>
      <c r="C93" s="1"/>
      <c r="D93" s="1"/>
      <c r="E93" s="1"/>
      <c r="F93" s="1"/>
    </row>
    <row r="94" spans="1:6" x14ac:dyDescent="0.25">
      <c r="A94" s="1"/>
      <c r="B94" s="1"/>
      <c r="C94" s="1"/>
      <c r="D94" s="1"/>
      <c r="E94" s="1"/>
      <c r="F94" s="1"/>
    </row>
    <row r="95" spans="1:6" x14ac:dyDescent="0.25">
      <c r="A95" s="1"/>
      <c r="B95" s="1"/>
      <c r="C95" s="1"/>
      <c r="D95" s="1"/>
      <c r="E95" s="1"/>
      <c r="F95" s="1"/>
    </row>
    <row r="96" spans="1:6" x14ac:dyDescent="0.25">
      <c r="A96" s="1"/>
      <c r="B96" s="1"/>
      <c r="C96" s="1"/>
      <c r="D96" s="1"/>
      <c r="E96" s="1"/>
      <c r="F96" s="1"/>
    </row>
    <row r="97" spans="1:6" x14ac:dyDescent="0.25">
      <c r="A97" s="1"/>
      <c r="B97" s="1"/>
      <c r="C97" s="1"/>
      <c r="D97" s="1"/>
      <c r="E97" s="1"/>
      <c r="F97" s="1"/>
    </row>
    <row r="98" spans="1:6" x14ac:dyDescent="0.25">
      <c r="A98" s="1"/>
      <c r="B98" s="1"/>
      <c r="C98" s="1"/>
      <c r="D98" s="1"/>
      <c r="E98" s="1"/>
      <c r="F98" s="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ageMargins left="0.7" right="0.7" top="0.75" bottom="0.75" header="0.3" footer="0.3"/>
  <pageSetup paperSize="9" scale="95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2"/>
  <sheetViews>
    <sheetView tabSelected="1" workbookViewId="0">
      <pane ySplit="8" topLeftCell="A9" activePane="bottomLeft" state="frozen"/>
      <selection activeCell="AA1" sqref="AA1"/>
      <selection pane="bottomLeft" activeCell="S13" sqref="S13"/>
    </sheetView>
  </sheetViews>
  <sheetFormatPr defaultColWidth="0" defaultRowHeight="15" x14ac:dyDescent="0.25"/>
  <cols>
    <col min="1" max="1" width="4.7109375" customWidth="1"/>
    <col min="2" max="2" width="0" hidden="1" customWidth="1"/>
    <col min="3" max="3" width="12.7109375" customWidth="1"/>
    <col min="4" max="4" width="43.7109375" customWidth="1"/>
    <col min="5" max="5" width="5.7109375" customWidth="1"/>
    <col min="6" max="8" width="9.7109375" customWidth="1"/>
    <col min="9" max="9" width="11.42578125" customWidth="1"/>
    <col min="10" max="15" width="0" hidden="1" customWidth="1"/>
    <col min="16" max="16" width="12" customWidth="1"/>
    <col min="17" max="18" width="0" hidden="1" customWidth="1"/>
    <col min="19" max="19" width="10.5703125" customWidth="1"/>
    <col min="20" max="21" width="0" hidden="1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 x14ac:dyDescent="0.25">
      <c r="A1" s="11"/>
      <c r="B1" s="11"/>
      <c r="C1" s="219" t="s">
        <v>28</v>
      </c>
      <c r="D1" s="220"/>
      <c r="E1" s="220"/>
      <c r="F1" s="220"/>
      <c r="G1" s="220"/>
      <c r="H1" s="221"/>
      <c r="I1" s="154" t="s">
        <v>95</v>
      </c>
      <c r="J1" s="11"/>
      <c r="K1" s="3"/>
      <c r="L1" s="3"/>
      <c r="M1" s="3"/>
      <c r="N1" s="3"/>
      <c r="O1" s="3"/>
      <c r="P1" s="5" t="s">
        <v>96</v>
      </c>
      <c r="Q1" s="1"/>
      <c r="R1" s="1"/>
      <c r="S1" s="3"/>
      <c r="V1" s="3"/>
      <c r="W1">
        <v>30.126000000000001</v>
      </c>
    </row>
    <row r="2" spans="1:26" ht="20.100000000000001" customHeight="1" x14ac:dyDescent="0.25">
      <c r="A2" s="11"/>
      <c r="B2" s="11"/>
      <c r="C2" s="219" t="s">
        <v>29</v>
      </c>
      <c r="D2" s="220"/>
      <c r="E2" s="220"/>
      <c r="F2" s="220"/>
      <c r="G2" s="220"/>
      <c r="H2" s="221"/>
      <c r="I2" s="154" t="s">
        <v>23</v>
      </c>
      <c r="J2" s="11"/>
      <c r="K2" s="3"/>
      <c r="L2" s="3"/>
      <c r="M2" s="3"/>
      <c r="N2" s="3"/>
      <c r="O2" s="3"/>
      <c r="P2" s="5"/>
      <c r="Q2" s="1"/>
      <c r="R2" s="1"/>
      <c r="S2" s="3"/>
      <c r="V2" s="3"/>
    </row>
    <row r="3" spans="1:26" ht="20.100000000000001" customHeight="1" x14ac:dyDescent="0.25">
      <c r="A3" s="11"/>
      <c r="B3" s="11"/>
      <c r="C3" s="219" t="s">
        <v>30</v>
      </c>
      <c r="D3" s="220"/>
      <c r="E3" s="220"/>
      <c r="F3" s="220"/>
      <c r="G3" s="220"/>
      <c r="H3" s="221"/>
      <c r="I3" s="154" t="s">
        <v>97</v>
      </c>
      <c r="J3" s="11"/>
      <c r="K3" s="3"/>
      <c r="L3" s="3"/>
      <c r="M3" s="3"/>
      <c r="N3" s="3"/>
      <c r="O3" s="3"/>
      <c r="P3" s="5" t="s">
        <v>27</v>
      </c>
      <c r="Q3" s="1"/>
      <c r="R3" s="1"/>
      <c r="S3" s="3"/>
      <c r="V3" s="3"/>
    </row>
    <row r="4" spans="1:26" x14ac:dyDescent="0.25">
      <c r="A4" s="3"/>
      <c r="B4" s="3"/>
      <c r="C4" s="5" t="s">
        <v>98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"/>
      <c r="R4" s="1"/>
      <c r="S4" s="3"/>
      <c r="V4" s="3"/>
    </row>
    <row r="5" spans="1:26" x14ac:dyDescent="0.25">
      <c r="A5" s="3"/>
      <c r="B5" s="3"/>
      <c r="C5" s="202" t="s">
        <v>268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"/>
      <c r="R5" s="1"/>
      <c r="S5" s="3"/>
      <c r="V5" s="3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"/>
      <c r="R6" s="1"/>
      <c r="S6" s="3"/>
      <c r="V6" s="3"/>
    </row>
    <row r="7" spans="1:26" x14ac:dyDescent="0.25">
      <c r="A7" s="13"/>
      <c r="B7" s="13"/>
      <c r="C7" s="14" t="s">
        <v>75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"/>
      <c r="R7" s="1"/>
      <c r="S7" s="13"/>
      <c r="V7" s="13"/>
    </row>
    <row r="8" spans="1:26" ht="15.75" x14ac:dyDescent="0.25">
      <c r="A8" s="156" t="s">
        <v>85</v>
      </c>
      <c r="B8" s="156" t="s">
        <v>86</v>
      </c>
      <c r="C8" s="156" t="s">
        <v>87</v>
      </c>
      <c r="D8" s="156" t="s">
        <v>88</v>
      </c>
      <c r="E8" s="156" t="s">
        <v>89</v>
      </c>
      <c r="F8" s="156" t="s">
        <v>90</v>
      </c>
      <c r="G8" s="156" t="s">
        <v>65</v>
      </c>
      <c r="H8" s="156" t="s">
        <v>66</v>
      </c>
      <c r="I8" s="156" t="s">
        <v>91</v>
      </c>
      <c r="J8" s="156"/>
      <c r="K8" s="156"/>
      <c r="L8" s="156"/>
      <c r="M8" s="156"/>
      <c r="N8" s="156"/>
      <c r="O8" s="156"/>
      <c r="P8" s="156" t="s">
        <v>92</v>
      </c>
      <c r="Q8" s="152"/>
      <c r="R8" s="152"/>
      <c r="S8" s="156" t="s">
        <v>93</v>
      </c>
      <c r="T8" s="153"/>
      <c r="U8" s="153"/>
      <c r="V8" s="156" t="s">
        <v>94</v>
      </c>
      <c r="W8" s="151"/>
      <c r="X8" s="151"/>
      <c r="Y8" s="151"/>
      <c r="Z8" s="151"/>
    </row>
    <row r="9" spans="1:26" x14ac:dyDescent="0.25">
      <c r="A9" s="140"/>
      <c r="B9" s="140"/>
      <c r="C9" s="157"/>
      <c r="D9" s="144" t="s">
        <v>76</v>
      </c>
      <c r="E9" s="140"/>
      <c r="F9" s="158"/>
      <c r="G9" s="141"/>
      <c r="H9" s="141"/>
      <c r="I9" s="141"/>
      <c r="J9" s="140"/>
      <c r="K9" s="140"/>
      <c r="L9" s="140"/>
      <c r="M9" s="140"/>
      <c r="N9" s="140"/>
      <c r="O9" s="140"/>
      <c r="P9" s="140"/>
      <c r="Q9" s="146"/>
      <c r="R9" s="146"/>
      <c r="S9" s="140"/>
      <c r="T9" s="143"/>
      <c r="U9" s="143"/>
      <c r="V9" s="140"/>
      <c r="W9" s="143"/>
      <c r="X9" s="143"/>
      <c r="Y9" s="143"/>
      <c r="Z9" s="143"/>
    </row>
    <row r="10" spans="1:26" x14ac:dyDescent="0.25">
      <c r="A10" s="146"/>
      <c r="B10" s="146"/>
      <c r="C10" s="161" t="s">
        <v>99</v>
      </c>
      <c r="D10" s="160" t="s">
        <v>77</v>
      </c>
      <c r="E10" s="146"/>
      <c r="F10" s="159"/>
      <c r="G10" s="147"/>
      <c r="H10" s="147"/>
      <c r="I10" s="147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3"/>
      <c r="U10" s="143"/>
      <c r="V10" s="146"/>
      <c r="W10" s="143"/>
      <c r="X10" s="143"/>
      <c r="Y10" s="143"/>
      <c r="Z10" s="143"/>
    </row>
    <row r="11" spans="1:26" ht="24.95" customHeight="1" x14ac:dyDescent="0.25">
      <c r="A11" s="167">
        <v>1</v>
      </c>
      <c r="B11" s="162" t="s">
        <v>100</v>
      </c>
      <c r="C11" s="168" t="s">
        <v>191</v>
      </c>
      <c r="D11" s="162" t="s">
        <v>192</v>
      </c>
      <c r="E11" s="162" t="s">
        <v>106</v>
      </c>
      <c r="F11" s="163">
        <v>18.2</v>
      </c>
      <c r="G11" s="169"/>
      <c r="H11" s="169"/>
      <c r="I11" s="164">
        <f t="shared" ref="I11:I27" si="0">ROUND(F11*(G11+H11),2)</f>
        <v>0</v>
      </c>
      <c r="J11" s="162">
        <f t="shared" ref="J11:J27" si="1">ROUND(F11*(N11),2)</f>
        <v>0</v>
      </c>
      <c r="K11" s="165">
        <f t="shared" ref="K11:K27" si="2">ROUND(F11*(O11),2)</f>
        <v>0</v>
      </c>
      <c r="L11" s="165">
        <f t="shared" ref="L11:L27" si="3">ROUND(F11*(G11),2)</f>
        <v>0</v>
      </c>
      <c r="M11" s="165">
        <f t="shared" ref="M11:M27" si="4">ROUND(F11*(H11),2)</f>
        <v>0</v>
      </c>
      <c r="N11" s="165">
        <v>0</v>
      </c>
      <c r="O11" s="165"/>
      <c r="P11" s="170"/>
      <c r="Q11" s="170"/>
      <c r="R11" s="170"/>
      <c r="S11" s="165">
        <f t="shared" ref="S11:S27" si="5">ROUND(F11*(P11),3)</f>
        <v>0</v>
      </c>
      <c r="T11" s="166"/>
      <c r="U11" s="166"/>
      <c r="V11" s="170"/>
      <c r="Z11">
        <v>0</v>
      </c>
    </row>
    <row r="12" spans="1:26" ht="24.95" customHeight="1" x14ac:dyDescent="0.25">
      <c r="A12" s="167">
        <v>2</v>
      </c>
      <c r="B12" s="162" t="s">
        <v>100</v>
      </c>
      <c r="C12" s="168" t="s">
        <v>193</v>
      </c>
      <c r="D12" s="162" t="s">
        <v>194</v>
      </c>
      <c r="E12" s="162" t="s">
        <v>109</v>
      </c>
      <c r="F12" s="163">
        <v>9.1</v>
      </c>
      <c r="G12" s="169"/>
      <c r="H12" s="169"/>
      <c r="I12" s="164">
        <f t="shared" si="0"/>
        <v>0</v>
      </c>
      <c r="J12" s="162">
        <f t="shared" si="1"/>
        <v>0</v>
      </c>
      <c r="K12" s="165">
        <f t="shared" si="2"/>
        <v>0</v>
      </c>
      <c r="L12" s="165">
        <f t="shared" si="3"/>
        <v>0</v>
      </c>
      <c r="M12" s="165">
        <f t="shared" si="4"/>
        <v>0</v>
      </c>
      <c r="N12" s="165">
        <v>0</v>
      </c>
      <c r="O12" s="165"/>
      <c r="P12" s="170"/>
      <c r="Q12" s="170"/>
      <c r="R12" s="170"/>
      <c r="S12" s="165">
        <f t="shared" si="5"/>
        <v>0</v>
      </c>
      <c r="T12" s="166"/>
      <c r="U12" s="166"/>
      <c r="V12" s="170"/>
      <c r="Z12">
        <v>0</v>
      </c>
    </row>
    <row r="13" spans="1:26" ht="24.95" customHeight="1" x14ac:dyDescent="0.25">
      <c r="A13" s="167">
        <v>3</v>
      </c>
      <c r="B13" s="162" t="s">
        <v>100</v>
      </c>
      <c r="C13" s="168" t="s">
        <v>110</v>
      </c>
      <c r="D13" s="162" t="s">
        <v>111</v>
      </c>
      <c r="E13" s="162" t="s">
        <v>106</v>
      </c>
      <c r="F13" s="163">
        <v>58.951999999999998</v>
      </c>
      <c r="G13" s="169"/>
      <c r="H13" s="169"/>
      <c r="I13" s="164">
        <f t="shared" si="0"/>
        <v>0</v>
      </c>
      <c r="J13" s="162">
        <f t="shared" si="1"/>
        <v>0</v>
      </c>
      <c r="K13" s="165">
        <f t="shared" si="2"/>
        <v>0</v>
      </c>
      <c r="L13" s="165">
        <f t="shared" si="3"/>
        <v>0</v>
      </c>
      <c r="M13" s="165">
        <f t="shared" si="4"/>
        <v>0</v>
      </c>
      <c r="N13" s="165">
        <v>0</v>
      </c>
      <c r="O13" s="165"/>
      <c r="P13" s="170"/>
      <c r="Q13" s="170"/>
      <c r="R13" s="170"/>
      <c r="S13" s="165">
        <f t="shared" si="5"/>
        <v>0</v>
      </c>
      <c r="T13" s="166"/>
      <c r="U13" s="166"/>
      <c r="V13" s="170"/>
      <c r="Z13">
        <v>0</v>
      </c>
    </row>
    <row r="14" spans="1:26" ht="24.95" customHeight="1" x14ac:dyDescent="0.25">
      <c r="A14" s="167">
        <v>4</v>
      </c>
      <c r="B14" s="162" t="s">
        <v>100</v>
      </c>
      <c r="C14" s="168" t="s">
        <v>112</v>
      </c>
      <c r="D14" s="162" t="s">
        <v>113</v>
      </c>
      <c r="E14" s="162" t="s">
        <v>109</v>
      </c>
      <c r="F14" s="163">
        <v>29.475999999999999</v>
      </c>
      <c r="G14" s="169"/>
      <c r="H14" s="169"/>
      <c r="I14" s="164">
        <f t="shared" si="0"/>
        <v>0</v>
      </c>
      <c r="J14" s="162">
        <f t="shared" si="1"/>
        <v>0</v>
      </c>
      <c r="K14" s="165">
        <f t="shared" si="2"/>
        <v>0</v>
      </c>
      <c r="L14" s="165">
        <f t="shared" si="3"/>
        <v>0</v>
      </c>
      <c r="M14" s="165">
        <f t="shared" si="4"/>
        <v>0</v>
      </c>
      <c r="N14" s="165">
        <v>0</v>
      </c>
      <c r="O14" s="165"/>
      <c r="P14" s="170"/>
      <c r="Q14" s="170"/>
      <c r="R14" s="170"/>
      <c r="S14" s="165">
        <f t="shared" si="5"/>
        <v>0</v>
      </c>
      <c r="T14" s="166"/>
      <c r="U14" s="166"/>
      <c r="V14" s="170"/>
      <c r="Z14">
        <v>0</v>
      </c>
    </row>
    <row r="15" spans="1:26" ht="24.95" customHeight="1" x14ac:dyDescent="0.25">
      <c r="A15" s="167">
        <v>5</v>
      </c>
      <c r="B15" s="162" t="s">
        <v>100</v>
      </c>
      <c r="C15" s="168" t="s">
        <v>116</v>
      </c>
      <c r="D15" s="162" t="s">
        <v>117</v>
      </c>
      <c r="E15" s="162" t="s">
        <v>106</v>
      </c>
      <c r="F15" s="163">
        <v>14.738</v>
      </c>
      <c r="G15" s="169"/>
      <c r="H15" s="169"/>
      <c r="I15" s="164">
        <f t="shared" si="0"/>
        <v>0</v>
      </c>
      <c r="J15" s="162">
        <f t="shared" si="1"/>
        <v>0</v>
      </c>
      <c r="K15" s="165">
        <f t="shared" si="2"/>
        <v>0</v>
      </c>
      <c r="L15" s="165">
        <f t="shared" si="3"/>
        <v>0</v>
      </c>
      <c r="M15" s="165">
        <f t="shared" si="4"/>
        <v>0</v>
      </c>
      <c r="N15" s="165">
        <v>0</v>
      </c>
      <c r="O15" s="165"/>
      <c r="P15" s="170">
        <v>1.043E-2</v>
      </c>
      <c r="Q15" s="170"/>
      <c r="R15" s="170">
        <v>1.043E-2</v>
      </c>
      <c r="S15" s="165">
        <f t="shared" si="5"/>
        <v>0.154</v>
      </c>
      <c r="T15" s="166"/>
      <c r="U15" s="166"/>
      <c r="V15" s="170"/>
      <c r="Z15">
        <v>0</v>
      </c>
    </row>
    <row r="16" spans="1:26" ht="24.95" customHeight="1" x14ac:dyDescent="0.25">
      <c r="A16" s="167">
        <v>6</v>
      </c>
      <c r="B16" s="162" t="s">
        <v>100</v>
      </c>
      <c r="C16" s="168" t="s">
        <v>195</v>
      </c>
      <c r="D16" s="162" t="s">
        <v>196</v>
      </c>
      <c r="E16" s="162" t="s">
        <v>109</v>
      </c>
      <c r="F16" s="163">
        <v>18.2</v>
      </c>
      <c r="G16" s="169"/>
      <c r="H16" s="169"/>
      <c r="I16" s="164">
        <f t="shared" si="0"/>
        <v>0</v>
      </c>
      <c r="J16" s="162">
        <f t="shared" si="1"/>
        <v>0</v>
      </c>
      <c r="K16" s="165">
        <f t="shared" si="2"/>
        <v>0</v>
      </c>
      <c r="L16" s="165">
        <f t="shared" si="3"/>
        <v>0</v>
      </c>
      <c r="M16" s="165">
        <f t="shared" si="4"/>
        <v>0</v>
      </c>
      <c r="N16" s="165">
        <v>0</v>
      </c>
      <c r="O16" s="165"/>
      <c r="P16" s="170"/>
      <c r="Q16" s="170"/>
      <c r="R16" s="170"/>
      <c r="S16" s="165">
        <f t="shared" si="5"/>
        <v>0</v>
      </c>
      <c r="T16" s="166"/>
      <c r="U16" s="166"/>
      <c r="V16" s="170"/>
      <c r="Z16">
        <v>0</v>
      </c>
    </row>
    <row r="17" spans="1:26" ht="24.95" customHeight="1" x14ac:dyDescent="0.25">
      <c r="A17" s="167">
        <v>7</v>
      </c>
      <c r="B17" s="162" t="s">
        <v>100</v>
      </c>
      <c r="C17" s="168" t="s">
        <v>118</v>
      </c>
      <c r="D17" s="162" t="s">
        <v>119</v>
      </c>
      <c r="E17" s="162" t="s">
        <v>109</v>
      </c>
      <c r="F17" s="163">
        <v>483.19000000000005</v>
      </c>
      <c r="G17" s="169"/>
      <c r="H17" s="169"/>
      <c r="I17" s="164">
        <f t="shared" si="0"/>
        <v>0</v>
      </c>
      <c r="J17" s="162">
        <f t="shared" si="1"/>
        <v>0</v>
      </c>
      <c r="K17" s="165">
        <f t="shared" si="2"/>
        <v>0</v>
      </c>
      <c r="L17" s="165">
        <f t="shared" si="3"/>
        <v>0</v>
      </c>
      <c r="M17" s="165">
        <f t="shared" si="4"/>
        <v>0</v>
      </c>
      <c r="N17" s="165">
        <v>0</v>
      </c>
      <c r="O17" s="165"/>
      <c r="P17" s="170"/>
      <c r="Q17" s="170"/>
      <c r="R17" s="170"/>
      <c r="S17" s="165">
        <f t="shared" si="5"/>
        <v>0</v>
      </c>
      <c r="T17" s="166"/>
      <c r="U17" s="166"/>
      <c r="V17" s="170"/>
      <c r="Z17">
        <v>0</v>
      </c>
    </row>
    <row r="18" spans="1:26" ht="24.95" customHeight="1" x14ac:dyDescent="0.25">
      <c r="A18" s="167">
        <v>8</v>
      </c>
      <c r="B18" s="162" t="s">
        <v>100</v>
      </c>
      <c r="C18" s="168" t="s">
        <v>197</v>
      </c>
      <c r="D18" s="162" t="s">
        <v>198</v>
      </c>
      <c r="E18" s="162" t="s">
        <v>106</v>
      </c>
      <c r="F18" s="163">
        <v>18.2</v>
      </c>
      <c r="G18" s="169"/>
      <c r="H18" s="169"/>
      <c r="I18" s="164">
        <f t="shared" si="0"/>
        <v>0</v>
      </c>
      <c r="J18" s="162">
        <f t="shared" si="1"/>
        <v>0</v>
      </c>
      <c r="K18" s="165">
        <f t="shared" si="2"/>
        <v>0</v>
      </c>
      <c r="L18" s="165">
        <f t="shared" si="3"/>
        <v>0</v>
      </c>
      <c r="M18" s="165">
        <f t="shared" si="4"/>
        <v>0</v>
      </c>
      <c r="N18" s="165">
        <v>0</v>
      </c>
      <c r="O18" s="165"/>
      <c r="P18" s="170"/>
      <c r="Q18" s="170"/>
      <c r="R18" s="170"/>
      <c r="S18" s="165">
        <f t="shared" si="5"/>
        <v>0</v>
      </c>
      <c r="T18" s="166"/>
      <c r="U18" s="166"/>
      <c r="V18" s="170"/>
      <c r="Z18">
        <v>0</v>
      </c>
    </row>
    <row r="19" spans="1:26" ht="24.95" customHeight="1" x14ac:dyDescent="0.25">
      <c r="A19" s="167">
        <v>9</v>
      </c>
      <c r="B19" s="162" t="s">
        <v>100</v>
      </c>
      <c r="C19" s="168" t="s">
        <v>199</v>
      </c>
      <c r="D19" s="162" t="s">
        <v>200</v>
      </c>
      <c r="E19" s="162" t="s">
        <v>106</v>
      </c>
      <c r="F19" s="163">
        <v>18.2</v>
      </c>
      <c r="G19" s="169"/>
      <c r="H19" s="169"/>
      <c r="I19" s="164">
        <f t="shared" si="0"/>
        <v>0</v>
      </c>
      <c r="J19" s="162">
        <f t="shared" si="1"/>
        <v>0</v>
      </c>
      <c r="K19" s="165">
        <f t="shared" si="2"/>
        <v>0</v>
      </c>
      <c r="L19" s="165">
        <f t="shared" si="3"/>
        <v>0</v>
      </c>
      <c r="M19" s="165">
        <f t="shared" si="4"/>
        <v>0</v>
      </c>
      <c r="N19" s="165">
        <v>0</v>
      </c>
      <c r="O19" s="165"/>
      <c r="P19" s="170"/>
      <c r="Q19" s="170"/>
      <c r="R19" s="170"/>
      <c r="S19" s="165">
        <f t="shared" si="5"/>
        <v>0</v>
      </c>
      <c r="T19" s="166"/>
      <c r="U19" s="166"/>
      <c r="V19" s="170"/>
      <c r="Z19">
        <v>0</v>
      </c>
    </row>
    <row r="20" spans="1:26" ht="24.95" customHeight="1" x14ac:dyDescent="0.25">
      <c r="A20" s="167">
        <v>10</v>
      </c>
      <c r="B20" s="162" t="s">
        <v>100</v>
      </c>
      <c r="C20" s="168" t="s">
        <v>120</v>
      </c>
      <c r="D20" s="162" t="s">
        <v>121</v>
      </c>
      <c r="E20" s="162" t="s">
        <v>106</v>
      </c>
      <c r="F20" s="163">
        <v>13.34</v>
      </c>
      <c r="G20" s="169"/>
      <c r="H20" s="169"/>
      <c r="I20" s="164">
        <f t="shared" si="0"/>
        <v>0</v>
      </c>
      <c r="J20" s="162">
        <f t="shared" si="1"/>
        <v>0</v>
      </c>
      <c r="K20" s="165">
        <f t="shared" si="2"/>
        <v>0</v>
      </c>
      <c r="L20" s="165">
        <f t="shared" si="3"/>
        <v>0</v>
      </c>
      <c r="M20" s="165">
        <f t="shared" si="4"/>
        <v>0</v>
      </c>
      <c r="N20" s="165">
        <v>0</v>
      </c>
      <c r="O20" s="165"/>
      <c r="P20" s="170"/>
      <c r="Q20" s="170"/>
      <c r="R20" s="170"/>
      <c r="S20" s="165">
        <f t="shared" si="5"/>
        <v>0</v>
      </c>
      <c r="T20" s="166"/>
      <c r="U20" s="166"/>
      <c r="V20" s="170"/>
      <c r="Z20">
        <v>0</v>
      </c>
    </row>
    <row r="21" spans="1:26" ht="24.95" customHeight="1" x14ac:dyDescent="0.25">
      <c r="A21" s="167">
        <v>11</v>
      </c>
      <c r="B21" s="162" t="s">
        <v>100</v>
      </c>
      <c r="C21" s="168" t="s">
        <v>269</v>
      </c>
      <c r="D21" s="162" t="s">
        <v>270</v>
      </c>
      <c r="E21" s="162" t="s">
        <v>124</v>
      </c>
      <c r="F21" s="163">
        <v>1050.25</v>
      </c>
      <c r="G21" s="169"/>
      <c r="H21" s="169"/>
      <c r="I21" s="164">
        <f t="shared" si="0"/>
        <v>0</v>
      </c>
      <c r="J21" s="162">
        <f t="shared" si="1"/>
        <v>0</v>
      </c>
      <c r="K21" s="165">
        <f t="shared" si="2"/>
        <v>0</v>
      </c>
      <c r="L21" s="165">
        <f t="shared" si="3"/>
        <v>0</v>
      </c>
      <c r="M21" s="165">
        <f t="shared" si="4"/>
        <v>0</v>
      </c>
      <c r="N21" s="165">
        <v>0</v>
      </c>
      <c r="O21" s="165"/>
      <c r="P21" s="170"/>
      <c r="Q21" s="170"/>
      <c r="R21" s="170"/>
      <c r="S21" s="165">
        <f t="shared" si="5"/>
        <v>0</v>
      </c>
      <c r="T21" s="166"/>
      <c r="U21" s="166"/>
      <c r="V21" s="170"/>
      <c r="Z21">
        <v>0</v>
      </c>
    </row>
    <row r="22" spans="1:26" ht="24.95" customHeight="1" x14ac:dyDescent="0.25">
      <c r="A22" s="167">
        <v>12</v>
      </c>
      <c r="B22" s="162" t="s">
        <v>100</v>
      </c>
      <c r="C22" s="168" t="s">
        <v>122</v>
      </c>
      <c r="D22" s="162" t="s">
        <v>123</v>
      </c>
      <c r="E22" s="162" t="s">
        <v>124</v>
      </c>
      <c r="F22" s="163">
        <v>672.07999999999993</v>
      </c>
      <c r="G22" s="169"/>
      <c r="H22" s="169"/>
      <c r="I22" s="164">
        <f t="shared" si="0"/>
        <v>0</v>
      </c>
      <c r="J22" s="162">
        <f t="shared" si="1"/>
        <v>0</v>
      </c>
      <c r="K22" s="165">
        <f t="shared" si="2"/>
        <v>0</v>
      </c>
      <c r="L22" s="165">
        <f t="shared" si="3"/>
        <v>0</v>
      </c>
      <c r="M22" s="165">
        <f t="shared" si="4"/>
        <v>0</v>
      </c>
      <c r="N22" s="165">
        <v>0</v>
      </c>
      <c r="O22" s="165"/>
      <c r="P22" s="170"/>
      <c r="Q22" s="170"/>
      <c r="R22" s="170"/>
      <c r="S22" s="165">
        <f t="shared" si="5"/>
        <v>0</v>
      </c>
      <c r="T22" s="166"/>
      <c r="U22" s="166"/>
      <c r="V22" s="170"/>
      <c r="Z22">
        <v>0</v>
      </c>
    </row>
    <row r="23" spans="1:26" ht="24.95" customHeight="1" x14ac:dyDescent="0.25">
      <c r="A23" s="167">
        <v>13</v>
      </c>
      <c r="B23" s="162" t="s">
        <v>100</v>
      </c>
      <c r="C23" s="168" t="s">
        <v>125</v>
      </c>
      <c r="D23" s="162" t="s">
        <v>126</v>
      </c>
      <c r="E23" s="162" t="s">
        <v>127</v>
      </c>
      <c r="F23" s="163">
        <v>168.01999999999998</v>
      </c>
      <c r="G23" s="169"/>
      <c r="H23" s="169"/>
      <c r="I23" s="164">
        <f t="shared" si="0"/>
        <v>0</v>
      </c>
      <c r="J23" s="162">
        <f t="shared" si="1"/>
        <v>0</v>
      </c>
      <c r="K23" s="165">
        <f t="shared" si="2"/>
        <v>0</v>
      </c>
      <c r="L23" s="165">
        <f t="shared" si="3"/>
        <v>0</v>
      </c>
      <c r="M23" s="165">
        <f t="shared" si="4"/>
        <v>0</v>
      </c>
      <c r="N23" s="165">
        <v>0</v>
      </c>
      <c r="O23" s="165"/>
      <c r="P23" s="170"/>
      <c r="Q23" s="170"/>
      <c r="R23" s="170"/>
      <c r="S23" s="165">
        <f t="shared" si="5"/>
        <v>0</v>
      </c>
      <c r="T23" s="166"/>
      <c r="U23" s="166"/>
      <c r="V23" s="170"/>
      <c r="Z23">
        <v>0</v>
      </c>
    </row>
    <row r="24" spans="1:26" ht="24.95" customHeight="1" x14ac:dyDescent="0.25">
      <c r="A24" s="167">
        <v>14</v>
      </c>
      <c r="B24" s="162" t="s">
        <v>256</v>
      </c>
      <c r="C24" s="168" t="s">
        <v>257</v>
      </c>
      <c r="D24" s="162" t="s">
        <v>258</v>
      </c>
      <c r="E24" s="162" t="s">
        <v>106</v>
      </c>
      <c r="F24" s="163">
        <v>342.16</v>
      </c>
      <c r="G24" s="169"/>
      <c r="H24" s="169"/>
      <c r="I24" s="164">
        <f t="shared" si="0"/>
        <v>0</v>
      </c>
      <c r="J24" s="162">
        <f t="shared" si="1"/>
        <v>0</v>
      </c>
      <c r="K24" s="165">
        <f t="shared" si="2"/>
        <v>0</v>
      </c>
      <c r="L24" s="165">
        <f t="shared" si="3"/>
        <v>0</v>
      </c>
      <c r="M24" s="165">
        <f t="shared" si="4"/>
        <v>0</v>
      </c>
      <c r="N24" s="165">
        <v>0</v>
      </c>
      <c r="O24" s="165"/>
      <c r="P24" s="170"/>
      <c r="Q24" s="170"/>
      <c r="R24" s="170"/>
      <c r="S24" s="165">
        <f t="shared" si="5"/>
        <v>0</v>
      </c>
      <c r="T24" s="166"/>
      <c r="U24" s="166"/>
      <c r="V24" s="170"/>
      <c r="Z24">
        <v>0</v>
      </c>
    </row>
    <row r="25" spans="1:26" ht="24.95" customHeight="1" x14ac:dyDescent="0.25">
      <c r="A25" s="167">
        <v>15</v>
      </c>
      <c r="B25" s="162" t="s">
        <v>256</v>
      </c>
      <c r="C25" s="168" t="s">
        <v>259</v>
      </c>
      <c r="D25" s="162" t="s">
        <v>260</v>
      </c>
      <c r="E25" s="162" t="s">
        <v>109</v>
      </c>
      <c r="F25" s="163">
        <v>171.08</v>
      </c>
      <c r="G25" s="169"/>
      <c r="H25" s="169"/>
      <c r="I25" s="164">
        <f t="shared" si="0"/>
        <v>0</v>
      </c>
      <c r="J25" s="162">
        <f t="shared" si="1"/>
        <v>0</v>
      </c>
      <c r="K25" s="165">
        <f t="shared" si="2"/>
        <v>0</v>
      </c>
      <c r="L25" s="165">
        <f t="shared" si="3"/>
        <v>0</v>
      </c>
      <c r="M25" s="165">
        <f t="shared" si="4"/>
        <v>0</v>
      </c>
      <c r="N25" s="165">
        <v>0</v>
      </c>
      <c r="O25" s="165"/>
      <c r="P25" s="170"/>
      <c r="Q25" s="170"/>
      <c r="R25" s="170"/>
      <c r="S25" s="165">
        <f t="shared" si="5"/>
        <v>0</v>
      </c>
      <c r="T25" s="166"/>
      <c r="U25" s="166"/>
      <c r="V25" s="170"/>
      <c r="Z25">
        <v>0</v>
      </c>
    </row>
    <row r="26" spans="1:26" ht="24.95" customHeight="1" x14ac:dyDescent="0.25">
      <c r="A26" s="167">
        <v>16</v>
      </c>
      <c r="B26" s="162" t="s">
        <v>256</v>
      </c>
      <c r="C26" s="168" t="s">
        <v>261</v>
      </c>
      <c r="D26" s="162" t="s">
        <v>262</v>
      </c>
      <c r="E26" s="162" t="s">
        <v>106</v>
      </c>
      <c r="F26" s="163">
        <v>85.54</v>
      </c>
      <c r="G26" s="169"/>
      <c r="H26" s="169"/>
      <c r="I26" s="164">
        <f t="shared" si="0"/>
        <v>0</v>
      </c>
      <c r="J26" s="162">
        <f t="shared" si="1"/>
        <v>0</v>
      </c>
      <c r="K26" s="165">
        <f t="shared" si="2"/>
        <v>0</v>
      </c>
      <c r="L26" s="165">
        <f t="shared" si="3"/>
        <v>0</v>
      </c>
      <c r="M26" s="165">
        <f t="shared" si="4"/>
        <v>0</v>
      </c>
      <c r="N26" s="165">
        <v>0</v>
      </c>
      <c r="O26" s="165"/>
      <c r="P26" s="170">
        <v>5.8900000000000003E-3</v>
      </c>
      <c r="Q26" s="170"/>
      <c r="R26" s="170">
        <v>5.8900000000000003E-3</v>
      </c>
      <c r="S26" s="165">
        <f t="shared" si="5"/>
        <v>0.504</v>
      </c>
      <c r="T26" s="166"/>
      <c r="U26" s="166"/>
      <c r="V26" s="170"/>
      <c r="Z26">
        <v>0</v>
      </c>
    </row>
    <row r="27" spans="1:26" ht="24.95" customHeight="1" x14ac:dyDescent="0.25">
      <c r="A27" s="176">
        <v>17</v>
      </c>
      <c r="B27" s="171" t="s">
        <v>128</v>
      </c>
      <c r="C27" s="177" t="s">
        <v>129</v>
      </c>
      <c r="D27" s="171" t="s">
        <v>130</v>
      </c>
      <c r="E27" s="171" t="s">
        <v>131</v>
      </c>
      <c r="F27" s="172">
        <v>23.344999999999999</v>
      </c>
      <c r="G27" s="178"/>
      <c r="H27" s="178"/>
      <c r="I27" s="173">
        <f t="shared" si="0"/>
        <v>0</v>
      </c>
      <c r="J27" s="171">
        <f t="shared" si="1"/>
        <v>0</v>
      </c>
      <c r="K27" s="174">
        <f t="shared" si="2"/>
        <v>0</v>
      </c>
      <c r="L27" s="174">
        <f t="shared" si="3"/>
        <v>0</v>
      </c>
      <c r="M27" s="174">
        <f t="shared" si="4"/>
        <v>0</v>
      </c>
      <c r="N27" s="174">
        <v>0</v>
      </c>
      <c r="O27" s="174"/>
      <c r="P27" s="179">
        <v>1</v>
      </c>
      <c r="Q27" s="179"/>
      <c r="R27" s="179">
        <v>1</v>
      </c>
      <c r="S27" s="174">
        <f t="shared" si="5"/>
        <v>23.344999999999999</v>
      </c>
      <c r="T27" s="175"/>
      <c r="U27" s="175"/>
      <c r="V27" s="179"/>
      <c r="Z27">
        <v>0</v>
      </c>
    </row>
    <row r="28" spans="1:26" x14ac:dyDescent="0.25">
      <c r="A28" s="146"/>
      <c r="B28" s="146"/>
      <c r="C28" s="161" t="s">
        <v>99</v>
      </c>
      <c r="D28" s="160" t="s">
        <v>77</v>
      </c>
      <c r="E28" s="146"/>
      <c r="F28" s="159"/>
      <c r="G28" s="149">
        <f>ROUND((SUM(L10:L27))/1,2)</f>
        <v>0</v>
      </c>
      <c r="H28" s="149">
        <f>ROUND((SUM(M10:M27))/1,2)</f>
        <v>0</v>
      </c>
      <c r="I28" s="149">
        <f>ROUND((SUM(I10:I27))/1,2)</f>
        <v>0</v>
      </c>
      <c r="J28" s="146"/>
      <c r="K28" s="146"/>
      <c r="L28" s="146">
        <f>ROUND((SUM(L10:L27))/1,2)</f>
        <v>0</v>
      </c>
      <c r="M28" s="146">
        <f>ROUND((SUM(M10:M27))/1,2)</f>
        <v>0</v>
      </c>
      <c r="N28" s="146"/>
      <c r="O28" s="146"/>
      <c r="P28" s="180"/>
      <c r="Q28" s="146"/>
      <c r="R28" s="146"/>
      <c r="S28" s="180">
        <f>ROUND((SUM(S10:S27))/1,2)</f>
        <v>24</v>
      </c>
      <c r="T28" s="143"/>
      <c r="U28" s="143"/>
      <c r="V28" s="2">
        <f>ROUND((SUM(V10:V27))/1,2)</f>
        <v>0</v>
      </c>
      <c r="W28" s="143"/>
      <c r="X28" s="143"/>
      <c r="Y28" s="143"/>
      <c r="Z28" s="143"/>
    </row>
    <row r="29" spans="1:26" x14ac:dyDescent="0.25">
      <c r="A29" s="1"/>
      <c r="B29" s="1"/>
      <c r="C29" s="1"/>
      <c r="D29" s="1"/>
      <c r="E29" s="1"/>
      <c r="F29" s="155"/>
      <c r="G29" s="139"/>
      <c r="H29" s="139"/>
      <c r="I29" s="139"/>
      <c r="J29" s="1"/>
      <c r="K29" s="1"/>
      <c r="L29" s="1"/>
      <c r="M29" s="1"/>
      <c r="N29" s="1"/>
      <c r="O29" s="1"/>
      <c r="P29" s="1"/>
      <c r="Q29" s="1"/>
      <c r="R29" s="1"/>
      <c r="S29" s="1"/>
      <c r="V29" s="1"/>
    </row>
    <row r="30" spans="1:26" x14ac:dyDescent="0.25">
      <c r="A30" s="146"/>
      <c r="B30" s="146"/>
      <c r="C30" s="161" t="s">
        <v>140</v>
      </c>
      <c r="D30" s="160" t="s">
        <v>79</v>
      </c>
      <c r="E30" s="146"/>
      <c r="F30" s="159"/>
      <c r="G30" s="147"/>
      <c r="H30" s="147"/>
      <c r="I30" s="147"/>
      <c r="J30" s="146"/>
      <c r="K30" s="146"/>
      <c r="L30" s="146"/>
      <c r="M30" s="146"/>
      <c r="N30" s="146"/>
      <c r="O30" s="146"/>
      <c r="P30" s="146"/>
      <c r="Q30" s="146"/>
      <c r="R30" s="146"/>
      <c r="S30" s="146"/>
      <c r="T30" s="143"/>
      <c r="U30" s="143"/>
      <c r="V30" s="146"/>
      <c r="W30" s="143"/>
      <c r="X30" s="143"/>
      <c r="Y30" s="143"/>
      <c r="Z30" s="143"/>
    </row>
    <row r="31" spans="1:26" ht="24.95" customHeight="1" x14ac:dyDescent="0.25">
      <c r="A31" s="167">
        <v>18</v>
      </c>
      <c r="B31" s="162" t="s">
        <v>141</v>
      </c>
      <c r="C31" s="168" t="s">
        <v>142</v>
      </c>
      <c r="D31" s="162" t="s">
        <v>143</v>
      </c>
      <c r="E31" s="162" t="s">
        <v>124</v>
      </c>
      <c r="F31" s="163">
        <v>31.55</v>
      </c>
      <c r="G31" s="169"/>
      <c r="H31" s="169"/>
      <c r="I31" s="164">
        <f>ROUND(F31*(G31+H31),2)</f>
        <v>0</v>
      </c>
      <c r="J31" s="162">
        <f>ROUND(F31*(N31),2)</f>
        <v>0</v>
      </c>
      <c r="K31" s="165">
        <f>ROUND(F31*(O31),2)</f>
        <v>0</v>
      </c>
      <c r="L31" s="165">
        <f>ROUND(F31*(G31),2)</f>
        <v>0</v>
      </c>
      <c r="M31" s="165">
        <f>ROUND(F31*(H31),2)</f>
        <v>0</v>
      </c>
      <c r="N31" s="165">
        <v>0</v>
      </c>
      <c r="O31" s="165"/>
      <c r="P31" s="170">
        <v>0.90161999999999998</v>
      </c>
      <c r="Q31" s="170"/>
      <c r="R31" s="170">
        <v>0.90161999999999998</v>
      </c>
      <c r="S31" s="165">
        <f>ROUND(F31*(P31),3)</f>
        <v>28.446000000000002</v>
      </c>
      <c r="T31" s="166"/>
      <c r="U31" s="166"/>
      <c r="V31" s="170"/>
      <c r="Z31">
        <v>0</v>
      </c>
    </row>
    <row r="32" spans="1:26" ht="24.95" customHeight="1" x14ac:dyDescent="0.25">
      <c r="A32" s="167">
        <v>19</v>
      </c>
      <c r="B32" s="162" t="s">
        <v>141</v>
      </c>
      <c r="C32" s="168" t="s">
        <v>144</v>
      </c>
      <c r="D32" s="162" t="s">
        <v>145</v>
      </c>
      <c r="E32" s="162" t="s">
        <v>127</v>
      </c>
      <c r="F32" s="163">
        <v>4.5</v>
      </c>
      <c r="G32" s="169"/>
      <c r="H32" s="169"/>
      <c r="I32" s="164">
        <f>ROUND(F32*(G32+H32),2)</f>
        <v>0</v>
      </c>
      <c r="J32" s="162">
        <f>ROUND(F32*(N32),2)</f>
        <v>0</v>
      </c>
      <c r="K32" s="165">
        <f>ROUND(F32*(O32),2)</f>
        <v>0</v>
      </c>
      <c r="L32" s="165">
        <f>ROUND(F32*(G32),2)</f>
        <v>0</v>
      </c>
      <c r="M32" s="165">
        <f>ROUND(F32*(H32),2)</f>
        <v>0</v>
      </c>
      <c r="N32" s="165">
        <v>0</v>
      </c>
      <c r="O32" s="165"/>
      <c r="P32" s="170">
        <v>1.56209</v>
      </c>
      <c r="Q32" s="170"/>
      <c r="R32" s="170">
        <v>1.56209</v>
      </c>
      <c r="S32" s="165">
        <f>ROUND(F32*(P32),3)</f>
        <v>7.0289999999999999</v>
      </c>
      <c r="T32" s="166"/>
      <c r="U32" s="166"/>
      <c r="V32" s="170"/>
      <c r="Z32">
        <v>0</v>
      </c>
    </row>
    <row r="33" spans="1:26" x14ac:dyDescent="0.25">
      <c r="A33" s="146"/>
      <c r="B33" s="146"/>
      <c r="C33" s="161" t="s">
        <v>140</v>
      </c>
      <c r="D33" s="160" t="s">
        <v>79</v>
      </c>
      <c r="E33" s="146"/>
      <c r="F33" s="159"/>
      <c r="G33" s="149">
        <f>ROUND((SUM(L30:L32))/1,2)</f>
        <v>0</v>
      </c>
      <c r="H33" s="149">
        <f>ROUND((SUM(M30:M32))/1,2)</f>
        <v>0</v>
      </c>
      <c r="I33" s="149">
        <f>ROUND((SUM(I30:I32))/1,2)</f>
        <v>0</v>
      </c>
      <c r="J33" s="146"/>
      <c r="K33" s="146"/>
      <c r="L33" s="146">
        <f>ROUND((SUM(L30:L32))/1,2)</f>
        <v>0</v>
      </c>
      <c r="M33" s="146">
        <f>ROUND((SUM(M30:M32))/1,2)</f>
        <v>0</v>
      </c>
      <c r="N33" s="146"/>
      <c r="O33" s="146"/>
      <c r="P33" s="180"/>
      <c r="Q33" s="146"/>
      <c r="R33" s="146"/>
      <c r="S33" s="180">
        <f>ROUND((SUM(S30:S32))/1,2)</f>
        <v>35.479999999999997</v>
      </c>
      <c r="T33" s="143"/>
      <c r="U33" s="143"/>
      <c r="V33" s="2">
        <f>ROUND((SUM(V30:V32))/1,2)</f>
        <v>0</v>
      </c>
      <c r="W33" s="143"/>
      <c r="X33" s="143"/>
      <c r="Y33" s="143"/>
      <c r="Z33" s="143"/>
    </row>
    <row r="34" spans="1:26" x14ac:dyDescent="0.25">
      <c r="A34" s="1"/>
      <c r="B34" s="1"/>
      <c r="C34" s="1"/>
      <c r="D34" s="1"/>
      <c r="E34" s="1"/>
      <c r="F34" s="155"/>
      <c r="G34" s="139"/>
      <c r="H34" s="139"/>
      <c r="I34" s="139"/>
      <c r="J34" s="1"/>
      <c r="K34" s="1"/>
      <c r="L34" s="1"/>
      <c r="M34" s="1"/>
      <c r="N34" s="1"/>
      <c r="O34" s="1"/>
      <c r="P34" s="1"/>
      <c r="Q34" s="1"/>
      <c r="R34" s="1"/>
      <c r="S34" s="1"/>
      <c r="V34" s="1"/>
    </row>
    <row r="35" spans="1:26" x14ac:dyDescent="0.25">
      <c r="A35" s="146"/>
      <c r="B35" s="146"/>
      <c r="C35" s="161" t="s">
        <v>146</v>
      </c>
      <c r="D35" s="160" t="s">
        <v>80</v>
      </c>
      <c r="E35" s="146"/>
      <c r="F35" s="159"/>
      <c r="G35" s="147"/>
      <c r="H35" s="147"/>
      <c r="I35" s="147"/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3"/>
      <c r="U35" s="143"/>
      <c r="V35" s="146"/>
      <c r="W35" s="143"/>
      <c r="X35" s="143"/>
      <c r="Y35" s="143"/>
      <c r="Z35" s="143"/>
    </row>
    <row r="36" spans="1:26" ht="24.95" customHeight="1" x14ac:dyDescent="0.25">
      <c r="A36" s="167">
        <v>20</v>
      </c>
      <c r="B36" s="162" t="s">
        <v>271</v>
      </c>
      <c r="C36" s="168" t="s">
        <v>272</v>
      </c>
      <c r="D36" s="162" t="s">
        <v>273</v>
      </c>
      <c r="E36" s="162" t="s">
        <v>106</v>
      </c>
      <c r="F36" s="163">
        <v>112.5</v>
      </c>
      <c r="G36" s="169"/>
      <c r="H36" s="169"/>
      <c r="I36" s="164">
        <f>ROUND(F36*(G36+H36),2)</f>
        <v>0</v>
      </c>
      <c r="J36" s="162">
        <f>ROUND(F36*(N36),2)</f>
        <v>0</v>
      </c>
      <c r="K36" s="165">
        <f>ROUND(F36*(O36),2)</f>
        <v>0</v>
      </c>
      <c r="L36" s="165">
        <f>ROUND(F36*(G36),2)</f>
        <v>0</v>
      </c>
      <c r="M36" s="165">
        <f>ROUND(F36*(H36),2)</f>
        <v>0</v>
      </c>
      <c r="N36" s="165">
        <v>0</v>
      </c>
      <c r="O36" s="165"/>
      <c r="P36" s="170">
        <v>1.9312499999999999</v>
      </c>
      <c r="Q36" s="170"/>
      <c r="R36" s="170">
        <v>1.9312499999999999</v>
      </c>
      <c r="S36" s="165">
        <f>ROUND(F36*(P36),3)</f>
        <v>217.26599999999999</v>
      </c>
      <c r="T36" s="166"/>
      <c r="U36" s="166"/>
      <c r="V36" s="170"/>
      <c r="Z36">
        <v>0</v>
      </c>
    </row>
    <row r="37" spans="1:26" ht="24.95" customHeight="1" x14ac:dyDescent="0.25">
      <c r="A37" s="167">
        <v>21</v>
      </c>
      <c r="B37" s="162" t="s">
        <v>147</v>
      </c>
      <c r="C37" s="168" t="s">
        <v>148</v>
      </c>
      <c r="D37" s="162" t="s">
        <v>149</v>
      </c>
      <c r="E37" s="162" t="s">
        <v>127</v>
      </c>
      <c r="F37" s="163">
        <v>25.3</v>
      </c>
      <c r="G37" s="169"/>
      <c r="H37" s="169"/>
      <c r="I37" s="164">
        <f>ROUND(F37*(G37+H37),2)</f>
        <v>0</v>
      </c>
      <c r="J37" s="162">
        <f>ROUND(F37*(N37),2)</f>
        <v>0</v>
      </c>
      <c r="K37" s="165">
        <f>ROUND(F37*(O37),2)</f>
        <v>0</v>
      </c>
      <c r="L37" s="165">
        <f>ROUND(F37*(G37),2)</f>
        <v>0</v>
      </c>
      <c r="M37" s="165">
        <f>ROUND(F37*(H37),2)</f>
        <v>0</v>
      </c>
      <c r="N37" s="165">
        <v>0</v>
      </c>
      <c r="O37" s="165"/>
      <c r="P37" s="170">
        <v>0.60104000000000002</v>
      </c>
      <c r="Q37" s="170"/>
      <c r="R37" s="170">
        <v>0.60104000000000002</v>
      </c>
      <c r="S37" s="165">
        <f>ROUND(F37*(P37),3)</f>
        <v>15.206</v>
      </c>
      <c r="T37" s="166"/>
      <c r="U37" s="166"/>
      <c r="V37" s="170"/>
      <c r="Z37">
        <v>0</v>
      </c>
    </row>
    <row r="38" spans="1:26" ht="24.95" customHeight="1" x14ac:dyDescent="0.25">
      <c r="A38" s="167">
        <v>22</v>
      </c>
      <c r="B38" s="162" t="s">
        <v>147</v>
      </c>
      <c r="C38" s="168" t="s">
        <v>150</v>
      </c>
      <c r="D38" s="162" t="s">
        <v>151</v>
      </c>
      <c r="E38" s="162" t="s">
        <v>127</v>
      </c>
      <c r="F38" s="163">
        <v>23.2</v>
      </c>
      <c r="G38" s="169"/>
      <c r="H38" s="169"/>
      <c r="I38" s="164">
        <f>ROUND(F38*(G38+H38),2)</f>
        <v>0</v>
      </c>
      <c r="J38" s="162">
        <f>ROUND(F38*(N38),2)</f>
        <v>0</v>
      </c>
      <c r="K38" s="165">
        <f>ROUND(F38*(O38),2)</f>
        <v>0</v>
      </c>
      <c r="L38" s="165">
        <f>ROUND(F38*(G38),2)</f>
        <v>0</v>
      </c>
      <c r="M38" s="165">
        <f>ROUND(F38*(H38),2)</f>
        <v>0</v>
      </c>
      <c r="N38" s="165">
        <v>0</v>
      </c>
      <c r="O38" s="165"/>
      <c r="P38" s="170">
        <v>0.18906999999999999</v>
      </c>
      <c r="Q38" s="170"/>
      <c r="R38" s="170">
        <v>0.18906999999999999</v>
      </c>
      <c r="S38" s="165">
        <f>ROUND(F38*(P38),3)</f>
        <v>4.3860000000000001</v>
      </c>
      <c r="T38" s="166"/>
      <c r="U38" s="166"/>
      <c r="V38" s="170"/>
      <c r="Z38">
        <v>0</v>
      </c>
    </row>
    <row r="39" spans="1:26" ht="24.95" customHeight="1" x14ac:dyDescent="0.25">
      <c r="A39" s="167">
        <v>23</v>
      </c>
      <c r="B39" s="162" t="s">
        <v>147</v>
      </c>
      <c r="C39" s="168" t="s">
        <v>152</v>
      </c>
      <c r="D39" s="162" t="s">
        <v>153</v>
      </c>
      <c r="E39" s="162" t="s">
        <v>127</v>
      </c>
      <c r="F39" s="163">
        <v>25.2</v>
      </c>
      <c r="G39" s="169"/>
      <c r="H39" s="169"/>
      <c r="I39" s="164">
        <f>ROUND(F39*(G39+H39),2)</f>
        <v>0</v>
      </c>
      <c r="J39" s="162">
        <f>ROUND(F39*(N39),2)</f>
        <v>0</v>
      </c>
      <c r="K39" s="165">
        <f>ROUND(F39*(O39),2)</f>
        <v>0</v>
      </c>
      <c r="L39" s="165">
        <f>ROUND(F39*(G39),2)</f>
        <v>0</v>
      </c>
      <c r="M39" s="165">
        <f>ROUND(F39*(H39),2)</f>
        <v>0</v>
      </c>
      <c r="N39" s="165">
        <v>0</v>
      </c>
      <c r="O39" s="165"/>
      <c r="P39" s="170">
        <v>0.37080000000000002</v>
      </c>
      <c r="Q39" s="170"/>
      <c r="R39" s="170">
        <v>0.37080000000000002</v>
      </c>
      <c r="S39" s="165">
        <f>ROUND(F39*(P39),3)</f>
        <v>9.3439999999999994</v>
      </c>
      <c r="T39" s="166"/>
      <c r="U39" s="166"/>
      <c r="V39" s="170"/>
      <c r="Z39">
        <v>0</v>
      </c>
    </row>
    <row r="40" spans="1:26" ht="24.95" customHeight="1" x14ac:dyDescent="0.25">
      <c r="A40" s="167">
        <v>24</v>
      </c>
      <c r="B40" s="162" t="s">
        <v>147</v>
      </c>
      <c r="C40" s="168" t="s">
        <v>154</v>
      </c>
      <c r="D40" s="162" t="s">
        <v>155</v>
      </c>
      <c r="E40" s="162" t="s">
        <v>127</v>
      </c>
      <c r="F40" s="163">
        <v>698.9</v>
      </c>
      <c r="G40" s="169"/>
      <c r="H40" s="169"/>
      <c r="I40" s="164">
        <f>ROUND(F40*(G40+H40),2)</f>
        <v>0</v>
      </c>
      <c r="J40" s="162">
        <f>ROUND(F40*(N40),2)</f>
        <v>0</v>
      </c>
      <c r="K40" s="165">
        <f>ROUND(F40*(O40),2)</f>
        <v>0</v>
      </c>
      <c r="L40" s="165">
        <f>ROUND(F40*(G40),2)</f>
        <v>0</v>
      </c>
      <c r="M40" s="165">
        <f>ROUND(F40*(H40),2)</f>
        <v>0</v>
      </c>
      <c r="N40" s="165">
        <v>0</v>
      </c>
      <c r="O40" s="165"/>
      <c r="P40" s="170">
        <v>0.46166000000000001</v>
      </c>
      <c r="Q40" s="170"/>
      <c r="R40" s="170">
        <v>0.46166000000000001</v>
      </c>
      <c r="S40" s="165">
        <f>ROUND(F40*(P40),3)</f>
        <v>322.654</v>
      </c>
      <c r="T40" s="166"/>
      <c r="U40" s="166"/>
      <c r="V40" s="170"/>
      <c r="Z40">
        <v>0</v>
      </c>
    </row>
    <row r="41" spans="1:26" x14ac:dyDescent="0.25">
      <c r="A41" s="146"/>
      <c r="B41" s="146"/>
      <c r="C41" s="161" t="s">
        <v>146</v>
      </c>
      <c r="D41" s="160" t="s">
        <v>80</v>
      </c>
      <c r="E41" s="146"/>
      <c r="F41" s="159"/>
      <c r="G41" s="149">
        <f>ROUND((SUM(L35:L40))/1,2)</f>
        <v>0</v>
      </c>
      <c r="H41" s="149">
        <f>ROUND((SUM(M35:M40))/1,2)</f>
        <v>0</v>
      </c>
      <c r="I41" s="149">
        <f>ROUND((SUM(I35:I40))/1,2)</f>
        <v>0</v>
      </c>
      <c r="J41" s="146"/>
      <c r="K41" s="146"/>
      <c r="L41" s="146">
        <f>ROUND((SUM(L35:L40))/1,2)</f>
        <v>0</v>
      </c>
      <c r="M41" s="146">
        <f>ROUND((SUM(M35:M40))/1,2)</f>
        <v>0</v>
      </c>
      <c r="N41" s="146"/>
      <c r="O41" s="146"/>
      <c r="P41" s="180"/>
      <c r="Q41" s="146"/>
      <c r="R41" s="146"/>
      <c r="S41" s="180">
        <f>ROUND((SUM(S35:S40))/1,2)</f>
        <v>568.86</v>
      </c>
      <c r="T41" s="143"/>
      <c r="U41" s="143"/>
      <c r="V41" s="2">
        <f>ROUND((SUM(V35:V40))/1,2)</f>
        <v>0</v>
      </c>
      <c r="W41" s="143"/>
      <c r="X41" s="143"/>
      <c r="Y41" s="143"/>
      <c r="Z41" s="143"/>
    </row>
    <row r="42" spans="1:26" x14ac:dyDescent="0.25">
      <c r="A42" s="1"/>
      <c r="B42" s="1"/>
      <c r="C42" s="1"/>
      <c r="D42" s="1"/>
      <c r="E42" s="1"/>
      <c r="F42" s="155"/>
      <c r="G42" s="139"/>
      <c r="H42" s="139"/>
      <c r="I42" s="139"/>
      <c r="J42" s="1"/>
      <c r="K42" s="1"/>
      <c r="L42" s="1"/>
      <c r="M42" s="1"/>
      <c r="N42" s="1"/>
      <c r="O42" s="1"/>
      <c r="P42" s="1"/>
      <c r="Q42" s="1"/>
      <c r="R42" s="1"/>
      <c r="S42" s="1"/>
      <c r="V42" s="1"/>
    </row>
    <row r="43" spans="1:26" x14ac:dyDescent="0.25">
      <c r="A43" s="146"/>
      <c r="B43" s="146"/>
      <c r="C43" s="161" t="s">
        <v>156</v>
      </c>
      <c r="D43" s="160" t="s">
        <v>81</v>
      </c>
      <c r="E43" s="146"/>
      <c r="F43" s="159"/>
      <c r="G43" s="147"/>
      <c r="H43" s="147"/>
      <c r="I43" s="147"/>
      <c r="J43" s="146"/>
      <c r="K43" s="146"/>
      <c r="L43" s="146"/>
      <c r="M43" s="146"/>
      <c r="N43" s="146"/>
      <c r="O43" s="146"/>
      <c r="P43" s="146"/>
      <c r="Q43" s="146"/>
      <c r="R43" s="146"/>
      <c r="S43" s="146"/>
      <c r="T43" s="143"/>
      <c r="U43" s="143"/>
      <c r="V43" s="146"/>
      <c r="W43" s="143"/>
      <c r="X43" s="143"/>
      <c r="Y43" s="143"/>
      <c r="Z43" s="143"/>
    </row>
    <row r="44" spans="1:26" ht="24.95" customHeight="1" x14ac:dyDescent="0.25">
      <c r="A44" s="167">
        <v>25</v>
      </c>
      <c r="B44" s="162" t="s">
        <v>157</v>
      </c>
      <c r="C44" s="168" t="s">
        <v>201</v>
      </c>
      <c r="D44" s="162" t="s">
        <v>202</v>
      </c>
      <c r="E44" s="162" t="s">
        <v>203</v>
      </c>
      <c r="F44" s="163">
        <v>18</v>
      </c>
      <c r="G44" s="169"/>
      <c r="H44" s="169"/>
      <c r="I44" s="164">
        <f>ROUND(F44*(G44+H44),2)</f>
        <v>0</v>
      </c>
      <c r="J44" s="162">
        <f>ROUND(F44*(N44),2)</f>
        <v>0</v>
      </c>
      <c r="K44" s="165">
        <f>ROUND(F44*(O44),2)</f>
        <v>0</v>
      </c>
      <c r="L44" s="165">
        <f>ROUND(F44*(G44),2)</f>
        <v>0</v>
      </c>
      <c r="M44" s="165">
        <f>ROUND(F44*(H44),2)</f>
        <v>0</v>
      </c>
      <c r="N44" s="165">
        <v>0</v>
      </c>
      <c r="O44" s="165"/>
      <c r="P44" s="170">
        <v>1.504E-2</v>
      </c>
      <c r="Q44" s="170"/>
      <c r="R44" s="170">
        <v>1.504E-2</v>
      </c>
      <c r="S44" s="165">
        <f>ROUND(F44*(P44),3)</f>
        <v>0.27100000000000002</v>
      </c>
      <c r="T44" s="166"/>
      <c r="U44" s="166"/>
      <c r="V44" s="170"/>
      <c r="Z44">
        <v>0</v>
      </c>
    </row>
    <row r="45" spans="1:26" ht="24.95" customHeight="1" x14ac:dyDescent="0.25">
      <c r="A45" s="176">
        <v>26</v>
      </c>
      <c r="B45" s="171" t="s">
        <v>160</v>
      </c>
      <c r="C45" s="177" t="s">
        <v>204</v>
      </c>
      <c r="D45" s="171" t="s">
        <v>205</v>
      </c>
      <c r="E45" s="171" t="s">
        <v>206</v>
      </c>
      <c r="F45" s="172">
        <v>3</v>
      </c>
      <c r="G45" s="178"/>
      <c r="H45" s="178"/>
      <c r="I45" s="173">
        <f>ROUND(F45*(G45+H45),2)</f>
        <v>0</v>
      </c>
      <c r="J45" s="171">
        <f>ROUND(F45*(N45),2)</f>
        <v>0</v>
      </c>
      <c r="K45" s="174">
        <f>ROUND(F45*(O45),2)</f>
        <v>0</v>
      </c>
      <c r="L45" s="174">
        <f>ROUND(F45*(G45),2)</f>
        <v>0</v>
      </c>
      <c r="M45" s="174">
        <f>ROUND(F45*(H45),2)</f>
        <v>0</v>
      </c>
      <c r="N45" s="174">
        <v>0</v>
      </c>
      <c r="O45" s="174"/>
      <c r="P45" s="179"/>
      <c r="Q45" s="179"/>
      <c r="R45" s="179"/>
      <c r="S45" s="174">
        <f>ROUND(F45*(P45),3)</f>
        <v>0</v>
      </c>
      <c r="T45" s="175"/>
      <c r="U45" s="175"/>
      <c r="V45" s="179"/>
      <c r="Z45">
        <v>0</v>
      </c>
    </row>
    <row r="46" spans="1:26" ht="24.95" customHeight="1" x14ac:dyDescent="0.25">
      <c r="A46" s="176">
        <v>27</v>
      </c>
      <c r="B46" s="171" t="s">
        <v>160</v>
      </c>
      <c r="C46" s="177" t="s">
        <v>266</v>
      </c>
      <c r="D46" s="171" t="s">
        <v>267</v>
      </c>
      <c r="E46" s="171" t="s">
        <v>206</v>
      </c>
      <c r="F46" s="172">
        <v>1</v>
      </c>
      <c r="G46" s="178"/>
      <c r="H46" s="178"/>
      <c r="I46" s="173">
        <f>ROUND(F46*(G46+H46),2)</f>
        <v>0</v>
      </c>
      <c r="J46" s="171">
        <f>ROUND(F46*(N46),2)</f>
        <v>0</v>
      </c>
      <c r="K46" s="174">
        <f>ROUND(F46*(O46),2)</f>
        <v>0</v>
      </c>
      <c r="L46" s="174">
        <f>ROUND(F46*(G46),2)</f>
        <v>0</v>
      </c>
      <c r="M46" s="174">
        <f>ROUND(F46*(H46),2)</f>
        <v>0</v>
      </c>
      <c r="N46" s="174">
        <v>0</v>
      </c>
      <c r="O46" s="174"/>
      <c r="P46" s="179"/>
      <c r="Q46" s="179"/>
      <c r="R46" s="179"/>
      <c r="S46" s="174">
        <f>ROUND(F46*(P46),3)</f>
        <v>0</v>
      </c>
      <c r="T46" s="175"/>
      <c r="U46" s="175"/>
      <c r="V46" s="179"/>
      <c r="Z46">
        <v>0</v>
      </c>
    </row>
    <row r="47" spans="1:26" x14ac:dyDescent="0.25">
      <c r="A47" s="146"/>
      <c r="B47" s="146"/>
      <c r="C47" s="161" t="s">
        <v>156</v>
      </c>
      <c r="D47" s="160" t="s">
        <v>81</v>
      </c>
      <c r="E47" s="146"/>
      <c r="F47" s="159"/>
      <c r="G47" s="149">
        <f>ROUND((SUM(L43:L46))/1,2)</f>
        <v>0</v>
      </c>
      <c r="H47" s="149">
        <f>ROUND((SUM(M43:M46))/1,2)</f>
        <v>0</v>
      </c>
      <c r="I47" s="149">
        <f>ROUND((SUM(I43:I46))/1,2)</f>
        <v>0</v>
      </c>
      <c r="J47" s="146"/>
      <c r="K47" s="146"/>
      <c r="L47" s="146">
        <f>ROUND((SUM(L43:L46))/1,2)</f>
        <v>0</v>
      </c>
      <c r="M47" s="146">
        <f>ROUND((SUM(M43:M46))/1,2)</f>
        <v>0</v>
      </c>
      <c r="N47" s="146"/>
      <c r="O47" s="146"/>
      <c r="P47" s="180"/>
      <c r="Q47" s="146"/>
      <c r="R47" s="146"/>
      <c r="S47" s="180">
        <f>ROUND((SUM(S43:S46))/1,2)</f>
        <v>0.27</v>
      </c>
      <c r="T47" s="143"/>
      <c r="U47" s="143"/>
      <c r="V47" s="2">
        <f>ROUND((SUM(V43:V46))/1,2)</f>
        <v>0</v>
      </c>
      <c r="W47" s="143"/>
      <c r="X47" s="143"/>
      <c r="Y47" s="143"/>
      <c r="Z47" s="143"/>
    </row>
    <row r="48" spans="1:26" x14ac:dyDescent="0.25">
      <c r="A48" s="1"/>
      <c r="B48" s="1"/>
      <c r="C48" s="1"/>
      <c r="D48" s="1"/>
      <c r="E48" s="1"/>
      <c r="F48" s="155"/>
      <c r="G48" s="139"/>
      <c r="H48" s="139"/>
      <c r="I48" s="139"/>
      <c r="J48" s="1"/>
      <c r="K48" s="1"/>
      <c r="L48" s="1"/>
      <c r="M48" s="1"/>
      <c r="N48" s="1"/>
      <c r="O48" s="1"/>
      <c r="P48" s="1"/>
      <c r="Q48" s="1"/>
      <c r="R48" s="1"/>
      <c r="S48" s="1"/>
      <c r="V48" s="1"/>
    </row>
    <row r="49" spans="1:26" x14ac:dyDescent="0.25">
      <c r="A49" s="146"/>
      <c r="B49" s="146"/>
      <c r="C49" s="161" t="s">
        <v>166</v>
      </c>
      <c r="D49" s="160" t="s">
        <v>82</v>
      </c>
      <c r="E49" s="146"/>
      <c r="F49" s="159"/>
      <c r="G49" s="147"/>
      <c r="H49" s="147"/>
      <c r="I49" s="147"/>
      <c r="J49" s="146"/>
      <c r="K49" s="146"/>
      <c r="L49" s="146"/>
      <c r="M49" s="146"/>
      <c r="N49" s="146"/>
      <c r="O49" s="146"/>
      <c r="P49" s="146"/>
      <c r="Q49" s="146"/>
      <c r="R49" s="146"/>
      <c r="S49" s="146"/>
      <c r="T49" s="143"/>
      <c r="U49" s="143"/>
      <c r="V49" s="146"/>
      <c r="W49" s="143"/>
      <c r="X49" s="143"/>
      <c r="Y49" s="143"/>
      <c r="Z49" s="143"/>
    </row>
    <row r="50" spans="1:26" ht="24.95" customHeight="1" x14ac:dyDescent="0.25">
      <c r="A50" s="167">
        <v>28</v>
      </c>
      <c r="B50" s="162" t="s">
        <v>167</v>
      </c>
      <c r="C50" s="168" t="s">
        <v>168</v>
      </c>
      <c r="D50" s="162" t="s">
        <v>169</v>
      </c>
      <c r="E50" s="162" t="s">
        <v>170</v>
      </c>
      <c r="F50" s="163">
        <v>1.4999999999999999E-2</v>
      </c>
      <c r="G50" s="169"/>
      <c r="H50" s="169"/>
      <c r="I50" s="164">
        <f>ROUND(F50*(G50+H50),2)</f>
        <v>0</v>
      </c>
      <c r="J50" s="162">
        <f>ROUND(F50*(N50),2)</f>
        <v>0</v>
      </c>
      <c r="K50" s="165">
        <f>ROUND(F50*(O50),2)</f>
        <v>0</v>
      </c>
      <c r="L50" s="165">
        <f>ROUND(F50*(G50),2)</f>
        <v>0</v>
      </c>
      <c r="M50" s="165">
        <f>ROUND(F50*(H50),2)</f>
        <v>0</v>
      </c>
      <c r="N50" s="165">
        <v>0</v>
      </c>
      <c r="O50" s="165"/>
      <c r="P50" s="170"/>
      <c r="Q50" s="170"/>
      <c r="R50" s="170"/>
      <c r="S50" s="165">
        <f>ROUND(F50*(P50),3)</f>
        <v>0</v>
      </c>
      <c r="T50" s="166"/>
      <c r="U50" s="166"/>
      <c r="V50" s="170"/>
      <c r="Z50">
        <v>0</v>
      </c>
    </row>
    <row r="51" spans="1:26" ht="24.95" customHeight="1" x14ac:dyDescent="0.25">
      <c r="A51" s="167">
        <v>29</v>
      </c>
      <c r="B51" s="162" t="s">
        <v>167</v>
      </c>
      <c r="C51" s="168" t="s">
        <v>171</v>
      </c>
      <c r="D51" s="162" t="s">
        <v>172</v>
      </c>
      <c r="E51" s="162" t="s">
        <v>170</v>
      </c>
      <c r="F51" s="163">
        <v>0.40499999999999997</v>
      </c>
      <c r="G51" s="169"/>
      <c r="H51" s="169"/>
      <c r="I51" s="164">
        <f>ROUND(F51*(G51+H51),2)</f>
        <v>0</v>
      </c>
      <c r="J51" s="162">
        <f>ROUND(F51*(N51),2)</f>
        <v>0</v>
      </c>
      <c r="K51" s="165">
        <f>ROUND(F51*(O51),2)</f>
        <v>0</v>
      </c>
      <c r="L51" s="165">
        <f>ROUND(F51*(G51),2)</f>
        <v>0</v>
      </c>
      <c r="M51" s="165">
        <f>ROUND(F51*(H51),2)</f>
        <v>0</v>
      </c>
      <c r="N51" s="165">
        <v>0</v>
      </c>
      <c r="O51" s="165"/>
      <c r="P51" s="170"/>
      <c r="Q51" s="170"/>
      <c r="R51" s="170"/>
      <c r="S51" s="165">
        <f>ROUND(F51*(P51),3)</f>
        <v>0</v>
      </c>
      <c r="T51" s="166"/>
      <c r="U51" s="166"/>
      <c r="V51" s="170"/>
      <c r="Z51">
        <v>0</v>
      </c>
    </row>
    <row r="52" spans="1:26" ht="24.95" customHeight="1" x14ac:dyDescent="0.25">
      <c r="A52" s="167">
        <v>30</v>
      </c>
      <c r="B52" s="162" t="s">
        <v>167</v>
      </c>
      <c r="C52" s="168" t="s">
        <v>175</v>
      </c>
      <c r="D52" s="162" t="s">
        <v>176</v>
      </c>
      <c r="E52" s="162" t="s">
        <v>170</v>
      </c>
      <c r="F52" s="163">
        <v>1.4999999999999999E-2</v>
      </c>
      <c r="G52" s="169"/>
      <c r="H52" s="169"/>
      <c r="I52" s="164">
        <f>ROUND(F52*(G52+H52),2)</f>
        <v>0</v>
      </c>
      <c r="J52" s="162">
        <f>ROUND(F52*(N52),2)</f>
        <v>0</v>
      </c>
      <c r="K52" s="165">
        <f>ROUND(F52*(O52),2)</f>
        <v>0</v>
      </c>
      <c r="L52" s="165">
        <f>ROUND(F52*(G52),2)</f>
        <v>0</v>
      </c>
      <c r="M52" s="165">
        <f>ROUND(F52*(H52),2)</f>
        <v>0</v>
      </c>
      <c r="N52" s="165">
        <v>0</v>
      </c>
      <c r="O52" s="165"/>
      <c r="P52" s="170"/>
      <c r="Q52" s="170"/>
      <c r="R52" s="170"/>
      <c r="S52" s="165">
        <f>ROUND(F52*(P52),3)</f>
        <v>0</v>
      </c>
      <c r="T52" s="166"/>
      <c r="U52" s="166"/>
      <c r="V52" s="170"/>
      <c r="Z52">
        <v>0</v>
      </c>
    </row>
    <row r="53" spans="1:26" ht="24.95" customHeight="1" x14ac:dyDescent="0.25">
      <c r="A53" s="167">
        <v>31</v>
      </c>
      <c r="B53" s="162" t="s">
        <v>180</v>
      </c>
      <c r="C53" s="168" t="s">
        <v>181</v>
      </c>
      <c r="D53" s="162" t="s">
        <v>182</v>
      </c>
      <c r="E53" s="162" t="s">
        <v>170</v>
      </c>
      <c r="F53" s="163">
        <v>1.4999999999999999E-2</v>
      </c>
      <c r="G53" s="169"/>
      <c r="H53" s="169"/>
      <c r="I53" s="164">
        <f>ROUND(F53*(G53+H53),2)</f>
        <v>0</v>
      </c>
      <c r="J53" s="162">
        <f>ROUND(F53*(N53),2)</f>
        <v>0</v>
      </c>
      <c r="K53" s="165">
        <f>ROUND(F53*(O53),2)</f>
        <v>0</v>
      </c>
      <c r="L53" s="165">
        <f>ROUND(F53*(G53),2)</f>
        <v>0</v>
      </c>
      <c r="M53" s="165">
        <f>ROUND(F53*(H53),2)</f>
        <v>0</v>
      </c>
      <c r="N53" s="165">
        <v>0</v>
      </c>
      <c r="O53" s="165"/>
      <c r="P53" s="170"/>
      <c r="Q53" s="170"/>
      <c r="R53" s="170"/>
      <c r="S53" s="165">
        <f>ROUND(F53*(P53),3)</f>
        <v>0</v>
      </c>
      <c r="T53" s="166"/>
      <c r="U53" s="166"/>
      <c r="V53" s="170"/>
      <c r="Z53">
        <v>0</v>
      </c>
    </row>
    <row r="54" spans="1:26" ht="35.1" customHeight="1" x14ac:dyDescent="0.25">
      <c r="A54" s="176">
        <v>32</v>
      </c>
      <c r="B54" s="171" t="s">
        <v>183</v>
      </c>
      <c r="C54" s="177" t="s">
        <v>184</v>
      </c>
      <c r="D54" s="171" t="s">
        <v>185</v>
      </c>
      <c r="E54" s="171" t="s">
        <v>186</v>
      </c>
      <c r="F54" s="172">
        <v>8</v>
      </c>
      <c r="G54" s="178"/>
      <c r="H54" s="178"/>
      <c r="I54" s="173">
        <f>ROUND(F54*(G54+H54),2)</f>
        <v>0</v>
      </c>
      <c r="J54" s="171">
        <f>ROUND(F54*(N54),2)</f>
        <v>0</v>
      </c>
      <c r="K54" s="174">
        <f>ROUND(F54*(O54),2)</f>
        <v>0</v>
      </c>
      <c r="L54" s="174">
        <f>ROUND(F54*(G54),2)</f>
        <v>0</v>
      </c>
      <c r="M54" s="174">
        <f>ROUND(F54*(H54),2)</f>
        <v>0</v>
      </c>
      <c r="N54" s="174">
        <v>0</v>
      </c>
      <c r="O54" s="174"/>
      <c r="P54" s="179">
        <v>1.4999999999999999E-2</v>
      </c>
      <c r="Q54" s="179"/>
      <c r="R54" s="179">
        <v>1.4999999999999999E-2</v>
      </c>
      <c r="S54" s="174">
        <f>ROUND(F54*(P54),3)</f>
        <v>0.12</v>
      </c>
      <c r="T54" s="175"/>
      <c r="U54" s="175"/>
      <c r="V54" s="179">
        <f>ROUND(F54*(X54),3)</f>
        <v>2</v>
      </c>
      <c r="X54">
        <v>0.25</v>
      </c>
      <c r="Z54">
        <v>0</v>
      </c>
    </row>
    <row r="55" spans="1:26" x14ac:dyDescent="0.25">
      <c r="A55" s="146"/>
      <c r="B55" s="146"/>
      <c r="C55" s="161" t="s">
        <v>166</v>
      </c>
      <c r="D55" s="160" t="s">
        <v>82</v>
      </c>
      <c r="E55" s="146"/>
      <c r="F55" s="159"/>
      <c r="G55" s="149">
        <f>ROUND((SUM(L49:L54))/1,2)</f>
        <v>0</v>
      </c>
      <c r="H55" s="149">
        <f>ROUND((SUM(M49:M54))/1,2)</f>
        <v>0</v>
      </c>
      <c r="I55" s="149">
        <f>ROUND((SUM(I49:I54))/1,2)</f>
        <v>0</v>
      </c>
      <c r="J55" s="146"/>
      <c r="K55" s="146"/>
      <c r="L55" s="146">
        <f>ROUND((SUM(L49:L54))/1,2)</f>
        <v>0</v>
      </c>
      <c r="M55" s="146">
        <f>ROUND((SUM(M49:M54))/1,2)</f>
        <v>0</v>
      </c>
      <c r="N55" s="146"/>
      <c r="O55" s="146"/>
      <c r="P55" s="180"/>
      <c r="Q55" s="146"/>
      <c r="R55" s="146"/>
      <c r="S55" s="180">
        <f>ROUND((SUM(S49:S54))/1,2)</f>
        <v>0.12</v>
      </c>
      <c r="T55" s="143"/>
      <c r="U55" s="143"/>
      <c r="V55" s="2">
        <f>ROUND((SUM(V49:V54))/1,2)</f>
        <v>2</v>
      </c>
      <c r="W55" s="143"/>
      <c r="X55" s="143"/>
      <c r="Y55" s="143"/>
      <c r="Z55" s="143"/>
    </row>
    <row r="56" spans="1:26" x14ac:dyDescent="0.25">
      <c r="A56" s="1"/>
      <c r="B56" s="1"/>
      <c r="C56" s="1"/>
      <c r="D56" s="1"/>
      <c r="E56" s="1"/>
      <c r="F56" s="155"/>
      <c r="G56" s="139"/>
      <c r="H56" s="139"/>
      <c r="I56" s="139"/>
      <c r="J56" s="1"/>
      <c r="K56" s="1"/>
      <c r="L56" s="1"/>
      <c r="M56" s="1"/>
      <c r="N56" s="1"/>
      <c r="O56" s="1"/>
      <c r="P56" s="1"/>
      <c r="Q56" s="1"/>
      <c r="R56" s="1"/>
      <c r="S56" s="1"/>
      <c r="V56" s="1"/>
    </row>
    <row r="57" spans="1:26" x14ac:dyDescent="0.25">
      <c r="A57" s="146"/>
      <c r="B57" s="146"/>
      <c r="C57" s="161" t="s">
        <v>187</v>
      </c>
      <c r="D57" s="160" t="s">
        <v>83</v>
      </c>
      <c r="E57" s="146"/>
      <c r="F57" s="159"/>
      <c r="G57" s="147"/>
      <c r="H57" s="147"/>
      <c r="I57" s="147"/>
      <c r="J57" s="146"/>
      <c r="K57" s="146"/>
      <c r="L57" s="146"/>
      <c r="M57" s="146"/>
      <c r="N57" s="146"/>
      <c r="O57" s="146"/>
      <c r="P57" s="146"/>
      <c r="Q57" s="146"/>
      <c r="R57" s="146"/>
      <c r="S57" s="146"/>
      <c r="T57" s="143"/>
      <c r="U57" s="143"/>
      <c r="V57" s="146"/>
      <c r="W57" s="143"/>
      <c r="X57" s="143"/>
      <c r="Y57" s="143"/>
      <c r="Z57" s="143"/>
    </row>
    <row r="58" spans="1:26" ht="24.95" customHeight="1" x14ac:dyDescent="0.25">
      <c r="A58" s="167">
        <v>33</v>
      </c>
      <c r="B58" s="162" t="s">
        <v>147</v>
      </c>
      <c r="C58" s="168" t="s">
        <v>188</v>
      </c>
      <c r="D58" s="162" t="s">
        <v>189</v>
      </c>
      <c r="E58" s="162" t="s">
        <v>131</v>
      </c>
      <c r="F58" s="163">
        <v>628.72547894000002</v>
      </c>
      <c r="G58" s="169"/>
      <c r="H58" s="169"/>
      <c r="I58" s="164">
        <f>ROUND(F58*(G58+H58),2)</f>
        <v>0</v>
      </c>
      <c r="J58" s="162">
        <f>ROUND(F58*(N58),2)</f>
        <v>0</v>
      </c>
      <c r="K58" s="165">
        <f>ROUND(F58*(O58),2)</f>
        <v>0</v>
      </c>
      <c r="L58" s="165">
        <f>ROUND(F58*(G58),2)</f>
        <v>0</v>
      </c>
      <c r="M58" s="165">
        <f>ROUND(F58*(H58),2)</f>
        <v>0</v>
      </c>
      <c r="N58" s="165">
        <v>0</v>
      </c>
      <c r="O58" s="165"/>
      <c r="P58" s="170"/>
      <c r="Q58" s="170"/>
      <c r="R58" s="170"/>
      <c r="S58" s="165">
        <f>ROUND(F58*(P58),3)</f>
        <v>0</v>
      </c>
      <c r="T58" s="166"/>
      <c r="U58" s="166"/>
      <c r="V58" s="170"/>
      <c r="Z58">
        <v>0</v>
      </c>
    </row>
    <row r="59" spans="1:26" x14ac:dyDescent="0.25">
      <c r="A59" s="146"/>
      <c r="B59" s="146"/>
      <c r="C59" s="160">
        <v>99</v>
      </c>
      <c r="D59" s="160" t="s">
        <v>83</v>
      </c>
      <c r="E59" s="146"/>
      <c r="F59" s="159"/>
      <c r="G59" s="149">
        <f>ROUND((SUM(L57:L58))/1,2)</f>
        <v>0</v>
      </c>
      <c r="H59" s="149">
        <f>ROUND((SUM(M57:M58))/1,2)</f>
        <v>0</v>
      </c>
      <c r="I59" s="149">
        <f>ROUND((SUM(I57:I58))/1,2)</f>
        <v>0</v>
      </c>
      <c r="J59" s="146"/>
      <c r="K59" s="146"/>
      <c r="L59" s="146">
        <f>ROUND((SUM(L57:L58))/1,2)</f>
        <v>0</v>
      </c>
      <c r="M59" s="146">
        <f>ROUND((SUM(M57:M58))/1,2)</f>
        <v>0</v>
      </c>
      <c r="N59" s="146"/>
      <c r="O59" s="146"/>
      <c r="P59" s="180"/>
      <c r="Q59" s="1"/>
      <c r="R59" s="1"/>
      <c r="S59" s="180">
        <f>ROUND((SUM(S57:S58))/1,2)</f>
        <v>0</v>
      </c>
      <c r="T59" s="181"/>
      <c r="U59" s="181"/>
      <c r="V59" s="2">
        <f>ROUND((SUM(V57:V58))/1,2)</f>
        <v>0</v>
      </c>
    </row>
    <row r="60" spans="1:26" x14ac:dyDescent="0.25">
      <c r="A60" s="1"/>
      <c r="B60" s="1"/>
      <c r="C60" s="1"/>
      <c r="D60" s="1"/>
      <c r="E60" s="1"/>
      <c r="F60" s="155"/>
      <c r="G60" s="139"/>
      <c r="H60" s="139"/>
      <c r="I60" s="139"/>
      <c r="J60" s="1"/>
      <c r="K60" s="1"/>
      <c r="L60" s="1"/>
      <c r="M60" s="1"/>
      <c r="N60" s="1"/>
      <c r="O60" s="1"/>
      <c r="P60" s="1"/>
      <c r="Q60" s="1"/>
      <c r="R60" s="1"/>
      <c r="S60" s="1"/>
      <c r="V60" s="1"/>
    </row>
    <row r="61" spans="1:26" x14ac:dyDescent="0.25">
      <c r="A61" s="146"/>
      <c r="B61" s="146"/>
      <c r="C61" s="146"/>
      <c r="D61" s="2" t="s">
        <v>76</v>
      </c>
      <c r="E61" s="146"/>
      <c r="F61" s="159"/>
      <c r="G61" s="149">
        <f>ROUND((SUM(L9:L60))/2,2)</f>
        <v>0</v>
      </c>
      <c r="H61" s="149">
        <f>ROUND((SUM(M9:M60))/2,2)</f>
        <v>0</v>
      </c>
      <c r="I61" s="149">
        <f>ROUND((SUM(I9:I60))/2,2)</f>
        <v>0</v>
      </c>
      <c r="J61" s="146"/>
      <c r="K61" s="146"/>
      <c r="L61" s="146">
        <f>ROUND((SUM(L9:L60))/2,2)</f>
        <v>0</v>
      </c>
      <c r="M61" s="146">
        <f>ROUND((SUM(M9:M60))/2,2)</f>
        <v>0</v>
      </c>
      <c r="N61" s="146"/>
      <c r="O61" s="146"/>
      <c r="P61" s="180"/>
      <c r="Q61" s="1"/>
      <c r="R61" s="1"/>
      <c r="S61" s="180">
        <f>ROUND((SUM(S9:S60))/2,2)</f>
        <v>628.73</v>
      </c>
      <c r="V61" s="2">
        <f>ROUND((SUM(V9:V60))/2,2)</f>
        <v>2</v>
      </c>
    </row>
    <row r="62" spans="1:26" x14ac:dyDescent="0.25">
      <c r="A62" s="183"/>
      <c r="B62" s="183"/>
      <c r="C62" s="183"/>
      <c r="D62" s="183" t="s">
        <v>84</v>
      </c>
      <c r="E62" s="183"/>
      <c r="F62" s="184"/>
      <c r="G62" s="185">
        <f>ROUND((SUM(L9:L61))/3,2)</f>
        <v>0</v>
      </c>
      <c r="H62" s="185">
        <f>ROUND((SUM(M9:M61))/3,2)</f>
        <v>0</v>
      </c>
      <c r="I62" s="185">
        <f>ROUND((SUM(I9:I61))/3,2)</f>
        <v>0</v>
      </c>
      <c r="J62" s="183"/>
      <c r="K62" s="185">
        <f>ROUND((SUM(K9:K61))/3,2)</f>
        <v>0</v>
      </c>
      <c r="L62" s="183">
        <f>ROUND((SUM(L9:L61))/3,2)</f>
        <v>0</v>
      </c>
      <c r="M62" s="183">
        <f>ROUND((SUM(M9:M61))/3,2)</f>
        <v>0</v>
      </c>
      <c r="N62" s="183"/>
      <c r="O62" s="183"/>
      <c r="P62" s="184"/>
      <c r="Q62" s="183"/>
      <c r="R62" s="185"/>
      <c r="S62" s="184">
        <f>ROUND((SUM(S9:S61))/3,2)</f>
        <v>628.73</v>
      </c>
      <c r="T62" s="186"/>
      <c r="U62" s="186"/>
      <c r="V62" s="183">
        <f>ROUND((SUM(V9:V61))/3,2)</f>
        <v>2</v>
      </c>
      <c r="X62" s="182"/>
      <c r="Y62">
        <f>(SUM(Y9:Y61))</f>
        <v>0</v>
      </c>
      <c r="Z62">
        <f>(SUM(Z9:Z61))</f>
        <v>0</v>
      </c>
    </row>
  </sheetData>
  <mergeCells count="3">
    <mergeCell ref="C1:H1"/>
    <mergeCell ref="C2:H2"/>
    <mergeCell ref="C3:H3"/>
  </mergeCells>
  <printOptions horizontalCentered="1" gridLines="1"/>
  <pageMargins left="1.1111111111111112E-2" right="1.1111111111111112E-2" top="0.75" bottom="0.75" header="0.3" footer="0.3"/>
  <pageSetup paperSize="9" scale="75" orientation="portrait" verticalDpi="0" r:id="rId1"/>
  <headerFooter>
    <oddHeader>&amp;C&amp;B&amp; Rozpočet Oprava lesných ciest na LS Bratislava, LS Majdán a LS Rohožník / SO 05 - Lesná cesta HUTY - SOLOŠNICA, úsek km 0,000 - 0,240</oddHeader>
    <oddFooter>&amp;RStrana &amp;P z &amp;N    &amp;L&amp;7Spracované systémom Systematic® Kalkulus, tel.: 051 77 10 585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3"/>
      <c r="C1" s="13"/>
      <c r="D1" s="13"/>
      <c r="E1" s="13"/>
      <c r="F1" s="14" t="s">
        <v>20</v>
      </c>
      <c r="G1" s="13"/>
      <c r="H1" s="13"/>
      <c r="I1" s="13"/>
      <c r="J1" s="13"/>
      <c r="W1">
        <v>30.126000000000001</v>
      </c>
    </row>
    <row r="2" spans="1:23" ht="30" customHeight="1" thickTop="1" x14ac:dyDescent="0.25">
      <c r="A2" s="12"/>
      <c r="B2" s="213" t="s">
        <v>1</v>
      </c>
      <c r="C2" s="214"/>
      <c r="D2" s="214"/>
      <c r="E2" s="214"/>
      <c r="F2" s="214"/>
      <c r="G2" s="214"/>
      <c r="H2" s="214"/>
      <c r="I2" s="214"/>
      <c r="J2" s="215"/>
    </row>
    <row r="3" spans="1:23" ht="18" customHeight="1" x14ac:dyDescent="0.25">
      <c r="A3" s="12"/>
      <c r="B3" s="33" t="s">
        <v>274</v>
      </c>
      <c r="C3" s="34"/>
      <c r="D3" s="35"/>
      <c r="E3" s="35"/>
      <c r="F3" s="35"/>
      <c r="G3" s="16"/>
      <c r="H3" s="16"/>
      <c r="I3" s="36" t="s">
        <v>21</v>
      </c>
      <c r="J3" s="29"/>
    </row>
    <row r="4" spans="1:23" ht="18" customHeight="1" x14ac:dyDescent="0.25">
      <c r="A4" s="12"/>
      <c r="B4" s="22"/>
      <c r="C4" s="19"/>
      <c r="D4" s="16"/>
      <c r="E4" s="16"/>
      <c r="F4" s="16"/>
      <c r="G4" s="16"/>
      <c r="H4" s="16"/>
      <c r="I4" s="36" t="s">
        <v>23</v>
      </c>
      <c r="J4" s="29"/>
    </row>
    <row r="5" spans="1:23" ht="18" customHeight="1" thickBot="1" x14ac:dyDescent="0.3">
      <c r="A5" s="12"/>
      <c r="B5" s="37" t="s">
        <v>24</v>
      </c>
      <c r="C5" s="19"/>
      <c r="D5" s="16"/>
      <c r="E5" s="16"/>
      <c r="F5" s="38" t="s">
        <v>25</v>
      </c>
      <c r="G5" s="16"/>
      <c r="H5" s="16"/>
      <c r="I5" s="36" t="s">
        <v>26</v>
      </c>
      <c r="J5" s="39" t="s">
        <v>27</v>
      </c>
    </row>
    <row r="6" spans="1:23" ht="20.100000000000001" customHeight="1" thickTop="1" x14ac:dyDescent="0.25">
      <c r="A6" s="12"/>
      <c r="B6" s="207" t="s">
        <v>28</v>
      </c>
      <c r="C6" s="208"/>
      <c r="D6" s="208"/>
      <c r="E6" s="208"/>
      <c r="F6" s="208"/>
      <c r="G6" s="208"/>
      <c r="H6" s="208"/>
      <c r="I6" s="208"/>
      <c r="J6" s="209"/>
    </row>
    <row r="7" spans="1:23" ht="18" customHeight="1" x14ac:dyDescent="0.25">
      <c r="A7" s="12"/>
      <c r="B7" s="48" t="s">
        <v>31</v>
      </c>
      <c r="C7" s="41"/>
      <c r="D7" s="17"/>
      <c r="E7" s="17"/>
      <c r="F7" s="17"/>
      <c r="G7" s="49" t="s">
        <v>32</v>
      </c>
      <c r="H7" s="17"/>
      <c r="I7" s="27"/>
      <c r="J7" s="42"/>
    </row>
    <row r="8" spans="1:23" ht="20.100000000000001" customHeight="1" x14ac:dyDescent="0.25">
      <c r="A8" s="12"/>
      <c r="B8" s="210" t="s">
        <v>29</v>
      </c>
      <c r="C8" s="211"/>
      <c r="D8" s="211"/>
      <c r="E8" s="211"/>
      <c r="F8" s="211"/>
      <c r="G8" s="211"/>
      <c r="H8" s="211"/>
      <c r="I8" s="211"/>
      <c r="J8" s="212"/>
    </row>
    <row r="9" spans="1:23" ht="18" customHeight="1" x14ac:dyDescent="0.25">
      <c r="A9" s="12"/>
      <c r="B9" s="37" t="s">
        <v>34</v>
      </c>
      <c r="C9" s="19"/>
      <c r="D9" s="16"/>
      <c r="E9" s="16"/>
      <c r="F9" s="16"/>
      <c r="G9" s="38" t="s">
        <v>35</v>
      </c>
      <c r="H9" s="16"/>
      <c r="I9" s="26"/>
      <c r="J9" s="29"/>
    </row>
    <row r="10" spans="1:23" ht="20.100000000000001" customHeight="1" x14ac:dyDescent="0.25">
      <c r="A10" s="12"/>
      <c r="B10" s="210" t="s">
        <v>30</v>
      </c>
      <c r="C10" s="211"/>
      <c r="D10" s="211"/>
      <c r="E10" s="211"/>
      <c r="F10" s="211"/>
      <c r="G10" s="211"/>
      <c r="H10" s="211"/>
      <c r="I10" s="211"/>
      <c r="J10" s="212"/>
    </row>
    <row r="11" spans="1:23" ht="18" customHeight="1" thickBot="1" x14ac:dyDescent="0.3">
      <c r="A11" s="12"/>
      <c r="B11" s="37" t="s">
        <v>33</v>
      </c>
      <c r="C11" s="19"/>
      <c r="D11" s="16"/>
      <c r="E11" s="16"/>
      <c r="F11" s="16"/>
      <c r="G11" s="38" t="s">
        <v>32</v>
      </c>
      <c r="H11" s="16"/>
      <c r="I11" s="26"/>
      <c r="J11" s="29"/>
    </row>
    <row r="12" spans="1:23" ht="18" customHeight="1" thickTop="1" x14ac:dyDescent="0.25">
      <c r="A12" s="12"/>
      <c r="B12" s="43"/>
      <c r="C12" s="44"/>
      <c r="D12" s="45"/>
      <c r="E12" s="45"/>
      <c r="F12" s="45"/>
      <c r="G12" s="45"/>
      <c r="H12" s="45"/>
      <c r="I12" s="46"/>
      <c r="J12" s="47"/>
    </row>
    <row r="13" spans="1:23" ht="18" customHeight="1" thickBot="1" x14ac:dyDescent="0.3">
      <c r="A13" s="12"/>
      <c r="B13" s="40"/>
      <c r="C13" s="41"/>
      <c r="D13" s="17"/>
      <c r="E13" s="17"/>
      <c r="F13" s="17"/>
      <c r="G13" s="17"/>
      <c r="H13" s="17"/>
      <c r="I13" s="27"/>
      <c r="J13" s="42"/>
    </row>
    <row r="14" spans="1:23" ht="18" customHeight="1" thickTop="1" x14ac:dyDescent="0.25">
      <c r="A14" s="12"/>
      <c r="B14" s="51" t="s">
        <v>36</v>
      </c>
      <c r="C14" s="79" t="s">
        <v>6</v>
      </c>
      <c r="D14" s="80" t="s">
        <v>65</v>
      </c>
      <c r="E14" s="81" t="s">
        <v>66</v>
      </c>
      <c r="F14" s="79" t="s">
        <v>67</v>
      </c>
      <c r="G14" s="51" t="s">
        <v>43</v>
      </c>
      <c r="H14" s="44"/>
      <c r="I14" s="46"/>
      <c r="J14" s="47"/>
    </row>
    <row r="15" spans="1:23" ht="18" customHeight="1" x14ac:dyDescent="0.25">
      <c r="A15" s="12"/>
      <c r="B15" s="86">
        <v>1</v>
      </c>
      <c r="C15" s="87" t="s">
        <v>37</v>
      </c>
      <c r="D15" s="88" t="e">
        <f>'Rekap 1077'!B15</f>
        <v>#REF!</v>
      </c>
      <c r="E15" s="89" t="e">
        <f>'Rekap 1077'!C15</f>
        <v>#REF!</v>
      </c>
      <c r="F15" s="87" t="e">
        <f>'Rekap 1077'!D15</f>
        <v>#REF!</v>
      </c>
      <c r="G15" s="52">
        <v>7</v>
      </c>
      <c r="H15" s="54" t="s">
        <v>44</v>
      </c>
      <c r="I15" s="27"/>
      <c r="J15" s="56">
        <v>0</v>
      </c>
    </row>
    <row r="16" spans="1:23" ht="18" customHeight="1" x14ac:dyDescent="0.25">
      <c r="A16" s="12"/>
      <c r="B16" s="84">
        <v>2</v>
      </c>
      <c r="C16" s="85" t="s">
        <v>38</v>
      </c>
      <c r="D16" s="90"/>
      <c r="E16" s="91"/>
      <c r="F16" s="100"/>
      <c r="G16" s="103"/>
      <c r="H16" s="115"/>
      <c r="I16" s="117"/>
      <c r="J16" s="110"/>
    </row>
    <row r="17" spans="1:26" ht="18" customHeight="1" x14ac:dyDescent="0.25">
      <c r="A17" s="12"/>
      <c r="B17" s="58">
        <v>3</v>
      </c>
      <c r="C17" s="61" t="s">
        <v>39</v>
      </c>
      <c r="D17" s="82"/>
      <c r="E17" s="83"/>
      <c r="F17" s="75"/>
      <c r="G17" s="52">
        <v>8</v>
      </c>
      <c r="H17" s="62" t="s">
        <v>45</v>
      </c>
      <c r="I17" s="117"/>
      <c r="J17" s="110" t="e">
        <f>#REF!</f>
        <v>#REF!</v>
      </c>
    </row>
    <row r="18" spans="1:26" ht="18" customHeight="1" x14ac:dyDescent="0.25">
      <c r="A18" s="12"/>
      <c r="B18" s="52">
        <v>4</v>
      </c>
      <c r="C18" s="62" t="s">
        <v>40</v>
      </c>
      <c r="D18" s="66"/>
      <c r="E18" s="65"/>
      <c r="F18" s="68"/>
      <c r="G18" s="52">
        <v>9</v>
      </c>
      <c r="H18" s="62" t="s">
        <v>46</v>
      </c>
      <c r="I18" s="117"/>
      <c r="J18" s="110">
        <v>0</v>
      </c>
    </row>
    <row r="19" spans="1:26" ht="18" customHeight="1" x14ac:dyDescent="0.25">
      <c r="A19" s="12"/>
      <c r="B19" s="52">
        <v>5</v>
      </c>
      <c r="C19" s="62" t="s">
        <v>41</v>
      </c>
      <c r="D19" s="66"/>
      <c r="E19" s="65"/>
      <c r="F19" s="68"/>
      <c r="G19" s="103"/>
      <c r="H19" s="115"/>
      <c r="I19" s="117"/>
      <c r="J19" s="116"/>
    </row>
    <row r="20" spans="1:26" ht="18" customHeight="1" thickBot="1" x14ac:dyDescent="0.3">
      <c r="A20" s="12"/>
      <c r="B20" s="52">
        <v>6</v>
      </c>
      <c r="C20" s="63" t="s">
        <v>42</v>
      </c>
      <c r="D20" s="67"/>
      <c r="E20" s="95"/>
      <c r="F20" s="101" t="e">
        <f>SUM(F15:F19)</f>
        <v>#REF!</v>
      </c>
      <c r="G20" s="52">
        <v>10</v>
      </c>
      <c r="H20" s="62" t="s">
        <v>42</v>
      </c>
      <c r="I20" s="119"/>
      <c r="J20" s="94" t="e">
        <f>SUM(J15:J19)</f>
        <v>#REF!</v>
      </c>
    </row>
    <row r="21" spans="1:26" ht="18" customHeight="1" thickTop="1" x14ac:dyDescent="0.25">
      <c r="A21" s="12"/>
      <c r="B21" s="57" t="s">
        <v>54</v>
      </c>
      <c r="C21" s="60" t="s">
        <v>55</v>
      </c>
      <c r="D21" s="64"/>
      <c r="E21" s="18"/>
      <c r="F21" s="93"/>
      <c r="G21" s="57" t="s">
        <v>61</v>
      </c>
      <c r="H21" s="53" t="s">
        <v>55</v>
      </c>
      <c r="I21" s="27"/>
      <c r="J21" s="120"/>
    </row>
    <row r="22" spans="1:26" ht="18" customHeight="1" x14ac:dyDescent="0.25">
      <c r="A22" s="12"/>
      <c r="B22" s="58">
        <v>11</v>
      </c>
      <c r="C22" s="54" t="s">
        <v>56</v>
      </c>
      <c r="D22" s="74"/>
      <c r="E22" s="77" t="s">
        <v>59</v>
      </c>
      <c r="F22" s="75" t="e">
        <f>((F15*U22*0)+(F16*V22*0)+(F17*W22*0))/100</f>
        <v>#REF!</v>
      </c>
      <c r="G22" s="58">
        <v>16</v>
      </c>
      <c r="H22" s="61" t="s">
        <v>62</v>
      </c>
      <c r="I22" s="118" t="s">
        <v>59</v>
      </c>
      <c r="J22" s="109" t="e">
        <f>((F15*X22*0)+(F16*Y22*0)+(F17*Z22*0))/100</f>
        <v>#REF!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2"/>
      <c r="B23" s="52">
        <v>12</v>
      </c>
      <c r="C23" s="55" t="s">
        <v>57</v>
      </c>
      <c r="D23" s="59"/>
      <c r="E23" s="77" t="s">
        <v>60</v>
      </c>
      <c r="F23" s="68" t="e">
        <f>((F15*U23*0)+(F16*V23*0)+(F17*W23*0))/100</f>
        <v>#REF!</v>
      </c>
      <c r="G23" s="52">
        <v>17</v>
      </c>
      <c r="H23" s="62" t="s">
        <v>63</v>
      </c>
      <c r="I23" s="118" t="s">
        <v>59</v>
      </c>
      <c r="J23" s="110" t="e">
        <f>((F15*X23*0)+(F16*Y23*0)+(F17*Z23*0))/100</f>
        <v>#REF!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2"/>
      <c r="B24" s="52">
        <v>13</v>
      </c>
      <c r="C24" s="55" t="s">
        <v>58</v>
      </c>
      <c r="D24" s="59"/>
      <c r="E24" s="77" t="s">
        <v>59</v>
      </c>
      <c r="F24" s="68" t="e">
        <f>((F15*U24*0)+(F16*V24*0)+(F17*W24*0))/100</f>
        <v>#REF!</v>
      </c>
      <c r="G24" s="52">
        <v>18</v>
      </c>
      <c r="H24" s="62" t="s">
        <v>64</v>
      </c>
      <c r="I24" s="118" t="s">
        <v>60</v>
      </c>
      <c r="J24" s="110" t="e">
        <f>((F15*X24*0)+(F16*Y24*0)+(F17*Z24*0))/100</f>
        <v>#REF!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2"/>
      <c r="B25" s="52">
        <v>14</v>
      </c>
      <c r="C25" s="19"/>
      <c r="D25" s="59"/>
      <c r="E25" s="78"/>
      <c r="F25" s="76"/>
      <c r="G25" s="52">
        <v>19</v>
      </c>
      <c r="H25" s="115"/>
      <c r="I25" s="117"/>
      <c r="J25" s="116"/>
    </row>
    <row r="26" spans="1:26" ht="18" customHeight="1" thickBot="1" x14ac:dyDescent="0.3">
      <c r="A26" s="12"/>
      <c r="B26" s="52">
        <v>15</v>
      </c>
      <c r="C26" s="55"/>
      <c r="D26" s="59"/>
      <c r="E26" s="59"/>
      <c r="F26" s="102"/>
      <c r="G26" s="52">
        <v>20</v>
      </c>
      <c r="H26" s="62" t="s">
        <v>42</v>
      </c>
      <c r="I26" s="119"/>
      <c r="J26" s="94" t="e">
        <f>SUM(J22:J25)+SUM(F22:F25)</f>
        <v>#REF!</v>
      </c>
    </row>
    <row r="27" spans="1:26" ht="18" customHeight="1" thickTop="1" x14ac:dyDescent="0.25">
      <c r="A27" s="12"/>
      <c r="B27" s="96"/>
      <c r="C27" s="131" t="s">
        <v>70</v>
      </c>
      <c r="D27" s="124"/>
      <c r="E27" s="97"/>
      <c r="F27" s="28"/>
      <c r="G27" s="104" t="s">
        <v>47</v>
      </c>
      <c r="H27" s="99" t="s">
        <v>48</v>
      </c>
      <c r="I27" s="27"/>
      <c r="J27" s="30"/>
    </row>
    <row r="28" spans="1:26" ht="18" customHeight="1" x14ac:dyDescent="0.25">
      <c r="A28" s="12"/>
      <c r="B28" s="25"/>
      <c r="C28" s="122"/>
      <c r="D28" s="125"/>
      <c r="E28" s="21"/>
      <c r="F28" s="12"/>
      <c r="G28" s="84">
        <v>21</v>
      </c>
      <c r="H28" s="85" t="s">
        <v>49</v>
      </c>
      <c r="I28" s="112"/>
      <c r="J28" s="92" t="e">
        <f>F20+J20+F26+J26</f>
        <v>#REF!</v>
      </c>
    </row>
    <row r="29" spans="1:26" ht="18" customHeight="1" x14ac:dyDescent="0.25">
      <c r="A29" s="12"/>
      <c r="B29" s="69"/>
      <c r="C29" s="123"/>
      <c r="D29" s="126"/>
      <c r="E29" s="21"/>
      <c r="F29" s="12"/>
      <c r="G29" s="58">
        <v>22</v>
      </c>
      <c r="H29" s="61" t="s">
        <v>50</v>
      </c>
      <c r="I29" s="113" t="e">
        <f>J28-SUM(#REF!:#REF!)</f>
        <v>#REF!</v>
      </c>
      <c r="J29" s="109" t="e">
        <f>ROUND(((ROUND(I29,2)*20)*1/100),2)</f>
        <v>#REF!</v>
      </c>
    </row>
    <row r="30" spans="1:26" ht="18" customHeight="1" x14ac:dyDescent="0.25">
      <c r="A30" s="12"/>
      <c r="B30" s="22"/>
      <c r="C30" s="115"/>
      <c r="D30" s="117"/>
      <c r="E30" s="21"/>
      <c r="F30" s="12"/>
      <c r="G30" s="52">
        <v>23</v>
      </c>
      <c r="H30" s="62" t="s">
        <v>51</v>
      </c>
      <c r="I30" s="77" t="e">
        <f>SUM(#REF!:#REF!)</f>
        <v>#REF!</v>
      </c>
      <c r="J30" s="110" t="e">
        <f>ROUND(((ROUND(I30,2)*0)/100),2)</f>
        <v>#REF!</v>
      </c>
    </row>
    <row r="31" spans="1:26" ht="18" customHeight="1" x14ac:dyDescent="0.25">
      <c r="A31" s="12"/>
      <c r="B31" s="23"/>
      <c r="C31" s="127"/>
      <c r="D31" s="128"/>
      <c r="E31" s="21"/>
      <c r="F31" s="12"/>
      <c r="G31" s="84">
        <v>24</v>
      </c>
      <c r="H31" s="85" t="s">
        <v>52</v>
      </c>
      <c r="I31" s="107"/>
      <c r="J31" s="121" t="e">
        <f>SUM(J28:J30)</f>
        <v>#REF!</v>
      </c>
    </row>
    <row r="32" spans="1:26" ht="18" customHeight="1" thickBot="1" x14ac:dyDescent="0.3">
      <c r="A32" s="12"/>
      <c r="B32" s="40"/>
      <c r="C32" s="108"/>
      <c r="D32" s="114"/>
      <c r="E32" s="70"/>
      <c r="F32" s="71"/>
      <c r="G32" s="58" t="s">
        <v>53</v>
      </c>
      <c r="H32" s="108"/>
      <c r="I32" s="114"/>
      <c r="J32" s="111"/>
    </row>
    <row r="33" spans="1:10" ht="18" customHeight="1" thickTop="1" x14ac:dyDescent="0.25">
      <c r="A33" s="12"/>
      <c r="B33" s="96"/>
      <c r="C33" s="97"/>
      <c r="D33" s="129" t="s">
        <v>68</v>
      </c>
      <c r="E33" s="73"/>
      <c r="F33" s="98"/>
      <c r="G33" s="105">
        <v>26</v>
      </c>
      <c r="H33" s="130" t="s">
        <v>69</v>
      </c>
      <c r="I33" s="28"/>
      <c r="J33" s="106"/>
    </row>
    <row r="34" spans="1:10" ht="18" customHeight="1" x14ac:dyDescent="0.25">
      <c r="A34" s="12"/>
      <c r="B34" s="24"/>
      <c r="C34" s="20"/>
      <c r="D34" s="15"/>
      <c r="E34" s="15"/>
      <c r="F34" s="15"/>
      <c r="G34" s="15"/>
      <c r="H34" s="15"/>
      <c r="I34" s="28"/>
      <c r="J34" s="31"/>
    </row>
    <row r="35" spans="1:10" ht="18" customHeight="1" x14ac:dyDescent="0.25">
      <c r="A35" s="12"/>
      <c r="B35" s="25"/>
      <c r="C35" s="21"/>
      <c r="D35" s="3"/>
      <c r="E35" s="3"/>
      <c r="F35" s="3"/>
      <c r="G35" s="3"/>
      <c r="H35" s="3"/>
      <c r="I35" s="12"/>
      <c r="J35" s="32"/>
    </row>
    <row r="36" spans="1:10" ht="18" customHeight="1" x14ac:dyDescent="0.25">
      <c r="A36" s="12"/>
      <c r="B36" s="25"/>
      <c r="C36" s="21"/>
      <c r="D36" s="3"/>
      <c r="E36" s="3"/>
      <c r="F36" s="3"/>
      <c r="G36" s="3"/>
      <c r="H36" s="3"/>
      <c r="I36" s="12"/>
      <c r="J36" s="32"/>
    </row>
    <row r="37" spans="1:10" ht="18" customHeight="1" x14ac:dyDescent="0.25">
      <c r="A37" s="12"/>
      <c r="B37" s="25"/>
      <c r="C37" s="21"/>
      <c r="D37" s="3"/>
      <c r="E37" s="3"/>
      <c r="F37" s="3"/>
      <c r="G37" s="3"/>
      <c r="H37" s="3"/>
      <c r="I37" s="12"/>
      <c r="J37" s="32"/>
    </row>
    <row r="38" spans="1:10" ht="18" customHeight="1" x14ac:dyDescent="0.25">
      <c r="A38" s="12"/>
      <c r="B38" s="25"/>
      <c r="C38" s="21"/>
      <c r="D38" s="3"/>
      <c r="E38" s="3"/>
      <c r="F38" s="3"/>
      <c r="G38" s="3"/>
      <c r="H38" s="3"/>
      <c r="I38" s="12"/>
      <c r="J38" s="32"/>
    </row>
    <row r="39" spans="1:10" ht="18" customHeight="1" x14ac:dyDescent="0.25">
      <c r="A39" s="12"/>
      <c r="B39" s="25"/>
      <c r="C39" s="21"/>
      <c r="D39" s="3"/>
      <c r="E39" s="3"/>
      <c r="F39" s="3"/>
      <c r="G39" s="3"/>
      <c r="H39" s="3"/>
      <c r="I39" s="12"/>
      <c r="J39" s="32"/>
    </row>
    <row r="40" spans="1:10" ht="18" customHeight="1" thickBot="1" x14ac:dyDescent="0.3">
      <c r="A40" s="12"/>
      <c r="B40" s="69"/>
      <c r="C40" s="70"/>
      <c r="D40" s="13"/>
      <c r="E40" s="13"/>
      <c r="F40" s="13"/>
      <c r="G40" s="13"/>
      <c r="H40" s="13"/>
      <c r="I40" s="71"/>
      <c r="J40" s="72"/>
    </row>
    <row r="41" spans="1:10" ht="15.75" thickTop="1" x14ac:dyDescent="0.25">
      <c r="A41" s="12"/>
      <c r="B41" s="73"/>
      <c r="C41" s="73"/>
      <c r="D41" s="73"/>
      <c r="E41" s="73"/>
      <c r="F41" s="73"/>
      <c r="G41" s="73"/>
      <c r="H41" s="73"/>
      <c r="I41" s="73"/>
      <c r="J41" s="73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/>
  </sheetViews>
  <sheetFormatPr defaultColWidth="0" defaultRowHeight="15" x14ac:dyDescent="0.25"/>
  <cols>
    <col min="1" max="1" width="37.7109375" customWidth="1"/>
    <col min="2" max="4" width="10.7109375" customWidth="1"/>
    <col min="5" max="6" width="9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ht="20.100000000000001" customHeight="1" x14ac:dyDescent="0.25">
      <c r="A1" s="216" t="s">
        <v>28</v>
      </c>
      <c r="B1" s="217"/>
      <c r="C1" s="217"/>
      <c r="D1" s="218"/>
      <c r="E1" s="134" t="s">
        <v>25</v>
      </c>
      <c r="F1" s="133"/>
      <c r="W1">
        <v>30.126000000000001</v>
      </c>
    </row>
    <row r="2" spans="1:26" ht="20.100000000000001" customHeight="1" x14ac:dyDescent="0.25">
      <c r="A2" s="216" t="s">
        <v>29</v>
      </c>
      <c r="B2" s="217"/>
      <c r="C2" s="217"/>
      <c r="D2" s="218"/>
      <c r="E2" s="134" t="s">
        <v>23</v>
      </c>
      <c r="F2" s="133"/>
    </row>
    <row r="3" spans="1:26" ht="20.100000000000001" customHeight="1" x14ac:dyDescent="0.25">
      <c r="A3" s="216" t="s">
        <v>30</v>
      </c>
      <c r="B3" s="217"/>
      <c r="C3" s="217"/>
      <c r="D3" s="218"/>
      <c r="E3" s="134" t="s">
        <v>74</v>
      </c>
      <c r="F3" s="133"/>
    </row>
    <row r="4" spans="1:26" x14ac:dyDescent="0.25">
      <c r="A4" s="135" t="s">
        <v>1</v>
      </c>
      <c r="B4" s="132"/>
      <c r="C4" s="132"/>
      <c r="D4" s="132"/>
      <c r="E4" s="132"/>
      <c r="F4" s="132"/>
    </row>
    <row r="5" spans="1:26" x14ac:dyDescent="0.25">
      <c r="A5" s="135" t="s">
        <v>274</v>
      </c>
      <c r="B5" s="132"/>
      <c r="C5" s="132"/>
      <c r="D5" s="132"/>
      <c r="E5" s="132"/>
      <c r="F5" s="132"/>
    </row>
    <row r="6" spans="1:26" x14ac:dyDescent="0.25">
      <c r="A6" s="132"/>
      <c r="B6" s="132"/>
      <c r="C6" s="132"/>
      <c r="D6" s="132"/>
      <c r="E6" s="132"/>
      <c r="F6" s="132"/>
    </row>
    <row r="7" spans="1:26" x14ac:dyDescent="0.25">
      <c r="A7" s="132"/>
      <c r="B7" s="132"/>
      <c r="C7" s="132"/>
      <c r="D7" s="132"/>
      <c r="E7" s="132"/>
      <c r="F7" s="132"/>
    </row>
    <row r="8" spans="1:26" x14ac:dyDescent="0.25">
      <c r="A8" s="136" t="s">
        <v>75</v>
      </c>
      <c r="B8" s="132"/>
      <c r="C8" s="132"/>
      <c r="D8" s="132"/>
      <c r="E8" s="132"/>
      <c r="F8" s="132"/>
    </row>
    <row r="9" spans="1:26" x14ac:dyDescent="0.25">
      <c r="A9" s="137" t="s">
        <v>71</v>
      </c>
      <c r="B9" s="137" t="s">
        <v>65</v>
      </c>
      <c r="C9" s="137" t="s">
        <v>66</v>
      </c>
      <c r="D9" s="137" t="s">
        <v>42</v>
      </c>
      <c r="E9" s="137" t="s">
        <v>72</v>
      </c>
      <c r="F9" s="137" t="s">
        <v>73</v>
      </c>
    </row>
    <row r="10" spans="1:26" x14ac:dyDescent="0.25">
      <c r="A10" s="144" t="s">
        <v>76</v>
      </c>
      <c r="B10" s="145"/>
      <c r="C10" s="141"/>
      <c r="D10" s="141"/>
      <c r="E10" s="142"/>
      <c r="F10" s="142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3"/>
      <c r="W10" s="143"/>
      <c r="X10" s="143"/>
      <c r="Y10" s="143"/>
      <c r="Z10" s="143"/>
    </row>
    <row r="11" spans="1:26" x14ac:dyDescent="0.25">
      <c r="A11" s="146" t="s">
        <v>77</v>
      </c>
      <c r="B11" s="147" t="e">
        <f>#REF!</f>
        <v>#REF!</v>
      </c>
      <c r="C11" s="147" t="e">
        <f>#REF!</f>
        <v>#REF!</v>
      </c>
      <c r="D11" s="147" t="e">
        <f>#REF!</f>
        <v>#REF!</v>
      </c>
      <c r="E11" s="148" t="e">
        <f>#REF!</f>
        <v>#REF!</v>
      </c>
      <c r="F11" s="148" t="e">
        <f>#REF!</f>
        <v>#REF!</v>
      </c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43"/>
      <c r="W11" s="143"/>
      <c r="X11" s="143"/>
      <c r="Y11" s="143"/>
      <c r="Z11" s="143"/>
    </row>
    <row r="12" spans="1:26" x14ac:dyDescent="0.25">
      <c r="A12" s="146" t="s">
        <v>80</v>
      </c>
      <c r="B12" s="147" t="e">
        <f>#REF!</f>
        <v>#REF!</v>
      </c>
      <c r="C12" s="147" t="e">
        <f>#REF!</f>
        <v>#REF!</v>
      </c>
      <c r="D12" s="147" t="e">
        <f>#REF!</f>
        <v>#REF!</v>
      </c>
      <c r="E12" s="148" t="e">
        <f>#REF!</f>
        <v>#REF!</v>
      </c>
      <c r="F12" s="148" t="e">
        <f>#REF!</f>
        <v>#REF!</v>
      </c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</row>
    <row r="13" spans="1:26" x14ac:dyDescent="0.25">
      <c r="A13" s="146" t="s">
        <v>82</v>
      </c>
      <c r="B13" s="147" t="e">
        <f>#REF!</f>
        <v>#REF!</v>
      </c>
      <c r="C13" s="147" t="e">
        <f>#REF!</f>
        <v>#REF!</v>
      </c>
      <c r="D13" s="147" t="e">
        <f>#REF!</f>
        <v>#REF!</v>
      </c>
      <c r="E13" s="148" t="e">
        <f>#REF!</f>
        <v>#REF!</v>
      </c>
      <c r="F13" s="148" t="e">
        <f>#REF!</f>
        <v>#REF!</v>
      </c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</row>
    <row r="14" spans="1:26" x14ac:dyDescent="0.25">
      <c r="A14" s="146" t="s">
        <v>83</v>
      </c>
      <c r="B14" s="147" t="e">
        <f>#REF!</f>
        <v>#REF!</v>
      </c>
      <c r="C14" s="147" t="e">
        <f>#REF!</f>
        <v>#REF!</v>
      </c>
      <c r="D14" s="147" t="e">
        <f>#REF!</f>
        <v>#REF!</v>
      </c>
      <c r="E14" s="148" t="e">
        <f>#REF!</f>
        <v>#REF!</v>
      </c>
      <c r="F14" s="148" t="e">
        <f>#REF!</f>
        <v>#REF!</v>
      </c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</row>
    <row r="15" spans="1:26" x14ac:dyDescent="0.25">
      <c r="A15" s="2" t="s">
        <v>76</v>
      </c>
      <c r="B15" s="149" t="e">
        <f>#REF!</f>
        <v>#REF!</v>
      </c>
      <c r="C15" s="149" t="e">
        <f>#REF!</f>
        <v>#REF!</v>
      </c>
      <c r="D15" s="149" t="e">
        <f>#REF!</f>
        <v>#REF!</v>
      </c>
      <c r="E15" s="150" t="e">
        <f>#REF!</f>
        <v>#REF!</v>
      </c>
      <c r="F15" s="150" t="e">
        <f>#REF!</f>
        <v>#REF!</v>
      </c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</row>
    <row r="16" spans="1:26" x14ac:dyDescent="0.25">
      <c r="A16" s="1"/>
      <c r="B16" s="139"/>
      <c r="C16" s="139"/>
      <c r="D16" s="139"/>
      <c r="E16" s="138"/>
      <c r="F16" s="138"/>
    </row>
    <row r="17" spans="1:26" x14ac:dyDescent="0.25">
      <c r="A17" s="2" t="s">
        <v>84</v>
      </c>
      <c r="B17" s="149" t="e">
        <f>#REF!</f>
        <v>#REF!</v>
      </c>
      <c r="C17" s="149" t="e">
        <f>#REF!</f>
        <v>#REF!</v>
      </c>
      <c r="D17" s="149" t="e">
        <f>#REF!</f>
        <v>#REF!</v>
      </c>
      <c r="E17" s="150" t="e">
        <f>#REF!</f>
        <v>#REF!</v>
      </c>
      <c r="F17" s="150" t="e">
        <f>#REF!</f>
        <v>#REF!</v>
      </c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</row>
    <row r="18" spans="1:26" x14ac:dyDescent="0.25">
      <c r="A18" s="1"/>
      <c r="B18" s="139"/>
      <c r="C18" s="139"/>
      <c r="D18" s="139"/>
      <c r="E18" s="138"/>
      <c r="F18" s="138"/>
    </row>
    <row r="19" spans="1:26" x14ac:dyDescent="0.25">
      <c r="A19" s="1"/>
      <c r="B19" s="139"/>
      <c r="C19" s="139"/>
      <c r="D19" s="139"/>
      <c r="E19" s="138"/>
      <c r="F19" s="138"/>
    </row>
    <row r="20" spans="1:26" x14ac:dyDescent="0.25">
      <c r="A20" s="1"/>
      <c r="B20" s="139"/>
      <c r="C20" s="139"/>
      <c r="D20" s="139"/>
      <c r="E20" s="138"/>
      <c r="F20" s="138"/>
    </row>
    <row r="21" spans="1:26" x14ac:dyDescent="0.25">
      <c r="A21" s="1"/>
      <c r="B21" s="139"/>
      <c r="C21" s="139"/>
      <c r="D21" s="139"/>
      <c r="E21" s="138"/>
      <c r="F21" s="138"/>
    </row>
    <row r="22" spans="1:26" x14ac:dyDescent="0.25">
      <c r="A22" s="1"/>
      <c r="B22" s="139"/>
      <c r="C22" s="139"/>
      <c r="D22" s="139"/>
      <c r="E22" s="138"/>
      <c r="F22" s="138"/>
    </row>
    <row r="23" spans="1:26" x14ac:dyDescent="0.25">
      <c r="A23" s="1"/>
      <c r="B23" s="139"/>
      <c r="C23" s="139"/>
      <c r="D23" s="139"/>
      <c r="E23" s="138"/>
      <c r="F23" s="138"/>
    </row>
    <row r="24" spans="1:26" x14ac:dyDescent="0.25">
      <c r="A24" s="1"/>
      <c r="B24" s="139"/>
      <c r="C24" s="139"/>
      <c r="D24" s="139"/>
      <c r="E24" s="138"/>
      <c r="F24" s="138"/>
    </row>
    <row r="25" spans="1:26" x14ac:dyDescent="0.25">
      <c r="A25" s="1"/>
      <c r="B25" s="139"/>
      <c r="C25" s="139"/>
      <c r="D25" s="139"/>
      <c r="E25" s="138"/>
      <c r="F25" s="138"/>
    </row>
    <row r="26" spans="1:26" x14ac:dyDescent="0.25">
      <c r="A26" s="1"/>
      <c r="B26" s="139"/>
      <c r="C26" s="139"/>
      <c r="D26" s="139"/>
      <c r="E26" s="138"/>
      <c r="F26" s="138"/>
    </row>
    <row r="27" spans="1:26" x14ac:dyDescent="0.25">
      <c r="A27" s="1"/>
      <c r="B27" s="139"/>
      <c r="C27" s="139"/>
      <c r="D27" s="139"/>
      <c r="E27" s="138"/>
      <c r="F27" s="138"/>
    </row>
    <row r="28" spans="1:26" x14ac:dyDescent="0.25">
      <c r="A28" s="1"/>
      <c r="B28" s="139"/>
      <c r="C28" s="139"/>
      <c r="D28" s="139"/>
      <c r="E28" s="138"/>
      <c r="F28" s="138"/>
    </row>
    <row r="29" spans="1:26" x14ac:dyDescent="0.25">
      <c r="A29" s="1"/>
      <c r="B29" s="139"/>
      <c r="C29" s="139"/>
      <c r="D29" s="139"/>
      <c r="E29" s="138"/>
      <c r="F29" s="138"/>
    </row>
    <row r="30" spans="1:26" x14ac:dyDescent="0.25">
      <c r="A30" s="1"/>
      <c r="B30" s="139"/>
      <c r="C30" s="139"/>
      <c r="D30" s="139"/>
      <c r="E30" s="138"/>
      <c r="F30" s="138"/>
    </row>
    <row r="31" spans="1:26" x14ac:dyDescent="0.25">
      <c r="A31" s="1"/>
      <c r="B31" s="139"/>
      <c r="C31" s="139"/>
      <c r="D31" s="139"/>
      <c r="E31" s="138"/>
      <c r="F31" s="138"/>
    </row>
    <row r="32" spans="1:26" x14ac:dyDescent="0.25">
      <c r="A32" s="1"/>
      <c r="B32" s="139"/>
      <c r="C32" s="139"/>
      <c r="D32" s="139"/>
      <c r="E32" s="138"/>
      <c r="F32" s="138"/>
    </row>
    <row r="33" spans="1:6" x14ac:dyDescent="0.25">
      <c r="A33" s="1"/>
      <c r="B33" s="139"/>
      <c r="C33" s="139"/>
      <c r="D33" s="139"/>
      <c r="E33" s="138"/>
      <c r="F33" s="138"/>
    </row>
    <row r="34" spans="1:6" x14ac:dyDescent="0.25">
      <c r="A34" s="1"/>
      <c r="B34" s="139"/>
      <c r="C34" s="139"/>
      <c r="D34" s="139"/>
      <c r="E34" s="138"/>
      <c r="F34" s="138"/>
    </row>
    <row r="35" spans="1:6" x14ac:dyDescent="0.25">
      <c r="A35" s="1"/>
      <c r="B35" s="139"/>
      <c r="C35" s="139"/>
      <c r="D35" s="139"/>
      <c r="E35" s="138"/>
      <c r="F35" s="138"/>
    </row>
    <row r="36" spans="1:6" x14ac:dyDescent="0.25">
      <c r="A36" s="1"/>
      <c r="B36" s="139"/>
      <c r="C36" s="139"/>
      <c r="D36" s="139"/>
      <c r="E36" s="138"/>
      <c r="F36" s="138"/>
    </row>
    <row r="37" spans="1:6" x14ac:dyDescent="0.25">
      <c r="A37" s="1"/>
      <c r="B37" s="139"/>
      <c r="C37" s="139"/>
      <c r="D37" s="139"/>
      <c r="E37" s="138"/>
      <c r="F37" s="138"/>
    </row>
    <row r="38" spans="1:6" x14ac:dyDescent="0.25">
      <c r="A38" s="1"/>
      <c r="B38" s="139"/>
      <c r="C38" s="139"/>
      <c r="D38" s="139"/>
      <c r="E38" s="138"/>
      <c r="F38" s="138"/>
    </row>
    <row r="39" spans="1:6" x14ac:dyDescent="0.25">
      <c r="A39" s="1"/>
      <c r="B39" s="139"/>
      <c r="C39" s="139"/>
      <c r="D39" s="139"/>
      <c r="E39" s="138"/>
      <c r="F39" s="138"/>
    </row>
    <row r="40" spans="1:6" x14ac:dyDescent="0.25">
      <c r="A40" s="1"/>
      <c r="B40" s="139"/>
      <c r="C40" s="139"/>
      <c r="D40" s="139"/>
      <c r="E40" s="138"/>
      <c r="F40" s="138"/>
    </row>
    <row r="41" spans="1:6" x14ac:dyDescent="0.25">
      <c r="A41" s="1"/>
      <c r="B41" s="139"/>
      <c r="C41" s="139"/>
      <c r="D41" s="139"/>
      <c r="E41" s="138"/>
      <c r="F41" s="138"/>
    </row>
    <row r="42" spans="1:6" x14ac:dyDescent="0.25">
      <c r="A42" s="1"/>
      <c r="B42" s="139"/>
      <c r="C42" s="139"/>
      <c r="D42" s="139"/>
      <c r="E42" s="138"/>
      <c r="F42" s="138"/>
    </row>
    <row r="43" spans="1:6" x14ac:dyDescent="0.25">
      <c r="A43" s="1"/>
      <c r="B43" s="139"/>
      <c r="C43" s="139"/>
      <c r="D43" s="139"/>
      <c r="E43" s="138"/>
      <c r="F43" s="138"/>
    </row>
    <row r="44" spans="1:6" x14ac:dyDescent="0.25">
      <c r="A44" s="1"/>
      <c r="B44" s="139"/>
      <c r="C44" s="139"/>
      <c r="D44" s="139"/>
      <c r="E44" s="138"/>
      <c r="F44" s="138"/>
    </row>
    <row r="45" spans="1:6" x14ac:dyDescent="0.25">
      <c r="A45" s="1"/>
      <c r="B45" s="139"/>
      <c r="C45" s="139"/>
      <c r="D45" s="139"/>
      <c r="E45" s="138"/>
      <c r="F45" s="138"/>
    </row>
    <row r="46" spans="1:6" x14ac:dyDescent="0.25">
      <c r="A46" s="1"/>
      <c r="B46" s="139"/>
      <c r="C46" s="139"/>
      <c r="D46" s="139"/>
      <c r="E46" s="138"/>
      <c r="F46" s="138"/>
    </row>
    <row r="47" spans="1:6" x14ac:dyDescent="0.25">
      <c r="A47" s="1"/>
      <c r="B47" s="139"/>
      <c r="C47" s="139"/>
      <c r="D47" s="139"/>
      <c r="E47" s="138"/>
      <c r="F47" s="138"/>
    </row>
    <row r="48" spans="1:6" x14ac:dyDescent="0.25">
      <c r="A48" s="1"/>
      <c r="B48" s="139"/>
      <c r="C48" s="139"/>
      <c r="D48" s="139"/>
      <c r="E48" s="138"/>
      <c r="F48" s="138"/>
    </row>
    <row r="49" spans="1:6" x14ac:dyDescent="0.25">
      <c r="A49" s="1"/>
      <c r="B49" s="139"/>
      <c r="C49" s="139"/>
      <c r="D49" s="139"/>
      <c r="E49" s="138"/>
      <c r="F49" s="138"/>
    </row>
    <row r="50" spans="1:6" x14ac:dyDescent="0.25">
      <c r="A50" s="1"/>
      <c r="B50" s="139"/>
      <c r="C50" s="139"/>
      <c r="D50" s="139"/>
      <c r="E50" s="138"/>
      <c r="F50" s="138"/>
    </row>
    <row r="51" spans="1:6" x14ac:dyDescent="0.25">
      <c r="A51" s="1"/>
      <c r="B51" s="139"/>
      <c r="C51" s="139"/>
      <c r="D51" s="139"/>
      <c r="E51" s="138"/>
      <c r="F51" s="138"/>
    </row>
    <row r="52" spans="1:6" x14ac:dyDescent="0.25">
      <c r="A52" s="1"/>
      <c r="B52" s="139"/>
      <c r="C52" s="139"/>
      <c r="D52" s="139"/>
      <c r="E52" s="138"/>
      <c r="F52" s="138"/>
    </row>
    <row r="53" spans="1:6" x14ac:dyDescent="0.25">
      <c r="A53" s="1"/>
      <c r="B53" s="139"/>
      <c r="C53" s="139"/>
      <c r="D53" s="139"/>
      <c r="E53" s="138"/>
      <c r="F53" s="138"/>
    </row>
    <row r="54" spans="1:6" x14ac:dyDescent="0.25">
      <c r="A54" s="1"/>
      <c r="B54" s="139"/>
      <c r="C54" s="139"/>
      <c r="D54" s="139"/>
      <c r="E54" s="138"/>
      <c r="F54" s="138"/>
    </row>
    <row r="55" spans="1:6" x14ac:dyDescent="0.25">
      <c r="A55" s="1"/>
      <c r="B55" s="139"/>
      <c r="C55" s="139"/>
      <c r="D55" s="139"/>
      <c r="E55" s="138"/>
      <c r="F55" s="138"/>
    </row>
    <row r="56" spans="1:6" x14ac:dyDescent="0.25">
      <c r="A56" s="1"/>
      <c r="B56" s="139"/>
      <c r="C56" s="139"/>
      <c r="D56" s="139"/>
      <c r="E56" s="138"/>
      <c r="F56" s="138"/>
    </row>
    <row r="57" spans="1:6" x14ac:dyDescent="0.25">
      <c r="A57" s="1"/>
      <c r="B57" s="139"/>
      <c r="C57" s="139"/>
      <c r="D57" s="139"/>
      <c r="E57" s="138"/>
      <c r="F57" s="138"/>
    </row>
    <row r="58" spans="1:6" x14ac:dyDescent="0.25">
      <c r="A58" s="1"/>
      <c r="B58" s="139"/>
      <c r="C58" s="139"/>
      <c r="D58" s="139"/>
      <c r="E58" s="138"/>
      <c r="F58" s="138"/>
    </row>
    <row r="59" spans="1:6" x14ac:dyDescent="0.25">
      <c r="A59" s="1"/>
      <c r="B59" s="139"/>
      <c r="C59" s="139"/>
      <c r="D59" s="139"/>
      <c r="E59" s="138"/>
      <c r="F59" s="138"/>
    </row>
    <row r="60" spans="1:6" x14ac:dyDescent="0.25">
      <c r="A60" s="1"/>
      <c r="B60" s="139"/>
      <c r="C60" s="139"/>
      <c r="D60" s="139"/>
      <c r="E60" s="138"/>
      <c r="F60" s="138"/>
    </row>
    <row r="61" spans="1:6" x14ac:dyDescent="0.25">
      <c r="A61" s="1"/>
      <c r="B61" s="139"/>
      <c r="C61" s="139"/>
      <c r="D61" s="139"/>
      <c r="E61" s="138"/>
      <c r="F61" s="138"/>
    </row>
    <row r="62" spans="1:6" x14ac:dyDescent="0.25">
      <c r="A62" s="1"/>
      <c r="B62" s="139"/>
      <c r="C62" s="139"/>
      <c r="D62" s="139"/>
      <c r="E62" s="138"/>
      <c r="F62" s="138"/>
    </row>
    <row r="63" spans="1:6" x14ac:dyDescent="0.25">
      <c r="A63" s="1"/>
      <c r="B63" s="139"/>
      <c r="C63" s="139"/>
      <c r="D63" s="139"/>
      <c r="E63" s="138"/>
      <c r="F63" s="138"/>
    </row>
    <row r="64" spans="1:6" x14ac:dyDescent="0.25">
      <c r="A64" s="1"/>
      <c r="B64" s="139"/>
      <c r="C64" s="139"/>
      <c r="D64" s="139"/>
      <c r="E64" s="138"/>
      <c r="F64" s="138"/>
    </row>
    <row r="65" spans="1:6" x14ac:dyDescent="0.25">
      <c r="A65" s="1"/>
      <c r="B65" s="139"/>
      <c r="C65" s="139"/>
      <c r="D65" s="139"/>
      <c r="E65" s="138"/>
      <c r="F65" s="138"/>
    </row>
    <row r="66" spans="1:6" x14ac:dyDescent="0.25">
      <c r="A66" s="1"/>
      <c r="B66" s="139"/>
      <c r="C66" s="139"/>
      <c r="D66" s="139"/>
      <c r="E66" s="138"/>
      <c r="F66" s="138"/>
    </row>
    <row r="67" spans="1:6" x14ac:dyDescent="0.25">
      <c r="A67" s="1"/>
      <c r="B67" s="139"/>
      <c r="C67" s="139"/>
      <c r="D67" s="139"/>
      <c r="E67" s="138"/>
      <c r="F67" s="138"/>
    </row>
    <row r="68" spans="1:6" x14ac:dyDescent="0.25">
      <c r="A68" s="1"/>
      <c r="B68" s="139"/>
      <c r="C68" s="139"/>
      <c r="D68" s="139"/>
      <c r="E68" s="138"/>
      <c r="F68" s="138"/>
    </row>
    <row r="69" spans="1:6" x14ac:dyDescent="0.25">
      <c r="A69" s="1"/>
      <c r="B69" s="139"/>
      <c r="C69" s="139"/>
      <c r="D69" s="139"/>
      <c r="E69" s="138"/>
      <c r="F69" s="138"/>
    </row>
    <row r="70" spans="1:6" x14ac:dyDescent="0.25">
      <c r="A70" s="1"/>
      <c r="B70" s="139"/>
      <c r="C70" s="139"/>
      <c r="D70" s="139"/>
      <c r="E70" s="138"/>
      <c r="F70" s="138"/>
    </row>
    <row r="71" spans="1:6" x14ac:dyDescent="0.25">
      <c r="A71" s="1"/>
      <c r="B71" s="139"/>
      <c r="C71" s="139"/>
      <c r="D71" s="139"/>
      <c r="E71" s="138"/>
      <c r="F71" s="138"/>
    </row>
    <row r="72" spans="1:6" x14ac:dyDescent="0.25">
      <c r="A72" s="1"/>
      <c r="B72" s="139"/>
      <c r="C72" s="139"/>
      <c r="D72" s="139"/>
      <c r="E72" s="138"/>
      <c r="F72" s="138"/>
    </row>
    <row r="73" spans="1:6" x14ac:dyDescent="0.25">
      <c r="A73" s="1"/>
      <c r="B73" s="139"/>
      <c r="C73" s="139"/>
      <c r="D73" s="139"/>
      <c r="E73" s="138"/>
      <c r="F73" s="138"/>
    </row>
    <row r="74" spans="1:6" x14ac:dyDescent="0.25">
      <c r="A74" s="1"/>
      <c r="B74" s="139"/>
      <c r="C74" s="139"/>
      <c r="D74" s="139"/>
      <c r="E74" s="138"/>
      <c r="F74" s="138"/>
    </row>
    <row r="75" spans="1:6" x14ac:dyDescent="0.25">
      <c r="A75" s="1"/>
      <c r="B75" s="139"/>
      <c r="C75" s="139"/>
      <c r="D75" s="139"/>
      <c r="E75" s="138"/>
      <c r="F75" s="138"/>
    </row>
    <row r="76" spans="1:6" x14ac:dyDescent="0.25">
      <c r="A76" s="1"/>
      <c r="B76" s="139"/>
      <c r="C76" s="139"/>
      <c r="D76" s="139"/>
      <c r="E76" s="138"/>
      <c r="F76" s="138"/>
    </row>
    <row r="77" spans="1:6" x14ac:dyDescent="0.25">
      <c r="A77" s="1"/>
      <c r="B77" s="139"/>
      <c r="C77" s="139"/>
      <c r="D77" s="139"/>
      <c r="E77" s="138"/>
      <c r="F77" s="138"/>
    </row>
    <row r="78" spans="1:6" x14ac:dyDescent="0.25">
      <c r="A78" s="1"/>
      <c r="B78" s="139"/>
      <c r="C78" s="139"/>
      <c r="D78" s="139"/>
      <c r="E78" s="138"/>
      <c r="F78" s="138"/>
    </row>
    <row r="79" spans="1:6" x14ac:dyDescent="0.25">
      <c r="A79" s="1"/>
      <c r="B79" s="139"/>
      <c r="C79" s="139"/>
      <c r="D79" s="139"/>
      <c r="E79" s="138"/>
      <c r="F79" s="138"/>
    </row>
    <row r="80" spans="1:6" x14ac:dyDescent="0.25">
      <c r="A80" s="1"/>
      <c r="B80" s="139"/>
      <c r="C80" s="139"/>
      <c r="D80" s="139"/>
      <c r="E80" s="138"/>
      <c r="F80" s="138"/>
    </row>
    <row r="81" spans="1:6" x14ac:dyDescent="0.25">
      <c r="A81" s="1"/>
      <c r="B81" s="139"/>
      <c r="C81" s="139"/>
      <c r="D81" s="139"/>
      <c r="E81" s="138"/>
      <c r="F81" s="138"/>
    </row>
    <row r="82" spans="1:6" x14ac:dyDescent="0.25">
      <c r="A82" s="1"/>
      <c r="B82" s="139"/>
      <c r="C82" s="139"/>
      <c r="D82" s="139"/>
      <c r="E82" s="138"/>
      <c r="F82" s="138"/>
    </row>
    <row r="83" spans="1:6" x14ac:dyDescent="0.25">
      <c r="A83" s="1"/>
      <c r="B83" s="139"/>
      <c r="C83" s="139"/>
      <c r="D83" s="139"/>
      <c r="E83" s="138"/>
      <c r="F83" s="138"/>
    </row>
    <row r="84" spans="1:6" x14ac:dyDescent="0.25">
      <c r="A84" s="1"/>
      <c r="B84" s="139"/>
      <c r="C84" s="139"/>
      <c r="D84" s="139"/>
      <c r="E84" s="138"/>
      <c r="F84" s="138"/>
    </row>
    <row r="85" spans="1:6" x14ac:dyDescent="0.25">
      <c r="A85" s="1"/>
      <c r="B85" s="139"/>
      <c r="C85" s="139"/>
      <c r="D85" s="139"/>
      <c r="E85" s="138"/>
      <c r="F85" s="138"/>
    </row>
    <row r="86" spans="1:6" x14ac:dyDescent="0.25">
      <c r="A86" s="1"/>
      <c r="B86" s="1"/>
      <c r="C86" s="1"/>
      <c r="D86" s="1"/>
      <c r="E86" s="1"/>
      <c r="F86" s="1"/>
    </row>
    <row r="87" spans="1:6" x14ac:dyDescent="0.25">
      <c r="A87" s="1"/>
      <c r="B87" s="1"/>
      <c r="C87" s="1"/>
      <c r="D87" s="1"/>
      <c r="E87" s="1"/>
      <c r="F87" s="1"/>
    </row>
    <row r="88" spans="1:6" x14ac:dyDescent="0.25">
      <c r="A88" s="1"/>
      <c r="B88" s="1"/>
      <c r="C88" s="1"/>
      <c r="D88" s="1"/>
      <c r="E88" s="1"/>
      <c r="F88" s="1"/>
    </row>
    <row r="89" spans="1:6" x14ac:dyDescent="0.25">
      <c r="A89" s="1"/>
      <c r="B89" s="1"/>
      <c r="C89" s="1"/>
      <c r="D89" s="1"/>
      <c r="E89" s="1"/>
      <c r="F89" s="1"/>
    </row>
    <row r="90" spans="1:6" x14ac:dyDescent="0.25">
      <c r="A90" s="1"/>
      <c r="B90" s="1"/>
      <c r="C90" s="1"/>
      <c r="D90" s="1"/>
      <c r="E90" s="1"/>
      <c r="F90" s="1"/>
    </row>
    <row r="91" spans="1:6" x14ac:dyDescent="0.25">
      <c r="A91" s="1"/>
      <c r="B91" s="1"/>
      <c r="C91" s="1"/>
      <c r="D91" s="1"/>
      <c r="E91" s="1"/>
      <c r="F91" s="1"/>
    </row>
    <row r="92" spans="1:6" x14ac:dyDescent="0.25">
      <c r="A92" s="1"/>
      <c r="B92" s="1"/>
      <c r="C92" s="1"/>
      <c r="D92" s="1"/>
      <c r="E92" s="1"/>
      <c r="F92" s="1"/>
    </row>
    <row r="93" spans="1:6" x14ac:dyDescent="0.25">
      <c r="A93" s="1"/>
      <c r="B93" s="1"/>
      <c r="C93" s="1"/>
      <c r="D93" s="1"/>
      <c r="E93" s="1"/>
      <c r="F93" s="1"/>
    </row>
    <row r="94" spans="1:6" x14ac:dyDescent="0.25">
      <c r="A94" s="1"/>
      <c r="B94" s="1"/>
      <c r="C94" s="1"/>
      <c r="D94" s="1"/>
      <c r="E94" s="1"/>
      <c r="F94" s="1"/>
    </row>
    <row r="95" spans="1:6" x14ac:dyDescent="0.25">
      <c r="A95" s="1"/>
      <c r="B95" s="1"/>
      <c r="C95" s="1"/>
      <c r="D95" s="1"/>
      <c r="E95" s="1"/>
      <c r="F95" s="1"/>
    </row>
    <row r="96" spans="1:6" x14ac:dyDescent="0.25">
      <c r="A96" s="1"/>
      <c r="B96" s="1"/>
      <c r="C96" s="1"/>
      <c r="D96" s="1"/>
      <c r="E96" s="1"/>
      <c r="F96" s="1"/>
    </row>
    <row r="97" spans="1:6" x14ac:dyDescent="0.25">
      <c r="A97" s="1"/>
      <c r="B97" s="1"/>
      <c r="C97" s="1"/>
      <c r="D97" s="1"/>
      <c r="E97" s="1"/>
      <c r="F97" s="1"/>
    </row>
    <row r="98" spans="1:6" x14ac:dyDescent="0.25">
      <c r="A98" s="1"/>
      <c r="B98" s="1"/>
      <c r="C98" s="1"/>
      <c r="D98" s="1"/>
      <c r="E98" s="1"/>
      <c r="F98" s="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ageMargins left="0.7" right="0.7" top="0.75" bottom="0.75" header="0.3" footer="0.3"/>
  <pageSetup paperSize="9" scale="9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3"/>
      <c r="C1" s="13"/>
      <c r="D1" s="13"/>
      <c r="E1" s="13"/>
      <c r="F1" s="14" t="s">
        <v>281</v>
      </c>
      <c r="G1" s="13"/>
      <c r="H1" s="13"/>
      <c r="I1" s="13"/>
      <c r="J1" s="13"/>
      <c r="W1">
        <v>30.126000000000001</v>
      </c>
    </row>
    <row r="2" spans="1:23" ht="30" customHeight="1" thickTop="1" x14ac:dyDescent="0.25">
      <c r="A2" s="12"/>
      <c r="B2" s="204" t="s">
        <v>1</v>
      </c>
      <c r="C2" s="205"/>
      <c r="D2" s="205"/>
      <c r="E2" s="205"/>
      <c r="F2" s="205"/>
      <c r="G2" s="205"/>
      <c r="H2" s="205"/>
      <c r="I2" s="205"/>
      <c r="J2" s="206"/>
    </row>
    <row r="3" spans="1:23" ht="18" customHeight="1" x14ac:dyDescent="0.25">
      <c r="A3" s="12"/>
      <c r="B3" s="22"/>
      <c r="C3" s="19"/>
      <c r="D3" s="16"/>
      <c r="E3" s="16"/>
      <c r="F3" s="16"/>
      <c r="G3" s="16"/>
      <c r="H3" s="16"/>
      <c r="I3" s="36" t="s">
        <v>21</v>
      </c>
      <c r="J3" s="29"/>
    </row>
    <row r="4" spans="1:23" ht="18" customHeight="1" x14ac:dyDescent="0.25">
      <c r="A4" s="12"/>
      <c r="B4" s="22"/>
      <c r="C4" s="19"/>
      <c r="D4" s="16"/>
      <c r="E4" s="16"/>
      <c r="F4" s="16"/>
      <c r="G4" s="16"/>
      <c r="H4" s="16"/>
      <c r="I4" s="36" t="s">
        <v>23</v>
      </c>
      <c r="J4" s="29"/>
    </row>
    <row r="5" spans="1:23" ht="18" customHeight="1" thickBot="1" x14ac:dyDescent="0.3">
      <c r="A5" s="12"/>
      <c r="B5" s="37" t="s">
        <v>24</v>
      </c>
      <c r="C5" s="19"/>
      <c r="D5" s="16"/>
      <c r="E5" s="16"/>
      <c r="F5" s="38" t="s">
        <v>25</v>
      </c>
      <c r="G5" s="16"/>
      <c r="H5" s="16"/>
      <c r="I5" s="36" t="s">
        <v>26</v>
      </c>
      <c r="J5" s="39" t="s">
        <v>27</v>
      </c>
    </row>
    <row r="6" spans="1:23" ht="20.100000000000001" customHeight="1" thickTop="1" x14ac:dyDescent="0.25">
      <c r="A6" s="12"/>
      <c r="B6" s="207" t="s">
        <v>28</v>
      </c>
      <c r="C6" s="208"/>
      <c r="D6" s="208"/>
      <c r="E6" s="208"/>
      <c r="F6" s="208"/>
      <c r="G6" s="208"/>
      <c r="H6" s="208"/>
      <c r="I6" s="208"/>
      <c r="J6" s="209"/>
    </row>
    <row r="7" spans="1:23" ht="18" customHeight="1" x14ac:dyDescent="0.25">
      <c r="A7" s="12"/>
      <c r="B7" s="48" t="s">
        <v>31</v>
      </c>
      <c r="C7" s="41"/>
      <c r="D7" s="17"/>
      <c r="E7" s="17"/>
      <c r="F7" s="17"/>
      <c r="G7" s="49" t="s">
        <v>32</v>
      </c>
      <c r="H7" s="17"/>
      <c r="I7" s="27"/>
      <c r="J7" s="42"/>
    </row>
    <row r="8" spans="1:23" ht="20.100000000000001" customHeight="1" x14ac:dyDescent="0.25">
      <c r="A8" s="12"/>
      <c r="B8" s="210" t="s">
        <v>29</v>
      </c>
      <c r="C8" s="211"/>
      <c r="D8" s="211"/>
      <c r="E8" s="211"/>
      <c r="F8" s="211"/>
      <c r="G8" s="211"/>
      <c r="H8" s="211"/>
      <c r="I8" s="211"/>
      <c r="J8" s="212"/>
    </row>
    <row r="9" spans="1:23" ht="18" customHeight="1" x14ac:dyDescent="0.25">
      <c r="A9" s="12"/>
      <c r="B9" s="37" t="s">
        <v>34</v>
      </c>
      <c r="C9" s="19"/>
      <c r="D9" s="16"/>
      <c r="E9" s="16"/>
      <c r="F9" s="16"/>
      <c r="G9" s="38" t="s">
        <v>35</v>
      </c>
      <c r="H9" s="16"/>
      <c r="I9" s="26"/>
      <c r="J9" s="29"/>
    </row>
    <row r="10" spans="1:23" ht="20.100000000000001" customHeight="1" x14ac:dyDescent="0.25">
      <c r="A10" s="12"/>
      <c r="B10" s="210" t="s">
        <v>30</v>
      </c>
      <c r="C10" s="211"/>
      <c r="D10" s="211"/>
      <c r="E10" s="211"/>
      <c r="F10" s="211"/>
      <c r="G10" s="211"/>
      <c r="H10" s="211"/>
      <c r="I10" s="211"/>
      <c r="J10" s="212"/>
    </row>
    <row r="11" spans="1:23" ht="18" customHeight="1" thickBot="1" x14ac:dyDescent="0.3">
      <c r="A11" s="12"/>
      <c r="B11" s="37" t="s">
        <v>33</v>
      </c>
      <c r="C11" s="19"/>
      <c r="D11" s="16"/>
      <c r="E11" s="16"/>
      <c r="F11" s="16"/>
      <c r="G11" s="38" t="s">
        <v>32</v>
      </c>
      <c r="H11" s="16"/>
      <c r="I11" s="26"/>
      <c r="J11" s="29"/>
    </row>
    <row r="12" spans="1:23" ht="18" customHeight="1" thickTop="1" x14ac:dyDescent="0.25">
      <c r="A12" s="12"/>
      <c r="B12" s="43"/>
      <c r="C12" s="44"/>
      <c r="D12" s="45"/>
      <c r="E12" s="45"/>
      <c r="F12" s="45"/>
      <c r="G12" s="45"/>
      <c r="H12" s="45"/>
      <c r="I12" s="46"/>
      <c r="J12" s="47"/>
    </row>
    <row r="13" spans="1:23" ht="18" customHeight="1" thickBot="1" x14ac:dyDescent="0.3">
      <c r="A13" s="12"/>
      <c r="B13" s="40"/>
      <c r="C13" s="41"/>
      <c r="D13" s="17"/>
      <c r="E13" s="17"/>
      <c r="F13" s="17"/>
      <c r="G13" s="17"/>
      <c r="H13" s="17"/>
      <c r="I13" s="27"/>
      <c r="J13" s="42"/>
    </row>
    <row r="14" spans="1:23" ht="18" customHeight="1" thickTop="1" x14ac:dyDescent="0.25">
      <c r="A14" s="12"/>
      <c r="B14" s="51" t="s">
        <v>36</v>
      </c>
      <c r="C14" s="196"/>
      <c r="D14" s="80" t="s">
        <v>65</v>
      </c>
      <c r="E14" s="81" t="s">
        <v>66</v>
      </c>
      <c r="F14" s="79" t="s">
        <v>67</v>
      </c>
      <c r="G14" s="50" t="s">
        <v>43</v>
      </c>
      <c r="H14" s="44"/>
      <c r="I14" s="46"/>
      <c r="J14" s="47"/>
    </row>
    <row r="15" spans="1:23" ht="18" customHeight="1" x14ac:dyDescent="0.25">
      <c r="A15" s="12"/>
      <c r="B15" s="86">
        <v>1</v>
      </c>
      <c r="C15" s="87" t="s">
        <v>37</v>
      </c>
      <c r="D15" s="88" t="e">
        <f>'Kryci_list 1064'!D15+'Kryci_list 1065'!D15+'Kryci_list 1066'!D15+'Kryci_list 1067'!D15+'Kryci_list 1069'!D15+'Kryci_list 1077'!D15+'Kryci_list 1078'!D15+'Kryci_list 1079'!D15</f>
        <v>#REF!</v>
      </c>
      <c r="E15" s="89" t="e">
        <f>'Kryci_list 1064'!E15+'Kryci_list 1065'!E15+'Kryci_list 1066'!E15+'Kryci_list 1067'!E15+'Kryci_list 1069'!E15+'Kryci_list 1077'!E15+'Kryci_list 1078'!E15+'Kryci_list 1079'!E15</f>
        <v>#REF!</v>
      </c>
      <c r="F15" s="87" t="e">
        <f>'Kryci_list 1064'!F15+'Kryci_list 1065'!F15+'Kryci_list 1066'!F15+'Kryci_list 1067'!F15+'Kryci_list 1069'!F15+'Kryci_list 1077'!F15+'Kryci_list 1078'!F15+'Kryci_list 1079'!F15</f>
        <v>#REF!</v>
      </c>
      <c r="G15" s="52">
        <v>7</v>
      </c>
      <c r="H15" s="54" t="s">
        <v>10</v>
      </c>
      <c r="I15" s="27"/>
      <c r="J15" s="56">
        <f>'Kryci_list 1064'!J15+'Kryci_list 1065'!J15+'Kryci_list 1066'!J15+'Kryci_list 1067'!J15+'Kryci_list 1069'!J15+'Kryci_list 1077'!J15+'Kryci_list 1078'!J15+'Kryci_list 1079'!J15</f>
        <v>0</v>
      </c>
    </row>
    <row r="16" spans="1:23" ht="18" customHeight="1" x14ac:dyDescent="0.25">
      <c r="A16" s="12"/>
      <c r="B16" s="84">
        <v>2</v>
      </c>
      <c r="C16" s="85" t="s">
        <v>38</v>
      </c>
      <c r="D16" s="90">
        <f>'Kryci_list 1064'!D16+'Kryci_list 1065'!D16+'Kryci_list 1066'!D16+'Kryci_list 1067'!D16+'Kryci_list 1069'!D16+'Kryci_list 1077'!D16+'Kryci_list 1078'!D16+'Kryci_list 1079'!D16</f>
        <v>0</v>
      </c>
      <c r="E16" s="91">
        <f>'Kryci_list 1064'!E16+'Kryci_list 1065'!E16+'Kryci_list 1066'!E16+'Kryci_list 1067'!E16+'Kryci_list 1069'!E16+'Kryci_list 1077'!E16+'Kryci_list 1078'!E16+'Kryci_list 1079'!E16</f>
        <v>0</v>
      </c>
      <c r="F16" s="100">
        <f>'Kryci_list 1064'!F16+'Kryci_list 1065'!F16+'Kryci_list 1066'!F16+'Kryci_list 1067'!F16+'Kryci_list 1069'!F16+'Kryci_list 1077'!F16+'Kryci_list 1078'!F16+'Kryci_list 1079'!F16</f>
        <v>0</v>
      </c>
      <c r="G16" s="103"/>
      <c r="H16" s="115"/>
      <c r="I16" s="117"/>
      <c r="J16" s="110"/>
    </row>
    <row r="17" spans="1:10" ht="18" customHeight="1" x14ac:dyDescent="0.25">
      <c r="A17" s="12"/>
      <c r="B17" s="58">
        <v>3</v>
      </c>
      <c r="C17" s="61" t="s">
        <v>39</v>
      </c>
      <c r="D17" s="82">
        <f>'Kryci_list 1064'!D17+'Kryci_list 1065'!D17+'Kryci_list 1066'!D17+'Kryci_list 1067'!D17+'Kryci_list 1069'!D17+'Kryci_list 1077'!D17+'Kryci_list 1078'!D17+'Kryci_list 1079'!D17</f>
        <v>0</v>
      </c>
      <c r="E17" s="83">
        <f>'Kryci_list 1064'!E17+'Kryci_list 1065'!E17+'Kryci_list 1066'!E17+'Kryci_list 1067'!E17+'Kryci_list 1069'!E17+'Kryci_list 1077'!E17+'Kryci_list 1078'!E17+'Kryci_list 1079'!E17</f>
        <v>0</v>
      </c>
      <c r="F17" s="75">
        <f>'Kryci_list 1064'!F17+'Kryci_list 1065'!F17+'Kryci_list 1066'!F17+'Kryci_list 1067'!F17+'Kryci_list 1069'!F17+'Kryci_list 1077'!F17+'Kryci_list 1078'!F17+'Kryci_list 1079'!F17</f>
        <v>0</v>
      </c>
      <c r="G17" s="52">
        <v>8</v>
      </c>
      <c r="H17" s="62" t="s">
        <v>45</v>
      </c>
      <c r="I17" s="117"/>
      <c r="J17" s="110" t="e">
        <f>Rekapitulácia!E15</f>
        <v>#REF!</v>
      </c>
    </row>
    <row r="18" spans="1:10" ht="18" customHeight="1" x14ac:dyDescent="0.25">
      <c r="A18" s="12"/>
      <c r="B18" s="52">
        <v>4</v>
      </c>
      <c r="C18" s="62" t="s">
        <v>282</v>
      </c>
      <c r="D18" s="66">
        <f>'Kryci_list 1064'!D18+'Kryci_list 1065'!D18+'Kryci_list 1066'!D18+'Kryci_list 1067'!D18+'Kryci_list 1069'!D18+'Kryci_list 1077'!D18+'Kryci_list 1078'!D18+'Kryci_list 1079'!D18</f>
        <v>0</v>
      </c>
      <c r="E18" s="65">
        <f>'Kryci_list 1064'!E18+'Kryci_list 1065'!E18+'Kryci_list 1066'!E18+'Kryci_list 1067'!E18+'Kryci_list 1069'!E18+'Kryci_list 1077'!E18+'Kryci_list 1078'!E18+'Kryci_list 1079'!E18</f>
        <v>0</v>
      </c>
      <c r="F18" s="68">
        <f>'Kryci_list 1064'!F18+'Kryci_list 1065'!F18+'Kryci_list 1066'!F18+'Kryci_list 1067'!F18+'Kryci_list 1069'!F18+'Kryci_list 1077'!F18+'Kryci_list 1078'!F18+'Kryci_list 1079'!F18</f>
        <v>0</v>
      </c>
      <c r="G18" s="52">
        <v>9</v>
      </c>
      <c r="H18" s="62" t="s">
        <v>46</v>
      </c>
      <c r="I18" s="117"/>
      <c r="J18" s="110">
        <f>Rekapitulácia!D15</f>
        <v>0</v>
      </c>
    </row>
    <row r="19" spans="1:10" ht="18" customHeight="1" x14ac:dyDescent="0.25">
      <c r="A19" s="12"/>
      <c r="B19" s="52">
        <v>5</v>
      </c>
      <c r="C19" s="62" t="s">
        <v>41</v>
      </c>
      <c r="D19" s="66">
        <f>'Kryci_list 1064'!D19+'Kryci_list 1065'!D19+'Kryci_list 1066'!D19+'Kryci_list 1067'!D19+'Kryci_list 1069'!D19+'Kryci_list 1077'!D19+'Kryci_list 1078'!D19+'Kryci_list 1079'!D19</f>
        <v>0</v>
      </c>
      <c r="E19" s="65">
        <f>'Kryci_list 1064'!E19+'Kryci_list 1065'!E19+'Kryci_list 1066'!E19+'Kryci_list 1067'!E19+'Kryci_list 1069'!E19+'Kryci_list 1077'!E19+'Kryci_list 1078'!E19+'Kryci_list 1079'!E19</f>
        <v>0</v>
      </c>
      <c r="F19" s="68">
        <f>'Kryci_list 1064'!F19+'Kryci_list 1065'!F19+'Kryci_list 1066'!F19+'Kryci_list 1067'!F19+'Kryci_list 1069'!F19+'Kryci_list 1077'!F19+'Kryci_list 1078'!F19+'Kryci_list 1079'!F19</f>
        <v>0</v>
      </c>
      <c r="G19" s="103"/>
      <c r="H19" s="115"/>
      <c r="I19" s="117"/>
      <c r="J19" s="116"/>
    </row>
    <row r="20" spans="1:10" ht="18" customHeight="1" thickBot="1" x14ac:dyDescent="0.3">
      <c r="A20" s="12"/>
      <c r="B20" s="52">
        <v>6</v>
      </c>
      <c r="C20" s="63" t="s">
        <v>42</v>
      </c>
      <c r="D20" s="67"/>
      <c r="E20" s="95"/>
      <c r="F20" s="101" t="e">
        <f>SUM(F15:F19)</f>
        <v>#REF!</v>
      </c>
      <c r="G20" s="52">
        <v>10</v>
      </c>
      <c r="H20" s="62" t="s">
        <v>42</v>
      </c>
      <c r="I20" s="119"/>
      <c r="J20" s="94" t="e">
        <f>SUM(J16:J19)</f>
        <v>#REF!</v>
      </c>
    </row>
    <row r="21" spans="1:10" ht="18" customHeight="1" thickTop="1" x14ac:dyDescent="0.25">
      <c r="A21" s="12"/>
      <c r="B21" s="57" t="s">
        <v>54</v>
      </c>
      <c r="C21" s="60" t="s">
        <v>55</v>
      </c>
      <c r="D21" s="64"/>
      <c r="E21" s="18"/>
      <c r="F21" s="93"/>
      <c r="G21" s="57" t="s">
        <v>61</v>
      </c>
      <c r="H21" s="53" t="s">
        <v>55</v>
      </c>
      <c r="I21" s="27"/>
      <c r="J21" s="120"/>
    </row>
    <row r="22" spans="1:10" ht="18" customHeight="1" x14ac:dyDescent="0.25">
      <c r="A22" s="12"/>
      <c r="B22" s="58">
        <v>11</v>
      </c>
      <c r="C22" s="54" t="s">
        <v>56</v>
      </c>
      <c r="D22" s="74"/>
      <c r="E22" s="78"/>
      <c r="F22" s="75" t="e">
        <f>'Kryci_list 1064'!F22+'Kryci_list 1065'!F22+'Kryci_list 1066'!F22+'Kryci_list 1067'!F22+'Kryci_list 1069'!F22+'Kryci_list 1077'!F22+'Kryci_list 1078'!F22+'Kryci_list 1079'!F22</f>
        <v>#REF!</v>
      </c>
      <c r="G22" s="58">
        <v>16</v>
      </c>
      <c r="H22" s="61" t="s">
        <v>62</v>
      </c>
      <c r="I22" s="117"/>
      <c r="J22" s="109" t="e">
        <f>'Kryci_list 1064'!J22+'Kryci_list 1065'!J22+'Kryci_list 1066'!J22+'Kryci_list 1067'!J22+'Kryci_list 1069'!J22+'Kryci_list 1077'!J22+'Kryci_list 1078'!J22+'Kryci_list 1079'!J22</f>
        <v>#REF!</v>
      </c>
    </row>
    <row r="23" spans="1:10" ht="18" customHeight="1" x14ac:dyDescent="0.25">
      <c r="A23" s="12"/>
      <c r="B23" s="52">
        <v>12</v>
      </c>
      <c r="C23" s="55" t="s">
        <v>57</v>
      </c>
      <c r="D23" s="59"/>
      <c r="E23" s="78"/>
      <c r="F23" s="68" t="e">
        <f>'Kryci_list 1064'!F23+'Kryci_list 1065'!F23+'Kryci_list 1066'!F23+'Kryci_list 1067'!F23+'Kryci_list 1069'!F23+'Kryci_list 1077'!F23+'Kryci_list 1078'!F23+'Kryci_list 1079'!F23</f>
        <v>#REF!</v>
      </c>
      <c r="G23" s="52">
        <v>17</v>
      </c>
      <c r="H23" s="62" t="s">
        <v>63</v>
      </c>
      <c r="I23" s="117"/>
      <c r="J23" s="110" t="e">
        <f>'Kryci_list 1064'!J23+'Kryci_list 1065'!J23+'Kryci_list 1066'!J23+'Kryci_list 1067'!J23+'Kryci_list 1069'!J23+'Kryci_list 1077'!J23+'Kryci_list 1078'!J23+'Kryci_list 1079'!J23</f>
        <v>#REF!</v>
      </c>
    </row>
    <row r="24" spans="1:10" ht="18" customHeight="1" x14ac:dyDescent="0.25">
      <c r="A24" s="12"/>
      <c r="B24" s="52">
        <v>13</v>
      </c>
      <c r="C24" s="55" t="s">
        <v>58</v>
      </c>
      <c r="D24" s="59"/>
      <c r="E24" s="78"/>
      <c r="F24" s="68" t="e">
        <f>'Kryci_list 1064'!F24+'Kryci_list 1065'!F24+'Kryci_list 1066'!F24+'Kryci_list 1067'!F24+'Kryci_list 1069'!F24+'Kryci_list 1077'!F24+'Kryci_list 1078'!F24+'Kryci_list 1079'!F24</f>
        <v>#REF!</v>
      </c>
      <c r="G24" s="52">
        <v>18</v>
      </c>
      <c r="H24" s="62" t="s">
        <v>64</v>
      </c>
      <c r="I24" s="117"/>
      <c r="J24" s="110" t="e">
        <f>'Kryci_list 1064'!J24+'Kryci_list 1065'!J24+'Kryci_list 1066'!J24+'Kryci_list 1067'!J24+'Kryci_list 1069'!J24+'Kryci_list 1077'!J24+'Kryci_list 1078'!J24+'Kryci_list 1079'!J24</f>
        <v>#REF!</v>
      </c>
    </row>
    <row r="25" spans="1:10" ht="18" customHeight="1" x14ac:dyDescent="0.25">
      <c r="A25" s="12"/>
      <c r="B25" s="52">
        <v>14</v>
      </c>
      <c r="C25" s="19"/>
      <c r="D25" s="59"/>
      <c r="E25" s="78"/>
      <c r="F25" s="76"/>
      <c r="G25" s="52">
        <v>19</v>
      </c>
      <c r="H25" s="115"/>
      <c r="I25" s="117"/>
      <c r="J25" s="110"/>
    </row>
    <row r="26" spans="1:10" ht="18" customHeight="1" thickBot="1" x14ac:dyDescent="0.3">
      <c r="A26" s="12"/>
      <c r="B26" s="52">
        <v>15</v>
      </c>
      <c r="C26" s="55"/>
      <c r="D26" s="59"/>
      <c r="E26" s="59"/>
      <c r="F26" s="102"/>
      <c r="G26" s="52">
        <v>20</v>
      </c>
      <c r="H26" s="62" t="s">
        <v>42</v>
      </c>
      <c r="I26" s="119"/>
      <c r="J26" s="94" t="e">
        <f>SUM(J22:J25)+SUM(F22:F25)</f>
        <v>#REF!</v>
      </c>
    </row>
    <row r="27" spans="1:10" ht="18" customHeight="1" thickTop="1" x14ac:dyDescent="0.25">
      <c r="A27" s="12"/>
      <c r="B27" s="96"/>
      <c r="C27" s="131" t="s">
        <v>70</v>
      </c>
      <c r="D27" s="124"/>
      <c r="E27" s="97"/>
      <c r="F27" s="28"/>
      <c r="G27" s="104" t="s">
        <v>47</v>
      </c>
      <c r="H27" s="99" t="s">
        <v>48</v>
      </c>
      <c r="I27" s="27"/>
      <c r="J27" s="30"/>
    </row>
    <row r="28" spans="1:10" ht="18" customHeight="1" x14ac:dyDescent="0.25">
      <c r="A28" s="12"/>
      <c r="B28" s="25"/>
      <c r="C28" s="122"/>
      <c r="D28" s="125"/>
      <c r="E28" s="21"/>
      <c r="F28" s="12"/>
      <c r="G28" s="84">
        <v>21</v>
      </c>
      <c r="H28" s="85" t="s">
        <v>49</v>
      </c>
      <c r="I28" s="112"/>
      <c r="J28" s="92" t="e">
        <f>F20+J20+F26+J26</f>
        <v>#REF!</v>
      </c>
    </row>
    <row r="29" spans="1:10" ht="18" customHeight="1" x14ac:dyDescent="0.25">
      <c r="A29" s="12"/>
      <c r="B29" s="69"/>
      <c r="C29" s="123"/>
      <c r="D29" s="126"/>
      <c r="E29" s="21"/>
      <c r="F29" s="12"/>
      <c r="G29" s="58">
        <v>22</v>
      </c>
      <c r="H29" s="61" t="s">
        <v>50</v>
      </c>
      <c r="I29" s="113" t="e">
        <f>Rekapitulácia!B16</f>
        <v>#REF!</v>
      </c>
      <c r="J29" s="109" t="e">
        <f>ROUND(((ROUND(I29,2)*20)/100),2)*1</f>
        <v>#REF!</v>
      </c>
    </row>
    <row r="30" spans="1:10" ht="18" customHeight="1" x14ac:dyDescent="0.25">
      <c r="A30" s="12"/>
      <c r="B30" s="22"/>
      <c r="C30" s="115"/>
      <c r="D30" s="117"/>
      <c r="E30" s="21"/>
      <c r="F30" s="12"/>
      <c r="G30" s="52">
        <v>23</v>
      </c>
      <c r="H30" s="62" t="s">
        <v>51</v>
      </c>
      <c r="I30" s="77" t="e">
        <f>Rekapitulácia!B17</f>
        <v>#REF!</v>
      </c>
      <c r="J30" s="110" t="e">
        <f>ROUND(((ROUND(I30,2)*0)/100),2)</f>
        <v>#REF!</v>
      </c>
    </row>
    <row r="31" spans="1:10" ht="18" customHeight="1" x14ac:dyDescent="0.25">
      <c r="A31" s="12"/>
      <c r="B31" s="23"/>
      <c r="C31" s="127"/>
      <c r="D31" s="128"/>
      <c r="E31" s="21"/>
      <c r="F31" s="12"/>
      <c r="G31" s="52">
        <v>24</v>
      </c>
      <c r="H31" s="62" t="s">
        <v>52</v>
      </c>
      <c r="I31" s="26"/>
      <c r="J31" s="201" t="e">
        <f>SUM(J28:J30)</f>
        <v>#REF!</v>
      </c>
    </row>
    <row r="32" spans="1:10" ht="18" customHeight="1" thickBot="1" x14ac:dyDescent="0.3">
      <c r="A32" s="12"/>
      <c r="B32" s="40"/>
      <c r="C32" s="108"/>
      <c r="D32" s="114"/>
      <c r="E32" s="70"/>
      <c r="F32" s="71"/>
      <c r="G32" s="197" t="s">
        <v>53</v>
      </c>
      <c r="H32" s="198"/>
      <c r="I32" s="199"/>
      <c r="J32" s="200"/>
    </row>
    <row r="33" spans="1:10" ht="18" customHeight="1" thickTop="1" x14ac:dyDescent="0.25">
      <c r="A33" s="12"/>
      <c r="B33" s="96"/>
      <c r="C33" s="97"/>
      <c r="D33" s="129" t="s">
        <v>68</v>
      </c>
      <c r="E33" s="73"/>
      <c r="F33" s="73"/>
      <c r="G33" s="15"/>
      <c r="H33" s="129" t="s">
        <v>69</v>
      </c>
      <c r="I33" s="28"/>
      <c r="J33" s="31"/>
    </row>
    <row r="34" spans="1:10" ht="18" customHeight="1" x14ac:dyDescent="0.25">
      <c r="A34" s="12"/>
      <c r="B34" s="24"/>
      <c r="C34" s="20"/>
      <c r="D34" s="15"/>
      <c r="E34" s="15"/>
      <c r="F34" s="15"/>
      <c r="G34" s="15"/>
      <c r="H34" s="15"/>
      <c r="I34" s="28"/>
      <c r="J34" s="31"/>
    </row>
    <row r="35" spans="1:10" ht="18" customHeight="1" x14ac:dyDescent="0.25">
      <c r="A35" s="12"/>
      <c r="B35" s="25"/>
      <c r="C35" s="21"/>
      <c r="D35" s="3"/>
      <c r="E35" s="3"/>
      <c r="F35" s="3"/>
      <c r="G35" s="3"/>
      <c r="H35" s="3"/>
      <c r="I35" s="12"/>
      <c r="J35" s="32"/>
    </row>
    <row r="36" spans="1:10" ht="18" customHeight="1" x14ac:dyDescent="0.25">
      <c r="A36" s="12"/>
      <c r="B36" s="25"/>
      <c r="C36" s="21"/>
      <c r="D36" s="3"/>
      <c r="E36" s="3"/>
      <c r="F36" s="3"/>
      <c r="G36" s="3"/>
      <c r="H36" s="3"/>
      <c r="I36" s="12"/>
      <c r="J36" s="32"/>
    </row>
    <row r="37" spans="1:10" ht="18" customHeight="1" x14ac:dyDescent="0.25">
      <c r="A37" s="12"/>
      <c r="B37" s="25"/>
      <c r="C37" s="21"/>
      <c r="D37" s="3"/>
      <c r="E37" s="3"/>
      <c r="F37" s="3"/>
      <c r="G37" s="3"/>
      <c r="H37" s="3"/>
      <c r="I37" s="12"/>
      <c r="J37" s="32"/>
    </row>
    <row r="38" spans="1:10" ht="18" customHeight="1" x14ac:dyDescent="0.25">
      <c r="A38" s="12"/>
      <c r="B38" s="25"/>
      <c r="C38" s="21"/>
      <c r="D38" s="3"/>
      <c r="E38" s="3"/>
      <c r="F38" s="3"/>
      <c r="G38" s="3"/>
      <c r="H38" s="3"/>
      <c r="I38" s="12"/>
      <c r="J38" s="32"/>
    </row>
    <row r="39" spans="1:10" ht="18" customHeight="1" x14ac:dyDescent="0.25">
      <c r="A39" s="12"/>
      <c r="B39" s="25"/>
      <c r="C39" s="21"/>
      <c r="D39" s="3"/>
      <c r="E39" s="3"/>
      <c r="F39" s="3"/>
      <c r="G39" s="3"/>
      <c r="H39" s="3"/>
      <c r="I39" s="12"/>
      <c r="J39" s="32"/>
    </row>
    <row r="40" spans="1:10" ht="18" customHeight="1" thickBot="1" x14ac:dyDescent="0.3">
      <c r="A40" s="12"/>
      <c r="B40" s="69"/>
      <c r="C40" s="70"/>
      <c r="D40" s="13"/>
      <c r="E40" s="13"/>
      <c r="F40" s="13"/>
      <c r="G40" s="13"/>
      <c r="H40" s="13"/>
      <c r="I40" s="71"/>
      <c r="J40" s="72"/>
    </row>
    <row r="41" spans="1:10" ht="15.75" thickTop="1" x14ac:dyDescent="0.25">
      <c r="A41" s="12"/>
      <c r="B41" s="73"/>
      <c r="C41" s="73"/>
      <c r="D41" s="73"/>
      <c r="E41" s="73"/>
      <c r="F41" s="73"/>
      <c r="G41" s="73"/>
      <c r="H41" s="73"/>
      <c r="I41" s="73"/>
      <c r="J41" s="73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3"/>
      <c r="C1" s="13"/>
      <c r="D1" s="13"/>
      <c r="E1" s="13"/>
      <c r="F1" s="14" t="s">
        <v>20</v>
      </c>
      <c r="G1" s="13"/>
      <c r="H1" s="13"/>
      <c r="I1" s="13"/>
      <c r="J1" s="13"/>
      <c r="W1">
        <v>30.126000000000001</v>
      </c>
    </row>
    <row r="2" spans="1:23" ht="30" customHeight="1" thickTop="1" x14ac:dyDescent="0.25">
      <c r="A2" s="12"/>
      <c r="B2" s="213" t="s">
        <v>1</v>
      </c>
      <c r="C2" s="214"/>
      <c r="D2" s="214"/>
      <c r="E2" s="214"/>
      <c r="F2" s="214"/>
      <c r="G2" s="214"/>
      <c r="H2" s="214"/>
      <c r="I2" s="214"/>
      <c r="J2" s="215"/>
    </row>
    <row r="3" spans="1:23" ht="18" customHeight="1" x14ac:dyDescent="0.25">
      <c r="A3" s="12"/>
      <c r="B3" s="33" t="s">
        <v>275</v>
      </c>
      <c r="C3" s="34"/>
      <c r="D3" s="35"/>
      <c r="E3" s="35"/>
      <c r="F3" s="35"/>
      <c r="G3" s="16"/>
      <c r="H3" s="16"/>
      <c r="I3" s="36" t="s">
        <v>21</v>
      </c>
      <c r="J3" s="29"/>
    </row>
    <row r="4" spans="1:23" ht="18" customHeight="1" x14ac:dyDescent="0.25">
      <c r="A4" s="12"/>
      <c r="B4" s="22"/>
      <c r="C4" s="19"/>
      <c r="D4" s="16"/>
      <c r="E4" s="16"/>
      <c r="F4" s="16"/>
      <c r="G4" s="16"/>
      <c r="H4" s="16"/>
      <c r="I4" s="36" t="s">
        <v>23</v>
      </c>
      <c r="J4" s="29"/>
    </row>
    <row r="5" spans="1:23" ht="18" customHeight="1" thickBot="1" x14ac:dyDescent="0.3">
      <c r="A5" s="12"/>
      <c r="B5" s="37" t="s">
        <v>24</v>
      </c>
      <c r="C5" s="19"/>
      <c r="D5" s="16"/>
      <c r="E5" s="16"/>
      <c r="F5" s="38" t="s">
        <v>25</v>
      </c>
      <c r="G5" s="16"/>
      <c r="H5" s="16"/>
      <c r="I5" s="36" t="s">
        <v>26</v>
      </c>
      <c r="J5" s="39" t="s">
        <v>27</v>
      </c>
    </row>
    <row r="6" spans="1:23" ht="20.100000000000001" customHeight="1" thickTop="1" x14ac:dyDescent="0.25">
      <c r="A6" s="12"/>
      <c r="B6" s="207" t="s">
        <v>28</v>
      </c>
      <c r="C6" s="208"/>
      <c r="D6" s="208"/>
      <c r="E6" s="208"/>
      <c r="F6" s="208"/>
      <c r="G6" s="208"/>
      <c r="H6" s="208"/>
      <c r="I6" s="208"/>
      <c r="J6" s="209"/>
    </row>
    <row r="7" spans="1:23" ht="18" customHeight="1" x14ac:dyDescent="0.25">
      <c r="A7" s="12"/>
      <c r="B7" s="48" t="s">
        <v>31</v>
      </c>
      <c r="C7" s="41"/>
      <c r="D7" s="17"/>
      <c r="E7" s="17"/>
      <c r="F7" s="17"/>
      <c r="G7" s="49" t="s">
        <v>32</v>
      </c>
      <c r="H7" s="17"/>
      <c r="I7" s="27"/>
      <c r="J7" s="42"/>
    </row>
    <row r="8" spans="1:23" ht="20.100000000000001" customHeight="1" x14ac:dyDescent="0.25">
      <c r="A8" s="12"/>
      <c r="B8" s="210" t="s">
        <v>29</v>
      </c>
      <c r="C8" s="211"/>
      <c r="D8" s="211"/>
      <c r="E8" s="211"/>
      <c r="F8" s="211"/>
      <c r="G8" s="211"/>
      <c r="H8" s="211"/>
      <c r="I8" s="211"/>
      <c r="J8" s="212"/>
    </row>
    <row r="9" spans="1:23" ht="18" customHeight="1" x14ac:dyDescent="0.25">
      <c r="A9" s="12"/>
      <c r="B9" s="37" t="s">
        <v>34</v>
      </c>
      <c r="C9" s="19"/>
      <c r="D9" s="16"/>
      <c r="E9" s="16"/>
      <c r="F9" s="16"/>
      <c r="G9" s="38" t="s">
        <v>35</v>
      </c>
      <c r="H9" s="16"/>
      <c r="I9" s="26"/>
      <c r="J9" s="29"/>
    </row>
    <row r="10" spans="1:23" ht="20.100000000000001" customHeight="1" x14ac:dyDescent="0.25">
      <c r="A10" s="12"/>
      <c r="B10" s="210" t="s">
        <v>30</v>
      </c>
      <c r="C10" s="211"/>
      <c r="D10" s="211"/>
      <c r="E10" s="211"/>
      <c r="F10" s="211"/>
      <c r="G10" s="211"/>
      <c r="H10" s="211"/>
      <c r="I10" s="211"/>
      <c r="J10" s="212"/>
    </row>
    <row r="11" spans="1:23" ht="18" customHeight="1" thickBot="1" x14ac:dyDescent="0.3">
      <c r="A11" s="12"/>
      <c r="B11" s="37" t="s">
        <v>33</v>
      </c>
      <c r="C11" s="19"/>
      <c r="D11" s="16"/>
      <c r="E11" s="16"/>
      <c r="F11" s="16"/>
      <c r="G11" s="38" t="s">
        <v>32</v>
      </c>
      <c r="H11" s="16"/>
      <c r="I11" s="26"/>
      <c r="J11" s="29"/>
    </row>
    <row r="12" spans="1:23" ht="18" customHeight="1" thickTop="1" x14ac:dyDescent="0.25">
      <c r="A12" s="12"/>
      <c r="B12" s="43"/>
      <c r="C12" s="44"/>
      <c r="D12" s="45"/>
      <c r="E12" s="45"/>
      <c r="F12" s="45"/>
      <c r="G12" s="45"/>
      <c r="H12" s="45"/>
      <c r="I12" s="46"/>
      <c r="J12" s="47"/>
    </row>
    <row r="13" spans="1:23" ht="18" customHeight="1" thickBot="1" x14ac:dyDescent="0.3">
      <c r="A13" s="12"/>
      <c r="B13" s="40"/>
      <c r="C13" s="41"/>
      <c r="D13" s="17"/>
      <c r="E13" s="17"/>
      <c r="F13" s="17"/>
      <c r="G13" s="17"/>
      <c r="H13" s="17"/>
      <c r="I13" s="27"/>
      <c r="J13" s="42"/>
    </row>
    <row r="14" spans="1:23" ht="18" customHeight="1" thickTop="1" x14ac:dyDescent="0.25">
      <c r="A14" s="12"/>
      <c r="B14" s="51" t="s">
        <v>36</v>
      </c>
      <c r="C14" s="79" t="s">
        <v>6</v>
      </c>
      <c r="D14" s="80" t="s">
        <v>65</v>
      </c>
      <c r="E14" s="81" t="s">
        <v>66</v>
      </c>
      <c r="F14" s="79" t="s">
        <v>67</v>
      </c>
      <c r="G14" s="51" t="s">
        <v>43</v>
      </c>
      <c r="H14" s="44"/>
      <c r="I14" s="46"/>
      <c r="J14" s="47"/>
    </row>
    <row r="15" spans="1:23" ht="18" customHeight="1" x14ac:dyDescent="0.25">
      <c r="A15" s="12"/>
      <c r="B15" s="86">
        <v>1</v>
      </c>
      <c r="C15" s="87" t="s">
        <v>37</v>
      </c>
      <c r="D15" s="88" t="e">
        <f>'Rekap 1078'!B15</f>
        <v>#REF!</v>
      </c>
      <c r="E15" s="89" t="e">
        <f>'Rekap 1078'!C15</f>
        <v>#REF!</v>
      </c>
      <c r="F15" s="87" t="e">
        <f>'Rekap 1078'!D15</f>
        <v>#REF!</v>
      </c>
      <c r="G15" s="52">
        <v>7</v>
      </c>
      <c r="H15" s="54" t="s">
        <v>44</v>
      </c>
      <c r="I15" s="27"/>
      <c r="J15" s="56">
        <v>0</v>
      </c>
    </row>
    <row r="16" spans="1:23" ht="18" customHeight="1" x14ac:dyDescent="0.25">
      <c r="A16" s="12"/>
      <c r="B16" s="84">
        <v>2</v>
      </c>
      <c r="C16" s="85" t="s">
        <v>38</v>
      </c>
      <c r="D16" s="90"/>
      <c r="E16" s="91"/>
      <c r="F16" s="100"/>
      <c r="G16" s="103"/>
      <c r="H16" s="115"/>
      <c r="I16" s="117"/>
      <c r="J16" s="110"/>
    </row>
    <row r="17" spans="1:26" ht="18" customHeight="1" x14ac:dyDescent="0.25">
      <c r="A17" s="12"/>
      <c r="B17" s="58">
        <v>3</v>
      </c>
      <c r="C17" s="61" t="s">
        <v>39</v>
      </c>
      <c r="D17" s="82"/>
      <c r="E17" s="83"/>
      <c r="F17" s="75"/>
      <c r="G17" s="52">
        <v>8</v>
      </c>
      <c r="H17" s="62" t="s">
        <v>45</v>
      </c>
      <c r="I17" s="117"/>
      <c r="J17" s="110" t="e">
        <f>#REF!</f>
        <v>#REF!</v>
      </c>
    </row>
    <row r="18" spans="1:26" ht="18" customHeight="1" x14ac:dyDescent="0.25">
      <c r="A18" s="12"/>
      <c r="B18" s="52">
        <v>4</v>
      </c>
      <c r="C18" s="62" t="s">
        <v>40</v>
      </c>
      <c r="D18" s="66"/>
      <c r="E18" s="65"/>
      <c r="F18" s="68"/>
      <c r="G18" s="52">
        <v>9</v>
      </c>
      <c r="H18" s="62" t="s">
        <v>46</v>
      </c>
      <c r="I18" s="117"/>
      <c r="J18" s="110">
        <v>0</v>
      </c>
    </row>
    <row r="19" spans="1:26" ht="18" customHeight="1" x14ac:dyDescent="0.25">
      <c r="A19" s="12"/>
      <c r="B19" s="52">
        <v>5</v>
      </c>
      <c r="C19" s="62" t="s">
        <v>41</v>
      </c>
      <c r="D19" s="66"/>
      <c r="E19" s="65"/>
      <c r="F19" s="68"/>
      <c r="G19" s="103"/>
      <c r="H19" s="115"/>
      <c r="I19" s="117"/>
      <c r="J19" s="116"/>
    </row>
    <row r="20" spans="1:26" ht="18" customHeight="1" thickBot="1" x14ac:dyDescent="0.3">
      <c r="A20" s="12"/>
      <c r="B20" s="52">
        <v>6</v>
      </c>
      <c r="C20" s="63" t="s">
        <v>42</v>
      </c>
      <c r="D20" s="67"/>
      <c r="E20" s="95"/>
      <c r="F20" s="101" t="e">
        <f>SUM(F15:F19)</f>
        <v>#REF!</v>
      </c>
      <c r="G20" s="52">
        <v>10</v>
      </c>
      <c r="H20" s="62" t="s">
        <v>42</v>
      </c>
      <c r="I20" s="119"/>
      <c r="J20" s="94" t="e">
        <f>SUM(J15:J19)</f>
        <v>#REF!</v>
      </c>
    </row>
    <row r="21" spans="1:26" ht="18" customHeight="1" thickTop="1" x14ac:dyDescent="0.25">
      <c r="A21" s="12"/>
      <c r="B21" s="57" t="s">
        <v>54</v>
      </c>
      <c r="C21" s="60" t="s">
        <v>55</v>
      </c>
      <c r="D21" s="64"/>
      <c r="E21" s="18"/>
      <c r="F21" s="93"/>
      <c r="G21" s="57" t="s">
        <v>61</v>
      </c>
      <c r="H21" s="53" t="s">
        <v>55</v>
      </c>
      <c r="I21" s="27"/>
      <c r="J21" s="120"/>
    </row>
    <row r="22" spans="1:26" ht="18" customHeight="1" x14ac:dyDescent="0.25">
      <c r="A22" s="12"/>
      <c r="B22" s="58">
        <v>11</v>
      </c>
      <c r="C22" s="54" t="s">
        <v>56</v>
      </c>
      <c r="D22" s="74"/>
      <c r="E22" s="77" t="s">
        <v>59</v>
      </c>
      <c r="F22" s="75" t="e">
        <f>((F15*U22*0)+(F16*V22*0)+(F17*W22*0))/100</f>
        <v>#REF!</v>
      </c>
      <c r="G22" s="58">
        <v>16</v>
      </c>
      <c r="H22" s="61" t="s">
        <v>62</v>
      </c>
      <c r="I22" s="118" t="s">
        <v>59</v>
      </c>
      <c r="J22" s="109" t="e">
        <f>((F15*X22*0)+(F16*Y22*0)+(F17*Z22*0))/100</f>
        <v>#REF!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2"/>
      <c r="B23" s="52">
        <v>12</v>
      </c>
      <c r="C23" s="55" t="s">
        <v>57</v>
      </c>
      <c r="D23" s="59"/>
      <c r="E23" s="77" t="s">
        <v>60</v>
      </c>
      <c r="F23" s="68" t="e">
        <f>((F15*U23*0)+(F16*V23*0)+(F17*W23*0))/100</f>
        <v>#REF!</v>
      </c>
      <c r="G23" s="52">
        <v>17</v>
      </c>
      <c r="H23" s="62" t="s">
        <v>63</v>
      </c>
      <c r="I23" s="118" t="s">
        <v>59</v>
      </c>
      <c r="J23" s="110" t="e">
        <f>((F15*X23*0)+(F16*Y23*0)+(F17*Z23*0))/100</f>
        <v>#REF!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2"/>
      <c r="B24" s="52">
        <v>13</v>
      </c>
      <c r="C24" s="55" t="s">
        <v>58</v>
      </c>
      <c r="D24" s="59"/>
      <c r="E24" s="77" t="s">
        <v>59</v>
      </c>
      <c r="F24" s="68" t="e">
        <f>((F15*U24*0)+(F16*V24*0)+(F17*W24*0))/100</f>
        <v>#REF!</v>
      </c>
      <c r="G24" s="52">
        <v>18</v>
      </c>
      <c r="H24" s="62" t="s">
        <v>64</v>
      </c>
      <c r="I24" s="118" t="s">
        <v>60</v>
      </c>
      <c r="J24" s="110" t="e">
        <f>((F15*X24*0)+(F16*Y24*0)+(F17*Z24*0))/100</f>
        <v>#REF!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2"/>
      <c r="B25" s="52">
        <v>14</v>
      </c>
      <c r="C25" s="19"/>
      <c r="D25" s="59"/>
      <c r="E25" s="78"/>
      <c r="F25" s="76"/>
      <c r="G25" s="52">
        <v>19</v>
      </c>
      <c r="H25" s="115"/>
      <c r="I25" s="117"/>
      <c r="J25" s="116"/>
    </row>
    <row r="26" spans="1:26" ht="18" customHeight="1" thickBot="1" x14ac:dyDescent="0.3">
      <c r="A26" s="12"/>
      <c r="B26" s="52">
        <v>15</v>
      </c>
      <c r="C26" s="55"/>
      <c r="D26" s="59"/>
      <c r="E26" s="59"/>
      <c r="F26" s="102"/>
      <c r="G26" s="52">
        <v>20</v>
      </c>
      <c r="H26" s="62" t="s">
        <v>42</v>
      </c>
      <c r="I26" s="119"/>
      <c r="J26" s="94" t="e">
        <f>SUM(J22:J25)+SUM(F22:F25)</f>
        <v>#REF!</v>
      </c>
    </row>
    <row r="27" spans="1:26" ht="18" customHeight="1" thickTop="1" x14ac:dyDescent="0.25">
      <c r="A27" s="12"/>
      <c r="B27" s="96"/>
      <c r="C27" s="131" t="s">
        <v>70</v>
      </c>
      <c r="D27" s="124"/>
      <c r="E27" s="97"/>
      <c r="F27" s="28"/>
      <c r="G27" s="104" t="s">
        <v>47</v>
      </c>
      <c r="H27" s="99" t="s">
        <v>48</v>
      </c>
      <c r="I27" s="27"/>
      <c r="J27" s="30"/>
    </row>
    <row r="28" spans="1:26" ht="18" customHeight="1" x14ac:dyDescent="0.25">
      <c r="A28" s="12"/>
      <c r="B28" s="25"/>
      <c r="C28" s="122"/>
      <c r="D28" s="125"/>
      <c r="E28" s="21"/>
      <c r="F28" s="12"/>
      <c r="G28" s="84">
        <v>21</v>
      </c>
      <c r="H28" s="85" t="s">
        <v>49</v>
      </c>
      <c r="I28" s="112"/>
      <c r="J28" s="92" t="e">
        <f>F20+J20+F26+J26</f>
        <v>#REF!</v>
      </c>
    </row>
    <row r="29" spans="1:26" ht="18" customHeight="1" x14ac:dyDescent="0.25">
      <c r="A29" s="12"/>
      <c r="B29" s="69"/>
      <c r="C29" s="123"/>
      <c r="D29" s="126"/>
      <c r="E29" s="21"/>
      <c r="F29" s="12"/>
      <c r="G29" s="58">
        <v>22</v>
      </c>
      <c r="H29" s="61" t="s">
        <v>50</v>
      </c>
      <c r="I29" s="113" t="e">
        <f>J28-SUM(#REF!:#REF!)</f>
        <v>#REF!</v>
      </c>
      <c r="J29" s="109" t="e">
        <f>ROUND(((ROUND(I29,2)*20)*1/100),2)</f>
        <v>#REF!</v>
      </c>
    </row>
    <row r="30" spans="1:26" ht="18" customHeight="1" x14ac:dyDescent="0.25">
      <c r="A30" s="12"/>
      <c r="B30" s="22"/>
      <c r="C30" s="115"/>
      <c r="D30" s="117"/>
      <c r="E30" s="21"/>
      <c r="F30" s="12"/>
      <c r="G30" s="52">
        <v>23</v>
      </c>
      <c r="H30" s="62" t="s">
        <v>51</v>
      </c>
      <c r="I30" s="77" t="e">
        <f>SUM(#REF!:#REF!)</f>
        <v>#REF!</v>
      </c>
      <c r="J30" s="110" t="e">
        <f>ROUND(((ROUND(I30,2)*0)/100),2)</f>
        <v>#REF!</v>
      </c>
    </row>
    <row r="31" spans="1:26" ht="18" customHeight="1" x14ac:dyDescent="0.25">
      <c r="A31" s="12"/>
      <c r="B31" s="23"/>
      <c r="C31" s="127"/>
      <c r="D31" s="128"/>
      <c r="E31" s="21"/>
      <c r="F31" s="12"/>
      <c r="G31" s="84">
        <v>24</v>
      </c>
      <c r="H31" s="85" t="s">
        <v>52</v>
      </c>
      <c r="I31" s="107"/>
      <c r="J31" s="121" t="e">
        <f>SUM(J28:J30)</f>
        <v>#REF!</v>
      </c>
    </row>
    <row r="32" spans="1:26" ht="18" customHeight="1" thickBot="1" x14ac:dyDescent="0.3">
      <c r="A32" s="12"/>
      <c r="B32" s="40"/>
      <c r="C32" s="108"/>
      <c r="D32" s="114"/>
      <c r="E32" s="70"/>
      <c r="F32" s="71"/>
      <c r="G32" s="58" t="s">
        <v>53</v>
      </c>
      <c r="H32" s="108"/>
      <c r="I32" s="114"/>
      <c r="J32" s="111"/>
    </row>
    <row r="33" spans="1:10" ht="18" customHeight="1" thickTop="1" x14ac:dyDescent="0.25">
      <c r="A33" s="12"/>
      <c r="B33" s="96"/>
      <c r="C33" s="97"/>
      <c r="D33" s="129" t="s">
        <v>68</v>
      </c>
      <c r="E33" s="73"/>
      <c r="F33" s="98"/>
      <c r="G33" s="105">
        <v>26</v>
      </c>
      <c r="H33" s="130" t="s">
        <v>69</v>
      </c>
      <c r="I33" s="28"/>
      <c r="J33" s="106"/>
    </row>
    <row r="34" spans="1:10" ht="18" customHeight="1" x14ac:dyDescent="0.25">
      <c r="A34" s="12"/>
      <c r="B34" s="24"/>
      <c r="C34" s="20"/>
      <c r="D34" s="15"/>
      <c r="E34" s="15"/>
      <c r="F34" s="15"/>
      <c r="G34" s="15"/>
      <c r="H34" s="15"/>
      <c r="I34" s="28"/>
      <c r="J34" s="31"/>
    </row>
    <row r="35" spans="1:10" ht="18" customHeight="1" x14ac:dyDescent="0.25">
      <c r="A35" s="12"/>
      <c r="B35" s="25"/>
      <c r="C35" s="21"/>
      <c r="D35" s="3"/>
      <c r="E35" s="3"/>
      <c r="F35" s="3"/>
      <c r="G35" s="3"/>
      <c r="H35" s="3"/>
      <c r="I35" s="12"/>
      <c r="J35" s="32"/>
    </row>
    <row r="36" spans="1:10" ht="18" customHeight="1" x14ac:dyDescent="0.25">
      <c r="A36" s="12"/>
      <c r="B36" s="25"/>
      <c r="C36" s="21"/>
      <c r="D36" s="3"/>
      <c r="E36" s="3"/>
      <c r="F36" s="3"/>
      <c r="G36" s="3"/>
      <c r="H36" s="3"/>
      <c r="I36" s="12"/>
      <c r="J36" s="32"/>
    </row>
    <row r="37" spans="1:10" ht="18" customHeight="1" x14ac:dyDescent="0.25">
      <c r="A37" s="12"/>
      <c r="B37" s="25"/>
      <c r="C37" s="21"/>
      <c r="D37" s="3"/>
      <c r="E37" s="3"/>
      <c r="F37" s="3"/>
      <c r="G37" s="3"/>
      <c r="H37" s="3"/>
      <c r="I37" s="12"/>
      <c r="J37" s="32"/>
    </row>
    <row r="38" spans="1:10" ht="18" customHeight="1" x14ac:dyDescent="0.25">
      <c r="A38" s="12"/>
      <c r="B38" s="25"/>
      <c r="C38" s="21"/>
      <c r="D38" s="3"/>
      <c r="E38" s="3"/>
      <c r="F38" s="3"/>
      <c r="G38" s="3"/>
      <c r="H38" s="3"/>
      <c r="I38" s="12"/>
      <c r="J38" s="32"/>
    </row>
    <row r="39" spans="1:10" ht="18" customHeight="1" x14ac:dyDescent="0.25">
      <c r="A39" s="12"/>
      <c r="B39" s="25"/>
      <c r="C39" s="21"/>
      <c r="D39" s="3"/>
      <c r="E39" s="3"/>
      <c r="F39" s="3"/>
      <c r="G39" s="3"/>
      <c r="H39" s="3"/>
      <c r="I39" s="12"/>
      <c r="J39" s="32"/>
    </row>
    <row r="40" spans="1:10" ht="18" customHeight="1" thickBot="1" x14ac:dyDescent="0.3">
      <c r="A40" s="12"/>
      <c r="B40" s="69"/>
      <c r="C40" s="70"/>
      <c r="D40" s="13"/>
      <c r="E40" s="13"/>
      <c r="F40" s="13"/>
      <c r="G40" s="13"/>
      <c r="H40" s="13"/>
      <c r="I40" s="71"/>
      <c r="J40" s="72"/>
    </row>
    <row r="41" spans="1:10" ht="15.75" thickTop="1" x14ac:dyDescent="0.25">
      <c r="A41" s="12"/>
      <c r="B41" s="73"/>
      <c r="C41" s="73"/>
      <c r="D41" s="73"/>
      <c r="E41" s="73"/>
      <c r="F41" s="73"/>
      <c r="G41" s="73"/>
      <c r="H41" s="73"/>
      <c r="I41" s="73"/>
      <c r="J41" s="73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/>
  </sheetViews>
  <sheetFormatPr defaultColWidth="0" defaultRowHeight="15" x14ac:dyDescent="0.25"/>
  <cols>
    <col min="1" max="1" width="37.7109375" customWidth="1"/>
    <col min="2" max="4" width="10.7109375" customWidth="1"/>
    <col min="5" max="6" width="9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ht="20.100000000000001" customHeight="1" x14ac:dyDescent="0.25">
      <c r="A1" s="216" t="s">
        <v>28</v>
      </c>
      <c r="B1" s="217"/>
      <c r="C1" s="217"/>
      <c r="D1" s="218"/>
      <c r="E1" s="134" t="s">
        <v>25</v>
      </c>
      <c r="F1" s="133"/>
      <c r="W1">
        <v>30.126000000000001</v>
      </c>
    </row>
    <row r="2" spans="1:26" ht="20.100000000000001" customHeight="1" x14ac:dyDescent="0.25">
      <c r="A2" s="216" t="s">
        <v>29</v>
      </c>
      <c r="B2" s="217"/>
      <c r="C2" s="217"/>
      <c r="D2" s="218"/>
      <c r="E2" s="134" t="s">
        <v>23</v>
      </c>
      <c r="F2" s="133"/>
    </row>
    <row r="3" spans="1:26" ht="20.100000000000001" customHeight="1" x14ac:dyDescent="0.25">
      <c r="A3" s="216" t="s">
        <v>30</v>
      </c>
      <c r="B3" s="217"/>
      <c r="C3" s="217"/>
      <c r="D3" s="218"/>
      <c r="E3" s="134" t="s">
        <v>74</v>
      </c>
      <c r="F3" s="133"/>
    </row>
    <row r="4" spans="1:26" x14ac:dyDescent="0.25">
      <c r="A4" s="135" t="s">
        <v>1</v>
      </c>
      <c r="B4" s="132"/>
      <c r="C4" s="132"/>
      <c r="D4" s="132"/>
      <c r="E4" s="132"/>
      <c r="F4" s="132"/>
    </row>
    <row r="5" spans="1:26" x14ac:dyDescent="0.25">
      <c r="A5" s="135" t="s">
        <v>275</v>
      </c>
      <c r="B5" s="132"/>
      <c r="C5" s="132"/>
      <c r="D5" s="132"/>
      <c r="E5" s="132"/>
      <c r="F5" s="132"/>
    </row>
    <row r="6" spans="1:26" x14ac:dyDescent="0.25">
      <c r="A6" s="132"/>
      <c r="B6" s="132"/>
      <c r="C6" s="132"/>
      <c r="D6" s="132"/>
      <c r="E6" s="132"/>
      <c r="F6" s="132"/>
    </row>
    <row r="7" spans="1:26" x14ac:dyDescent="0.25">
      <c r="A7" s="132"/>
      <c r="B7" s="132"/>
      <c r="C7" s="132"/>
      <c r="D7" s="132"/>
      <c r="E7" s="132"/>
      <c r="F7" s="132"/>
    </row>
    <row r="8" spans="1:26" x14ac:dyDescent="0.25">
      <c r="A8" s="136" t="s">
        <v>75</v>
      </c>
      <c r="B8" s="132"/>
      <c r="C8" s="132"/>
      <c r="D8" s="132"/>
      <c r="E8" s="132"/>
      <c r="F8" s="132"/>
    </row>
    <row r="9" spans="1:26" x14ac:dyDescent="0.25">
      <c r="A9" s="137" t="s">
        <v>71</v>
      </c>
      <c r="B9" s="137" t="s">
        <v>65</v>
      </c>
      <c r="C9" s="137" t="s">
        <v>66</v>
      </c>
      <c r="D9" s="137" t="s">
        <v>42</v>
      </c>
      <c r="E9" s="137" t="s">
        <v>72</v>
      </c>
      <c r="F9" s="137" t="s">
        <v>73</v>
      </c>
    </row>
    <row r="10" spans="1:26" x14ac:dyDescent="0.25">
      <c r="A10" s="144" t="s">
        <v>76</v>
      </c>
      <c r="B10" s="145"/>
      <c r="C10" s="141"/>
      <c r="D10" s="141"/>
      <c r="E10" s="142"/>
      <c r="F10" s="142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3"/>
      <c r="W10" s="143"/>
      <c r="X10" s="143"/>
      <c r="Y10" s="143"/>
      <c r="Z10" s="143"/>
    </row>
    <row r="11" spans="1:26" x14ac:dyDescent="0.25">
      <c r="A11" s="146" t="s">
        <v>77</v>
      </c>
      <c r="B11" s="147" t="e">
        <f>#REF!</f>
        <v>#REF!</v>
      </c>
      <c r="C11" s="147" t="e">
        <f>#REF!</f>
        <v>#REF!</v>
      </c>
      <c r="D11" s="147" t="e">
        <f>#REF!</f>
        <v>#REF!</v>
      </c>
      <c r="E11" s="148" t="e">
        <f>#REF!</f>
        <v>#REF!</v>
      </c>
      <c r="F11" s="148" t="e">
        <f>#REF!</f>
        <v>#REF!</v>
      </c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43"/>
      <c r="W11" s="143"/>
      <c r="X11" s="143"/>
      <c r="Y11" s="143"/>
      <c r="Z11" s="143"/>
    </row>
    <row r="12" spans="1:26" x14ac:dyDescent="0.25">
      <c r="A12" s="146" t="s">
        <v>80</v>
      </c>
      <c r="B12" s="147" t="e">
        <f>#REF!</f>
        <v>#REF!</v>
      </c>
      <c r="C12" s="147" t="e">
        <f>#REF!</f>
        <v>#REF!</v>
      </c>
      <c r="D12" s="147" t="e">
        <f>#REF!</f>
        <v>#REF!</v>
      </c>
      <c r="E12" s="148" t="e">
        <f>#REF!</f>
        <v>#REF!</v>
      </c>
      <c r="F12" s="148" t="e">
        <f>#REF!</f>
        <v>#REF!</v>
      </c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</row>
    <row r="13" spans="1:26" x14ac:dyDescent="0.25">
      <c r="A13" s="146" t="s">
        <v>82</v>
      </c>
      <c r="B13" s="147" t="e">
        <f>#REF!</f>
        <v>#REF!</v>
      </c>
      <c r="C13" s="147" t="e">
        <f>#REF!</f>
        <v>#REF!</v>
      </c>
      <c r="D13" s="147" t="e">
        <f>#REF!</f>
        <v>#REF!</v>
      </c>
      <c r="E13" s="148" t="e">
        <f>#REF!</f>
        <v>#REF!</v>
      </c>
      <c r="F13" s="148" t="e">
        <f>#REF!</f>
        <v>#REF!</v>
      </c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</row>
    <row r="14" spans="1:26" x14ac:dyDescent="0.25">
      <c r="A14" s="146" t="s">
        <v>83</v>
      </c>
      <c r="B14" s="147" t="e">
        <f>#REF!</f>
        <v>#REF!</v>
      </c>
      <c r="C14" s="147" t="e">
        <f>#REF!</f>
        <v>#REF!</v>
      </c>
      <c r="D14" s="147" t="e">
        <f>#REF!</f>
        <v>#REF!</v>
      </c>
      <c r="E14" s="148" t="e">
        <f>#REF!</f>
        <v>#REF!</v>
      </c>
      <c r="F14" s="148" t="e">
        <f>#REF!</f>
        <v>#REF!</v>
      </c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</row>
    <row r="15" spans="1:26" x14ac:dyDescent="0.25">
      <c r="A15" s="2" t="s">
        <v>76</v>
      </c>
      <c r="B15" s="149" t="e">
        <f>#REF!</f>
        <v>#REF!</v>
      </c>
      <c r="C15" s="149" t="e">
        <f>#REF!</f>
        <v>#REF!</v>
      </c>
      <c r="D15" s="149" t="e">
        <f>#REF!</f>
        <v>#REF!</v>
      </c>
      <c r="E15" s="150" t="e">
        <f>#REF!</f>
        <v>#REF!</v>
      </c>
      <c r="F15" s="150" t="e">
        <f>#REF!</f>
        <v>#REF!</v>
      </c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</row>
    <row r="16" spans="1:26" x14ac:dyDescent="0.25">
      <c r="A16" s="1"/>
      <c r="B16" s="139"/>
      <c r="C16" s="139"/>
      <c r="D16" s="139"/>
      <c r="E16" s="138"/>
      <c r="F16" s="138"/>
    </row>
    <row r="17" spans="1:26" x14ac:dyDescent="0.25">
      <c r="A17" s="2" t="s">
        <v>84</v>
      </c>
      <c r="B17" s="149" t="e">
        <f>#REF!</f>
        <v>#REF!</v>
      </c>
      <c r="C17" s="149" t="e">
        <f>#REF!</f>
        <v>#REF!</v>
      </c>
      <c r="D17" s="149" t="e">
        <f>#REF!</f>
        <v>#REF!</v>
      </c>
      <c r="E17" s="150" t="e">
        <f>#REF!</f>
        <v>#REF!</v>
      </c>
      <c r="F17" s="150" t="e">
        <f>#REF!</f>
        <v>#REF!</v>
      </c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</row>
    <row r="18" spans="1:26" x14ac:dyDescent="0.25">
      <c r="A18" s="1"/>
      <c r="B18" s="139"/>
      <c r="C18" s="139"/>
      <c r="D18" s="139"/>
      <c r="E18" s="138"/>
      <c r="F18" s="138"/>
    </row>
    <row r="19" spans="1:26" x14ac:dyDescent="0.25">
      <c r="A19" s="1"/>
      <c r="B19" s="139"/>
      <c r="C19" s="139"/>
      <c r="D19" s="139"/>
      <c r="E19" s="138"/>
      <c r="F19" s="138"/>
    </row>
    <row r="20" spans="1:26" x14ac:dyDescent="0.25">
      <c r="A20" s="1"/>
      <c r="B20" s="139"/>
      <c r="C20" s="139"/>
      <c r="D20" s="139"/>
      <c r="E20" s="138"/>
      <c r="F20" s="138"/>
    </row>
    <row r="21" spans="1:26" x14ac:dyDescent="0.25">
      <c r="A21" s="1"/>
      <c r="B21" s="139"/>
      <c r="C21" s="139"/>
      <c r="D21" s="139"/>
      <c r="E21" s="138"/>
      <c r="F21" s="138"/>
    </row>
    <row r="22" spans="1:26" x14ac:dyDescent="0.25">
      <c r="A22" s="1"/>
      <c r="B22" s="139"/>
      <c r="C22" s="139"/>
      <c r="D22" s="139"/>
      <c r="E22" s="138"/>
      <c r="F22" s="138"/>
    </row>
    <row r="23" spans="1:26" x14ac:dyDescent="0.25">
      <c r="A23" s="1"/>
      <c r="B23" s="139"/>
      <c r="C23" s="139"/>
      <c r="D23" s="139"/>
      <c r="E23" s="138"/>
      <c r="F23" s="138"/>
    </row>
    <row r="24" spans="1:26" x14ac:dyDescent="0.25">
      <c r="A24" s="1"/>
      <c r="B24" s="139"/>
      <c r="C24" s="139"/>
      <c r="D24" s="139"/>
      <c r="E24" s="138"/>
      <c r="F24" s="138"/>
    </row>
    <row r="25" spans="1:26" x14ac:dyDescent="0.25">
      <c r="A25" s="1"/>
      <c r="B25" s="139"/>
      <c r="C25" s="139"/>
      <c r="D25" s="139"/>
      <c r="E25" s="138"/>
      <c r="F25" s="138"/>
    </row>
    <row r="26" spans="1:26" x14ac:dyDescent="0.25">
      <c r="A26" s="1"/>
      <c r="B26" s="139"/>
      <c r="C26" s="139"/>
      <c r="D26" s="139"/>
      <c r="E26" s="138"/>
      <c r="F26" s="138"/>
    </row>
    <row r="27" spans="1:26" x14ac:dyDescent="0.25">
      <c r="A27" s="1"/>
      <c r="B27" s="139"/>
      <c r="C27" s="139"/>
      <c r="D27" s="139"/>
      <c r="E27" s="138"/>
      <c r="F27" s="138"/>
    </row>
    <row r="28" spans="1:26" x14ac:dyDescent="0.25">
      <c r="A28" s="1"/>
      <c r="B28" s="139"/>
      <c r="C28" s="139"/>
      <c r="D28" s="139"/>
      <c r="E28" s="138"/>
      <c r="F28" s="138"/>
    </row>
    <row r="29" spans="1:26" x14ac:dyDescent="0.25">
      <c r="A29" s="1"/>
      <c r="B29" s="139"/>
      <c r="C29" s="139"/>
      <c r="D29" s="139"/>
      <c r="E29" s="138"/>
      <c r="F29" s="138"/>
    </row>
    <row r="30" spans="1:26" x14ac:dyDescent="0.25">
      <c r="A30" s="1"/>
      <c r="B30" s="139"/>
      <c r="C30" s="139"/>
      <c r="D30" s="139"/>
      <c r="E30" s="138"/>
      <c r="F30" s="138"/>
    </row>
    <row r="31" spans="1:26" x14ac:dyDescent="0.25">
      <c r="A31" s="1"/>
      <c r="B31" s="139"/>
      <c r="C31" s="139"/>
      <c r="D31" s="139"/>
      <c r="E31" s="138"/>
      <c r="F31" s="138"/>
    </row>
    <row r="32" spans="1:26" x14ac:dyDescent="0.25">
      <c r="A32" s="1"/>
      <c r="B32" s="139"/>
      <c r="C32" s="139"/>
      <c r="D32" s="139"/>
      <c r="E32" s="138"/>
      <c r="F32" s="138"/>
    </row>
    <row r="33" spans="1:6" x14ac:dyDescent="0.25">
      <c r="A33" s="1"/>
      <c r="B33" s="139"/>
      <c r="C33" s="139"/>
      <c r="D33" s="139"/>
      <c r="E33" s="138"/>
      <c r="F33" s="138"/>
    </row>
    <row r="34" spans="1:6" x14ac:dyDescent="0.25">
      <c r="A34" s="1"/>
      <c r="B34" s="139"/>
      <c r="C34" s="139"/>
      <c r="D34" s="139"/>
      <c r="E34" s="138"/>
      <c r="F34" s="138"/>
    </row>
    <row r="35" spans="1:6" x14ac:dyDescent="0.25">
      <c r="A35" s="1"/>
      <c r="B35" s="139"/>
      <c r="C35" s="139"/>
      <c r="D35" s="139"/>
      <c r="E35" s="138"/>
      <c r="F35" s="138"/>
    </row>
    <row r="36" spans="1:6" x14ac:dyDescent="0.25">
      <c r="A36" s="1"/>
      <c r="B36" s="139"/>
      <c r="C36" s="139"/>
      <c r="D36" s="139"/>
      <c r="E36" s="138"/>
      <c r="F36" s="138"/>
    </row>
    <row r="37" spans="1:6" x14ac:dyDescent="0.25">
      <c r="A37" s="1"/>
      <c r="B37" s="139"/>
      <c r="C37" s="139"/>
      <c r="D37" s="139"/>
      <c r="E37" s="138"/>
      <c r="F37" s="138"/>
    </row>
    <row r="38" spans="1:6" x14ac:dyDescent="0.25">
      <c r="A38" s="1"/>
      <c r="B38" s="139"/>
      <c r="C38" s="139"/>
      <c r="D38" s="139"/>
      <c r="E38" s="138"/>
      <c r="F38" s="138"/>
    </row>
    <row r="39" spans="1:6" x14ac:dyDescent="0.25">
      <c r="A39" s="1"/>
      <c r="B39" s="139"/>
      <c r="C39" s="139"/>
      <c r="D39" s="139"/>
      <c r="E39" s="138"/>
      <c r="F39" s="138"/>
    </row>
    <row r="40" spans="1:6" x14ac:dyDescent="0.25">
      <c r="A40" s="1"/>
      <c r="B40" s="139"/>
      <c r="C40" s="139"/>
      <c r="D40" s="139"/>
      <c r="E40" s="138"/>
      <c r="F40" s="138"/>
    </row>
    <row r="41" spans="1:6" x14ac:dyDescent="0.25">
      <c r="A41" s="1"/>
      <c r="B41" s="139"/>
      <c r="C41" s="139"/>
      <c r="D41" s="139"/>
      <c r="E41" s="138"/>
      <c r="F41" s="138"/>
    </row>
    <row r="42" spans="1:6" x14ac:dyDescent="0.25">
      <c r="A42" s="1"/>
      <c r="B42" s="139"/>
      <c r="C42" s="139"/>
      <c r="D42" s="139"/>
      <c r="E42" s="138"/>
      <c r="F42" s="138"/>
    </row>
    <row r="43" spans="1:6" x14ac:dyDescent="0.25">
      <c r="A43" s="1"/>
      <c r="B43" s="139"/>
      <c r="C43" s="139"/>
      <c r="D43" s="139"/>
      <c r="E43" s="138"/>
      <c r="F43" s="138"/>
    </row>
    <row r="44" spans="1:6" x14ac:dyDescent="0.25">
      <c r="A44" s="1"/>
      <c r="B44" s="139"/>
      <c r="C44" s="139"/>
      <c r="D44" s="139"/>
      <c r="E44" s="138"/>
      <c r="F44" s="138"/>
    </row>
    <row r="45" spans="1:6" x14ac:dyDescent="0.25">
      <c r="A45" s="1"/>
      <c r="B45" s="139"/>
      <c r="C45" s="139"/>
      <c r="D45" s="139"/>
      <c r="E45" s="138"/>
      <c r="F45" s="138"/>
    </row>
    <row r="46" spans="1:6" x14ac:dyDescent="0.25">
      <c r="A46" s="1"/>
      <c r="B46" s="139"/>
      <c r="C46" s="139"/>
      <c r="D46" s="139"/>
      <c r="E46" s="138"/>
      <c r="F46" s="138"/>
    </row>
    <row r="47" spans="1:6" x14ac:dyDescent="0.25">
      <c r="A47" s="1"/>
      <c r="B47" s="139"/>
      <c r="C47" s="139"/>
      <c r="D47" s="139"/>
      <c r="E47" s="138"/>
      <c r="F47" s="138"/>
    </row>
    <row r="48" spans="1:6" x14ac:dyDescent="0.25">
      <c r="A48" s="1"/>
      <c r="B48" s="139"/>
      <c r="C48" s="139"/>
      <c r="D48" s="139"/>
      <c r="E48" s="138"/>
      <c r="F48" s="138"/>
    </row>
    <row r="49" spans="1:6" x14ac:dyDescent="0.25">
      <c r="A49" s="1"/>
      <c r="B49" s="139"/>
      <c r="C49" s="139"/>
      <c r="D49" s="139"/>
      <c r="E49" s="138"/>
      <c r="F49" s="138"/>
    </row>
    <row r="50" spans="1:6" x14ac:dyDescent="0.25">
      <c r="A50" s="1"/>
      <c r="B50" s="139"/>
      <c r="C50" s="139"/>
      <c r="D50" s="139"/>
      <c r="E50" s="138"/>
      <c r="F50" s="138"/>
    </row>
    <row r="51" spans="1:6" x14ac:dyDescent="0.25">
      <c r="A51" s="1"/>
      <c r="B51" s="139"/>
      <c r="C51" s="139"/>
      <c r="D51" s="139"/>
      <c r="E51" s="138"/>
      <c r="F51" s="138"/>
    </row>
    <row r="52" spans="1:6" x14ac:dyDescent="0.25">
      <c r="A52" s="1"/>
      <c r="B52" s="139"/>
      <c r="C52" s="139"/>
      <c r="D52" s="139"/>
      <c r="E52" s="138"/>
      <c r="F52" s="138"/>
    </row>
    <row r="53" spans="1:6" x14ac:dyDescent="0.25">
      <c r="A53" s="1"/>
      <c r="B53" s="139"/>
      <c r="C53" s="139"/>
      <c r="D53" s="139"/>
      <c r="E53" s="138"/>
      <c r="F53" s="138"/>
    </row>
    <row r="54" spans="1:6" x14ac:dyDescent="0.25">
      <c r="A54" s="1"/>
      <c r="B54" s="139"/>
      <c r="C54" s="139"/>
      <c r="D54" s="139"/>
      <c r="E54" s="138"/>
      <c r="F54" s="138"/>
    </row>
    <row r="55" spans="1:6" x14ac:dyDescent="0.25">
      <c r="A55" s="1"/>
      <c r="B55" s="139"/>
      <c r="C55" s="139"/>
      <c r="D55" s="139"/>
      <c r="E55" s="138"/>
      <c r="F55" s="138"/>
    </row>
    <row r="56" spans="1:6" x14ac:dyDescent="0.25">
      <c r="A56" s="1"/>
      <c r="B56" s="139"/>
      <c r="C56" s="139"/>
      <c r="D56" s="139"/>
      <c r="E56" s="138"/>
      <c r="F56" s="138"/>
    </row>
    <row r="57" spans="1:6" x14ac:dyDescent="0.25">
      <c r="A57" s="1"/>
      <c r="B57" s="139"/>
      <c r="C57" s="139"/>
      <c r="D57" s="139"/>
      <c r="E57" s="138"/>
      <c r="F57" s="138"/>
    </row>
    <row r="58" spans="1:6" x14ac:dyDescent="0.25">
      <c r="A58" s="1"/>
      <c r="B58" s="139"/>
      <c r="C58" s="139"/>
      <c r="D58" s="139"/>
      <c r="E58" s="138"/>
      <c r="F58" s="138"/>
    </row>
    <row r="59" spans="1:6" x14ac:dyDescent="0.25">
      <c r="A59" s="1"/>
      <c r="B59" s="139"/>
      <c r="C59" s="139"/>
      <c r="D59" s="139"/>
      <c r="E59" s="138"/>
      <c r="F59" s="138"/>
    </row>
    <row r="60" spans="1:6" x14ac:dyDescent="0.25">
      <c r="A60" s="1"/>
      <c r="B60" s="139"/>
      <c r="C60" s="139"/>
      <c r="D60" s="139"/>
      <c r="E60" s="138"/>
      <c r="F60" s="138"/>
    </row>
    <row r="61" spans="1:6" x14ac:dyDescent="0.25">
      <c r="A61" s="1"/>
      <c r="B61" s="139"/>
      <c r="C61" s="139"/>
      <c r="D61" s="139"/>
      <c r="E61" s="138"/>
      <c r="F61" s="138"/>
    </row>
    <row r="62" spans="1:6" x14ac:dyDescent="0.25">
      <c r="A62" s="1"/>
      <c r="B62" s="139"/>
      <c r="C62" s="139"/>
      <c r="D62" s="139"/>
      <c r="E62" s="138"/>
      <c r="F62" s="138"/>
    </row>
    <row r="63" spans="1:6" x14ac:dyDescent="0.25">
      <c r="A63" s="1"/>
      <c r="B63" s="139"/>
      <c r="C63" s="139"/>
      <c r="D63" s="139"/>
      <c r="E63" s="138"/>
      <c r="F63" s="138"/>
    </row>
    <row r="64" spans="1:6" x14ac:dyDescent="0.25">
      <c r="A64" s="1"/>
      <c r="B64" s="139"/>
      <c r="C64" s="139"/>
      <c r="D64" s="139"/>
      <c r="E64" s="138"/>
      <c r="F64" s="138"/>
    </row>
    <row r="65" spans="1:6" x14ac:dyDescent="0.25">
      <c r="A65" s="1"/>
      <c r="B65" s="139"/>
      <c r="C65" s="139"/>
      <c r="D65" s="139"/>
      <c r="E65" s="138"/>
      <c r="F65" s="138"/>
    </row>
    <row r="66" spans="1:6" x14ac:dyDescent="0.25">
      <c r="A66" s="1"/>
      <c r="B66" s="139"/>
      <c r="C66" s="139"/>
      <c r="D66" s="139"/>
      <c r="E66" s="138"/>
      <c r="F66" s="138"/>
    </row>
    <row r="67" spans="1:6" x14ac:dyDescent="0.25">
      <c r="A67" s="1"/>
      <c r="B67" s="139"/>
      <c r="C67" s="139"/>
      <c r="D67" s="139"/>
      <c r="E67" s="138"/>
      <c r="F67" s="138"/>
    </row>
    <row r="68" spans="1:6" x14ac:dyDescent="0.25">
      <c r="A68" s="1"/>
      <c r="B68" s="139"/>
      <c r="C68" s="139"/>
      <c r="D68" s="139"/>
      <c r="E68" s="138"/>
      <c r="F68" s="138"/>
    </row>
    <row r="69" spans="1:6" x14ac:dyDescent="0.25">
      <c r="A69" s="1"/>
      <c r="B69" s="139"/>
      <c r="C69" s="139"/>
      <c r="D69" s="139"/>
      <c r="E69" s="138"/>
      <c r="F69" s="138"/>
    </row>
    <row r="70" spans="1:6" x14ac:dyDescent="0.25">
      <c r="A70" s="1"/>
      <c r="B70" s="139"/>
      <c r="C70" s="139"/>
      <c r="D70" s="139"/>
      <c r="E70" s="138"/>
      <c r="F70" s="138"/>
    </row>
    <row r="71" spans="1:6" x14ac:dyDescent="0.25">
      <c r="A71" s="1"/>
      <c r="B71" s="139"/>
      <c r="C71" s="139"/>
      <c r="D71" s="139"/>
      <c r="E71" s="138"/>
      <c r="F71" s="138"/>
    </row>
    <row r="72" spans="1:6" x14ac:dyDescent="0.25">
      <c r="A72" s="1"/>
      <c r="B72" s="139"/>
      <c r="C72" s="139"/>
      <c r="D72" s="139"/>
      <c r="E72" s="138"/>
      <c r="F72" s="138"/>
    </row>
    <row r="73" spans="1:6" x14ac:dyDescent="0.25">
      <c r="A73" s="1"/>
      <c r="B73" s="139"/>
      <c r="C73" s="139"/>
      <c r="D73" s="139"/>
      <c r="E73" s="138"/>
      <c r="F73" s="138"/>
    </row>
    <row r="74" spans="1:6" x14ac:dyDescent="0.25">
      <c r="A74" s="1"/>
      <c r="B74" s="139"/>
      <c r="C74" s="139"/>
      <c r="D74" s="139"/>
      <c r="E74" s="138"/>
      <c r="F74" s="138"/>
    </row>
    <row r="75" spans="1:6" x14ac:dyDescent="0.25">
      <c r="A75" s="1"/>
      <c r="B75" s="139"/>
      <c r="C75" s="139"/>
      <c r="D75" s="139"/>
      <c r="E75" s="138"/>
      <c r="F75" s="138"/>
    </row>
    <row r="76" spans="1:6" x14ac:dyDescent="0.25">
      <c r="A76" s="1"/>
      <c r="B76" s="139"/>
      <c r="C76" s="139"/>
      <c r="D76" s="139"/>
      <c r="E76" s="138"/>
      <c r="F76" s="138"/>
    </row>
    <row r="77" spans="1:6" x14ac:dyDescent="0.25">
      <c r="A77" s="1"/>
      <c r="B77" s="139"/>
      <c r="C77" s="139"/>
      <c r="D77" s="139"/>
      <c r="E77" s="138"/>
      <c r="F77" s="138"/>
    </row>
    <row r="78" spans="1:6" x14ac:dyDescent="0.25">
      <c r="A78" s="1"/>
      <c r="B78" s="139"/>
      <c r="C78" s="139"/>
      <c r="D78" s="139"/>
      <c r="E78" s="138"/>
      <c r="F78" s="138"/>
    </row>
    <row r="79" spans="1:6" x14ac:dyDescent="0.25">
      <c r="A79" s="1"/>
      <c r="B79" s="139"/>
      <c r="C79" s="139"/>
      <c r="D79" s="139"/>
      <c r="E79" s="138"/>
      <c r="F79" s="138"/>
    </row>
    <row r="80" spans="1:6" x14ac:dyDescent="0.25">
      <c r="A80" s="1"/>
      <c r="B80" s="139"/>
      <c r="C80" s="139"/>
      <c r="D80" s="139"/>
      <c r="E80" s="138"/>
      <c r="F80" s="138"/>
    </row>
    <row r="81" spans="1:6" x14ac:dyDescent="0.25">
      <c r="A81" s="1"/>
      <c r="B81" s="139"/>
      <c r="C81" s="139"/>
      <c r="D81" s="139"/>
      <c r="E81" s="138"/>
      <c r="F81" s="138"/>
    </row>
    <row r="82" spans="1:6" x14ac:dyDescent="0.25">
      <c r="A82" s="1"/>
      <c r="B82" s="139"/>
      <c r="C82" s="139"/>
      <c r="D82" s="139"/>
      <c r="E82" s="138"/>
      <c r="F82" s="138"/>
    </row>
    <row r="83" spans="1:6" x14ac:dyDescent="0.25">
      <c r="A83" s="1"/>
      <c r="B83" s="139"/>
      <c r="C83" s="139"/>
      <c r="D83" s="139"/>
      <c r="E83" s="138"/>
      <c r="F83" s="138"/>
    </row>
    <row r="84" spans="1:6" x14ac:dyDescent="0.25">
      <c r="A84" s="1"/>
      <c r="B84" s="139"/>
      <c r="C84" s="139"/>
      <c r="D84" s="139"/>
      <c r="E84" s="138"/>
      <c r="F84" s="138"/>
    </row>
    <row r="85" spans="1:6" x14ac:dyDescent="0.25">
      <c r="A85" s="1"/>
      <c r="B85" s="139"/>
      <c r="C85" s="139"/>
      <c r="D85" s="139"/>
      <c r="E85" s="138"/>
      <c r="F85" s="138"/>
    </row>
    <row r="86" spans="1:6" x14ac:dyDescent="0.25">
      <c r="A86" s="1"/>
      <c r="B86" s="1"/>
      <c r="C86" s="1"/>
      <c r="D86" s="1"/>
      <c r="E86" s="1"/>
      <c r="F86" s="1"/>
    </row>
    <row r="87" spans="1:6" x14ac:dyDescent="0.25">
      <c r="A87" s="1"/>
      <c r="B87" s="1"/>
      <c r="C87" s="1"/>
      <c r="D87" s="1"/>
      <c r="E87" s="1"/>
      <c r="F87" s="1"/>
    </row>
    <row r="88" spans="1:6" x14ac:dyDescent="0.25">
      <c r="A88" s="1"/>
      <c r="B88" s="1"/>
      <c r="C88" s="1"/>
      <c r="D88" s="1"/>
      <c r="E88" s="1"/>
      <c r="F88" s="1"/>
    </row>
    <row r="89" spans="1:6" x14ac:dyDescent="0.25">
      <c r="A89" s="1"/>
      <c r="B89" s="1"/>
      <c r="C89" s="1"/>
      <c r="D89" s="1"/>
      <c r="E89" s="1"/>
      <c r="F89" s="1"/>
    </row>
    <row r="90" spans="1:6" x14ac:dyDescent="0.25">
      <c r="A90" s="1"/>
      <c r="B90" s="1"/>
      <c r="C90" s="1"/>
      <c r="D90" s="1"/>
      <c r="E90" s="1"/>
      <c r="F90" s="1"/>
    </row>
    <row r="91" spans="1:6" x14ac:dyDescent="0.25">
      <c r="A91" s="1"/>
      <c r="B91" s="1"/>
      <c r="C91" s="1"/>
      <c r="D91" s="1"/>
      <c r="E91" s="1"/>
      <c r="F91" s="1"/>
    </row>
    <row r="92" spans="1:6" x14ac:dyDescent="0.25">
      <c r="A92" s="1"/>
      <c r="B92" s="1"/>
      <c r="C92" s="1"/>
      <c r="D92" s="1"/>
      <c r="E92" s="1"/>
      <c r="F92" s="1"/>
    </row>
    <row r="93" spans="1:6" x14ac:dyDescent="0.25">
      <c r="A93" s="1"/>
      <c r="B93" s="1"/>
      <c r="C93" s="1"/>
      <c r="D93" s="1"/>
      <c r="E93" s="1"/>
      <c r="F93" s="1"/>
    </row>
    <row r="94" spans="1:6" x14ac:dyDescent="0.25">
      <c r="A94" s="1"/>
      <c r="B94" s="1"/>
      <c r="C94" s="1"/>
      <c r="D94" s="1"/>
      <c r="E94" s="1"/>
      <c r="F94" s="1"/>
    </row>
    <row r="95" spans="1:6" x14ac:dyDescent="0.25">
      <c r="A95" s="1"/>
      <c r="B95" s="1"/>
      <c r="C95" s="1"/>
      <c r="D95" s="1"/>
      <c r="E95" s="1"/>
      <c r="F95" s="1"/>
    </row>
    <row r="96" spans="1:6" x14ac:dyDescent="0.25">
      <c r="A96" s="1"/>
      <c r="B96" s="1"/>
      <c r="C96" s="1"/>
      <c r="D96" s="1"/>
      <c r="E96" s="1"/>
      <c r="F96" s="1"/>
    </row>
    <row r="97" spans="1:6" x14ac:dyDescent="0.25">
      <c r="A97" s="1"/>
      <c r="B97" s="1"/>
      <c r="C97" s="1"/>
      <c r="D97" s="1"/>
      <c r="E97" s="1"/>
      <c r="F97" s="1"/>
    </row>
    <row r="98" spans="1:6" x14ac:dyDescent="0.25">
      <c r="A98" s="1"/>
      <c r="B98" s="1"/>
      <c r="C98" s="1"/>
      <c r="D98" s="1"/>
      <c r="E98" s="1"/>
      <c r="F98" s="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ageMargins left="0.7" right="0.7" top="0.75" bottom="0.75" header="0.3" footer="0.3"/>
  <pageSetup paperSize="9" scale="95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3"/>
      <c r="C1" s="13"/>
      <c r="D1" s="13"/>
      <c r="E1" s="13"/>
      <c r="F1" s="14" t="s">
        <v>20</v>
      </c>
      <c r="G1" s="13"/>
      <c r="H1" s="13"/>
      <c r="I1" s="13"/>
      <c r="J1" s="13"/>
      <c r="W1">
        <v>30.126000000000001</v>
      </c>
    </row>
    <row r="2" spans="1:23" ht="30" customHeight="1" thickTop="1" x14ac:dyDescent="0.25">
      <c r="A2" s="12"/>
      <c r="B2" s="213" t="s">
        <v>1</v>
      </c>
      <c r="C2" s="214"/>
      <c r="D2" s="214"/>
      <c r="E2" s="214"/>
      <c r="F2" s="214"/>
      <c r="G2" s="214"/>
      <c r="H2" s="214"/>
      <c r="I2" s="214"/>
      <c r="J2" s="215"/>
    </row>
    <row r="3" spans="1:23" ht="18" customHeight="1" x14ac:dyDescent="0.25">
      <c r="A3" s="12"/>
      <c r="B3" s="33" t="s">
        <v>276</v>
      </c>
      <c r="C3" s="34"/>
      <c r="D3" s="35"/>
      <c r="E3" s="35"/>
      <c r="F3" s="35"/>
      <c r="G3" s="16"/>
      <c r="H3" s="16"/>
      <c r="I3" s="36" t="s">
        <v>21</v>
      </c>
      <c r="J3" s="29"/>
    </row>
    <row r="4" spans="1:23" ht="18" customHeight="1" x14ac:dyDescent="0.25">
      <c r="A4" s="12"/>
      <c r="B4" s="22"/>
      <c r="C4" s="19"/>
      <c r="D4" s="16"/>
      <c r="E4" s="16"/>
      <c r="F4" s="16"/>
      <c r="G4" s="16"/>
      <c r="H4" s="16"/>
      <c r="I4" s="36" t="s">
        <v>23</v>
      </c>
      <c r="J4" s="29"/>
    </row>
    <row r="5" spans="1:23" ht="18" customHeight="1" thickBot="1" x14ac:dyDescent="0.3">
      <c r="A5" s="12"/>
      <c r="B5" s="37" t="s">
        <v>24</v>
      </c>
      <c r="C5" s="19"/>
      <c r="D5" s="16"/>
      <c r="E5" s="16"/>
      <c r="F5" s="38" t="s">
        <v>25</v>
      </c>
      <c r="G5" s="16"/>
      <c r="H5" s="16"/>
      <c r="I5" s="36" t="s">
        <v>26</v>
      </c>
      <c r="J5" s="39" t="s">
        <v>27</v>
      </c>
    </row>
    <row r="6" spans="1:23" ht="20.100000000000001" customHeight="1" thickTop="1" x14ac:dyDescent="0.25">
      <c r="A6" s="12"/>
      <c r="B6" s="207" t="s">
        <v>28</v>
      </c>
      <c r="C6" s="208"/>
      <c r="D6" s="208"/>
      <c r="E6" s="208"/>
      <c r="F6" s="208"/>
      <c r="G6" s="208"/>
      <c r="H6" s="208"/>
      <c r="I6" s="208"/>
      <c r="J6" s="209"/>
    </row>
    <row r="7" spans="1:23" ht="18" customHeight="1" x14ac:dyDescent="0.25">
      <c r="A7" s="12"/>
      <c r="B7" s="48" t="s">
        <v>31</v>
      </c>
      <c r="C7" s="41"/>
      <c r="D7" s="17"/>
      <c r="E7" s="17"/>
      <c r="F7" s="17"/>
      <c r="G7" s="49" t="s">
        <v>32</v>
      </c>
      <c r="H7" s="17"/>
      <c r="I7" s="27"/>
      <c r="J7" s="42"/>
    </row>
    <row r="8" spans="1:23" ht="20.100000000000001" customHeight="1" x14ac:dyDescent="0.25">
      <c r="A8" s="12"/>
      <c r="B8" s="210" t="s">
        <v>29</v>
      </c>
      <c r="C8" s="211"/>
      <c r="D8" s="211"/>
      <c r="E8" s="211"/>
      <c r="F8" s="211"/>
      <c r="G8" s="211"/>
      <c r="H8" s="211"/>
      <c r="I8" s="211"/>
      <c r="J8" s="212"/>
    </row>
    <row r="9" spans="1:23" ht="18" customHeight="1" x14ac:dyDescent="0.25">
      <c r="A9" s="12"/>
      <c r="B9" s="37" t="s">
        <v>34</v>
      </c>
      <c r="C9" s="19"/>
      <c r="D9" s="16"/>
      <c r="E9" s="16"/>
      <c r="F9" s="16"/>
      <c r="G9" s="38" t="s">
        <v>35</v>
      </c>
      <c r="H9" s="16"/>
      <c r="I9" s="26"/>
      <c r="J9" s="29"/>
    </row>
    <row r="10" spans="1:23" ht="20.100000000000001" customHeight="1" x14ac:dyDescent="0.25">
      <c r="A10" s="12"/>
      <c r="B10" s="210" t="s">
        <v>30</v>
      </c>
      <c r="C10" s="211"/>
      <c r="D10" s="211"/>
      <c r="E10" s="211"/>
      <c r="F10" s="211"/>
      <c r="G10" s="211"/>
      <c r="H10" s="211"/>
      <c r="I10" s="211"/>
      <c r="J10" s="212"/>
    </row>
    <row r="11" spans="1:23" ht="18" customHeight="1" thickBot="1" x14ac:dyDescent="0.3">
      <c r="A11" s="12"/>
      <c r="B11" s="37" t="s">
        <v>33</v>
      </c>
      <c r="C11" s="19"/>
      <c r="D11" s="16"/>
      <c r="E11" s="16"/>
      <c r="F11" s="16"/>
      <c r="G11" s="38" t="s">
        <v>32</v>
      </c>
      <c r="H11" s="16"/>
      <c r="I11" s="26"/>
      <c r="J11" s="29"/>
    </row>
    <row r="12" spans="1:23" ht="18" customHeight="1" thickTop="1" x14ac:dyDescent="0.25">
      <c r="A12" s="12"/>
      <c r="B12" s="43"/>
      <c r="C12" s="44"/>
      <c r="D12" s="45"/>
      <c r="E12" s="45"/>
      <c r="F12" s="45"/>
      <c r="G12" s="45"/>
      <c r="H12" s="45"/>
      <c r="I12" s="46"/>
      <c r="J12" s="47"/>
    </row>
    <row r="13" spans="1:23" ht="18" customHeight="1" thickBot="1" x14ac:dyDescent="0.3">
      <c r="A13" s="12"/>
      <c r="B13" s="40"/>
      <c r="C13" s="41"/>
      <c r="D13" s="17"/>
      <c r="E13" s="17"/>
      <c r="F13" s="17"/>
      <c r="G13" s="17"/>
      <c r="H13" s="17"/>
      <c r="I13" s="27"/>
      <c r="J13" s="42"/>
    </row>
    <row r="14" spans="1:23" ht="18" customHeight="1" thickTop="1" x14ac:dyDescent="0.25">
      <c r="A14" s="12"/>
      <c r="B14" s="51" t="s">
        <v>36</v>
      </c>
      <c r="C14" s="79" t="s">
        <v>6</v>
      </c>
      <c r="D14" s="80" t="s">
        <v>65</v>
      </c>
      <c r="E14" s="81" t="s">
        <v>66</v>
      </c>
      <c r="F14" s="79" t="s">
        <v>67</v>
      </c>
      <c r="G14" s="51" t="s">
        <v>43</v>
      </c>
      <c r="H14" s="44"/>
      <c r="I14" s="46"/>
      <c r="J14" s="47"/>
    </row>
    <row r="15" spans="1:23" ht="18" customHeight="1" x14ac:dyDescent="0.25">
      <c r="A15" s="12"/>
      <c r="B15" s="86">
        <v>1</v>
      </c>
      <c r="C15" s="87" t="s">
        <v>37</v>
      </c>
      <c r="D15" s="88" t="e">
        <f>'Rekap 1079'!B15</f>
        <v>#REF!</v>
      </c>
      <c r="E15" s="89" t="e">
        <f>'Rekap 1079'!C15</f>
        <v>#REF!</v>
      </c>
      <c r="F15" s="87" t="e">
        <f>'Rekap 1079'!D15</f>
        <v>#REF!</v>
      </c>
      <c r="G15" s="52">
        <v>7</v>
      </c>
      <c r="H15" s="54" t="s">
        <v>44</v>
      </c>
      <c r="I15" s="27"/>
      <c r="J15" s="56">
        <v>0</v>
      </c>
    </row>
    <row r="16" spans="1:23" ht="18" customHeight="1" x14ac:dyDescent="0.25">
      <c r="A16" s="12"/>
      <c r="B16" s="84">
        <v>2</v>
      </c>
      <c r="C16" s="85" t="s">
        <v>38</v>
      </c>
      <c r="D16" s="90"/>
      <c r="E16" s="91"/>
      <c r="F16" s="100"/>
      <c r="G16" s="103"/>
      <c r="H16" s="115"/>
      <c r="I16" s="117"/>
      <c r="J16" s="110"/>
    </row>
    <row r="17" spans="1:26" ht="18" customHeight="1" x14ac:dyDescent="0.25">
      <c r="A17" s="12"/>
      <c r="B17" s="58">
        <v>3</v>
      </c>
      <c r="C17" s="61" t="s">
        <v>39</v>
      </c>
      <c r="D17" s="82"/>
      <c r="E17" s="83"/>
      <c r="F17" s="75"/>
      <c r="G17" s="52">
        <v>8</v>
      </c>
      <c r="H17" s="62" t="s">
        <v>45</v>
      </c>
      <c r="I17" s="117"/>
      <c r="J17" s="110" t="e">
        <f>#REF!</f>
        <v>#REF!</v>
      </c>
    </row>
    <row r="18" spans="1:26" ht="18" customHeight="1" x14ac:dyDescent="0.25">
      <c r="A18" s="12"/>
      <c r="B18" s="52">
        <v>4</v>
      </c>
      <c r="C18" s="62" t="s">
        <v>40</v>
      </c>
      <c r="D18" s="66"/>
      <c r="E18" s="65"/>
      <c r="F18" s="68"/>
      <c r="G18" s="52">
        <v>9</v>
      </c>
      <c r="H18" s="62" t="s">
        <v>46</v>
      </c>
      <c r="I18" s="117"/>
      <c r="J18" s="110">
        <v>0</v>
      </c>
    </row>
    <row r="19" spans="1:26" ht="18" customHeight="1" x14ac:dyDescent="0.25">
      <c r="A19" s="12"/>
      <c r="B19" s="52">
        <v>5</v>
      </c>
      <c r="C19" s="62" t="s">
        <v>41</v>
      </c>
      <c r="D19" s="66"/>
      <c r="E19" s="65"/>
      <c r="F19" s="68"/>
      <c r="G19" s="103"/>
      <c r="H19" s="115"/>
      <c r="I19" s="117"/>
      <c r="J19" s="116"/>
    </row>
    <row r="20" spans="1:26" ht="18" customHeight="1" thickBot="1" x14ac:dyDescent="0.3">
      <c r="A20" s="12"/>
      <c r="B20" s="52">
        <v>6</v>
      </c>
      <c r="C20" s="63" t="s">
        <v>42</v>
      </c>
      <c r="D20" s="67"/>
      <c r="E20" s="95"/>
      <c r="F20" s="101" t="e">
        <f>SUM(F15:F19)</f>
        <v>#REF!</v>
      </c>
      <c r="G20" s="52">
        <v>10</v>
      </c>
      <c r="H20" s="62" t="s">
        <v>42</v>
      </c>
      <c r="I20" s="119"/>
      <c r="J20" s="94" t="e">
        <f>SUM(J15:J19)</f>
        <v>#REF!</v>
      </c>
    </row>
    <row r="21" spans="1:26" ht="18" customHeight="1" thickTop="1" x14ac:dyDescent="0.25">
      <c r="A21" s="12"/>
      <c r="B21" s="57" t="s">
        <v>54</v>
      </c>
      <c r="C21" s="60" t="s">
        <v>55</v>
      </c>
      <c r="D21" s="64"/>
      <c r="E21" s="18"/>
      <c r="F21" s="93"/>
      <c r="G21" s="57" t="s">
        <v>61</v>
      </c>
      <c r="H21" s="53" t="s">
        <v>55</v>
      </c>
      <c r="I21" s="27"/>
      <c r="J21" s="120"/>
    </row>
    <row r="22" spans="1:26" ht="18" customHeight="1" x14ac:dyDescent="0.25">
      <c r="A22" s="12"/>
      <c r="B22" s="58">
        <v>11</v>
      </c>
      <c r="C22" s="54" t="s">
        <v>56</v>
      </c>
      <c r="D22" s="74"/>
      <c r="E22" s="77" t="s">
        <v>59</v>
      </c>
      <c r="F22" s="75" t="e">
        <f>((F15*U22*0)+(F16*V22*0)+(F17*W22*0))/100</f>
        <v>#REF!</v>
      </c>
      <c r="G22" s="58">
        <v>16</v>
      </c>
      <c r="H22" s="61" t="s">
        <v>62</v>
      </c>
      <c r="I22" s="118" t="s">
        <v>59</v>
      </c>
      <c r="J22" s="109" t="e">
        <f>((F15*X22*0)+(F16*Y22*0)+(F17*Z22*0))/100</f>
        <v>#REF!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2"/>
      <c r="B23" s="52">
        <v>12</v>
      </c>
      <c r="C23" s="55" t="s">
        <v>57</v>
      </c>
      <c r="D23" s="59"/>
      <c r="E23" s="77" t="s">
        <v>60</v>
      </c>
      <c r="F23" s="68" t="e">
        <f>((F15*U23*0)+(F16*V23*0)+(F17*W23*0))/100</f>
        <v>#REF!</v>
      </c>
      <c r="G23" s="52">
        <v>17</v>
      </c>
      <c r="H23" s="62" t="s">
        <v>63</v>
      </c>
      <c r="I23" s="118" t="s">
        <v>59</v>
      </c>
      <c r="J23" s="110" t="e">
        <f>((F15*X23*0)+(F16*Y23*0)+(F17*Z23*0))/100</f>
        <v>#REF!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2"/>
      <c r="B24" s="52">
        <v>13</v>
      </c>
      <c r="C24" s="55" t="s">
        <v>58</v>
      </c>
      <c r="D24" s="59"/>
      <c r="E24" s="77" t="s">
        <v>59</v>
      </c>
      <c r="F24" s="68" t="e">
        <f>((F15*U24*0)+(F16*V24*0)+(F17*W24*0))/100</f>
        <v>#REF!</v>
      </c>
      <c r="G24" s="52">
        <v>18</v>
      </c>
      <c r="H24" s="62" t="s">
        <v>64</v>
      </c>
      <c r="I24" s="118" t="s">
        <v>60</v>
      </c>
      <c r="J24" s="110" t="e">
        <f>((F15*X24*0)+(F16*Y24*0)+(F17*Z24*0))/100</f>
        <v>#REF!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2"/>
      <c r="B25" s="52">
        <v>14</v>
      </c>
      <c r="C25" s="19"/>
      <c r="D25" s="59"/>
      <c r="E25" s="78"/>
      <c r="F25" s="76"/>
      <c r="G25" s="52">
        <v>19</v>
      </c>
      <c r="H25" s="115"/>
      <c r="I25" s="117"/>
      <c r="J25" s="116"/>
    </row>
    <row r="26" spans="1:26" ht="18" customHeight="1" thickBot="1" x14ac:dyDescent="0.3">
      <c r="A26" s="12"/>
      <c r="B26" s="52">
        <v>15</v>
      </c>
      <c r="C26" s="55"/>
      <c r="D26" s="59"/>
      <c r="E26" s="59"/>
      <c r="F26" s="102"/>
      <c r="G26" s="52">
        <v>20</v>
      </c>
      <c r="H26" s="62" t="s">
        <v>42</v>
      </c>
      <c r="I26" s="119"/>
      <c r="J26" s="94" t="e">
        <f>SUM(J22:J25)+SUM(F22:F25)</f>
        <v>#REF!</v>
      </c>
    </row>
    <row r="27" spans="1:26" ht="18" customHeight="1" thickTop="1" x14ac:dyDescent="0.25">
      <c r="A27" s="12"/>
      <c r="B27" s="96"/>
      <c r="C27" s="131" t="s">
        <v>70</v>
      </c>
      <c r="D27" s="124"/>
      <c r="E27" s="97"/>
      <c r="F27" s="28"/>
      <c r="G27" s="104" t="s">
        <v>47</v>
      </c>
      <c r="H27" s="99" t="s">
        <v>48</v>
      </c>
      <c r="I27" s="27"/>
      <c r="J27" s="30"/>
    </row>
    <row r="28" spans="1:26" ht="18" customHeight="1" x14ac:dyDescent="0.25">
      <c r="A28" s="12"/>
      <c r="B28" s="25"/>
      <c r="C28" s="122"/>
      <c r="D28" s="125"/>
      <c r="E28" s="21"/>
      <c r="F28" s="12"/>
      <c r="G28" s="84">
        <v>21</v>
      </c>
      <c r="H28" s="85" t="s">
        <v>49</v>
      </c>
      <c r="I28" s="112"/>
      <c r="J28" s="92" t="e">
        <f>F20+J20+F26+J26</f>
        <v>#REF!</v>
      </c>
    </row>
    <row r="29" spans="1:26" ht="18" customHeight="1" x14ac:dyDescent="0.25">
      <c r="A29" s="12"/>
      <c r="B29" s="69"/>
      <c r="C29" s="123"/>
      <c r="D29" s="126"/>
      <c r="E29" s="21"/>
      <c r="F29" s="12"/>
      <c r="G29" s="58">
        <v>22</v>
      </c>
      <c r="H29" s="61" t="s">
        <v>50</v>
      </c>
      <c r="I29" s="113" t="e">
        <f>J28-SUM(#REF!:#REF!)</f>
        <v>#REF!</v>
      </c>
      <c r="J29" s="109" t="e">
        <f>ROUND(((ROUND(I29,2)*20)*1/100),2)</f>
        <v>#REF!</v>
      </c>
    </row>
    <row r="30" spans="1:26" ht="18" customHeight="1" x14ac:dyDescent="0.25">
      <c r="A30" s="12"/>
      <c r="B30" s="22"/>
      <c r="C30" s="115"/>
      <c r="D30" s="117"/>
      <c r="E30" s="21"/>
      <c r="F30" s="12"/>
      <c r="G30" s="52">
        <v>23</v>
      </c>
      <c r="H30" s="62" t="s">
        <v>51</v>
      </c>
      <c r="I30" s="77" t="e">
        <f>SUM(#REF!:#REF!)</f>
        <v>#REF!</v>
      </c>
      <c r="J30" s="110" t="e">
        <f>ROUND(((ROUND(I30,2)*0)/100),2)</f>
        <v>#REF!</v>
      </c>
    </row>
    <row r="31" spans="1:26" ht="18" customHeight="1" x14ac:dyDescent="0.25">
      <c r="A31" s="12"/>
      <c r="B31" s="23"/>
      <c r="C31" s="127"/>
      <c r="D31" s="128"/>
      <c r="E31" s="21"/>
      <c r="F31" s="12"/>
      <c r="G31" s="84">
        <v>24</v>
      </c>
      <c r="H31" s="85" t="s">
        <v>52</v>
      </c>
      <c r="I31" s="107"/>
      <c r="J31" s="121" t="e">
        <f>SUM(J28:J30)</f>
        <v>#REF!</v>
      </c>
    </row>
    <row r="32" spans="1:26" ht="18" customHeight="1" thickBot="1" x14ac:dyDescent="0.3">
      <c r="A32" s="12"/>
      <c r="B32" s="40"/>
      <c r="C32" s="108"/>
      <c r="D32" s="114"/>
      <c r="E32" s="70"/>
      <c r="F32" s="71"/>
      <c r="G32" s="58" t="s">
        <v>53</v>
      </c>
      <c r="H32" s="108"/>
      <c r="I32" s="114"/>
      <c r="J32" s="111"/>
    </row>
    <row r="33" spans="1:10" ht="18" customHeight="1" thickTop="1" x14ac:dyDescent="0.25">
      <c r="A33" s="12"/>
      <c r="B33" s="96"/>
      <c r="C33" s="97"/>
      <c r="D33" s="129" t="s">
        <v>68</v>
      </c>
      <c r="E33" s="73"/>
      <c r="F33" s="98"/>
      <c r="G33" s="105">
        <v>26</v>
      </c>
      <c r="H33" s="130" t="s">
        <v>69</v>
      </c>
      <c r="I33" s="28"/>
      <c r="J33" s="106"/>
    </row>
    <row r="34" spans="1:10" ht="18" customHeight="1" x14ac:dyDescent="0.25">
      <c r="A34" s="12"/>
      <c r="B34" s="24"/>
      <c r="C34" s="20"/>
      <c r="D34" s="15"/>
      <c r="E34" s="15"/>
      <c r="F34" s="15"/>
      <c r="G34" s="15"/>
      <c r="H34" s="15"/>
      <c r="I34" s="28"/>
      <c r="J34" s="31"/>
    </row>
    <row r="35" spans="1:10" ht="18" customHeight="1" x14ac:dyDescent="0.25">
      <c r="A35" s="12"/>
      <c r="B35" s="25"/>
      <c r="C35" s="21"/>
      <c r="D35" s="3"/>
      <c r="E35" s="3"/>
      <c r="F35" s="3"/>
      <c r="G35" s="3"/>
      <c r="H35" s="3"/>
      <c r="I35" s="12"/>
      <c r="J35" s="32"/>
    </row>
    <row r="36" spans="1:10" ht="18" customHeight="1" x14ac:dyDescent="0.25">
      <c r="A36" s="12"/>
      <c r="B36" s="25"/>
      <c r="C36" s="21"/>
      <c r="D36" s="3"/>
      <c r="E36" s="3"/>
      <c r="F36" s="3"/>
      <c r="G36" s="3"/>
      <c r="H36" s="3"/>
      <c r="I36" s="12"/>
      <c r="J36" s="32"/>
    </row>
    <row r="37" spans="1:10" ht="18" customHeight="1" x14ac:dyDescent="0.25">
      <c r="A37" s="12"/>
      <c r="B37" s="25"/>
      <c r="C37" s="21"/>
      <c r="D37" s="3"/>
      <c r="E37" s="3"/>
      <c r="F37" s="3"/>
      <c r="G37" s="3"/>
      <c r="H37" s="3"/>
      <c r="I37" s="12"/>
      <c r="J37" s="32"/>
    </row>
    <row r="38" spans="1:10" ht="18" customHeight="1" x14ac:dyDescent="0.25">
      <c r="A38" s="12"/>
      <c r="B38" s="25"/>
      <c r="C38" s="21"/>
      <c r="D38" s="3"/>
      <c r="E38" s="3"/>
      <c r="F38" s="3"/>
      <c r="G38" s="3"/>
      <c r="H38" s="3"/>
      <c r="I38" s="12"/>
      <c r="J38" s="32"/>
    </row>
    <row r="39" spans="1:10" ht="18" customHeight="1" x14ac:dyDescent="0.25">
      <c r="A39" s="12"/>
      <c r="B39" s="25"/>
      <c r="C39" s="21"/>
      <c r="D39" s="3"/>
      <c r="E39" s="3"/>
      <c r="F39" s="3"/>
      <c r="G39" s="3"/>
      <c r="H39" s="3"/>
      <c r="I39" s="12"/>
      <c r="J39" s="32"/>
    </row>
    <row r="40" spans="1:10" ht="18" customHeight="1" thickBot="1" x14ac:dyDescent="0.3">
      <c r="A40" s="12"/>
      <c r="B40" s="69"/>
      <c r="C40" s="70"/>
      <c r="D40" s="13"/>
      <c r="E40" s="13"/>
      <c r="F40" s="13"/>
      <c r="G40" s="13"/>
      <c r="H40" s="13"/>
      <c r="I40" s="71"/>
      <c r="J40" s="72"/>
    </row>
    <row r="41" spans="1:10" ht="15.75" thickTop="1" x14ac:dyDescent="0.25">
      <c r="A41" s="12"/>
      <c r="B41" s="73"/>
      <c r="C41" s="73"/>
      <c r="D41" s="73"/>
      <c r="E41" s="73"/>
      <c r="F41" s="73"/>
      <c r="G41" s="73"/>
      <c r="H41" s="73"/>
      <c r="I41" s="73"/>
      <c r="J41" s="73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/>
  </sheetViews>
  <sheetFormatPr defaultColWidth="0" defaultRowHeight="15" x14ac:dyDescent="0.25"/>
  <cols>
    <col min="1" max="1" width="37.7109375" customWidth="1"/>
    <col min="2" max="4" width="10.7109375" customWidth="1"/>
    <col min="5" max="6" width="9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ht="20.100000000000001" customHeight="1" x14ac:dyDescent="0.25">
      <c r="A1" s="216" t="s">
        <v>28</v>
      </c>
      <c r="B1" s="217"/>
      <c r="C1" s="217"/>
      <c r="D1" s="218"/>
      <c r="E1" s="134" t="s">
        <v>25</v>
      </c>
      <c r="F1" s="133"/>
      <c r="W1">
        <v>30.126000000000001</v>
      </c>
    </row>
    <row r="2" spans="1:26" ht="20.100000000000001" customHeight="1" x14ac:dyDescent="0.25">
      <c r="A2" s="216" t="s">
        <v>29</v>
      </c>
      <c r="B2" s="217"/>
      <c r="C2" s="217"/>
      <c r="D2" s="218"/>
      <c r="E2" s="134" t="s">
        <v>23</v>
      </c>
      <c r="F2" s="133"/>
    </row>
    <row r="3" spans="1:26" ht="20.100000000000001" customHeight="1" x14ac:dyDescent="0.25">
      <c r="A3" s="216" t="s">
        <v>30</v>
      </c>
      <c r="B3" s="217"/>
      <c r="C3" s="217"/>
      <c r="D3" s="218"/>
      <c r="E3" s="134" t="s">
        <v>74</v>
      </c>
      <c r="F3" s="133"/>
    </row>
    <row r="4" spans="1:26" x14ac:dyDescent="0.25">
      <c r="A4" s="135" t="s">
        <v>1</v>
      </c>
      <c r="B4" s="132"/>
      <c r="C4" s="132"/>
      <c r="D4" s="132"/>
      <c r="E4" s="132"/>
      <c r="F4" s="132"/>
    </row>
    <row r="5" spans="1:26" x14ac:dyDescent="0.25">
      <c r="A5" s="135" t="s">
        <v>276</v>
      </c>
      <c r="B5" s="132"/>
      <c r="C5" s="132"/>
      <c r="D5" s="132"/>
      <c r="E5" s="132"/>
      <c r="F5" s="132"/>
    </row>
    <row r="6" spans="1:26" x14ac:dyDescent="0.25">
      <c r="A6" s="132"/>
      <c r="B6" s="132"/>
      <c r="C6" s="132"/>
      <c r="D6" s="132"/>
      <c r="E6" s="132"/>
      <c r="F6" s="132"/>
    </row>
    <row r="7" spans="1:26" x14ac:dyDescent="0.25">
      <c r="A7" s="132"/>
      <c r="B7" s="132"/>
      <c r="C7" s="132"/>
      <c r="D7" s="132"/>
      <c r="E7" s="132"/>
      <c r="F7" s="132"/>
    </row>
    <row r="8" spans="1:26" x14ac:dyDescent="0.25">
      <c r="A8" s="136" t="s">
        <v>75</v>
      </c>
      <c r="B8" s="132"/>
      <c r="C8" s="132"/>
      <c r="D8" s="132"/>
      <c r="E8" s="132"/>
      <c r="F8" s="132"/>
    </row>
    <row r="9" spans="1:26" x14ac:dyDescent="0.25">
      <c r="A9" s="137" t="s">
        <v>71</v>
      </c>
      <c r="B9" s="137" t="s">
        <v>65</v>
      </c>
      <c r="C9" s="137" t="s">
        <v>66</v>
      </c>
      <c r="D9" s="137" t="s">
        <v>42</v>
      </c>
      <c r="E9" s="137" t="s">
        <v>72</v>
      </c>
      <c r="F9" s="137" t="s">
        <v>73</v>
      </c>
    </row>
    <row r="10" spans="1:26" x14ac:dyDescent="0.25">
      <c r="A10" s="144" t="s">
        <v>76</v>
      </c>
      <c r="B10" s="145"/>
      <c r="C10" s="141"/>
      <c r="D10" s="141"/>
      <c r="E10" s="142"/>
      <c r="F10" s="142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3"/>
      <c r="W10" s="143"/>
      <c r="X10" s="143"/>
      <c r="Y10" s="143"/>
      <c r="Z10" s="143"/>
    </row>
    <row r="11" spans="1:26" x14ac:dyDescent="0.25">
      <c r="A11" s="146" t="s">
        <v>77</v>
      </c>
      <c r="B11" s="147" t="e">
        <f>#REF!</f>
        <v>#REF!</v>
      </c>
      <c r="C11" s="147" t="e">
        <f>#REF!</f>
        <v>#REF!</v>
      </c>
      <c r="D11" s="147" t="e">
        <f>#REF!</f>
        <v>#REF!</v>
      </c>
      <c r="E11" s="148" t="e">
        <f>#REF!</f>
        <v>#REF!</v>
      </c>
      <c r="F11" s="148" t="e">
        <f>#REF!</f>
        <v>#REF!</v>
      </c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43"/>
      <c r="W11" s="143"/>
      <c r="X11" s="143"/>
      <c r="Y11" s="143"/>
      <c r="Z11" s="143"/>
    </row>
    <row r="12" spans="1:26" x14ac:dyDescent="0.25">
      <c r="A12" s="146" t="s">
        <v>80</v>
      </c>
      <c r="B12" s="147" t="e">
        <f>#REF!</f>
        <v>#REF!</v>
      </c>
      <c r="C12" s="147" t="e">
        <f>#REF!</f>
        <v>#REF!</v>
      </c>
      <c r="D12" s="147" t="e">
        <f>#REF!</f>
        <v>#REF!</v>
      </c>
      <c r="E12" s="148" t="e">
        <f>#REF!</f>
        <v>#REF!</v>
      </c>
      <c r="F12" s="148" t="e">
        <f>#REF!</f>
        <v>#REF!</v>
      </c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</row>
    <row r="13" spans="1:26" x14ac:dyDescent="0.25">
      <c r="A13" s="146" t="s">
        <v>82</v>
      </c>
      <c r="B13" s="147" t="e">
        <f>#REF!</f>
        <v>#REF!</v>
      </c>
      <c r="C13" s="147" t="e">
        <f>#REF!</f>
        <v>#REF!</v>
      </c>
      <c r="D13" s="147" t="e">
        <f>#REF!</f>
        <v>#REF!</v>
      </c>
      <c r="E13" s="148" t="e">
        <f>#REF!</f>
        <v>#REF!</v>
      </c>
      <c r="F13" s="148" t="e">
        <f>#REF!</f>
        <v>#REF!</v>
      </c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</row>
    <row r="14" spans="1:26" x14ac:dyDescent="0.25">
      <c r="A14" s="146" t="s">
        <v>83</v>
      </c>
      <c r="B14" s="147" t="e">
        <f>#REF!</f>
        <v>#REF!</v>
      </c>
      <c r="C14" s="147" t="e">
        <f>#REF!</f>
        <v>#REF!</v>
      </c>
      <c r="D14" s="147" t="e">
        <f>#REF!</f>
        <v>#REF!</v>
      </c>
      <c r="E14" s="148" t="e">
        <f>#REF!</f>
        <v>#REF!</v>
      </c>
      <c r="F14" s="148" t="e">
        <f>#REF!</f>
        <v>#REF!</v>
      </c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</row>
    <row r="15" spans="1:26" x14ac:dyDescent="0.25">
      <c r="A15" s="2" t="s">
        <v>76</v>
      </c>
      <c r="B15" s="149" t="e">
        <f>#REF!</f>
        <v>#REF!</v>
      </c>
      <c r="C15" s="149" t="e">
        <f>#REF!</f>
        <v>#REF!</v>
      </c>
      <c r="D15" s="149" t="e">
        <f>#REF!</f>
        <v>#REF!</v>
      </c>
      <c r="E15" s="150" t="e">
        <f>#REF!</f>
        <v>#REF!</v>
      </c>
      <c r="F15" s="150" t="e">
        <f>#REF!</f>
        <v>#REF!</v>
      </c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</row>
    <row r="16" spans="1:26" x14ac:dyDescent="0.25">
      <c r="A16" s="1"/>
      <c r="B16" s="139"/>
      <c r="C16" s="139"/>
      <c r="D16" s="139"/>
      <c r="E16" s="138"/>
      <c r="F16" s="138"/>
    </row>
    <row r="17" spans="1:26" x14ac:dyDescent="0.25">
      <c r="A17" s="2" t="s">
        <v>84</v>
      </c>
      <c r="B17" s="149" t="e">
        <f>#REF!</f>
        <v>#REF!</v>
      </c>
      <c r="C17" s="149" t="e">
        <f>#REF!</f>
        <v>#REF!</v>
      </c>
      <c r="D17" s="149" t="e">
        <f>#REF!</f>
        <v>#REF!</v>
      </c>
      <c r="E17" s="150" t="e">
        <f>#REF!</f>
        <v>#REF!</v>
      </c>
      <c r="F17" s="150" t="e">
        <f>#REF!</f>
        <v>#REF!</v>
      </c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</row>
    <row r="18" spans="1:26" x14ac:dyDescent="0.25">
      <c r="A18" s="1"/>
      <c r="B18" s="139"/>
      <c r="C18" s="139"/>
      <c r="D18" s="139"/>
      <c r="E18" s="138"/>
      <c r="F18" s="138"/>
    </row>
    <row r="19" spans="1:26" x14ac:dyDescent="0.25">
      <c r="A19" s="1"/>
      <c r="B19" s="139"/>
      <c r="C19" s="139"/>
      <c r="D19" s="139"/>
      <c r="E19" s="138"/>
      <c r="F19" s="138"/>
    </row>
    <row r="20" spans="1:26" x14ac:dyDescent="0.25">
      <c r="A20" s="1"/>
      <c r="B20" s="139"/>
      <c r="C20" s="139"/>
      <c r="D20" s="139"/>
      <c r="E20" s="138"/>
      <c r="F20" s="138"/>
    </row>
    <row r="21" spans="1:26" x14ac:dyDescent="0.25">
      <c r="A21" s="1"/>
      <c r="B21" s="139"/>
      <c r="C21" s="139"/>
      <c r="D21" s="139"/>
      <c r="E21" s="138"/>
      <c r="F21" s="138"/>
    </row>
    <row r="22" spans="1:26" x14ac:dyDescent="0.25">
      <c r="A22" s="1"/>
      <c r="B22" s="139"/>
      <c r="C22" s="139"/>
      <c r="D22" s="139"/>
      <c r="E22" s="138"/>
      <c r="F22" s="138"/>
    </row>
    <row r="23" spans="1:26" x14ac:dyDescent="0.25">
      <c r="A23" s="1"/>
      <c r="B23" s="139"/>
      <c r="C23" s="139"/>
      <c r="D23" s="139"/>
      <c r="E23" s="138"/>
      <c r="F23" s="138"/>
    </row>
    <row r="24" spans="1:26" x14ac:dyDescent="0.25">
      <c r="A24" s="1"/>
      <c r="B24" s="139"/>
      <c r="C24" s="139"/>
      <c r="D24" s="139"/>
      <c r="E24" s="138"/>
      <c r="F24" s="138"/>
    </row>
    <row r="25" spans="1:26" x14ac:dyDescent="0.25">
      <c r="A25" s="1"/>
      <c r="B25" s="139"/>
      <c r="C25" s="139"/>
      <c r="D25" s="139"/>
      <c r="E25" s="138"/>
      <c r="F25" s="138"/>
    </row>
    <row r="26" spans="1:26" x14ac:dyDescent="0.25">
      <c r="A26" s="1"/>
      <c r="B26" s="139"/>
      <c r="C26" s="139"/>
      <c r="D26" s="139"/>
      <c r="E26" s="138"/>
      <c r="F26" s="138"/>
    </row>
    <row r="27" spans="1:26" x14ac:dyDescent="0.25">
      <c r="A27" s="1"/>
      <c r="B27" s="139"/>
      <c r="C27" s="139"/>
      <c r="D27" s="139"/>
      <c r="E27" s="138"/>
      <c r="F27" s="138"/>
    </row>
    <row r="28" spans="1:26" x14ac:dyDescent="0.25">
      <c r="A28" s="1"/>
      <c r="B28" s="139"/>
      <c r="C28" s="139"/>
      <c r="D28" s="139"/>
      <c r="E28" s="138"/>
      <c r="F28" s="138"/>
    </row>
    <row r="29" spans="1:26" x14ac:dyDescent="0.25">
      <c r="A29" s="1"/>
      <c r="B29" s="139"/>
      <c r="C29" s="139"/>
      <c r="D29" s="139"/>
      <c r="E29" s="138"/>
      <c r="F29" s="138"/>
    </row>
    <row r="30" spans="1:26" x14ac:dyDescent="0.25">
      <c r="A30" s="1"/>
      <c r="B30" s="139"/>
      <c r="C30" s="139"/>
      <c r="D30" s="139"/>
      <c r="E30" s="138"/>
      <c r="F30" s="138"/>
    </row>
    <row r="31" spans="1:26" x14ac:dyDescent="0.25">
      <c r="A31" s="1"/>
      <c r="B31" s="139"/>
      <c r="C31" s="139"/>
      <c r="D31" s="139"/>
      <c r="E31" s="138"/>
      <c r="F31" s="138"/>
    </row>
    <row r="32" spans="1:26" x14ac:dyDescent="0.25">
      <c r="A32" s="1"/>
      <c r="B32" s="139"/>
      <c r="C32" s="139"/>
      <c r="D32" s="139"/>
      <c r="E32" s="138"/>
      <c r="F32" s="138"/>
    </row>
    <row r="33" spans="1:6" x14ac:dyDescent="0.25">
      <c r="A33" s="1"/>
      <c r="B33" s="139"/>
      <c r="C33" s="139"/>
      <c r="D33" s="139"/>
      <c r="E33" s="138"/>
      <c r="F33" s="138"/>
    </row>
    <row r="34" spans="1:6" x14ac:dyDescent="0.25">
      <c r="A34" s="1"/>
      <c r="B34" s="139"/>
      <c r="C34" s="139"/>
      <c r="D34" s="139"/>
      <c r="E34" s="138"/>
      <c r="F34" s="138"/>
    </row>
    <row r="35" spans="1:6" x14ac:dyDescent="0.25">
      <c r="A35" s="1"/>
      <c r="B35" s="139"/>
      <c r="C35" s="139"/>
      <c r="D35" s="139"/>
      <c r="E35" s="138"/>
      <c r="F35" s="138"/>
    </row>
    <row r="36" spans="1:6" x14ac:dyDescent="0.25">
      <c r="A36" s="1"/>
      <c r="B36" s="139"/>
      <c r="C36" s="139"/>
      <c r="D36" s="139"/>
      <c r="E36" s="138"/>
      <c r="F36" s="138"/>
    </row>
    <row r="37" spans="1:6" x14ac:dyDescent="0.25">
      <c r="A37" s="1"/>
      <c r="B37" s="139"/>
      <c r="C37" s="139"/>
      <c r="D37" s="139"/>
      <c r="E37" s="138"/>
      <c r="F37" s="138"/>
    </row>
    <row r="38" spans="1:6" x14ac:dyDescent="0.25">
      <c r="A38" s="1"/>
      <c r="B38" s="139"/>
      <c r="C38" s="139"/>
      <c r="D38" s="139"/>
      <c r="E38" s="138"/>
      <c r="F38" s="138"/>
    </row>
    <row r="39" spans="1:6" x14ac:dyDescent="0.25">
      <c r="A39" s="1"/>
      <c r="B39" s="139"/>
      <c r="C39" s="139"/>
      <c r="D39" s="139"/>
      <c r="E39" s="138"/>
      <c r="F39" s="138"/>
    </row>
    <row r="40" spans="1:6" x14ac:dyDescent="0.25">
      <c r="A40" s="1"/>
      <c r="B40" s="139"/>
      <c r="C40" s="139"/>
      <c r="D40" s="139"/>
      <c r="E40" s="138"/>
      <c r="F40" s="138"/>
    </row>
    <row r="41" spans="1:6" x14ac:dyDescent="0.25">
      <c r="A41" s="1"/>
      <c r="B41" s="139"/>
      <c r="C41" s="139"/>
      <c r="D41" s="139"/>
      <c r="E41" s="138"/>
      <c r="F41" s="138"/>
    </row>
    <row r="42" spans="1:6" x14ac:dyDescent="0.25">
      <c r="A42" s="1"/>
      <c r="B42" s="139"/>
      <c r="C42" s="139"/>
      <c r="D42" s="139"/>
      <c r="E42" s="138"/>
      <c r="F42" s="138"/>
    </row>
    <row r="43" spans="1:6" x14ac:dyDescent="0.25">
      <c r="A43" s="1"/>
      <c r="B43" s="139"/>
      <c r="C43" s="139"/>
      <c r="D43" s="139"/>
      <c r="E43" s="138"/>
      <c r="F43" s="138"/>
    </row>
    <row r="44" spans="1:6" x14ac:dyDescent="0.25">
      <c r="A44" s="1"/>
      <c r="B44" s="139"/>
      <c r="C44" s="139"/>
      <c r="D44" s="139"/>
      <c r="E44" s="138"/>
      <c r="F44" s="138"/>
    </row>
    <row r="45" spans="1:6" x14ac:dyDescent="0.25">
      <c r="A45" s="1"/>
      <c r="B45" s="139"/>
      <c r="C45" s="139"/>
      <c r="D45" s="139"/>
      <c r="E45" s="138"/>
      <c r="F45" s="138"/>
    </row>
    <row r="46" spans="1:6" x14ac:dyDescent="0.25">
      <c r="A46" s="1"/>
      <c r="B46" s="139"/>
      <c r="C46" s="139"/>
      <c r="D46" s="139"/>
      <c r="E46" s="138"/>
      <c r="F46" s="138"/>
    </row>
    <row r="47" spans="1:6" x14ac:dyDescent="0.25">
      <c r="A47" s="1"/>
      <c r="B47" s="139"/>
      <c r="C47" s="139"/>
      <c r="D47" s="139"/>
      <c r="E47" s="138"/>
      <c r="F47" s="138"/>
    </row>
    <row r="48" spans="1:6" x14ac:dyDescent="0.25">
      <c r="A48" s="1"/>
      <c r="B48" s="139"/>
      <c r="C48" s="139"/>
      <c r="D48" s="139"/>
      <c r="E48" s="138"/>
      <c r="F48" s="138"/>
    </row>
    <row r="49" spans="1:6" x14ac:dyDescent="0.25">
      <c r="A49" s="1"/>
      <c r="B49" s="139"/>
      <c r="C49" s="139"/>
      <c r="D49" s="139"/>
      <c r="E49" s="138"/>
      <c r="F49" s="138"/>
    </row>
    <row r="50" spans="1:6" x14ac:dyDescent="0.25">
      <c r="A50" s="1"/>
      <c r="B50" s="139"/>
      <c r="C50" s="139"/>
      <c r="D50" s="139"/>
      <c r="E50" s="138"/>
      <c r="F50" s="138"/>
    </row>
    <row r="51" spans="1:6" x14ac:dyDescent="0.25">
      <c r="A51" s="1"/>
      <c r="B51" s="139"/>
      <c r="C51" s="139"/>
      <c r="D51" s="139"/>
      <c r="E51" s="138"/>
      <c r="F51" s="138"/>
    </row>
    <row r="52" spans="1:6" x14ac:dyDescent="0.25">
      <c r="A52" s="1"/>
      <c r="B52" s="139"/>
      <c r="C52" s="139"/>
      <c r="D52" s="139"/>
      <c r="E52" s="138"/>
      <c r="F52" s="138"/>
    </row>
    <row r="53" spans="1:6" x14ac:dyDescent="0.25">
      <c r="A53" s="1"/>
      <c r="B53" s="139"/>
      <c r="C53" s="139"/>
      <c r="D53" s="139"/>
      <c r="E53" s="138"/>
      <c r="F53" s="138"/>
    </row>
    <row r="54" spans="1:6" x14ac:dyDescent="0.25">
      <c r="A54" s="1"/>
      <c r="B54" s="139"/>
      <c r="C54" s="139"/>
      <c r="D54" s="139"/>
      <c r="E54" s="138"/>
      <c r="F54" s="138"/>
    </row>
    <row r="55" spans="1:6" x14ac:dyDescent="0.25">
      <c r="A55" s="1"/>
      <c r="B55" s="139"/>
      <c r="C55" s="139"/>
      <c r="D55" s="139"/>
      <c r="E55" s="138"/>
      <c r="F55" s="138"/>
    </row>
    <row r="56" spans="1:6" x14ac:dyDescent="0.25">
      <c r="A56" s="1"/>
      <c r="B56" s="139"/>
      <c r="C56" s="139"/>
      <c r="D56" s="139"/>
      <c r="E56" s="138"/>
      <c r="F56" s="138"/>
    </row>
    <row r="57" spans="1:6" x14ac:dyDescent="0.25">
      <c r="A57" s="1"/>
      <c r="B57" s="139"/>
      <c r="C57" s="139"/>
      <c r="D57" s="139"/>
      <c r="E57" s="138"/>
      <c r="F57" s="138"/>
    </row>
    <row r="58" spans="1:6" x14ac:dyDescent="0.25">
      <c r="A58" s="1"/>
      <c r="B58" s="139"/>
      <c r="C58" s="139"/>
      <c r="D58" s="139"/>
      <c r="E58" s="138"/>
      <c r="F58" s="138"/>
    </row>
    <row r="59" spans="1:6" x14ac:dyDescent="0.25">
      <c r="A59" s="1"/>
      <c r="B59" s="139"/>
      <c r="C59" s="139"/>
      <c r="D59" s="139"/>
      <c r="E59" s="138"/>
      <c r="F59" s="138"/>
    </row>
    <row r="60" spans="1:6" x14ac:dyDescent="0.25">
      <c r="A60" s="1"/>
      <c r="B60" s="139"/>
      <c r="C60" s="139"/>
      <c r="D60" s="139"/>
      <c r="E60" s="138"/>
      <c r="F60" s="138"/>
    </row>
    <row r="61" spans="1:6" x14ac:dyDescent="0.25">
      <c r="A61" s="1"/>
      <c r="B61" s="139"/>
      <c r="C61" s="139"/>
      <c r="D61" s="139"/>
      <c r="E61" s="138"/>
      <c r="F61" s="138"/>
    </row>
    <row r="62" spans="1:6" x14ac:dyDescent="0.25">
      <c r="A62" s="1"/>
      <c r="B62" s="139"/>
      <c r="C62" s="139"/>
      <c r="D62" s="139"/>
      <c r="E62" s="138"/>
      <c r="F62" s="138"/>
    </row>
    <row r="63" spans="1:6" x14ac:dyDescent="0.25">
      <c r="A63" s="1"/>
      <c r="B63" s="139"/>
      <c r="C63" s="139"/>
      <c r="D63" s="139"/>
      <c r="E63" s="138"/>
      <c r="F63" s="138"/>
    </row>
    <row r="64" spans="1:6" x14ac:dyDescent="0.25">
      <c r="A64" s="1"/>
      <c r="B64" s="139"/>
      <c r="C64" s="139"/>
      <c r="D64" s="139"/>
      <c r="E64" s="138"/>
      <c r="F64" s="138"/>
    </row>
    <row r="65" spans="1:6" x14ac:dyDescent="0.25">
      <c r="A65" s="1"/>
      <c r="B65" s="139"/>
      <c r="C65" s="139"/>
      <c r="D65" s="139"/>
      <c r="E65" s="138"/>
      <c r="F65" s="138"/>
    </row>
    <row r="66" spans="1:6" x14ac:dyDescent="0.25">
      <c r="A66" s="1"/>
      <c r="B66" s="139"/>
      <c r="C66" s="139"/>
      <c r="D66" s="139"/>
      <c r="E66" s="138"/>
      <c r="F66" s="138"/>
    </row>
    <row r="67" spans="1:6" x14ac:dyDescent="0.25">
      <c r="A67" s="1"/>
      <c r="B67" s="139"/>
      <c r="C67" s="139"/>
      <c r="D67" s="139"/>
      <c r="E67" s="138"/>
      <c r="F67" s="138"/>
    </row>
    <row r="68" spans="1:6" x14ac:dyDescent="0.25">
      <c r="A68" s="1"/>
      <c r="B68" s="139"/>
      <c r="C68" s="139"/>
      <c r="D68" s="139"/>
      <c r="E68" s="138"/>
      <c r="F68" s="138"/>
    </row>
    <row r="69" spans="1:6" x14ac:dyDescent="0.25">
      <c r="A69" s="1"/>
      <c r="B69" s="139"/>
      <c r="C69" s="139"/>
      <c r="D69" s="139"/>
      <c r="E69" s="138"/>
      <c r="F69" s="138"/>
    </row>
    <row r="70" spans="1:6" x14ac:dyDescent="0.25">
      <c r="A70" s="1"/>
      <c r="B70" s="139"/>
      <c r="C70" s="139"/>
      <c r="D70" s="139"/>
      <c r="E70" s="138"/>
      <c r="F70" s="138"/>
    </row>
    <row r="71" spans="1:6" x14ac:dyDescent="0.25">
      <c r="A71" s="1"/>
      <c r="B71" s="139"/>
      <c r="C71" s="139"/>
      <c r="D71" s="139"/>
      <c r="E71" s="138"/>
      <c r="F71" s="138"/>
    </row>
    <row r="72" spans="1:6" x14ac:dyDescent="0.25">
      <c r="A72" s="1"/>
      <c r="B72" s="139"/>
      <c r="C72" s="139"/>
      <c r="D72" s="139"/>
      <c r="E72" s="138"/>
      <c r="F72" s="138"/>
    </row>
    <row r="73" spans="1:6" x14ac:dyDescent="0.25">
      <c r="A73" s="1"/>
      <c r="B73" s="139"/>
      <c r="C73" s="139"/>
      <c r="D73" s="139"/>
      <c r="E73" s="138"/>
      <c r="F73" s="138"/>
    </row>
    <row r="74" spans="1:6" x14ac:dyDescent="0.25">
      <c r="A74" s="1"/>
      <c r="B74" s="139"/>
      <c r="C74" s="139"/>
      <c r="D74" s="139"/>
      <c r="E74" s="138"/>
      <c r="F74" s="138"/>
    </row>
    <row r="75" spans="1:6" x14ac:dyDescent="0.25">
      <c r="A75" s="1"/>
      <c r="B75" s="139"/>
      <c r="C75" s="139"/>
      <c r="D75" s="139"/>
      <c r="E75" s="138"/>
      <c r="F75" s="138"/>
    </row>
    <row r="76" spans="1:6" x14ac:dyDescent="0.25">
      <c r="A76" s="1"/>
      <c r="B76" s="139"/>
      <c r="C76" s="139"/>
      <c r="D76" s="139"/>
      <c r="E76" s="138"/>
      <c r="F76" s="138"/>
    </row>
    <row r="77" spans="1:6" x14ac:dyDescent="0.25">
      <c r="A77" s="1"/>
      <c r="B77" s="139"/>
      <c r="C77" s="139"/>
      <c r="D77" s="139"/>
      <c r="E77" s="138"/>
      <c r="F77" s="138"/>
    </row>
    <row r="78" spans="1:6" x14ac:dyDescent="0.25">
      <c r="A78" s="1"/>
      <c r="B78" s="139"/>
      <c r="C78" s="139"/>
      <c r="D78" s="139"/>
      <c r="E78" s="138"/>
      <c r="F78" s="138"/>
    </row>
    <row r="79" spans="1:6" x14ac:dyDescent="0.25">
      <c r="A79" s="1"/>
      <c r="B79" s="139"/>
      <c r="C79" s="139"/>
      <c r="D79" s="139"/>
      <c r="E79" s="138"/>
      <c r="F79" s="138"/>
    </row>
    <row r="80" spans="1:6" x14ac:dyDescent="0.25">
      <c r="A80" s="1"/>
      <c r="B80" s="139"/>
      <c r="C80" s="139"/>
      <c r="D80" s="139"/>
      <c r="E80" s="138"/>
      <c r="F80" s="138"/>
    </row>
    <row r="81" spans="1:6" x14ac:dyDescent="0.25">
      <c r="A81" s="1"/>
      <c r="B81" s="139"/>
      <c r="C81" s="139"/>
      <c r="D81" s="139"/>
      <c r="E81" s="138"/>
      <c r="F81" s="138"/>
    </row>
    <row r="82" spans="1:6" x14ac:dyDescent="0.25">
      <c r="A82" s="1"/>
      <c r="B82" s="139"/>
      <c r="C82" s="139"/>
      <c r="D82" s="139"/>
      <c r="E82" s="138"/>
      <c r="F82" s="138"/>
    </row>
    <row r="83" spans="1:6" x14ac:dyDescent="0.25">
      <c r="A83" s="1"/>
      <c r="B83" s="139"/>
      <c r="C83" s="139"/>
      <c r="D83" s="139"/>
      <c r="E83" s="138"/>
      <c r="F83" s="138"/>
    </row>
    <row r="84" spans="1:6" x14ac:dyDescent="0.25">
      <c r="A84" s="1"/>
      <c r="B84" s="139"/>
      <c r="C84" s="139"/>
      <c r="D84" s="139"/>
      <c r="E84" s="138"/>
      <c r="F84" s="138"/>
    </row>
    <row r="85" spans="1:6" x14ac:dyDescent="0.25">
      <c r="A85" s="1"/>
      <c r="B85" s="139"/>
      <c r="C85" s="139"/>
      <c r="D85" s="139"/>
      <c r="E85" s="138"/>
      <c r="F85" s="138"/>
    </row>
    <row r="86" spans="1:6" x14ac:dyDescent="0.25">
      <c r="A86" s="1"/>
      <c r="B86" s="1"/>
      <c r="C86" s="1"/>
      <c r="D86" s="1"/>
      <c r="E86" s="1"/>
      <c r="F86" s="1"/>
    </row>
    <row r="87" spans="1:6" x14ac:dyDescent="0.25">
      <c r="A87" s="1"/>
      <c r="B87" s="1"/>
      <c r="C87" s="1"/>
      <c r="D87" s="1"/>
      <c r="E87" s="1"/>
      <c r="F87" s="1"/>
    </row>
    <row r="88" spans="1:6" x14ac:dyDescent="0.25">
      <c r="A88" s="1"/>
      <c r="B88" s="1"/>
      <c r="C88" s="1"/>
      <c r="D88" s="1"/>
      <c r="E88" s="1"/>
      <c r="F88" s="1"/>
    </row>
    <row r="89" spans="1:6" x14ac:dyDescent="0.25">
      <c r="A89" s="1"/>
      <c r="B89" s="1"/>
      <c r="C89" s="1"/>
      <c r="D89" s="1"/>
      <c r="E89" s="1"/>
      <c r="F89" s="1"/>
    </row>
    <row r="90" spans="1:6" x14ac:dyDescent="0.25">
      <c r="A90" s="1"/>
      <c r="B90" s="1"/>
      <c r="C90" s="1"/>
      <c r="D90" s="1"/>
      <c r="E90" s="1"/>
      <c r="F90" s="1"/>
    </row>
    <row r="91" spans="1:6" x14ac:dyDescent="0.25">
      <c r="A91" s="1"/>
      <c r="B91" s="1"/>
      <c r="C91" s="1"/>
      <c r="D91" s="1"/>
      <c r="E91" s="1"/>
      <c r="F91" s="1"/>
    </row>
    <row r="92" spans="1:6" x14ac:dyDescent="0.25">
      <c r="A92" s="1"/>
      <c r="B92" s="1"/>
      <c r="C92" s="1"/>
      <c r="D92" s="1"/>
      <c r="E92" s="1"/>
      <c r="F92" s="1"/>
    </row>
    <row r="93" spans="1:6" x14ac:dyDescent="0.25">
      <c r="A93" s="1"/>
      <c r="B93" s="1"/>
      <c r="C93" s="1"/>
      <c r="D93" s="1"/>
      <c r="E93" s="1"/>
      <c r="F93" s="1"/>
    </row>
    <row r="94" spans="1:6" x14ac:dyDescent="0.25">
      <c r="A94" s="1"/>
      <c r="B94" s="1"/>
      <c r="C94" s="1"/>
      <c r="D94" s="1"/>
      <c r="E94" s="1"/>
      <c r="F94" s="1"/>
    </row>
    <row r="95" spans="1:6" x14ac:dyDescent="0.25">
      <c r="A95" s="1"/>
      <c r="B95" s="1"/>
      <c r="C95" s="1"/>
      <c r="D95" s="1"/>
      <c r="E95" s="1"/>
      <c r="F95" s="1"/>
    </row>
    <row r="96" spans="1:6" x14ac:dyDescent="0.25">
      <c r="A96" s="1"/>
      <c r="B96" s="1"/>
      <c r="C96" s="1"/>
      <c r="D96" s="1"/>
      <c r="E96" s="1"/>
      <c r="F96" s="1"/>
    </row>
    <row r="97" spans="1:6" x14ac:dyDescent="0.25">
      <c r="A97" s="1"/>
      <c r="B97" s="1"/>
      <c r="C97" s="1"/>
      <c r="D97" s="1"/>
      <c r="E97" s="1"/>
      <c r="F97" s="1"/>
    </row>
    <row r="98" spans="1:6" x14ac:dyDescent="0.25">
      <c r="A98" s="1"/>
      <c r="B98" s="1"/>
      <c r="C98" s="1"/>
      <c r="D98" s="1"/>
      <c r="E98" s="1"/>
      <c r="F98" s="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ageMargins left="0.7" right="0.7" top="0.75" bottom="0.75" header="0.3" footer="0.3"/>
  <pageSetup paperSize="9" scale="9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3"/>
      <c r="C1" s="13"/>
      <c r="D1" s="13"/>
      <c r="E1" s="13"/>
      <c r="F1" s="14" t="s">
        <v>20</v>
      </c>
      <c r="G1" s="13"/>
      <c r="H1" s="13"/>
      <c r="I1" s="13"/>
      <c r="J1" s="13"/>
      <c r="W1">
        <v>30.126000000000001</v>
      </c>
    </row>
    <row r="2" spans="1:23" ht="30" customHeight="1" thickTop="1" x14ac:dyDescent="0.25">
      <c r="A2" s="12"/>
      <c r="B2" s="213" t="s">
        <v>1</v>
      </c>
      <c r="C2" s="214"/>
      <c r="D2" s="214"/>
      <c r="E2" s="214"/>
      <c r="F2" s="214"/>
      <c r="G2" s="214"/>
      <c r="H2" s="214"/>
      <c r="I2" s="214"/>
      <c r="J2" s="215"/>
    </row>
    <row r="3" spans="1:23" ht="18" customHeight="1" x14ac:dyDescent="0.25">
      <c r="A3" s="12"/>
      <c r="B3" s="33" t="s">
        <v>22</v>
      </c>
      <c r="C3" s="34"/>
      <c r="D3" s="35"/>
      <c r="E3" s="35"/>
      <c r="F3" s="35"/>
      <c r="G3" s="16"/>
      <c r="H3" s="16"/>
      <c r="I3" s="36" t="s">
        <v>21</v>
      </c>
      <c r="J3" s="29"/>
    </row>
    <row r="4" spans="1:23" ht="18" customHeight="1" x14ac:dyDescent="0.25">
      <c r="A4" s="12"/>
      <c r="B4" s="22"/>
      <c r="C4" s="19"/>
      <c r="D4" s="16"/>
      <c r="E4" s="16"/>
      <c r="F4" s="16"/>
      <c r="G4" s="16"/>
      <c r="H4" s="16"/>
      <c r="I4" s="36" t="s">
        <v>23</v>
      </c>
      <c r="J4" s="29"/>
    </row>
    <row r="5" spans="1:23" ht="18" customHeight="1" thickBot="1" x14ac:dyDescent="0.3">
      <c r="A5" s="12"/>
      <c r="B5" s="37" t="s">
        <v>24</v>
      </c>
      <c r="C5" s="19"/>
      <c r="D5" s="16"/>
      <c r="E5" s="16"/>
      <c r="F5" s="38" t="s">
        <v>25</v>
      </c>
      <c r="G5" s="16"/>
      <c r="H5" s="16"/>
      <c r="I5" s="36" t="s">
        <v>26</v>
      </c>
      <c r="J5" s="39" t="s">
        <v>27</v>
      </c>
    </row>
    <row r="6" spans="1:23" ht="20.100000000000001" customHeight="1" thickTop="1" x14ac:dyDescent="0.25">
      <c r="A6" s="12"/>
      <c r="B6" s="207" t="s">
        <v>28</v>
      </c>
      <c r="C6" s="208"/>
      <c r="D6" s="208"/>
      <c r="E6" s="208"/>
      <c r="F6" s="208"/>
      <c r="G6" s="208"/>
      <c r="H6" s="208"/>
      <c r="I6" s="208"/>
      <c r="J6" s="209"/>
    </row>
    <row r="7" spans="1:23" ht="18" customHeight="1" x14ac:dyDescent="0.25">
      <c r="A7" s="12"/>
      <c r="B7" s="48" t="s">
        <v>31</v>
      </c>
      <c r="C7" s="41"/>
      <c r="D7" s="17"/>
      <c r="E7" s="17"/>
      <c r="F7" s="17"/>
      <c r="G7" s="49" t="s">
        <v>32</v>
      </c>
      <c r="H7" s="17"/>
      <c r="I7" s="27"/>
      <c r="J7" s="42"/>
    </row>
    <row r="8" spans="1:23" ht="20.100000000000001" customHeight="1" x14ac:dyDescent="0.25">
      <c r="A8" s="12"/>
      <c r="B8" s="210" t="s">
        <v>29</v>
      </c>
      <c r="C8" s="211"/>
      <c r="D8" s="211"/>
      <c r="E8" s="211"/>
      <c r="F8" s="211"/>
      <c r="G8" s="211"/>
      <c r="H8" s="211"/>
      <c r="I8" s="211"/>
      <c r="J8" s="212"/>
    </row>
    <row r="9" spans="1:23" ht="18" customHeight="1" x14ac:dyDescent="0.25">
      <c r="A9" s="12"/>
      <c r="B9" s="37" t="s">
        <v>34</v>
      </c>
      <c r="C9" s="19"/>
      <c r="D9" s="16"/>
      <c r="E9" s="16"/>
      <c r="F9" s="16"/>
      <c r="G9" s="38" t="s">
        <v>35</v>
      </c>
      <c r="H9" s="16"/>
      <c r="I9" s="26"/>
      <c r="J9" s="29"/>
    </row>
    <row r="10" spans="1:23" ht="20.100000000000001" customHeight="1" x14ac:dyDescent="0.25">
      <c r="A10" s="12"/>
      <c r="B10" s="210" t="s">
        <v>30</v>
      </c>
      <c r="C10" s="211"/>
      <c r="D10" s="211"/>
      <c r="E10" s="211"/>
      <c r="F10" s="211"/>
      <c r="G10" s="211"/>
      <c r="H10" s="211"/>
      <c r="I10" s="211"/>
      <c r="J10" s="212"/>
    </row>
    <row r="11" spans="1:23" ht="18" customHeight="1" thickBot="1" x14ac:dyDescent="0.3">
      <c r="A11" s="12"/>
      <c r="B11" s="37" t="s">
        <v>33</v>
      </c>
      <c r="C11" s="19"/>
      <c r="D11" s="16"/>
      <c r="E11" s="16"/>
      <c r="F11" s="16"/>
      <c r="G11" s="38" t="s">
        <v>32</v>
      </c>
      <c r="H11" s="16"/>
      <c r="I11" s="26"/>
      <c r="J11" s="29"/>
    </row>
    <row r="12" spans="1:23" ht="18" customHeight="1" thickTop="1" x14ac:dyDescent="0.25">
      <c r="A12" s="12"/>
      <c r="B12" s="43"/>
      <c r="C12" s="44"/>
      <c r="D12" s="45"/>
      <c r="E12" s="45"/>
      <c r="F12" s="45"/>
      <c r="G12" s="45"/>
      <c r="H12" s="45"/>
      <c r="I12" s="46"/>
      <c r="J12" s="47"/>
    </row>
    <row r="13" spans="1:23" ht="18" customHeight="1" thickBot="1" x14ac:dyDescent="0.3">
      <c r="A13" s="12"/>
      <c r="B13" s="40"/>
      <c r="C13" s="41"/>
      <c r="D13" s="17"/>
      <c r="E13" s="17"/>
      <c r="F13" s="17"/>
      <c r="G13" s="17"/>
      <c r="H13" s="17"/>
      <c r="I13" s="27"/>
      <c r="J13" s="42"/>
    </row>
    <row r="14" spans="1:23" ht="18" customHeight="1" thickTop="1" x14ac:dyDescent="0.25">
      <c r="A14" s="12"/>
      <c r="B14" s="51" t="s">
        <v>36</v>
      </c>
      <c r="C14" s="79" t="s">
        <v>6</v>
      </c>
      <c r="D14" s="80" t="s">
        <v>65</v>
      </c>
      <c r="E14" s="81" t="s">
        <v>66</v>
      </c>
      <c r="F14" s="79" t="s">
        <v>67</v>
      </c>
      <c r="G14" s="51" t="s">
        <v>43</v>
      </c>
      <c r="H14" s="44"/>
      <c r="I14" s="46"/>
      <c r="J14" s="47"/>
    </row>
    <row r="15" spans="1:23" ht="18" customHeight="1" x14ac:dyDescent="0.25">
      <c r="A15" s="12"/>
      <c r="B15" s="86">
        <v>1</v>
      </c>
      <c r="C15" s="87" t="s">
        <v>37</v>
      </c>
      <c r="D15" s="88">
        <f>'Rekap 1064'!B18</f>
        <v>0</v>
      </c>
      <c r="E15" s="89">
        <f>'Rekap 1064'!C18</f>
        <v>0</v>
      </c>
      <c r="F15" s="87">
        <f>'Rekap 1064'!D18</f>
        <v>0</v>
      </c>
      <c r="G15" s="52">
        <v>7</v>
      </c>
      <c r="H15" s="54" t="s">
        <v>44</v>
      </c>
      <c r="I15" s="27"/>
      <c r="J15" s="56">
        <v>0</v>
      </c>
    </row>
    <row r="16" spans="1:23" ht="18" customHeight="1" x14ac:dyDescent="0.25">
      <c r="A16" s="12"/>
      <c r="B16" s="84">
        <v>2</v>
      </c>
      <c r="C16" s="85" t="s">
        <v>38</v>
      </c>
      <c r="D16" s="90"/>
      <c r="E16" s="91"/>
      <c r="F16" s="100"/>
      <c r="G16" s="103"/>
      <c r="H16" s="115"/>
      <c r="I16" s="117"/>
      <c r="J16" s="110"/>
    </row>
    <row r="17" spans="1:26" ht="18" customHeight="1" x14ac:dyDescent="0.25">
      <c r="A17" s="12"/>
      <c r="B17" s="58">
        <v>3</v>
      </c>
      <c r="C17" s="61" t="s">
        <v>39</v>
      </c>
      <c r="D17" s="82"/>
      <c r="E17" s="83"/>
      <c r="F17" s="75"/>
      <c r="G17" s="52">
        <v>8</v>
      </c>
      <c r="H17" s="62" t="s">
        <v>45</v>
      </c>
      <c r="I17" s="117"/>
      <c r="J17" s="110">
        <f>'SO-01_Buchalová'!Z64</f>
        <v>0</v>
      </c>
    </row>
    <row r="18" spans="1:26" ht="18" customHeight="1" x14ac:dyDescent="0.25">
      <c r="A18" s="12"/>
      <c r="B18" s="52">
        <v>4</v>
      </c>
      <c r="C18" s="62" t="s">
        <v>40</v>
      </c>
      <c r="D18" s="66"/>
      <c r="E18" s="65"/>
      <c r="F18" s="68"/>
      <c r="G18" s="52">
        <v>9</v>
      </c>
      <c r="H18" s="62" t="s">
        <v>46</v>
      </c>
      <c r="I18" s="117"/>
      <c r="J18" s="110">
        <v>0</v>
      </c>
    </row>
    <row r="19" spans="1:26" ht="18" customHeight="1" x14ac:dyDescent="0.25">
      <c r="A19" s="12"/>
      <c r="B19" s="52">
        <v>5</v>
      </c>
      <c r="C19" s="62" t="s">
        <v>41</v>
      </c>
      <c r="D19" s="66"/>
      <c r="E19" s="65"/>
      <c r="F19" s="68"/>
      <c r="G19" s="103"/>
      <c r="H19" s="115"/>
      <c r="I19" s="117"/>
      <c r="J19" s="116"/>
    </row>
    <row r="20" spans="1:26" ht="18" customHeight="1" thickBot="1" x14ac:dyDescent="0.3">
      <c r="A20" s="12"/>
      <c r="B20" s="52">
        <v>6</v>
      </c>
      <c r="C20" s="63" t="s">
        <v>42</v>
      </c>
      <c r="D20" s="67"/>
      <c r="E20" s="95"/>
      <c r="F20" s="101">
        <f>SUM(F15:F19)</f>
        <v>0</v>
      </c>
      <c r="G20" s="52">
        <v>10</v>
      </c>
      <c r="H20" s="62" t="s">
        <v>42</v>
      </c>
      <c r="I20" s="119"/>
      <c r="J20" s="94">
        <f>SUM(J15:J19)</f>
        <v>0</v>
      </c>
    </row>
    <row r="21" spans="1:26" ht="18" customHeight="1" thickTop="1" x14ac:dyDescent="0.25">
      <c r="A21" s="12"/>
      <c r="B21" s="57" t="s">
        <v>54</v>
      </c>
      <c r="C21" s="60" t="s">
        <v>55</v>
      </c>
      <c r="D21" s="64"/>
      <c r="E21" s="18"/>
      <c r="F21" s="93"/>
      <c r="G21" s="57" t="s">
        <v>61</v>
      </c>
      <c r="H21" s="53" t="s">
        <v>55</v>
      </c>
      <c r="I21" s="27"/>
      <c r="J21" s="120"/>
    </row>
    <row r="22" spans="1:26" ht="18" customHeight="1" x14ac:dyDescent="0.25">
      <c r="A22" s="12"/>
      <c r="B22" s="58">
        <v>11</v>
      </c>
      <c r="C22" s="54" t="s">
        <v>56</v>
      </c>
      <c r="D22" s="74"/>
      <c r="E22" s="77" t="s">
        <v>59</v>
      </c>
      <c r="F22" s="75">
        <f>((F15*U22*0)+(F16*V22*0)+(F17*W22*0))/100</f>
        <v>0</v>
      </c>
      <c r="G22" s="58">
        <v>16</v>
      </c>
      <c r="H22" s="61" t="s">
        <v>62</v>
      </c>
      <c r="I22" s="118" t="s">
        <v>59</v>
      </c>
      <c r="J22" s="109">
        <f>((F15*X22*0)+(F16*Y22*0)+(F17*Z22*0))/100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2"/>
      <c r="B23" s="52">
        <v>12</v>
      </c>
      <c r="C23" s="55" t="s">
        <v>57</v>
      </c>
      <c r="D23" s="59"/>
      <c r="E23" s="77" t="s">
        <v>60</v>
      </c>
      <c r="F23" s="68">
        <f>((F15*U23*0)+(F16*V23*0)+(F17*W23*0))/100</f>
        <v>0</v>
      </c>
      <c r="G23" s="52">
        <v>17</v>
      </c>
      <c r="H23" s="62" t="s">
        <v>63</v>
      </c>
      <c r="I23" s="118" t="s">
        <v>59</v>
      </c>
      <c r="J23" s="110">
        <f>((F15*X23*0)+(F16*Y23*0)+(F17*Z23*0))/100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2"/>
      <c r="B24" s="52">
        <v>13</v>
      </c>
      <c r="C24" s="55" t="s">
        <v>58</v>
      </c>
      <c r="D24" s="59"/>
      <c r="E24" s="77" t="s">
        <v>59</v>
      </c>
      <c r="F24" s="68">
        <f>((F15*U24*0)+(F16*V24*0)+(F17*W24*0))/100</f>
        <v>0</v>
      </c>
      <c r="G24" s="52">
        <v>18</v>
      </c>
      <c r="H24" s="62" t="s">
        <v>64</v>
      </c>
      <c r="I24" s="118" t="s">
        <v>60</v>
      </c>
      <c r="J24" s="110">
        <f>((F15*X24*0)+(F16*Y24*0)+(F17*Z24*0))/100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2"/>
      <c r="B25" s="52">
        <v>14</v>
      </c>
      <c r="C25" s="19"/>
      <c r="D25" s="59"/>
      <c r="E25" s="78"/>
      <c r="F25" s="76"/>
      <c r="G25" s="52">
        <v>19</v>
      </c>
      <c r="H25" s="115"/>
      <c r="I25" s="117"/>
      <c r="J25" s="116"/>
    </row>
    <row r="26" spans="1:26" ht="18" customHeight="1" thickBot="1" x14ac:dyDescent="0.3">
      <c r="A26" s="12"/>
      <c r="B26" s="52">
        <v>15</v>
      </c>
      <c r="C26" s="55"/>
      <c r="D26" s="59"/>
      <c r="E26" s="59"/>
      <c r="F26" s="102"/>
      <c r="G26" s="52">
        <v>20</v>
      </c>
      <c r="H26" s="62" t="s">
        <v>42</v>
      </c>
      <c r="I26" s="119"/>
      <c r="J26" s="94">
        <f>SUM(J22:J25)+SUM(F22:F25)</f>
        <v>0</v>
      </c>
    </row>
    <row r="27" spans="1:26" ht="18" customHeight="1" thickTop="1" x14ac:dyDescent="0.25">
      <c r="A27" s="12"/>
      <c r="B27" s="96"/>
      <c r="C27" s="131" t="s">
        <v>70</v>
      </c>
      <c r="D27" s="124"/>
      <c r="E27" s="97"/>
      <c r="F27" s="28"/>
      <c r="G27" s="104" t="s">
        <v>47</v>
      </c>
      <c r="H27" s="99" t="s">
        <v>48</v>
      </c>
      <c r="I27" s="27"/>
      <c r="J27" s="30"/>
    </row>
    <row r="28" spans="1:26" ht="18" customHeight="1" x14ac:dyDescent="0.25">
      <c r="A28" s="12"/>
      <c r="B28" s="25"/>
      <c r="C28" s="122"/>
      <c r="D28" s="125"/>
      <c r="E28" s="21"/>
      <c r="F28" s="12"/>
      <c r="G28" s="84">
        <v>21</v>
      </c>
      <c r="H28" s="85" t="s">
        <v>49</v>
      </c>
      <c r="I28" s="112"/>
      <c r="J28" s="92">
        <f>F20+J20+F26+J26</f>
        <v>0</v>
      </c>
    </row>
    <row r="29" spans="1:26" ht="18" customHeight="1" x14ac:dyDescent="0.25">
      <c r="A29" s="12"/>
      <c r="B29" s="69"/>
      <c r="C29" s="123"/>
      <c r="D29" s="126"/>
      <c r="E29" s="21"/>
      <c r="F29" s="12"/>
      <c r="G29" s="58">
        <v>22</v>
      </c>
      <c r="H29" s="61" t="s">
        <v>50</v>
      </c>
      <c r="I29" s="113">
        <f>J28-SUM('SO-01_Buchalová'!K9:'SO-01_Buchalová'!K63)</f>
        <v>0</v>
      </c>
      <c r="J29" s="109">
        <f>ROUND(((ROUND(I29,2)*20)*1/100),2)</f>
        <v>0</v>
      </c>
    </row>
    <row r="30" spans="1:26" ht="18" customHeight="1" x14ac:dyDescent="0.25">
      <c r="A30" s="12"/>
      <c r="B30" s="22"/>
      <c r="C30" s="115"/>
      <c r="D30" s="117"/>
      <c r="E30" s="21"/>
      <c r="F30" s="12"/>
      <c r="G30" s="52">
        <v>23</v>
      </c>
      <c r="H30" s="62" t="s">
        <v>51</v>
      </c>
      <c r="I30" s="77">
        <f>SUM('SO-01_Buchalová'!K9:'SO-01_Buchalová'!K63)</f>
        <v>0</v>
      </c>
      <c r="J30" s="110">
        <f>ROUND(((ROUND(I30,2)*0)/100),2)</f>
        <v>0</v>
      </c>
    </row>
    <row r="31" spans="1:26" ht="18" customHeight="1" x14ac:dyDescent="0.25">
      <c r="A31" s="12"/>
      <c r="B31" s="23"/>
      <c r="C31" s="127"/>
      <c r="D31" s="128"/>
      <c r="E31" s="21"/>
      <c r="F31" s="12"/>
      <c r="G31" s="84">
        <v>24</v>
      </c>
      <c r="H31" s="85" t="s">
        <v>52</v>
      </c>
      <c r="I31" s="107"/>
      <c r="J31" s="121">
        <f>SUM(J28:J30)</f>
        <v>0</v>
      </c>
    </row>
    <row r="32" spans="1:26" ht="18" customHeight="1" thickBot="1" x14ac:dyDescent="0.3">
      <c r="A32" s="12"/>
      <c r="B32" s="40"/>
      <c r="C32" s="108"/>
      <c r="D32" s="114"/>
      <c r="E32" s="70"/>
      <c r="F32" s="71"/>
      <c r="G32" s="58" t="s">
        <v>53</v>
      </c>
      <c r="H32" s="108"/>
      <c r="I32" s="114"/>
      <c r="J32" s="111"/>
    </row>
    <row r="33" spans="1:10" ht="18" customHeight="1" thickTop="1" x14ac:dyDescent="0.25">
      <c r="A33" s="12"/>
      <c r="B33" s="96"/>
      <c r="C33" s="97"/>
      <c r="D33" s="129" t="s">
        <v>68</v>
      </c>
      <c r="E33" s="73"/>
      <c r="F33" s="98"/>
      <c r="G33" s="105">
        <v>26</v>
      </c>
      <c r="H33" s="130" t="s">
        <v>69</v>
      </c>
      <c r="I33" s="28"/>
      <c r="J33" s="106"/>
    </row>
    <row r="34" spans="1:10" ht="18" customHeight="1" x14ac:dyDescent="0.25">
      <c r="A34" s="12"/>
      <c r="B34" s="24"/>
      <c r="C34" s="20"/>
      <c r="D34" s="15"/>
      <c r="E34" s="15"/>
      <c r="F34" s="15"/>
      <c r="G34" s="15"/>
      <c r="H34" s="15"/>
      <c r="I34" s="28"/>
      <c r="J34" s="31"/>
    </row>
    <row r="35" spans="1:10" ht="18" customHeight="1" x14ac:dyDescent="0.25">
      <c r="A35" s="12"/>
      <c r="B35" s="25"/>
      <c r="C35" s="21"/>
      <c r="D35" s="3"/>
      <c r="E35" s="3"/>
      <c r="F35" s="3"/>
      <c r="G35" s="3"/>
      <c r="H35" s="3"/>
      <c r="I35" s="12"/>
      <c r="J35" s="32"/>
    </row>
    <row r="36" spans="1:10" ht="18" customHeight="1" x14ac:dyDescent="0.25">
      <c r="A36" s="12"/>
      <c r="B36" s="25"/>
      <c r="C36" s="21"/>
      <c r="D36" s="3"/>
      <c r="E36" s="3"/>
      <c r="F36" s="3"/>
      <c r="G36" s="3"/>
      <c r="H36" s="3"/>
      <c r="I36" s="12"/>
      <c r="J36" s="32"/>
    </row>
    <row r="37" spans="1:10" ht="18" customHeight="1" x14ac:dyDescent="0.25">
      <c r="A37" s="12"/>
      <c r="B37" s="25"/>
      <c r="C37" s="21"/>
      <c r="D37" s="3"/>
      <c r="E37" s="3"/>
      <c r="F37" s="3"/>
      <c r="G37" s="3"/>
      <c r="H37" s="3"/>
      <c r="I37" s="12"/>
      <c r="J37" s="32"/>
    </row>
    <row r="38" spans="1:10" ht="18" customHeight="1" x14ac:dyDescent="0.25">
      <c r="A38" s="12"/>
      <c r="B38" s="25"/>
      <c r="C38" s="21"/>
      <c r="D38" s="3"/>
      <c r="E38" s="3"/>
      <c r="F38" s="3"/>
      <c r="G38" s="3"/>
      <c r="H38" s="3"/>
      <c r="I38" s="12"/>
      <c r="J38" s="32"/>
    </row>
    <row r="39" spans="1:10" ht="18" customHeight="1" x14ac:dyDescent="0.25">
      <c r="A39" s="12"/>
      <c r="B39" s="25"/>
      <c r="C39" s="21"/>
      <c r="D39" s="3"/>
      <c r="E39" s="3"/>
      <c r="F39" s="3"/>
      <c r="G39" s="3"/>
      <c r="H39" s="3"/>
      <c r="I39" s="12"/>
      <c r="J39" s="32"/>
    </row>
    <row r="40" spans="1:10" ht="18" customHeight="1" thickBot="1" x14ac:dyDescent="0.3">
      <c r="A40" s="12"/>
      <c r="B40" s="69"/>
      <c r="C40" s="70"/>
      <c r="D40" s="13"/>
      <c r="E40" s="13"/>
      <c r="F40" s="13"/>
      <c r="G40" s="13"/>
      <c r="H40" s="13"/>
      <c r="I40" s="71"/>
      <c r="J40" s="72"/>
    </row>
    <row r="41" spans="1:10" ht="15.75" thickTop="1" x14ac:dyDescent="0.25">
      <c r="A41" s="12"/>
      <c r="B41" s="73"/>
      <c r="C41" s="73"/>
      <c r="D41" s="73"/>
      <c r="E41" s="73"/>
      <c r="F41" s="73"/>
      <c r="G41" s="73"/>
      <c r="H41" s="73"/>
      <c r="I41" s="73"/>
      <c r="J41" s="73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/>
  </sheetViews>
  <sheetFormatPr defaultColWidth="0" defaultRowHeight="15" x14ac:dyDescent="0.25"/>
  <cols>
    <col min="1" max="1" width="37.7109375" customWidth="1"/>
    <col min="2" max="4" width="10.7109375" customWidth="1"/>
    <col min="5" max="6" width="9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ht="20.100000000000001" customHeight="1" x14ac:dyDescent="0.25">
      <c r="A1" s="216" t="s">
        <v>28</v>
      </c>
      <c r="B1" s="217"/>
      <c r="C1" s="217"/>
      <c r="D1" s="218"/>
      <c r="E1" s="134" t="s">
        <v>25</v>
      </c>
      <c r="F1" s="133"/>
      <c r="W1">
        <v>30.126000000000001</v>
      </c>
    </row>
    <row r="2" spans="1:26" ht="20.100000000000001" customHeight="1" x14ac:dyDescent="0.25">
      <c r="A2" s="216" t="s">
        <v>29</v>
      </c>
      <c r="B2" s="217"/>
      <c r="C2" s="217"/>
      <c r="D2" s="218"/>
      <c r="E2" s="134" t="s">
        <v>23</v>
      </c>
      <c r="F2" s="133"/>
    </row>
    <row r="3" spans="1:26" ht="20.100000000000001" customHeight="1" x14ac:dyDescent="0.25">
      <c r="A3" s="216" t="s">
        <v>30</v>
      </c>
      <c r="B3" s="217"/>
      <c r="C3" s="217"/>
      <c r="D3" s="218"/>
      <c r="E3" s="134" t="s">
        <v>74</v>
      </c>
      <c r="F3" s="133"/>
    </row>
    <row r="4" spans="1:26" x14ac:dyDescent="0.25">
      <c r="A4" s="135" t="s">
        <v>1</v>
      </c>
      <c r="B4" s="132"/>
      <c r="C4" s="132"/>
      <c r="D4" s="132"/>
      <c r="E4" s="132"/>
      <c r="F4" s="132"/>
    </row>
    <row r="5" spans="1:26" x14ac:dyDescent="0.25">
      <c r="A5" s="135" t="s">
        <v>22</v>
      </c>
      <c r="B5" s="132"/>
      <c r="C5" s="132"/>
      <c r="D5" s="132"/>
      <c r="E5" s="132"/>
      <c r="F5" s="132"/>
    </row>
    <row r="6" spans="1:26" x14ac:dyDescent="0.25">
      <c r="A6" s="132"/>
      <c r="B6" s="132"/>
      <c r="C6" s="132"/>
      <c r="D6" s="132"/>
      <c r="E6" s="132"/>
      <c r="F6" s="132"/>
    </row>
    <row r="7" spans="1:26" x14ac:dyDescent="0.25">
      <c r="A7" s="132"/>
      <c r="B7" s="132"/>
      <c r="C7" s="132"/>
      <c r="D7" s="132"/>
      <c r="E7" s="132"/>
      <c r="F7" s="132"/>
    </row>
    <row r="8" spans="1:26" x14ac:dyDescent="0.25">
      <c r="A8" s="136" t="s">
        <v>75</v>
      </c>
      <c r="B8" s="132"/>
      <c r="C8" s="132"/>
      <c r="D8" s="132"/>
      <c r="E8" s="132"/>
      <c r="F8" s="132"/>
    </row>
    <row r="9" spans="1:26" x14ac:dyDescent="0.25">
      <c r="A9" s="137" t="s">
        <v>71</v>
      </c>
      <c r="B9" s="137" t="s">
        <v>65</v>
      </c>
      <c r="C9" s="137" t="s">
        <v>66</v>
      </c>
      <c r="D9" s="137" t="s">
        <v>42</v>
      </c>
      <c r="E9" s="137" t="s">
        <v>72</v>
      </c>
      <c r="F9" s="137" t="s">
        <v>73</v>
      </c>
    </row>
    <row r="10" spans="1:26" x14ac:dyDescent="0.25">
      <c r="A10" s="144" t="s">
        <v>76</v>
      </c>
      <c r="B10" s="145"/>
      <c r="C10" s="141"/>
      <c r="D10" s="141"/>
      <c r="E10" s="142"/>
      <c r="F10" s="142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3"/>
      <c r="W10" s="143"/>
      <c r="X10" s="143"/>
      <c r="Y10" s="143"/>
      <c r="Z10" s="143"/>
    </row>
    <row r="11" spans="1:26" x14ac:dyDescent="0.25">
      <c r="A11" s="146" t="s">
        <v>77</v>
      </c>
      <c r="B11" s="147">
        <f>'SO-01_Buchalová'!L23</f>
        <v>0</v>
      </c>
      <c r="C11" s="147">
        <f>'SO-01_Buchalová'!M23</f>
        <v>0</v>
      </c>
      <c r="D11" s="147">
        <f>'SO-01_Buchalová'!I23</f>
        <v>0</v>
      </c>
      <c r="E11" s="148">
        <f>'SO-01_Buchalová'!S23</f>
        <v>16.239999999999998</v>
      </c>
      <c r="F11" s="148">
        <f>'SO-01_Buchalová'!V23</f>
        <v>0</v>
      </c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43"/>
      <c r="W11" s="143"/>
      <c r="X11" s="143"/>
      <c r="Y11" s="143"/>
      <c r="Z11" s="143"/>
    </row>
    <row r="12" spans="1:26" x14ac:dyDescent="0.25">
      <c r="A12" s="146" t="s">
        <v>78</v>
      </c>
      <c r="B12" s="147">
        <f>'SO-01_Buchalová'!L29</f>
        <v>0</v>
      </c>
      <c r="C12" s="147">
        <f>'SO-01_Buchalová'!M29</f>
        <v>0</v>
      </c>
      <c r="D12" s="147">
        <f>'SO-01_Buchalová'!I29</f>
        <v>0</v>
      </c>
      <c r="E12" s="148">
        <f>'SO-01_Buchalová'!S29</f>
        <v>5.56</v>
      </c>
      <c r="F12" s="148">
        <f>'SO-01_Buchalová'!V29</f>
        <v>0</v>
      </c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</row>
    <row r="13" spans="1:26" x14ac:dyDescent="0.25">
      <c r="A13" s="146" t="s">
        <v>79</v>
      </c>
      <c r="B13" s="147">
        <f>'SO-01_Buchalová'!L34</f>
        <v>0</v>
      </c>
      <c r="C13" s="147">
        <f>'SO-01_Buchalová'!M34</f>
        <v>0</v>
      </c>
      <c r="D13" s="147">
        <f>'SO-01_Buchalová'!I34</f>
        <v>0</v>
      </c>
      <c r="E13" s="148">
        <f>'SO-01_Buchalová'!S34</f>
        <v>21.01</v>
      </c>
      <c r="F13" s="148">
        <f>'SO-01_Buchalová'!V34</f>
        <v>0</v>
      </c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</row>
    <row r="14" spans="1:26" x14ac:dyDescent="0.25">
      <c r="A14" s="146" t="s">
        <v>80</v>
      </c>
      <c r="B14" s="147">
        <f>'SO-01_Buchalová'!L41</f>
        <v>0</v>
      </c>
      <c r="C14" s="147">
        <f>'SO-01_Buchalová'!M41</f>
        <v>0</v>
      </c>
      <c r="D14" s="147">
        <f>'SO-01_Buchalová'!I41</f>
        <v>0</v>
      </c>
      <c r="E14" s="148">
        <f>'SO-01_Buchalová'!S41</f>
        <v>76.38</v>
      </c>
      <c r="F14" s="148">
        <f>'SO-01_Buchalová'!V41</f>
        <v>0</v>
      </c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</row>
    <row r="15" spans="1:26" x14ac:dyDescent="0.25">
      <c r="A15" s="146" t="s">
        <v>81</v>
      </c>
      <c r="B15" s="147">
        <f>'SO-01_Buchalová'!L47</f>
        <v>0</v>
      </c>
      <c r="C15" s="147">
        <f>'SO-01_Buchalová'!M47</f>
        <v>0</v>
      </c>
      <c r="D15" s="147">
        <f>'SO-01_Buchalová'!I47</f>
        <v>0</v>
      </c>
      <c r="E15" s="148">
        <f>'SO-01_Buchalová'!S47</f>
        <v>0.35</v>
      </c>
      <c r="F15" s="148">
        <f>'SO-01_Buchalová'!V47</f>
        <v>0</v>
      </c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</row>
    <row r="16" spans="1:26" x14ac:dyDescent="0.25">
      <c r="A16" s="146" t="s">
        <v>82</v>
      </c>
      <c r="B16" s="147">
        <f>'SO-01_Buchalová'!L57</f>
        <v>0</v>
      </c>
      <c r="C16" s="147">
        <f>'SO-01_Buchalová'!M57</f>
        <v>0</v>
      </c>
      <c r="D16" s="147">
        <f>'SO-01_Buchalová'!I57</f>
        <v>0</v>
      </c>
      <c r="E16" s="148">
        <f>'SO-01_Buchalová'!S57</f>
        <v>0.06</v>
      </c>
      <c r="F16" s="148">
        <f>'SO-01_Buchalová'!V57</f>
        <v>11.28</v>
      </c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</row>
    <row r="17" spans="1:26" x14ac:dyDescent="0.25">
      <c r="A17" s="146" t="s">
        <v>83</v>
      </c>
      <c r="B17" s="147">
        <f>'SO-01_Buchalová'!L61</f>
        <v>0</v>
      </c>
      <c r="C17" s="147">
        <f>'SO-01_Buchalová'!M61</f>
        <v>0</v>
      </c>
      <c r="D17" s="147">
        <f>'SO-01_Buchalová'!I61</f>
        <v>0</v>
      </c>
      <c r="E17" s="148">
        <f>'SO-01_Buchalová'!S61</f>
        <v>0</v>
      </c>
      <c r="F17" s="148">
        <f>'SO-01_Buchalová'!V61</f>
        <v>0</v>
      </c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</row>
    <row r="18" spans="1:26" x14ac:dyDescent="0.25">
      <c r="A18" s="2" t="s">
        <v>76</v>
      </c>
      <c r="B18" s="149">
        <f>'SO-01_Buchalová'!L63</f>
        <v>0</v>
      </c>
      <c r="C18" s="149">
        <f>'SO-01_Buchalová'!M63</f>
        <v>0</v>
      </c>
      <c r="D18" s="149">
        <f>'SO-01_Buchalová'!I63</f>
        <v>0</v>
      </c>
      <c r="E18" s="150">
        <f>'SO-01_Buchalová'!S63</f>
        <v>119.59</v>
      </c>
      <c r="F18" s="150">
        <f>'SO-01_Buchalová'!V63</f>
        <v>11.28</v>
      </c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</row>
    <row r="19" spans="1:26" x14ac:dyDescent="0.25">
      <c r="A19" s="1"/>
      <c r="B19" s="139"/>
      <c r="C19" s="139"/>
      <c r="D19" s="139"/>
      <c r="E19" s="138"/>
      <c r="F19" s="138"/>
    </row>
    <row r="20" spans="1:26" x14ac:dyDescent="0.25">
      <c r="A20" s="2" t="s">
        <v>84</v>
      </c>
      <c r="B20" s="149">
        <f>'SO-01_Buchalová'!L64</f>
        <v>0</v>
      </c>
      <c r="C20" s="149">
        <f>'SO-01_Buchalová'!M64</f>
        <v>0</v>
      </c>
      <c r="D20" s="149">
        <f>'SO-01_Buchalová'!I64</f>
        <v>0</v>
      </c>
      <c r="E20" s="150">
        <f>'SO-01_Buchalová'!S64</f>
        <v>119.59</v>
      </c>
      <c r="F20" s="150">
        <f>'SO-01_Buchalová'!V64</f>
        <v>11.28</v>
      </c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</row>
    <row r="21" spans="1:26" x14ac:dyDescent="0.25">
      <c r="A21" s="1"/>
      <c r="B21" s="139"/>
      <c r="C21" s="139"/>
      <c r="D21" s="139"/>
      <c r="E21" s="138"/>
      <c r="F21" s="138"/>
    </row>
    <row r="22" spans="1:26" x14ac:dyDescent="0.25">
      <c r="A22" s="1"/>
      <c r="B22" s="139"/>
      <c r="C22" s="139"/>
      <c r="D22" s="139"/>
      <c r="E22" s="138"/>
      <c r="F22" s="138"/>
    </row>
    <row r="23" spans="1:26" x14ac:dyDescent="0.25">
      <c r="A23" s="1"/>
      <c r="B23" s="139"/>
      <c r="C23" s="139"/>
      <c r="D23" s="139"/>
      <c r="E23" s="138"/>
      <c r="F23" s="138"/>
    </row>
    <row r="24" spans="1:26" x14ac:dyDescent="0.25">
      <c r="A24" s="1"/>
      <c r="B24" s="139"/>
      <c r="C24" s="139"/>
      <c r="D24" s="139"/>
      <c r="E24" s="138"/>
      <c r="F24" s="138"/>
    </row>
    <row r="25" spans="1:26" x14ac:dyDescent="0.25">
      <c r="A25" s="1"/>
      <c r="B25" s="139"/>
      <c r="C25" s="139"/>
      <c r="D25" s="139"/>
      <c r="E25" s="138"/>
      <c r="F25" s="138"/>
    </row>
    <row r="26" spans="1:26" x14ac:dyDescent="0.25">
      <c r="A26" s="1"/>
      <c r="B26" s="139"/>
      <c r="C26" s="139"/>
      <c r="D26" s="139"/>
      <c r="E26" s="138"/>
      <c r="F26" s="138"/>
    </row>
    <row r="27" spans="1:26" x14ac:dyDescent="0.25">
      <c r="A27" s="1"/>
      <c r="B27" s="139"/>
      <c r="C27" s="139"/>
      <c r="D27" s="139"/>
      <c r="E27" s="138"/>
      <c r="F27" s="138"/>
    </row>
    <row r="28" spans="1:26" x14ac:dyDescent="0.25">
      <c r="A28" s="1"/>
      <c r="B28" s="139"/>
      <c r="C28" s="139"/>
      <c r="D28" s="139"/>
      <c r="E28" s="138"/>
      <c r="F28" s="138"/>
    </row>
    <row r="29" spans="1:26" x14ac:dyDescent="0.25">
      <c r="A29" s="1"/>
      <c r="B29" s="139"/>
      <c r="C29" s="139"/>
      <c r="D29" s="139"/>
      <c r="E29" s="138"/>
      <c r="F29" s="138"/>
    </row>
    <row r="30" spans="1:26" x14ac:dyDescent="0.25">
      <c r="A30" s="1"/>
      <c r="B30" s="139"/>
      <c r="C30" s="139"/>
      <c r="D30" s="139"/>
      <c r="E30" s="138"/>
      <c r="F30" s="138"/>
    </row>
    <row r="31" spans="1:26" x14ac:dyDescent="0.25">
      <c r="A31" s="1"/>
      <c r="B31" s="139"/>
      <c r="C31" s="139"/>
      <c r="D31" s="139"/>
      <c r="E31" s="138"/>
      <c r="F31" s="138"/>
    </row>
    <row r="32" spans="1:26" x14ac:dyDescent="0.25">
      <c r="A32" s="1"/>
      <c r="B32" s="139"/>
      <c r="C32" s="139"/>
      <c r="D32" s="139"/>
      <c r="E32" s="138"/>
      <c r="F32" s="138"/>
    </row>
    <row r="33" spans="1:6" x14ac:dyDescent="0.25">
      <c r="A33" s="1"/>
      <c r="B33" s="139"/>
      <c r="C33" s="139"/>
      <c r="D33" s="139"/>
      <c r="E33" s="138"/>
      <c r="F33" s="138"/>
    </row>
    <row r="34" spans="1:6" x14ac:dyDescent="0.25">
      <c r="A34" s="1"/>
      <c r="B34" s="139"/>
      <c r="C34" s="139"/>
      <c r="D34" s="139"/>
      <c r="E34" s="138"/>
      <c r="F34" s="138"/>
    </row>
    <row r="35" spans="1:6" x14ac:dyDescent="0.25">
      <c r="A35" s="1"/>
      <c r="B35" s="139"/>
      <c r="C35" s="139"/>
      <c r="D35" s="139"/>
      <c r="E35" s="138"/>
      <c r="F35" s="138"/>
    </row>
    <row r="36" spans="1:6" x14ac:dyDescent="0.25">
      <c r="A36" s="1"/>
      <c r="B36" s="139"/>
      <c r="C36" s="139"/>
      <c r="D36" s="139"/>
      <c r="E36" s="138"/>
      <c r="F36" s="138"/>
    </row>
    <row r="37" spans="1:6" x14ac:dyDescent="0.25">
      <c r="A37" s="1"/>
      <c r="B37" s="139"/>
      <c r="C37" s="139"/>
      <c r="D37" s="139"/>
      <c r="E37" s="138"/>
      <c r="F37" s="138"/>
    </row>
    <row r="38" spans="1:6" x14ac:dyDescent="0.25">
      <c r="A38" s="1"/>
      <c r="B38" s="139"/>
      <c r="C38" s="139"/>
      <c r="D38" s="139"/>
      <c r="E38" s="138"/>
      <c r="F38" s="138"/>
    </row>
    <row r="39" spans="1:6" x14ac:dyDescent="0.25">
      <c r="A39" s="1"/>
      <c r="B39" s="139"/>
      <c r="C39" s="139"/>
      <c r="D39" s="139"/>
      <c r="E39" s="138"/>
      <c r="F39" s="138"/>
    </row>
    <row r="40" spans="1:6" x14ac:dyDescent="0.25">
      <c r="A40" s="1"/>
      <c r="B40" s="139"/>
      <c r="C40" s="139"/>
      <c r="D40" s="139"/>
      <c r="E40" s="138"/>
      <c r="F40" s="138"/>
    </row>
    <row r="41" spans="1:6" x14ac:dyDescent="0.25">
      <c r="A41" s="1"/>
      <c r="B41" s="139"/>
      <c r="C41" s="139"/>
      <c r="D41" s="139"/>
      <c r="E41" s="138"/>
      <c r="F41" s="138"/>
    </row>
    <row r="42" spans="1:6" x14ac:dyDescent="0.25">
      <c r="A42" s="1"/>
      <c r="B42" s="139"/>
      <c r="C42" s="139"/>
      <c r="D42" s="139"/>
      <c r="E42" s="138"/>
      <c r="F42" s="138"/>
    </row>
    <row r="43" spans="1:6" x14ac:dyDescent="0.25">
      <c r="A43" s="1"/>
      <c r="B43" s="139"/>
      <c r="C43" s="139"/>
      <c r="D43" s="139"/>
      <c r="E43" s="138"/>
      <c r="F43" s="138"/>
    </row>
    <row r="44" spans="1:6" x14ac:dyDescent="0.25">
      <c r="A44" s="1"/>
      <c r="B44" s="139"/>
      <c r="C44" s="139"/>
      <c r="D44" s="139"/>
      <c r="E44" s="138"/>
      <c r="F44" s="138"/>
    </row>
    <row r="45" spans="1:6" x14ac:dyDescent="0.25">
      <c r="A45" s="1"/>
      <c r="B45" s="139"/>
      <c r="C45" s="139"/>
      <c r="D45" s="139"/>
      <c r="E45" s="138"/>
      <c r="F45" s="138"/>
    </row>
    <row r="46" spans="1:6" x14ac:dyDescent="0.25">
      <c r="A46" s="1"/>
      <c r="B46" s="139"/>
      <c r="C46" s="139"/>
      <c r="D46" s="139"/>
      <c r="E46" s="138"/>
      <c r="F46" s="138"/>
    </row>
    <row r="47" spans="1:6" x14ac:dyDescent="0.25">
      <c r="A47" s="1"/>
      <c r="B47" s="139"/>
      <c r="C47" s="139"/>
      <c r="D47" s="139"/>
      <c r="E47" s="138"/>
      <c r="F47" s="138"/>
    </row>
    <row r="48" spans="1:6" x14ac:dyDescent="0.25">
      <c r="A48" s="1"/>
      <c r="B48" s="139"/>
      <c r="C48" s="139"/>
      <c r="D48" s="139"/>
      <c r="E48" s="138"/>
      <c r="F48" s="138"/>
    </row>
    <row r="49" spans="1:6" x14ac:dyDescent="0.25">
      <c r="A49" s="1"/>
      <c r="B49" s="139"/>
      <c r="C49" s="139"/>
      <c r="D49" s="139"/>
      <c r="E49" s="138"/>
      <c r="F49" s="138"/>
    </row>
    <row r="50" spans="1:6" x14ac:dyDescent="0.25">
      <c r="A50" s="1"/>
      <c r="B50" s="139"/>
      <c r="C50" s="139"/>
      <c r="D50" s="139"/>
      <c r="E50" s="138"/>
      <c r="F50" s="138"/>
    </row>
    <row r="51" spans="1:6" x14ac:dyDescent="0.25">
      <c r="A51" s="1"/>
      <c r="B51" s="139"/>
      <c r="C51" s="139"/>
      <c r="D51" s="139"/>
      <c r="E51" s="138"/>
      <c r="F51" s="138"/>
    </row>
    <row r="52" spans="1:6" x14ac:dyDescent="0.25">
      <c r="A52" s="1"/>
      <c r="B52" s="139"/>
      <c r="C52" s="139"/>
      <c r="D52" s="139"/>
      <c r="E52" s="138"/>
      <c r="F52" s="138"/>
    </row>
    <row r="53" spans="1:6" x14ac:dyDescent="0.25">
      <c r="A53" s="1"/>
      <c r="B53" s="139"/>
      <c r="C53" s="139"/>
      <c r="D53" s="139"/>
      <c r="E53" s="138"/>
      <c r="F53" s="138"/>
    </row>
    <row r="54" spans="1:6" x14ac:dyDescent="0.25">
      <c r="A54" s="1"/>
      <c r="B54" s="139"/>
      <c r="C54" s="139"/>
      <c r="D54" s="139"/>
      <c r="E54" s="138"/>
      <c r="F54" s="138"/>
    </row>
    <row r="55" spans="1:6" x14ac:dyDescent="0.25">
      <c r="A55" s="1"/>
      <c r="B55" s="139"/>
      <c r="C55" s="139"/>
      <c r="D55" s="139"/>
      <c r="E55" s="138"/>
      <c r="F55" s="138"/>
    </row>
    <row r="56" spans="1:6" x14ac:dyDescent="0.25">
      <c r="A56" s="1"/>
      <c r="B56" s="139"/>
      <c r="C56" s="139"/>
      <c r="D56" s="139"/>
      <c r="E56" s="138"/>
      <c r="F56" s="138"/>
    </row>
    <row r="57" spans="1:6" x14ac:dyDescent="0.25">
      <c r="A57" s="1"/>
      <c r="B57" s="139"/>
      <c r="C57" s="139"/>
      <c r="D57" s="139"/>
      <c r="E57" s="138"/>
      <c r="F57" s="138"/>
    </row>
    <row r="58" spans="1:6" x14ac:dyDescent="0.25">
      <c r="A58" s="1"/>
      <c r="B58" s="139"/>
      <c r="C58" s="139"/>
      <c r="D58" s="139"/>
      <c r="E58" s="138"/>
      <c r="F58" s="138"/>
    </row>
    <row r="59" spans="1:6" x14ac:dyDescent="0.25">
      <c r="A59" s="1"/>
      <c r="B59" s="139"/>
      <c r="C59" s="139"/>
      <c r="D59" s="139"/>
      <c r="E59" s="138"/>
      <c r="F59" s="138"/>
    </row>
    <row r="60" spans="1:6" x14ac:dyDescent="0.25">
      <c r="A60" s="1"/>
      <c r="B60" s="139"/>
      <c r="C60" s="139"/>
      <c r="D60" s="139"/>
      <c r="E60" s="138"/>
      <c r="F60" s="138"/>
    </row>
    <row r="61" spans="1:6" x14ac:dyDescent="0.25">
      <c r="A61" s="1"/>
      <c r="B61" s="139"/>
      <c r="C61" s="139"/>
      <c r="D61" s="139"/>
      <c r="E61" s="138"/>
      <c r="F61" s="138"/>
    </row>
    <row r="62" spans="1:6" x14ac:dyDescent="0.25">
      <c r="A62" s="1"/>
      <c r="B62" s="139"/>
      <c r="C62" s="139"/>
      <c r="D62" s="139"/>
      <c r="E62" s="138"/>
      <c r="F62" s="138"/>
    </row>
    <row r="63" spans="1:6" x14ac:dyDescent="0.25">
      <c r="A63" s="1"/>
      <c r="B63" s="139"/>
      <c r="C63" s="139"/>
      <c r="D63" s="139"/>
      <c r="E63" s="138"/>
      <c r="F63" s="138"/>
    </row>
    <row r="64" spans="1:6" x14ac:dyDescent="0.25">
      <c r="A64" s="1"/>
      <c r="B64" s="139"/>
      <c r="C64" s="139"/>
      <c r="D64" s="139"/>
      <c r="E64" s="138"/>
      <c r="F64" s="138"/>
    </row>
    <row r="65" spans="1:6" x14ac:dyDescent="0.25">
      <c r="A65" s="1"/>
      <c r="B65" s="139"/>
      <c r="C65" s="139"/>
      <c r="D65" s="139"/>
      <c r="E65" s="138"/>
      <c r="F65" s="138"/>
    </row>
    <row r="66" spans="1:6" x14ac:dyDescent="0.25">
      <c r="A66" s="1"/>
      <c r="B66" s="139"/>
      <c r="C66" s="139"/>
      <c r="D66" s="139"/>
      <c r="E66" s="138"/>
      <c r="F66" s="138"/>
    </row>
    <row r="67" spans="1:6" x14ac:dyDescent="0.25">
      <c r="A67" s="1"/>
      <c r="B67" s="139"/>
      <c r="C67" s="139"/>
      <c r="D67" s="139"/>
      <c r="E67" s="138"/>
      <c r="F67" s="138"/>
    </row>
    <row r="68" spans="1:6" x14ac:dyDescent="0.25">
      <c r="A68" s="1"/>
      <c r="B68" s="139"/>
      <c r="C68" s="139"/>
      <c r="D68" s="139"/>
      <c r="E68" s="138"/>
      <c r="F68" s="138"/>
    </row>
    <row r="69" spans="1:6" x14ac:dyDescent="0.25">
      <c r="A69" s="1"/>
      <c r="B69" s="139"/>
      <c r="C69" s="139"/>
      <c r="D69" s="139"/>
      <c r="E69" s="138"/>
      <c r="F69" s="138"/>
    </row>
    <row r="70" spans="1:6" x14ac:dyDescent="0.25">
      <c r="A70" s="1"/>
      <c r="B70" s="139"/>
      <c r="C70" s="139"/>
      <c r="D70" s="139"/>
      <c r="E70" s="138"/>
      <c r="F70" s="138"/>
    </row>
    <row r="71" spans="1:6" x14ac:dyDescent="0.25">
      <c r="A71" s="1"/>
      <c r="B71" s="139"/>
      <c r="C71" s="139"/>
      <c r="D71" s="139"/>
      <c r="E71" s="138"/>
      <c r="F71" s="138"/>
    </row>
    <row r="72" spans="1:6" x14ac:dyDescent="0.25">
      <c r="A72" s="1"/>
      <c r="B72" s="139"/>
      <c r="C72" s="139"/>
      <c r="D72" s="139"/>
      <c r="E72" s="138"/>
      <c r="F72" s="138"/>
    </row>
    <row r="73" spans="1:6" x14ac:dyDescent="0.25">
      <c r="A73" s="1"/>
      <c r="B73" s="139"/>
      <c r="C73" s="139"/>
      <c r="D73" s="139"/>
      <c r="E73" s="138"/>
      <c r="F73" s="138"/>
    </row>
    <row r="74" spans="1:6" x14ac:dyDescent="0.25">
      <c r="A74" s="1"/>
      <c r="B74" s="139"/>
      <c r="C74" s="139"/>
      <c r="D74" s="139"/>
      <c r="E74" s="138"/>
      <c r="F74" s="138"/>
    </row>
    <row r="75" spans="1:6" x14ac:dyDescent="0.25">
      <c r="A75" s="1"/>
      <c r="B75" s="139"/>
      <c r="C75" s="139"/>
      <c r="D75" s="139"/>
      <c r="E75" s="138"/>
      <c r="F75" s="138"/>
    </row>
    <row r="76" spans="1:6" x14ac:dyDescent="0.25">
      <c r="A76" s="1"/>
      <c r="B76" s="139"/>
      <c r="C76" s="139"/>
      <c r="D76" s="139"/>
      <c r="E76" s="138"/>
      <c r="F76" s="138"/>
    </row>
    <row r="77" spans="1:6" x14ac:dyDescent="0.25">
      <c r="A77" s="1"/>
      <c r="B77" s="139"/>
      <c r="C77" s="139"/>
      <c r="D77" s="139"/>
      <c r="E77" s="138"/>
      <c r="F77" s="138"/>
    </row>
    <row r="78" spans="1:6" x14ac:dyDescent="0.25">
      <c r="A78" s="1"/>
      <c r="B78" s="139"/>
      <c r="C78" s="139"/>
      <c r="D78" s="139"/>
      <c r="E78" s="138"/>
      <c r="F78" s="138"/>
    </row>
    <row r="79" spans="1:6" x14ac:dyDescent="0.25">
      <c r="A79" s="1"/>
      <c r="B79" s="139"/>
      <c r="C79" s="139"/>
      <c r="D79" s="139"/>
      <c r="E79" s="138"/>
      <c r="F79" s="138"/>
    </row>
    <row r="80" spans="1:6" x14ac:dyDescent="0.25">
      <c r="A80" s="1"/>
      <c r="B80" s="139"/>
      <c r="C80" s="139"/>
      <c r="D80" s="139"/>
      <c r="E80" s="138"/>
      <c r="F80" s="138"/>
    </row>
    <row r="81" spans="1:6" x14ac:dyDescent="0.25">
      <c r="A81" s="1"/>
      <c r="B81" s="139"/>
      <c r="C81" s="139"/>
      <c r="D81" s="139"/>
      <c r="E81" s="138"/>
      <c r="F81" s="138"/>
    </row>
    <row r="82" spans="1:6" x14ac:dyDescent="0.25">
      <c r="A82" s="1"/>
      <c r="B82" s="139"/>
      <c r="C82" s="139"/>
      <c r="D82" s="139"/>
      <c r="E82" s="138"/>
      <c r="F82" s="138"/>
    </row>
    <row r="83" spans="1:6" x14ac:dyDescent="0.25">
      <c r="A83" s="1"/>
      <c r="B83" s="139"/>
      <c r="C83" s="139"/>
      <c r="D83" s="139"/>
      <c r="E83" s="138"/>
      <c r="F83" s="138"/>
    </row>
    <row r="84" spans="1:6" x14ac:dyDescent="0.25">
      <c r="A84" s="1"/>
      <c r="B84" s="139"/>
      <c r="C84" s="139"/>
      <c r="D84" s="139"/>
      <c r="E84" s="138"/>
      <c r="F84" s="138"/>
    </row>
    <row r="85" spans="1:6" x14ac:dyDescent="0.25">
      <c r="A85" s="1"/>
      <c r="B85" s="139"/>
      <c r="C85" s="139"/>
      <c r="D85" s="139"/>
      <c r="E85" s="138"/>
      <c r="F85" s="138"/>
    </row>
    <row r="86" spans="1:6" x14ac:dyDescent="0.25">
      <c r="A86" s="1"/>
      <c r="B86" s="1"/>
      <c r="C86" s="1"/>
      <c r="D86" s="1"/>
      <c r="E86" s="1"/>
      <c r="F86" s="1"/>
    </row>
    <row r="87" spans="1:6" x14ac:dyDescent="0.25">
      <c r="A87" s="1"/>
      <c r="B87" s="1"/>
      <c r="C87" s="1"/>
      <c r="D87" s="1"/>
      <c r="E87" s="1"/>
      <c r="F87" s="1"/>
    </row>
    <row r="88" spans="1:6" x14ac:dyDescent="0.25">
      <c r="A88" s="1"/>
      <c r="B88" s="1"/>
      <c r="C88" s="1"/>
      <c r="D88" s="1"/>
      <c r="E88" s="1"/>
      <c r="F88" s="1"/>
    </row>
    <row r="89" spans="1:6" x14ac:dyDescent="0.25">
      <c r="A89" s="1"/>
      <c r="B89" s="1"/>
      <c r="C89" s="1"/>
      <c r="D89" s="1"/>
      <c r="E89" s="1"/>
      <c r="F89" s="1"/>
    </row>
    <row r="90" spans="1:6" x14ac:dyDescent="0.25">
      <c r="A90" s="1"/>
      <c r="B90" s="1"/>
      <c r="C90" s="1"/>
      <c r="D90" s="1"/>
      <c r="E90" s="1"/>
      <c r="F90" s="1"/>
    </row>
    <row r="91" spans="1:6" x14ac:dyDescent="0.25">
      <c r="A91" s="1"/>
      <c r="B91" s="1"/>
      <c r="C91" s="1"/>
      <c r="D91" s="1"/>
      <c r="E91" s="1"/>
      <c r="F91" s="1"/>
    </row>
    <row r="92" spans="1:6" x14ac:dyDescent="0.25">
      <c r="A92" s="1"/>
      <c r="B92" s="1"/>
      <c r="C92" s="1"/>
      <c r="D92" s="1"/>
      <c r="E92" s="1"/>
      <c r="F92" s="1"/>
    </row>
    <row r="93" spans="1:6" x14ac:dyDescent="0.25">
      <c r="A93" s="1"/>
      <c r="B93" s="1"/>
      <c r="C93" s="1"/>
      <c r="D93" s="1"/>
      <c r="E93" s="1"/>
      <c r="F93" s="1"/>
    </row>
    <row r="94" spans="1:6" x14ac:dyDescent="0.25">
      <c r="A94" s="1"/>
      <c r="B94" s="1"/>
      <c r="C94" s="1"/>
      <c r="D94" s="1"/>
      <c r="E94" s="1"/>
      <c r="F94" s="1"/>
    </row>
    <row r="95" spans="1:6" x14ac:dyDescent="0.25">
      <c r="A95" s="1"/>
      <c r="B95" s="1"/>
      <c r="C95" s="1"/>
      <c r="D95" s="1"/>
      <c r="E95" s="1"/>
      <c r="F95" s="1"/>
    </row>
    <row r="96" spans="1:6" x14ac:dyDescent="0.25">
      <c r="A96" s="1"/>
      <c r="B96" s="1"/>
      <c r="C96" s="1"/>
      <c r="D96" s="1"/>
      <c r="E96" s="1"/>
      <c r="F96" s="1"/>
    </row>
    <row r="97" spans="1:6" x14ac:dyDescent="0.25">
      <c r="A97" s="1"/>
      <c r="B97" s="1"/>
      <c r="C97" s="1"/>
      <c r="D97" s="1"/>
      <c r="E97" s="1"/>
      <c r="F97" s="1"/>
    </row>
    <row r="98" spans="1:6" x14ac:dyDescent="0.25">
      <c r="A98" s="1"/>
      <c r="B98" s="1"/>
      <c r="C98" s="1"/>
      <c r="D98" s="1"/>
      <c r="E98" s="1"/>
      <c r="F98" s="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ageMargins left="0.7" right="0.7" top="0.75" bottom="0.75" header="0.3" footer="0.3"/>
  <pageSetup paperSize="9" scale="95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4"/>
  <sheetViews>
    <sheetView workbookViewId="0">
      <pane ySplit="8" topLeftCell="A9" activePane="bottomLeft" state="frozen"/>
      <selection pane="bottomLeft" activeCell="AA2" sqref="AA2"/>
    </sheetView>
  </sheetViews>
  <sheetFormatPr defaultColWidth="0" defaultRowHeight="15" x14ac:dyDescent="0.25"/>
  <cols>
    <col min="1" max="1" width="4.7109375" customWidth="1"/>
    <col min="2" max="2" width="0" hidden="1" customWidth="1"/>
    <col min="3" max="3" width="12.7109375" customWidth="1"/>
    <col min="4" max="4" width="43.7109375" customWidth="1"/>
    <col min="5" max="5" width="5.7109375" customWidth="1"/>
    <col min="6" max="8" width="9.7109375" customWidth="1"/>
    <col min="9" max="9" width="11.42578125" customWidth="1"/>
    <col min="10" max="15" width="0" hidden="1" customWidth="1"/>
    <col min="16" max="16" width="12" customWidth="1"/>
    <col min="17" max="18" width="0" hidden="1" customWidth="1"/>
    <col min="19" max="19" width="10.5703125" customWidth="1"/>
    <col min="20" max="21" width="0" hidden="1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 x14ac:dyDescent="0.25">
      <c r="A1" s="11"/>
      <c r="B1" s="11"/>
      <c r="C1" s="219" t="s">
        <v>28</v>
      </c>
      <c r="D1" s="220"/>
      <c r="E1" s="220"/>
      <c r="F1" s="220"/>
      <c r="G1" s="220"/>
      <c r="H1" s="221"/>
      <c r="I1" s="154" t="s">
        <v>95</v>
      </c>
      <c r="J1" s="11"/>
      <c r="K1" s="3"/>
      <c r="L1" s="3"/>
      <c r="M1" s="3"/>
      <c r="N1" s="3"/>
      <c r="O1" s="3"/>
      <c r="P1" s="5" t="s">
        <v>96</v>
      </c>
      <c r="Q1" s="1"/>
      <c r="R1" s="1"/>
      <c r="S1" s="3"/>
      <c r="V1" s="3"/>
      <c r="W1">
        <v>30.126000000000001</v>
      </c>
    </row>
    <row r="2" spans="1:26" ht="20.100000000000001" customHeight="1" x14ac:dyDescent="0.25">
      <c r="A2" s="11"/>
      <c r="B2" s="11"/>
      <c r="C2" s="219" t="s">
        <v>29</v>
      </c>
      <c r="D2" s="220"/>
      <c r="E2" s="220"/>
      <c r="F2" s="220"/>
      <c r="G2" s="220"/>
      <c r="H2" s="221"/>
      <c r="I2" s="154" t="s">
        <v>23</v>
      </c>
      <c r="J2" s="11"/>
      <c r="K2" s="3"/>
      <c r="L2" s="3"/>
      <c r="M2" s="3"/>
      <c r="N2" s="3"/>
      <c r="O2" s="3"/>
      <c r="P2" s="5"/>
      <c r="Q2" s="1"/>
      <c r="R2" s="1"/>
      <c r="S2" s="3"/>
      <c r="V2" s="3"/>
    </row>
    <row r="3" spans="1:26" ht="20.100000000000001" customHeight="1" x14ac:dyDescent="0.25">
      <c r="A3" s="11"/>
      <c r="B3" s="11"/>
      <c r="C3" s="219" t="s">
        <v>30</v>
      </c>
      <c r="D3" s="220"/>
      <c r="E3" s="220"/>
      <c r="F3" s="220"/>
      <c r="G3" s="220"/>
      <c r="H3" s="221"/>
      <c r="I3" s="154" t="s">
        <v>97</v>
      </c>
      <c r="J3" s="11"/>
      <c r="K3" s="3"/>
      <c r="L3" s="3"/>
      <c r="M3" s="3"/>
      <c r="N3" s="3"/>
      <c r="O3" s="3"/>
      <c r="P3" s="5" t="s">
        <v>27</v>
      </c>
      <c r="Q3" s="1"/>
      <c r="R3" s="1"/>
      <c r="S3" s="3"/>
      <c r="V3" s="3"/>
    </row>
    <row r="4" spans="1:26" x14ac:dyDescent="0.25">
      <c r="A4" s="3"/>
      <c r="B4" s="3"/>
      <c r="C4" s="5" t="s">
        <v>98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"/>
      <c r="R4" s="1"/>
      <c r="S4" s="3"/>
      <c r="V4" s="3"/>
    </row>
    <row r="5" spans="1:26" x14ac:dyDescent="0.25">
      <c r="A5" s="3"/>
      <c r="B5" s="3"/>
      <c r="C5" s="202" t="s">
        <v>22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"/>
      <c r="R5" s="1"/>
      <c r="S5" s="3"/>
      <c r="V5" s="3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"/>
      <c r="R6" s="1"/>
      <c r="S6" s="3"/>
      <c r="V6" s="3"/>
    </row>
    <row r="7" spans="1:26" x14ac:dyDescent="0.25">
      <c r="A7" s="13"/>
      <c r="B7" s="13"/>
      <c r="C7" s="14" t="s">
        <v>75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"/>
      <c r="R7" s="1"/>
      <c r="S7" s="13"/>
      <c r="V7" s="13"/>
    </row>
    <row r="8" spans="1:26" ht="15.75" x14ac:dyDescent="0.25">
      <c r="A8" s="156" t="s">
        <v>85</v>
      </c>
      <c r="B8" s="156" t="s">
        <v>86</v>
      </c>
      <c r="C8" s="156" t="s">
        <v>87</v>
      </c>
      <c r="D8" s="156" t="s">
        <v>88</v>
      </c>
      <c r="E8" s="156" t="s">
        <v>89</v>
      </c>
      <c r="F8" s="156" t="s">
        <v>90</v>
      </c>
      <c r="G8" s="156" t="s">
        <v>65</v>
      </c>
      <c r="H8" s="156" t="s">
        <v>66</v>
      </c>
      <c r="I8" s="156" t="s">
        <v>91</v>
      </c>
      <c r="J8" s="156"/>
      <c r="K8" s="156"/>
      <c r="L8" s="156"/>
      <c r="M8" s="156"/>
      <c r="N8" s="156"/>
      <c r="O8" s="156"/>
      <c r="P8" s="156" t="s">
        <v>92</v>
      </c>
      <c r="Q8" s="152"/>
      <c r="R8" s="152"/>
      <c r="S8" s="156" t="s">
        <v>93</v>
      </c>
      <c r="T8" s="153"/>
      <c r="U8" s="153"/>
      <c r="V8" s="156" t="s">
        <v>94</v>
      </c>
      <c r="W8" s="151"/>
      <c r="X8" s="151"/>
      <c r="Y8" s="151"/>
      <c r="Z8" s="151"/>
    </row>
    <row r="9" spans="1:26" x14ac:dyDescent="0.25">
      <c r="A9" s="140"/>
      <c r="B9" s="140"/>
      <c r="C9" s="157"/>
      <c r="D9" s="144" t="s">
        <v>76</v>
      </c>
      <c r="E9" s="140"/>
      <c r="F9" s="158"/>
      <c r="G9" s="141"/>
      <c r="H9" s="141"/>
      <c r="I9" s="141"/>
      <c r="J9" s="140"/>
      <c r="K9" s="140"/>
      <c r="L9" s="140"/>
      <c r="M9" s="140"/>
      <c r="N9" s="140"/>
      <c r="O9" s="140"/>
      <c r="P9" s="140"/>
      <c r="Q9" s="146"/>
      <c r="R9" s="146"/>
      <c r="S9" s="140"/>
      <c r="T9" s="143"/>
      <c r="U9" s="143"/>
      <c r="V9" s="140"/>
      <c r="W9" s="143"/>
      <c r="X9" s="143"/>
      <c r="Y9" s="143"/>
      <c r="Z9" s="143"/>
    </row>
    <row r="10" spans="1:26" x14ac:dyDescent="0.25">
      <c r="A10" s="146"/>
      <c r="B10" s="146"/>
      <c r="C10" s="161" t="s">
        <v>99</v>
      </c>
      <c r="D10" s="160" t="s">
        <v>77</v>
      </c>
      <c r="E10" s="146"/>
      <c r="F10" s="159"/>
      <c r="G10" s="147"/>
      <c r="H10" s="147"/>
      <c r="I10" s="147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3"/>
      <c r="U10" s="143"/>
      <c r="V10" s="146"/>
      <c r="W10" s="143"/>
      <c r="X10" s="143"/>
      <c r="Y10" s="143"/>
      <c r="Z10" s="143"/>
    </row>
    <row r="11" spans="1:26" ht="24.95" customHeight="1" x14ac:dyDescent="0.25">
      <c r="A11" s="167">
        <v>1</v>
      </c>
      <c r="B11" s="162" t="s">
        <v>100</v>
      </c>
      <c r="C11" s="168" t="s">
        <v>101</v>
      </c>
      <c r="D11" s="162" t="s">
        <v>102</v>
      </c>
      <c r="E11" s="162" t="s">
        <v>103</v>
      </c>
      <c r="F11" s="163">
        <v>19</v>
      </c>
      <c r="G11" s="169"/>
      <c r="H11" s="169"/>
      <c r="I11" s="164">
        <f t="shared" ref="I11:I22" si="0">ROUND(F11*(G11+H11),2)</f>
        <v>0</v>
      </c>
      <c r="J11" s="162">
        <f t="shared" ref="J11:J22" si="1">ROUND(F11*(N11),2)</f>
        <v>0</v>
      </c>
      <c r="K11" s="165">
        <f t="shared" ref="K11:K22" si="2">ROUND(F11*(O11),2)</f>
        <v>0</v>
      </c>
      <c r="L11" s="165">
        <f t="shared" ref="L11:L22" si="3">ROUND(F11*(G11),2)</f>
        <v>0</v>
      </c>
      <c r="M11" s="165">
        <f t="shared" ref="M11:M22" si="4">ROUND(F11*(H11),2)</f>
        <v>0</v>
      </c>
      <c r="N11" s="165">
        <v>0</v>
      </c>
      <c r="O11" s="165"/>
      <c r="P11" s="170">
        <v>1.7219999999999999E-2</v>
      </c>
      <c r="Q11" s="170"/>
      <c r="R11" s="170">
        <v>1.7219999999999999E-2</v>
      </c>
      <c r="S11" s="165">
        <f t="shared" ref="S11:S22" si="5">ROUND(F11*(P11),3)</f>
        <v>0.32700000000000001</v>
      </c>
      <c r="T11" s="166"/>
      <c r="U11" s="166"/>
      <c r="V11" s="170"/>
      <c r="Z11">
        <v>0</v>
      </c>
    </row>
    <row r="12" spans="1:26" ht="24.95" customHeight="1" x14ac:dyDescent="0.25">
      <c r="A12" s="167">
        <v>2</v>
      </c>
      <c r="B12" s="162" t="s">
        <v>100</v>
      </c>
      <c r="C12" s="168" t="s">
        <v>104</v>
      </c>
      <c r="D12" s="162" t="s">
        <v>105</v>
      </c>
      <c r="E12" s="162" t="s">
        <v>106</v>
      </c>
      <c r="F12" s="163">
        <v>1.9120000000000001</v>
      </c>
      <c r="G12" s="169"/>
      <c r="H12" s="169"/>
      <c r="I12" s="164">
        <f t="shared" si="0"/>
        <v>0</v>
      </c>
      <c r="J12" s="162">
        <f t="shared" si="1"/>
        <v>0</v>
      </c>
      <c r="K12" s="165">
        <f t="shared" si="2"/>
        <v>0</v>
      </c>
      <c r="L12" s="165">
        <f t="shared" si="3"/>
        <v>0</v>
      </c>
      <c r="M12" s="165">
        <f t="shared" si="4"/>
        <v>0</v>
      </c>
      <c r="N12" s="165">
        <v>0</v>
      </c>
      <c r="O12" s="165"/>
      <c r="P12" s="170"/>
      <c r="Q12" s="170"/>
      <c r="R12" s="170"/>
      <c r="S12" s="165">
        <f t="shared" si="5"/>
        <v>0</v>
      </c>
      <c r="T12" s="166"/>
      <c r="U12" s="166"/>
      <c r="V12" s="170"/>
      <c r="Z12">
        <v>0</v>
      </c>
    </row>
    <row r="13" spans="1:26" ht="24.95" customHeight="1" x14ac:dyDescent="0.25">
      <c r="A13" s="167">
        <v>3</v>
      </c>
      <c r="B13" s="162" t="s">
        <v>100</v>
      </c>
      <c r="C13" s="168" t="s">
        <v>107</v>
      </c>
      <c r="D13" s="162" t="s">
        <v>108</v>
      </c>
      <c r="E13" s="162" t="s">
        <v>109</v>
      </c>
      <c r="F13" s="163">
        <v>0.95599999999999996</v>
      </c>
      <c r="G13" s="169"/>
      <c r="H13" s="169"/>
      <c r="I13" s="164">
        <f t="shared" si="0"/>
        <v>0</v>
      </c>
      <c r="J13" s="162">
        <f t="shared" si="1"/>
        <v>0</v>
      </c>
      <c r="K13" s="165">
        <f t="shared" si="2"/>
        <v>0</v>
      </c>
      <c r="L13" s="165">
        <f t="shared" si="3"/>
        <v>0</v>
      </c>
      <c r="M13" s="165">
        <f t="shared" si="4"/>
        <v>0</v>
      </c>
      <c r="N13" s="165">
        <v>0</v>
      </c>
      <c r="O13" s="165"/>
      <c r="P13" s="170"/>
      <c r="Q13" s="170"/>
      <c r="R13" s="170"/>
      <c r="S13" s="165">
        <f t="shared" si="5"/>
        <v>0</v>
      </c>
      <c r="T13" s="166"/>
      <c r="U13" s="166"/>
      <c r="V13" s="170"/>
      <c r="Z13">
        <v>0</v>
      </c>
    </row>
    <row r="14" spans="1:26" ht="24.95" customHeight="1" x14ac:dyDescent="0.25">
      <c r="A14" s="167">
        <v>4</v>
      </c>
      <c r="B14" s="162" t="s">
        <v>100</v>
      </c>
      <c r="C14" s="168" t="s">
        <v>110</v>
      </c>
      <c r="D14" s="162" t="s">
        <v>111</v>
      </c>
      <c r="E14" s="162" t="s">
        <v>106</v>
      </c>
      <c r="F14" s="163">
        <v>14.664</v>
      </c>
      <c r="G14" s="169"/>
      <c r="H14" s="169"/>
      <c r="I14" s="164">
        <f t="shared" si="0"/>
        <v>0</v>
      </c>
      <c r="J14" s="162">
        <f t="shared" si="1"/>
        <v>0</v>
      </c>
      <c r="K14" s="165">
        <f t="shared" si="2"/>
        <v>0</v>
      </c>
      <c r="L14" s="165">
        <f t="shared" si="3"/>
        <v>0</v>
      </c>
      <c r="M14" s="165">
        <f t="shared" si="4"/>
        <v>0</v>
      </c>
      <c r="N14" s="165">
        <v>0</v>
      </c>
      <c r="O14" s="165"/>
      <c r="P14" s="170"/>
      <c r="Q14" s="170"/>
      <c r="R14" s="170"/>
      <c r="S14" s="165">
        <f t="shared" si="5"/>
        <v>0</v>
      </c>
      <c r="T14" s="166"/>
      <c r="U14" s="166"/>
      <c r="V14" s="170"/>
      <c r="Z14">
        <v>0</v>
      </c>
    </row>
    <row r="15" spans="1:26" ht="24.95" customHeight="1" x14ac:dyDescent="0.25">
      <c r="A15" s="167">
        <v>5</v>
      </c>
      <c r="B15" s="162" t="s">
        <v>100</v>
      </c>
      <c r="C15" s="168" t="s">
        <v>112</v>
      </c>
      <c r="D15" s="162" t="s">
        <v>113</v>
      </c>
      <c r="E15" s="162" t="s">
        <v>109</v>
      </c>
      <c r="F15" s="163">
        <v>7.3319999999999999</v>
      </c>
      <c r="G15" s="169"/>
      <c r="H15" s="169"/>
      <c r="I15" s="164">
        <f t="shared" si="0"/>
        <v>0</v>
      </c>
      <c r="J15" s="162">
        <f t="shared" si="1"/>
        <v>0</v>
      </c>
      <c r="K15" s="165">
        <f t="shared" si="2"/>
        <v>0</v>
      </c>
      <c r="L15" s="165">
        <f t="shared" si="3"/>
        <v>0</v>
      </c>
      <c r="M15" s="165">
        <f t="shared" si="4"/>
        <v>0</v>
      </c>
      <c r="N15" s="165">
        <v>0</v>
      </c>
      <c r="O15" s="165"/>
      <c r="P15" s="170"/>
      <c r="Q15" s="170"/>
      <c r="R15" s="170"/>
      <c r="S15" s="165">
        <f t="shared" si="5"/>
        <v>0</v>
      </c>
      <c r="T15" s="166"/>
      <c r="U15" s="166"/>
      <c r="V15" s="170"/>
      <c r="Z15">
        <v>0</v>
      </c>
    </row>
    <row r="16" spans="1:26" ht="24.95" customHeight="1" x14ac:dyDescent="0.25">
      <c r="A16" s="167">
        <v>6</v>
      </c>
      <c r="B16" s="162" t="s">
        <v>100</v>
      </c>
      <c r="C16" s="168" t="s">
        <v>114</v>
      </c>
      <c r="D16" s="162" t="s">
        <v>115</v>
      </c>
      <c r="E16" s="162" t="s">
        <v>106</v>
      </c>
      <c r="F16" s="163">
        <v>0.47800000000000004</v>
      </c>
      <c r="G16" s="169"/>
      <c r="H16" s="169"/>
      <c r="I16" s="164">
        <f t="shared" si="0"/>
        <v>0</v>
      </c>
      <c r="J16" s="162">
        <f t="shared" si="1"/>
        <v>0</v>
      </c>
      <c r="K16" s="165">
        <f t="shared" si="2"/>
        <v>0</v>
      </c>
      <c r="L16" s="165">
        <f t="shared" si="3"/>
        <v>0</v>
      </c>
      <c r="M16" s="165">
        <f t="shared" si="4"/>
        <v>0</v>
      </c>
      <c r="N16" s="165">
        <v>0</v>
      </c>
      <c r="O16" s="165"/>
      <c r="P16" s="170"/>
      <c r="Q16" s="170"/>
      <c r="R16" s="170"/>
      <c r="S16" s="165">
        <f t="shared" si="5"/>
        <v>0</v>
      </c>
      <c r="T16" s="166"/>
      <c r="U16" s="166"/>
      <c r="V16" s="170"/>
      <c r="Z16">
        <v>0</v>
      </c>
    </row>
    <row r="17" spans="1:26" ht="24.95" customHeight="1" x14ac:dyDescent="0.25">
      <c r="A17" s="167">
        <v>7</v>
      </c>
      <c r="B17" s="162" t="s">
        <v>100</v>
      </c>
      <c r="C17" s="168" t="s">
        <v>116</v>
      </c>
      <c r="D17" s="162" t="s">
        <v>117</v>
      </c>
      <c r="E17" s="162" t="s">
        <v>106</v>
      </c>
      <c r="F17" s="163">
        <v>3.6659999999999999</v>
      </c>
      <c r="G17" s="169"/>
      <c r="H17" s="169"/>
      <c r="I17" s="164">
        <f t="shared" si="0"/>
        <v>0</v>
      </c>
      <c r="J17" s="162">
        <f t="shared" si="1"/>
        <v>0</v>
      </c>
      <c r="K17" s="165">
        <f t="shared" si="2"/>
        <v>0</v>
      </c>
      <c r="L17" s="165">
        <f t="shared" si="3"/>
        <v>0</v>
      </c>
      <c r="M17" s="165">
        <f t="shared" si="4"/>
        <v>0</v>
      </c>
      <c r="N17" s="165">
        <v>0</v>
      </c>
      <c r="O17" s="165"/>
      <c r="P17" s="170">
        <v>1.043E-2</v>
      </c>
      <c r="Q17" s="170"/>
      <c r="R17" s="170">
        <v>1.043E-2</v>
      </c>
      <c r="S17" s="165">
        <f t="shared" si="5"/>
        <v>3.7999999999999999E-2</v>
      </c>
      <c r="T17" s="166"/>
      <c r="U17" s="166"/>
      <c r="V17" s="170"/>
      <c r="Z17">
        <v>0</v>
      </c>
    </row>
    <row r="18" spans="1:26" ht="24.95" customHeight="1" x14ac:dyDescent="0.25">
      <c r="A18" s="167">
        <v>8</v>
      </c>
      <c r="B18" s="162" t="s">
        <v>100</v>
      </c>
      <c r="C18" s="168" t="s">
        <v>118</v>
      </c>
      <c r="D18" s="162" t="s">
        <v>119</v>
      </c>
      <c r="E18" s="162" t="s">
        <v>109</v>
      </c>
      <c r="F18" s="163">
        <v>20.720000000000002</v>
      </c>
      <c r="G18" s="169"/>
      <c r="H18" s="169"/>
      <c r="I18" s="164">
        <f t="shared" si="0"/>
        <v>0</v>
      </c>
      <c r="J18" s="162">
        <f t="shared" si="1"/>
        <v>0</v>
      </c>
      <c r="K18" s="165">
        <f t="shared" si="2"/>
        <v>0</v>
      </c>
      <c r="L18" s="165">
        <f t="shared" si="3"/>
        <v>0</v>
      </c>
      <c r="M18" s="165">
        <f t="shared" si="4"/>
        <v>0</v>
      </c>
      <c r="N18" s="165">
        <v>0</v>
      </c>
      <c r="O18" s="165"/>
      <c r="P18" s="170"/>
      <c r="Q18" s="170"/>
      <c r="R18" s="170"/>
      <c r="S18" s="165">
        <f t="shared" si="5"/>
        <v>0</v>
      </c>
      <c r="T18" s="166"/>
      <c r="U18" s="166"/>
      <c r="V18" s="170"/>
      <c r="Z18">
        <v>0</v>
      </c>
    </row>
    <row r="19" spans="1:26" ht="24.95" customHeight="1" x14ac:dyDescent="0.25">
      <c r="A19" s="167">
        <v>9</v>
      </c>
      <c r="B19" s="162" t="s">
        <v>100</v>
      </c>
      <c r="C19" s="168" t="s">
        <v>120</v>
      </c>
      <c r="D19" s="162" t="s">
        <v>121</v>
      </c>
      <c r="E19" s="162" t="s">
        <v>106</v>
      </c>
      <c r="F19" s="163">
        <v>9.07</v>
      </c>
      <c r="G19" s="169"/>
      <c r="H19" s="169"/>
      <c r="I19" s="164">
        <f t="shared" si="0"/>
        <v>0</v>
      </c>
      <c r="J19" s="162">
        <f t="shared" si="1"/>
        <v>0</v>
      </c>
      <c r="K19" s="165">
        <f t="shared" si="2"/>
        <v>0</v>
      </c>
      <c r="L19" s="165">
        <f t="shared" si="3"/>
        <v>0</v>
      </c>
      <c r="M19" s="165">
        <f t="shared" si="4"/>
        <v>0</v>
      </c>
      <c r="N19" s="165">
        <v>0</v>
      </c>
      <c r="O19" s="165"/>
      <c r="P19" s="170"/>
      <c r="Q19" s="170"/>
      <c r="R19" s="170"/>
      <c r="S19" s="165">
        <f t="shared" si="5"/>
        <v>0</v>
      </c>
      <c r="T19" s="166"/>
      <c r="U19" s="166"/>
      <c r="V19" s="170"/>
      <c r="Z19">
        <v>0</v>
      </c>
    </row>
    <row r="20" spans="1:26" ht="24.95" customHeight="1" x14ac:dyDescent="0.25">
      <c r="A20" s="167">
        <v>10</v>
      </c>
      <c r="B20" s="162" t="s">
        <v>100</v>
      </c>
      <c r="C20" s="168" t="s">
        <v>122</v>
      </c>
      <c r="D20" s="162" t="s">
        <v>123</v>
      </c>
      <c r="E20" s="162" t="s">
        <v>124</v>
      </c>
      <c r="F20" s="163">
        <v>4.4160000000000004</v>
      </c>
      <c r="G20" s="169"/>
      <c r="H20" s="169"/>
      <c r="I20" s="164">
        <f t="shared" si="0"/>
        <v>0</v>
      </c>
      <c r="J20" s="162">
        <f t="shared" si="1"/>
        <v>0</v>
      </c>
      <c r="K20" s="165">
        <f t="shared" si="2"/>
        <v>0</v>
      </c>
      <c r="L20" s="165">
        <f t="shared" si="3"/>
        <v>0</v>
      </c>
      <c r="M20" s="165">
        <f t="shared" si="4"/>
        <v>0</v>
      </c>
      <c r="N20" s="165">
        <v>0</v>
      </c>
      <c r="O20" s="165"/>
      <c r="P20" s="170"/>
      <c r="Q20" s="170"/>
      <c r="R20" s="170"/>
      <c r="S20" s="165">
        <f t="shared" si="5"/>
        <v>0</v>
      </c>
      <c r="T20" s="166"/>
      <c r="U20" s="166"/>
      <c r="V20" s="170"/>
      <c r="Z20">
        <v>0</v>
      </c>
    </row>
    <row r="21" spans="1:26" ht="24.95" customHeight="1" x14ac:dyDescent="0.25">
      <c r="A21" s="167">
        <v>11</v>
      </c>
      <c r="B21" s="162" t="s">
        <v>100</v>
      </c>
      <c r="C21" s="168" t="s">
        <v>125</v>
      </c>
      <c r="D21" s="162" t="s">
        <v>126</v>
      </c>
      <c r="E21" s="162" t="s">
        <v>127</v>
      </c>
      <c r="F21" s="163">
        <v>1.1039999999999999</v>
      </c>
      <c r="G21" s="169"/>
      <c r="H21" s="169"/>
      <c r="I21" s="164">
        <f t="shared" si="0"/>
        <v>0</v>
      </c>
      <c r="J21" s="162">
        <f t="shared" si="1"/>
        <v>0</v>
      </c>
      <c r="K21" s="165">
        <f t="shared" si="2"/>
        <v>0</v>
      </c>
      <c r="L21" s="165">
        <f t="shared" si="3"/>
        <v>0</v>
      </c>
      <c r="M21" s="165">
        <f t="shared" si="4"/>
        <v>0</v>
      </c>
      <c r="N21" s="165">
        <v>0</v>
      </c>
      <c r="O21" s="165"/>
      <c r="P21" s="170"/>
      <c r="Q21" s="170"/>
      <c r="R21" s="170"/>
      <c r="S21" s="165">
        <f t="shared" si="5"/>
        <v>0</v>
      </c>
      <c r="T21" s="166"/>
      <c r="U21" s="166"/>
      <c r="V21" s="170"/>
      <c r="Z21">
        <v>0</v>
      </c>
    </row>
    <row r="22" spans="1:26" ht="24.95" customHeight="1" x14ac:dyDescent="0.25">
      <c r="A22" s="176">
        <v>12</v>
      </c>
      <c r="B22" s="171" t="s">
        <v>128</v>
      </c>
      <c r="C22" s="177" t="s">
        <v>129</v>
      </c>
      <c r="D22" s="171" t="s">
        <v>130</v>
      </c>
      <c r="E22" s="171" t="s">
        <v>131</v>
      </c>
      <c r="F22" s="172">
        <v>15.8725</v>
      </c>
      <c r="G22" s="178"/>
      <c r="H22" s="178"/>
      <c r="I22" s="173">
        <f t="shared" si="0"/>
        <v>0</v>
      </c>
      <c r="J22" s="171">
        <f t="shared" si="1"/>
        <v>0</v>
      </c>
      <c r="K22" s="174">
        <f t="shared" si="2"/>
        <v>0</v>
      </c>
      <c r="L22" s="174">
        <f t="shared" si="3"/>
        <v>0</v>
      </c>
      <c r="M22" s="174">
        <f t="shared" si="4"/>
        <v>0</v>
      </c>
      <c r="N22" s="174">
        <v>0</v>
      </c>
      <c r="O22" s="174"/>
      <c r="P22" s="179">
        <v>1</v>
      </c>
      <c r="Q22" s="179"/>
      <c r="R22" s="179">
        <v>1</v>
      </c>
      <c r="S22" s="174">
        <f t="shared" si="5"/>
        <v>15.872999999999999</v>
      </c>
      <c r="T22" s="175"/>
      <c r="U22" s="175"/>
      <c r="V22" s="179"/>
      <c r="Z22">
        <v>0</v>
      </c>
    </row>
    <row r="23" spans="1:26" x14ac:dyDescent="0.25">
      <c r="A23" s="146"/>
      <c r="B23" s="146"/>
      <c r="C23" s="161" t="s">
        <v>99</v>
      </c>
      <c r="D23" s="160" t="s">
        <v>77</v>
      </c>
      <c r="E23" s="146"/>
      <c r="F23" s="159"/>
      <c r="G23" s="149">
        <f>ROUND((SUM(L10:L22))/1,2)</f>
        <v>0</v>
      </c>
      <c r="H23" s="149">
        <f>ROUND((SUM(M10:M22))/1,2)</f>
        <v>0</v>
      </c>
      <c r="I23" s="149">
        <f>ROUND((SUM(I10:I22))/1,2)</f>
        <v>0</v>
      </c>
      <c r="J23" s="146"/>
      <c r="K23" s="146"/>
      <c r="L23" s="146">
        <f>ROUND((SUM(L10:L22))/1,2)</f>
        <v>0</v>
      </c>
      <c r="M23" s="146">
        <f>ROUND((SUM(M10:M22))/1,2)</f>
        <v>0</v>
      </c>
      <c r="N23" s="146"/>
      <c r="O23" s="146"/>
      <c r="P23" s="180"/>
      <c r="Q23" s="146"/>
      <c r="R23" s="146"/>
      <c r="S23" s="180">
        <f>ROUND((SUM(S10:S22))/1,2)</f>
        <v>16.239999999999998</v>
      </c>
      <c r="T23" s="143"/>
      <c r="U23" s="143"/>
      <c r="V23" s="2">
        <f>ROUND((SUM(V10:V22))/1,2)</f>
        <v>0</v>
      </c>
      <c r="W23" s="143"/>
      <c r="X23" s="143"/>
      <c r="Y23" s="143"/>
      <c r="Z23" s="143"/>
    </row>
    <row r="24" spans="1:26" x14ac:dyDescent="0.25">
      <c r="A24" s="1"/>
      <c r="B24" s="1"/>
      <c r="C24" s="1"/>
      <c r="D24" s="1"/>
      <c r="E24" s="1"/>
      <c r="F24" s="155"/>
      <c r="G24" s="139"/>
      <c r="H24" s="139"/>
      <c r="I24" s="139"/>
      <c r="J24" s="1"/>
      <c r="K24" s="1"/>
      <c r="L24" s="1"/>
      <c r="M24" s="1"/>
      <c r="N24" s="1"/>
      <c r="O24" s="1"/>
      <c r="P24" s="1"/>
      <c r="Q24" s="1"/>
      <c r="R24" s="1"/>
      <c r="S24" s="1"/>
      <c r="V24" s="1"/>
    </row>
    <row r="25" spans="1:26" x14ac:dyDescent="0.25">
      <c r="A25" s="146"/>
      <c r="B25" s="146"/>
      <c r="C25" s="161" t="s">
        <v>132</v>
      </c>
      <c r="D25" s="160" t="s">
        <v>78</v>
      </c>
      <c r="E25" s="146"/>
      <c r="F25" s="159"/>
      <c r="G25" s="147"/>
      <c r="H25" s="147"/>
      <c r="I25" s="147"/>
      <c r="J25" s="146"/>
      <c r="K25" s="146"/>
      <c r="L25" s="146"/>
      <c r="M25" s="146"/>
      <c r="N25" s="146"/>
      <c r="O25" s="146"/>
      <c r="P25" s="146"/>
      <c r="Q25" s="146"/>
      <c r="R25" s="146"/>
      <c r="S25" s="146"/>
      <c r="T25" s="143"/>
      <c r="U25" s="143"/>
      <c r="V25" s="146"/>
      <c r="W25" s="143"/>
      <c r="X25" s="143"/>
      <c r="Y25" s="143"/>
      <c r="Z25" s="143"/>
    </row>
    <row r="26" spans="1:26" ht="24.95" customHeight="1" x14ac:dyDescent="0.25">
      <c r="A26" s="167">
        <v>13</v>
      </c>
      <c r="B26" s="162" t="s">
        <v>133</v>
      </c>
      <c r="C26" s="168" t="s">
        <v>134</v>
      </c>
      <c r="D26" s="162" t="s">
        <v>135</v>
      </c>
      <c r="E26" s="162" t="s">
        <v>106</v>
      </c>
      <c r="F26" s="163">
        <v>2.39</v>
      </c>
      <c r="G26" s="169"/>
      <c r="H26" s="169"/>
      <c r="I26" s="164">
        <f>ROUND(F26*(G26+H26),2)</f>
        <v>0</v>
      </c>
      <c r="J26" s="162">
        <f>ROUND(F26*(N26),2)</f>
        <v>0</v>
      </c>
      <c r="K26" s="165">
        <f>ROUND(F26*(O26),2)</f>
        <v>0</v>
      </c>
      <c r="L26" s="165">
        <f>ROUND(F26*(G26),2)</f>
        <v>0</v>
      </c>
      <c r="M26" s="165">
        <f>ROUND(F26*(H26),2)</f>
        <v>0</v>
      </c>
      <c r="N26" s="165">
        <v>0</v>
      </c>
      <c r="O26" s="165"/>
      <c r="P26" s="170">
        <v>2.3223400000000001</v>
      </c>
      <c r="Q26" s="170"/>
      <c r="R26" s="170">
        <v>2.3223400000000001</v>
      </c>
      <c r="S26" s="165">
        <f>ROUND(F26*(P26),3)</f>
        <v>5.55</v>
      </c>
      <c r="T26" s="166"/>
      <c r="U26" s="166"/>
      <c r="V26" s="170"/>
      <c r="Z26">
        <v>0</v>
      </c>
    </row>
    <row r="27" spans="1:26" ht="24.95" customHeight="1" x14ac:dyDescent="0.25">
      <c r="A27" s="167">
        <v>14</v>
      </c>
      <c r="B27" s="162" t="s">
        <v>133</v>
      </c>
      <c r="C27" s="168" t="s">
        <v>136</v>
      </c>
      <c r="D27" s="162" t="s">
        <v>137</v>
      </c>
      <c r="E27" s="162" t="s">
        <v>127</v>
      </c>
      <c r="F27" s="163">
        <v>16.45</v>
      </c>
      <c r="G27" s="169"/>
      <c r="H27" s="169"/>
      <c r="I27" s="164">
        <f>ROUND(F27*(G27+H27),2)</f>
        <v>0</v>
      </c>
      <c r="J27" s="162">
        <f>ROUND(F27*(N27),2)</f>
        <v>0</v>
      </c>
      <c r="K27" s="165">
        <f>ROUND(F27*(O27),2)</f>
        <v>0</v>
      </c>
      <c r="L27" s="165">
        <f>ROUND(F27*(G27),2)</f>
        <v>0</v>
      </c>
      <c r="M27" s="165">
        <f>ROUND(F27*(H27),2)</f>
        <v>0</v>
      </c>
      <c r="N27" s="165">
        <v>0</v>
      </c>
      <c r="O27" s="165"/>
      <c r="P27" s="170">
        <v>6.7000000000000002E-4</v>
      </c>
      <c r="Q27" s="170"/>
      <c r="R27" s="170">
        <v>6.7000000000000002E-4</v>
      </c>
      <c r="S27" s="165">
        <f>ROUND(F27*(P27),3)</f>
        <v>1.0999999999999999E-2</v>
      </c>
      <c r="T27" s="166"/>
      <c r="U27" s="166"/>
      <c r="V27" s="170"/>
      <c r="Z27">
        <v>0</v>
      </c>
    </row>
    <row r="28" spans="1:26" ht="24.95" customHeight="1" x14ac:dyDescent="0.25">
      <c r="A28" s="167">
        <v>15</v>
      </c>
      <c r="B28" s="162" t="s">
        <v>133</v>
      </c>
      <c r="C28" s="168" t="s">
        <v>138</v>
      </c>
      <c r="D28" s="162" t="s">
        <v>139</v>
      </c>
      <c r="E28" s="162" t="s">
        <v>127</v>
      </c>
      <c r="F28" s="163">
        <v>16.45</v>
      </c>
      <c r="G28" s="169"/>
      <c r="H28" s="169"/>
      <c r="I28" s="164">
        <f>ROUND(F28*(G28+H28),2)</f>
        <v>0</v>
      </c>
      <c r="J28" s="162">
        <f>ROUND(F28*(N28),2)</f>
        <v>0</v>
      </c>
      <c r="K28" s="165">
        <f>ROUND(F28*(O28),2)</f>
        <v>0</v>
      </c>
      <c r="L28" s="165">
        <f>ROUND(F28*(G28),2)</f>
        <v>0</v>
      </c>
      <c r="M28" s="165">
        <f>ROUND(F28*(H28),2)</f>
        <v>0</v>
      </c>
      <c r="N28" s="165">
        <v>0</v>
      </c>
      <c r="O28" s="165"/>
      <c r="P28" s="170"/>
      <c r="Q28" s="170"/>
      <c r="R28" s="170"/>
      <c r="S28" s="165">
        <f>ROUND(F28*(P28),3)</f>
        <v>0</v>
      </c>
      <c r="T28" s="166"/>
      <c r="U28" s="166"/>
      <c r="V28" s="170"/>
      <c r="Z28">
        <v>0</v>
      </c>
    </row>
    <row r="29" spans="1:26" x14ac:dyDescent="0.25">
      <c r="A29" s="146"/>
      <c r="B29" s="146"/>
      <c r="C29" s="161" t="s">
        <v>132</v>
      </c>
      <c r="D29" s="160" t="s">
        <v>78</v>
      </c>
      <c r="E29" s="146"/>
      <c r="F29" s="159"/>
      <c r="G29" s="149">
        <f>ROUND((SUM(L25:L28))/1,2)</f>
        <v>0</v>
      </c>
      <c r="H29" s="149">
        <f>ROUND((SUM(M25:M28))/1,2)</f>
        <v>0</v>
      </c>
      <c r="I29" s="149">
        <f>ROUND((SUM(I25:I28))/1,2)</f>
        <v>0</v>
      </c>
      <c r="J29" s="146"/>
      <c r="K29" s="146"/>
      <c r="L29" s="146">
        <f>ROUND((SUM(L25:L28))/1,2)</f>
        <v>0</v>
      </c>
      <c r="M29" s="146">
        <f>ROUND((SUM(M25:M28))/1,2)</f>
        <v>0</v>
      </c>
      <c r="N29" s="146"/>
      <c r="O29" s="146"/>
      <c r="P29" s="180"/>
      <c r="Q29" s="146"/>
      <c r="R29" s="146"/>
      <c r="S29" s="180">
        <f>ROUND((SUM(S25:S28))/1,2)</f>
        <v>5.56</v>
      </c>
      <c r="T29" s="143"/>
      <c r="U29" s="143"/>
      <c r="V29" s="2">
        <f>ROUND((SUM(V25:V28))/1,2)</f>
        <v>0</v>
      </c>
      <c r="W29" s="143"/>
      <c r="X29" s="143"/>
      <c r="Y29" s="143"/>
      <c r="Z29" s="143"/>
    </row>
    <row r="30" spans="1:26" x14ac:dyDescent="0.25">
      <c r="A30" s="1"/>
      <c r="B30" s="1"/>
      <c r="C30" s="1"/>
      <c r="D30" s="1"/>
      <c r="E30" s="1"/>
      <c r="F30" s="155"/>
      <c r="G30" s="139"/>
      <c r="H30" s="139"/>
      <c r="I30" s="139"/>
      <c r="J30" s="1"/>
      <c r="K30" s="1"/>
      <c r="L30" s="1"/>
      <c r="M30" s="1"/>
      <c r="N30" s="1"/>
      <c r="O30" s="1"/>
      <c r="P30" s="1"/>
      <c r="Q30" s="1"/>
      <c r="R30" s="1"/>
      <c r="S30" s="1"/>
      <c r="V30" s="1"/>
    </row>
    <row r="31" spans="1:26" x14ac:dyDescent="0.25">
      <c r="A31" s="146"/>
      <c r="B31" s="146"/>
      <c r="C31" s="161" t="s">
        <v>140</v>
      </c>
      <c r="D31" s="160" t="s">
        <v>79</v>
      </c>
      <c r="E31" s="146"/>
      <c r="F31" s="159"/>
      <c r="G31" s="147"/>
      <c r="H31" s="147"/>
      <c r="I31" s="147"/>
      <c r="J31" s="146"/>
      <c r="K31" s="146"/>
      <c r="L31" s="146"/>
      <c r="M31" s="146"/>
      <c r="N31" s="146"/>
      <c r="O31" s="146"/>
      <c r="P31" s="146"/>
      <c r="Q31" s="146"/>
      <c r="R31" s="146"/>
      <c r="S31" s="146"/>
      <c r="T31" s="143"/>
      <c r="U31" s="143"/>
      <c r="V31" s="146"/>
      <c r="W31" s="143"/>
      <c r="X31" s="143"/>
      <c r="Y31" s="143"/>
      <c r="Z31" s="143"/>
    </row>
    <row r="32" spans="1:26" ht="24.95" customHeight="1" x14ac:dyDescent="0.25">
      <c r="A32" s="167">
        <v>16</v>
      </c>
      <c r="B32" s="162" t="s">
        <v>141</v>
      </c>
      <c r="C32" s="168" t="s">
        <v>142</v>
      </c>
      <c r="D32" s="162" t="s">
        <v>143</v>
      </c>
      <c r="E32" s="162" t="s">
        <v>124</v>
      </c>
      <c r="F32" s="163">
        <v>18.100000000000001</v>
      </c>
      <c r="G32" s="169"/>
      <c r="H32" s="169"/>
      <c r="I32" s="164">
        <f>ROUND(F32*(G32+H32),2)</f>
        <v>0</v>
      </c>
      <c r="J32" s="162">
        <f>ROUND(F32*(N32),2)</f>
        <v>0</v>
      </c>
      <c r="K32" s="165">
        <f>ROUND(F32*(O32),2)</f>
        <v>0</v>
      </c>
      <c r="L32" s="165">
        <f>ROUND(F32*(G32),2)</f>
        <v>0</v>
      </c>
      <c r="M32" s="165">
        <f>ROUND(F32*(H32),2)</f>
        <v>0</v>
      </c>
      <c r="N32" s="165">
        <v>0</v>
      </c>
      <c r="O32" s="165"/>
      <c r="P32" s="170">
        <v>0.90161999999999998</v>
      </c>
      <c r="Q32" s="170"/>
      <c r="R32" s="170">
        <v>0.90161999999999998</v>
      </c>
      <c r="S32" s="165">
        <f>ROUND(F32*(P32),3)</f>
        <v>16.318999999999999</v>
      </c>
      <c r="T32" s="166"/>
      <c r="U32" s="166"/>
      <c r="V32" s="170"/>
      <c r="Z32">
        <v>0</v>
      </c>
    </row>
    <row r="33" spans="1:26" ht="24.95" customHeight="1" x14ac:dyDescent="0.25">
      <c r="A33" s="167">
        <v>17</v>
      </c>
      <c r="B33" s="162" t="s">
        <v>141</v>
      </c>
      <c r="C33" s="168" t="s">
        <v>144</v>
      </c>
      <c r="D33" s="162" t="s">
        <v>145</v>
      </c>
      <c r="E33" s="162" t="s">
        <v>127</v>
      </c>
      <c r="F33" s="163">
        <v>3</v>
      </c>
      <c r="G33" s="169"/>
      <c r="H33" s="169"/>
      <c r="I33" s="164">
        <f>ROUND(F33*(G33+H33),2)</f>
        <v>0</v>
      </c>
      <c r="J33" s="162">
        <f>ROUND(F33*(N33),2)</f>
        <v>0</v>
      </c>
      <c r="K33" s="165">
        <f>ROUND(F33*(O33),2)</f>
        <v>0</v>
      </c>
      <c r="L33" s="165">
        <f>ROUND(F33*(G33),2)</f>
        <v>0</v>
      </c>
      <c r="M33" s="165">
        <f>ROUND(F33*(H33),2)</f>
        <v>0</v>
      </c>
      <c r="N33" s="165">
        <v>0</v>
      </c>
      <c r="O33" s="165"/>
      <c r="P33" s="170">
        <v>1.56209</v>
      </c>
      <c r="Q33" s="170"/>
      <c r="R33" s="170">
        <v>1.56209</v>
      </c>
      <c r="S33" s="165">
        <f>ROUND(F33*(P33),3)</f>
        <v>4.6859999999999999</v>
      </c>
      <c r="T33" s="166"/>
      <c r="U33" s="166"/>
      <c r="V33" s="170"/>
      <c r="Z33">
        <v>0</v>
      </c>
    </row>
    <row r="34" spans="1:26" x14ac:dyDescent="0.25">
      <c r="A34" s="146"/>
      <c r="B34" s="146"/>
      <c r="C34" s="161" t="s">
        <v>140</v>
      </c>
      <c r="D34" s="160" t="s">
        <v>79</v>
      </c>
      <c r="E34" s="146"/>
      <c r="F34" s="159"/>
      <c r="G34" s="149">
        <f>ROUND((SUM(L31:L33))/1,2)</f>
        <v>0</v>
      </c>
      <c r="H34" s="149">
        <f>ROUND((SUM(M31:M33))/1,2)</f>
        <v>0</v>
      </c>
      <c r="I34" s="149">
        <f>ROUND((SUM(I31:I33))/1,2)</f>
        <v>0</v>
      </c>
      <c r="J34" s="146"/>
      <c r="K34" s="146"/>
      <c r="L34" s="146">
        <f>ROUND((SUM(L31:L33))/1,2)</f>
        <v>0</v>
      </c>
      <c r="M34" s="146">
        <f>ROUND((SUM(M31:M33))/1,2)</f>
        <v>0</v>
      </c>
      <c r="N34" s="146"/>
      <c r="O34" s="146"/>
      <c r="P34" s="180"/>
      <c r="Q34" s="146"/>
      <c r="R34" s="146"/>
      <c r="S34" s="180">
        <f>ROUND((SUM(S31:S33))/1,2)</f>
        <v>21.01</v>
      </c>
      <c r="T34" s="143"/>
      <c r="U34" s="143"/>
      <c r="V34" s="2">
        <f>ROUND((SUM(V31:V33))/1,2)</f>
        <v>0</v>
      </c>
      <c r="W34" s="143"/>
      <c r="X34" s="143"/>
      <c r="Y34" s="143"/>
      <c r="Z34" s="143"/>
    </row>
    <row r="35" spans="1:26" x14ac:dyDescent="0.25">
      <c r="A35" s="1"/>
      <c r="B35" s="1"/>
      <c r="C35" s="1"/>
      <c r="D35" s="1"/>
      <c r="E35" s="1"/>
      <c r="F35" s="155"/>
      <c r="G35" s="139"/>
      <c r="H35" s="139"/>
      <c r="I35" s="139"/>
      <c r="J35" s="1"/>
      <c r="K35" s="1"/>
      <c r="L35" s="1"/>
      <c r="M35" s="1"/>
      <c r="N35" s="1"/>
      <c r="O35" s="1"/>
      <c r="P35" s="1"/>
      <c r="Q35" s="1"/>
      <c r="R35" s="1"/>
      <c r="S35" s="1"/>
      <c r="V35" s="1"/>
    </row>
    <row r="36" spans="1:26" x14ac:dyDescent="0.25">
      <c r="A36" s="146"/>
      <c r="B36" s="146"/>
      <c r="C36" s="161" t="s">
        <v>146</v>
      </c>
      <c r="D36" s="160" t="s">
        <v>80</v>
      </c>
      <c r="E36" s="146"/>
      <c r="F36" s="159"/>
      <c r="G36" s="147"/>
      <c r="H36" s="147"/>
      <c r="I36" s="147"/>
      <c r="J36" s="146"/>
      <c r="K36" s="146"/>
      <c r="L36" s="146"/>
      <c r="M36" s="146"/>
      <c r="N36" s="146"/>
      <c r="O36" s="146"/>
      <c r="P36" s="146"/>
      <c r="Q36" s="146"/>
      <c r="R36" s="146"/>
      <c r="S36" s="146"/>
      <c r="T36" s="143"/>
      <c r="U36" s="143"/>
      <c r="V36" s="146"/>
      <c r="W36" s="143"/>
      <c r="X36" s="143"/>
      <c r="Y36" s="143"/>
      <c r="Z36" s="143"/>
    </row>
    <row r="37" spans="1:26" ht="24.95" customHeight="1" x14ac:dyDescent="0.25">
      <c r="A37" s="167">
        <v>18</v>
      </c>
      <c r="B37" s="162" t="s">
        <v>147</v>
      </c>
      <c r="C37" s="168" t="s">
        <v>148</v>
      </c>
      <c r="D37" s="162" t="s">
        <v>149</v>
      </c>
      <c r="E37" s="162" t="s">
        <v>127</v>
      </c>
      <c r="F37" s="163">
        <v>12</v>
      </c>
      <c r="G37" s="169"/>
      <c r="H37" s="169"/>
      <c r="I37" s="164">
        <f>ROUND(F37*(G37+H37),2)</f>
        <v>0</v>
      </c>
      <c r="J37" s="162">
        <f>ROUND(F37*(N37),2)</f>
        <v>0</v>
      </c>
      <c r="K37" s="165">
        <f>ROUND(F37*(O37),2)</f>
        <v>0</v>
      </c>
      <c r="L37" s="165">
        <f>ROUND(F37*(G37),2)</f>
        <v>0</v>
      </c>
      <c r="M37" s="165">
        <f>ROUND(F37*(H37),2)</f>
        <v>0</v>
      </c>
      <c r="N37" s="165">
        <v>0</v>
      </c>
      <c r="O37" s="165"/>
      <c r="P37" s="170">
        <v>0.60104000000000002</v>
      </c>
      <c r="Q37" s="170"/>
      <c r="R37" s="170">
        <v>0.60104000000000002</v>
      </c>
      <c r="S37" s="165">
        <f>ROUND(F37*(P37),3)</f>
        <v>7.2119999999999997</v>
      </c>
      <c r="T37" s="166"/>
      <c r="U37" s="166"/>
      <c r="V37" s="170"/>
      <c r="Z37">
        <v>0</v>
      </c>
    </row>
    <row r="38" spans="1:26" ht="24.95" customHeight="1" x14ac:dyDescent="0.25">
      <c r="A38" s="167">
        <v>19</v>
      </c>
      <c r="B38" s="162" t="s">
        <v>147</v>
      </c>
      <c r="C38" s="168" t="s">
        <v>150</v>
      </c>
      <c r="D38" s="162" t="s">
        <v>151</v>
      </c>
      <c r="E38" s="162" t="s">
        <v>127</v>
      </c>
      <c r="F38" s="163">
        <v>11.1</v>
      </c>
      <c r="G38" s="169"/>
      <c r="H38" s="169"/>
      <c r="I38" s="164">
        <f>ROUND(F38*(G38+H38),2)</f>
        <v>0</v>
      </c>
      <c r="J38" s="162">
        <f>ROUND(F38*(N38),2)</f>
        <v>0</v>
      </c>
      <c r="K38" s="165">
        <f>ROUND(F38*(O38),2)</f>
        <v>0</v>
      </c>
      <c r="L38" s="165">
        <f>ROUND(F38*(G38),2)</f>
        <v>0</v>
      </c>
      <c r="M38" s="165">
        <f>ROUND(F38*(H38),2)</f>
        <v>0</v>
      </c>
      <c r="N38" s="165">
        <v>0</v>
      </c>
      <c r="O38" s="165"/>
      <c r="P38" s="170">
        <v>0.18906999999999999</v>
      </c>
      <c r="Q38" s="170"/>
      <c r="R38" s="170">
        <v>0.18906999999999999</v>
      </c>
      <c r="S38" s="165">
        <f>ROUND(F38*(P38),3)</f>
        <v>2.0990000000000002</v>
      </c>
      <c r="T38" s="166"/>
      <c r="U38" s="166"/>
      <c r="V38" s="170"/>
      <c r="Z38">
        <v>0</v>
      </c>
    </row>
    <row r="39" spans="1:26" ht="24.95" customHeight="1" x14ac:dyDescent="0.25">
      <c r="A39" s="167">
        <v>20</v>
      </c>
      <c r="B39" s="162" t="s">
        <v>147</v>
      </c>
      <c r="C39" s="168" t="s">
        <v>152</v>
      </c>
      <c r="D39" s="162" t="s">
        <v>153</v>
      </c>
      <c r="E39" s="162" t="s">
        <v>127</v>
      </c>
      <c r="F39" s="163">
        <v>14.4</v>
      </c>
      <c r="G39" s="169"/>
      <c r="H39" s="169"/>
      <c r="I39" s="164">
        <f>ROUND(F39*(G39+H39),2)</f>
        <v>0</v>
      </c>
      <c r="J39" s="162">
        <f>ROUND(F39*(N39),2)</f>
        <v>0</v>
      </c>
      <c r="K39" s="165">
        <f>ROUND(F39*(O39),2)</f>
        <v>0</v>
      </c>
      <c r="L39" s="165">
        <f>ROUND(F39*(G39),2)</f>
        <v>0</v>
      </c>
      <c r="M39" s="165">
        <f>ROUND(F39*(H39),2)</f>
        <v>0</v>
      </c>
      <c r="N39" s="165">
        <v>0</v>
      </c>
      <c r="O39" s="165"/>
      <c r="P39" s="170">
        <v>0.37080000000000002</v>
      </c>
      <c r="Q39" s="170"/>
      <c r="R39" s="170">
        <v>0.37080000000000002</v>
      </c>
      <c r="S39" s="165">
        <f>ROUND(F39*(P39),3)</f>
        <v>5.34</v>
      </c>
      <c r="T39" s="166"/>
      <c r="U39" s="166"/>
      <c r="V39" s="170"/>
      <c r="Z39">
        <v>0</v>
      </c>
    </row>
    <row r="40" spans="1:26" ht="24.95" customHeight="1" x14ac:dyDescent="0.25">
      <c r="A40" s="167">
        <v>21</v>
      </c>
      <c r="B40" s="162" t="s">
        <v>147</v>
      </c>
      <c r="C40" s="168" t="s">
        <v>154</v>
      </c>
      <c r="D40" s="162" t="s">
        <v>155</v>
      </c>
      <c r="E40" s="162" t="s">
        <v>127</v>
      </c>
      <c r="F40" s="163">
        <v>133.69999999999999</v>
      </c>
      <c r="G40" s="169"/>
      <c r="H40" s="169"/>
      <c r="I40" s="164">
        <f>ROUND(F40*(G40+H40),2)</f>
        <v>0</v>
      </c>
      <c r="J40" s="162">
        <f>ROUND(F40*(N40),2)</f>
        <v>0</v>
      </c>
      <c r="K40" s="165">
        <f>ROUND(F40*(O40),2)</f>
        <v>0</v>
      </c>
      <c r="L40" s="165">
        <f>ROUND(F40*(G40),2)</f>
        <v>0</v>
      </c>
      <c r="M40" s="165">
        <f>ROUND(F40*(H40),2)</f>
        <v>0</v>
      </c>
      <c r="N40" s="165">
        <v>0</v>
      </c>
      <c r="O40" s="165"/>
      <c r="P40" s="170">
        <v>0.46166000000000001</v>
      </c>
      <c r="Q40" s="170"/>
      <c r="R40" s="170">
        <v>0.46166000000000001</v>
      </c>
      <c r="S40" s="165">
        <f>ROUND(F40*(P40),3)</f>
        <v>61.723999999999997</v>
      </c>
      <c r="T40" s="166"/>
      <c r="U40" s="166"/>
      <c r="V40" s="170"/>
      <c r="Z40">
        <v>0</v>
      </c>
    </row>
    <row r="41" spans="1:26" x14ac:dyDescent="0.25">
      <c r="A41" s="146"/>
      <c r="B41" s="146"/>
      <c r="C41" s="161" t="s">
        <v>146</v>
      </c>
      <c r="D41" s="160" t="s">
        <v>80</v>
      </c>
      <c r="E41" s="146"/>
      <c r="F41" s="159"/>
      <c r="G41" s="149">
        <f>ROUND((SUM(L36:L40))/1,2)</f>
        <v>0</v>
      </c>
      <c r="H41" s="149">
        <f>ROUND((SUM(M36:M40))/1,2)</f>
        <v>0</v>
      </c>
      <c r="I41" s="149">
        <f>ROUND((SUM(I36:I40))/1,2)</f>
        <v>0</v>
      </c>
      <c r="J41" s="146"/>
      <c r="K41" s="146"/>
      <c r="L41" s="146">
        <f>ROUND((SUM(L36:L40))/1,2)</f>
        <v>0</v>
      </c>
      <c r="M41" s="146">
        <f>ROUND((SUM(M36:M40))/1,2)</f>
        <v>0</v>
      </c>
      <c r="N41" s="146"/>
      <c r="O41" s="146"/>
      <c r="P41" s="180"/>
      <c r="Q41" s="146"/>
      <c r="R41" s="146"/>
      <c r="S41" s="180">
        <f>ROUND((SUM(S36:S40))/1,2)</f>
        <v>76.38</v>
      </c>
      <c r="T41" s="143"/>
      <c r="U41" s="143"/>
      <c r="V41" s="2">
        <f>ROUND((SUM(V36:V40))/1,2)</f>
        <v>0</v>
      </c>
      <c r="W41" s="143"/>
      <c r="X41" s="143"/>
      <c r="Y41" s="143"/>
      <c r="Z41" s="143"/>
    </row>
    <row r="42" spans="1:26" x14ac:dyDescent="0.25">
      <c r="A42" s="1"/>
      <c r="B42" s="1"/>
      <c r="C42" s="1"/>
      <c r="D42" s="1"/>
      <c r="E42" s="1"/>
      <c r="F42" s="155"/>
      <c r="G42" s="139"/>
      <c r="H42" s="139"/>
      <c r="I42" s="139"/>
      <c r="J42" s="1"/>
      <c r="K42" s="1"/>
      <c r="L42" s="1"/>
      <c r="M42" s="1"/>
      <c r="N42" s="1"/>
      <c r="O42" s="1"/>
      <c r="P42" s="1"/>
      <c r="Q42" s="1"/>
      <c r="R42" s="1"/>
      <c r="S42" s="1"/>
      <c r="V42" s="1"/>
    </row>
    <row r="43" spans="1:26" x14ac:dyDescent="0.25">
      <c r="A43" s="146"/>
      <c r="B43" s="146"/>
      <c r="C43" s="161" t="s">
        <v>156</v>
      </c>
      <c r="D43" s="160" t="s">
        <v>81</v>
      </c>
      <c r="E43" s="146"/>
      <c r="F43" s="159"/>
      <c r="G43" s="147"/>
      <c r="H43" s="147"/>
      <c r="I43" s="147"/>
      <c r="J43" s="146"/>
      <c r="K43" s="146"/>
      <c r="L43" s="146"/>
      <c r="M43" s="146"/>
      <c r="N43" s="146"/>
      <c r="O43" s="146"/>
      <c r="P43" s="146"/>
      <c r="Q43" s="146"/>
      <c r="R43" s="146"/>
      <c r="S43" s="146"/>
      <c r="T43" s="143"/>
      <c r="U43" s="143"/>
      <c r="V43" s="146"/>
      <c r="W43" s="143"/>
      <c r="X43" s="143"/>
      <c r="Y43" s="143"/>
      <c r="Z43" s="143"/>
    </row>
    <row r="44" spans="1:26" ht="24.95" customHeight="1" x14ac:dyDescent="0.25">
      <c r="A44" s="167">
        <v>22</v>
      </c>
      <c r="B44" s="162" t="s">
        <v>157</v>
      </c>
      <c r="C44" s="168" t="s">
        <v>158</v>
      </c>
      <c r="D44" s="162" t="s">
        <v>159</v>
      </c>
      <c r="E44" s="162" t="s">
        <v>103</v>
      </c>
      <c r="F44" s="163">
        <v>9</v>
      </c>
      <c r="G44" s="169"/>
      <c r="H44" s="169"/>
      <c r="I44" s="164">
        <f>ROUND(F44*(G44+H44),2)</f>
        <v>0</v>
      </c>
      <c r="J44" s="162">
        <f>ROUND(F44*(N44),2)</f>
        <v>0</v>
      </c>
      <c r="K44" s="165">
        <f>ROUND(F44*(O44),2)</f>
        <v>0</v>
      </c>
      <c r="L44" s="165">
        <f>ROUND(F44*(G44),2)</f>
        <v>0</v>
      </c>
      <c r="M44" s="165">
        <f>ROUND(F44*(H44),2)</f>
        <v>0</v>
      </c>
      <c r="N44" s="165">
        <v>0</v>
      </c>
      <c r="O44" s="165"/>
      <c r="P44" s="170">
        <v>3.85E-2</v>
      </c>
      <c r="Q44" s="170"/>
      <c r="R44" s="170">
        <v>3.85E-2</v>
      </c>
      <c r="S44" s="165">
        <f>ROUND(F44*(P44),3)</f>
        <v>0.34699999999999998</v>
      </c>
      <c r="T44" s="166"/>
      <c r="U44" s="166"/>
      <c r="V44" s="170"/>
      <c r="Z44">
        <v>0</v>
      </c>
    </row>
    <row r="45" spans="1:26" ht="24.95" customHeight="1" x14ac:dyDescent="0.25">
      <c r="A45" s="176">
        <v>23</v>
      </c>
      <c r="B45" s="171" t="s">
        <v>160</v>
      </c>
      <c r="C45" s="177" t="s">
        <v>161</v>
      </c>
      <c r="D45" s="171" t="s">
        <v>162</v>
      </c>
      <c r="E45" s="171" t="s">
        <v>163</v>
      </c>
      <c r="F45" s="172">
        <v>2</v>
      </c>
      <c r="G45" s="178"/>
      <c r="H45" s="178"/>
      <c r="I45" s="173">
        <f>ROUND(F45*(G45+H45),2)</f>
        <v>0</v>
      </c>
      <c r="J45" s="171">
        <f>ROUND(F45*(N45),2)</f>
        <v>0</v>
      </c>
      <c r="K45" s="174">
        <f>ROUND(F45*(O45),2)</f>
        <v>0</v>
      </c>
      <c r="L45" s="174">
        <f>ROUND(F45*(G45),2)</f>
        <v>0</v>
      </c>
      <c r="M45" s="174">
        <f>ROUND(F45*(H45),2)</f>
        <v>0</v>
      </c>
      <c r="N45" s="174">
        <v>0</v>
      </c>
      <c r="O45" s="174"/>
      <c r="P45" s="179"/>
      <c r="Q45" s="179"/>
      <c r="R45" s="179"/>
      <c r="S45" s="174">
        <f>ROUND(F45*(P45),3)</f>
        <v>0</v>
      </c>
      <c r="T45" s="175"/>
      <c r="U45" s="175"/>
      <c r="V45" s="179"/>
      <c r="Z45">
        <v>0</v>
      </c>
    </row>
    <row r="46" spans="1:26" ht="24.95" customHeight="1" x14ac:dyDescent="0.25">
      <c r="A46" s="176">
        <v>24</v>
      </c>
      <c r="B46" s="171" t="s">
        <v>160</v>
      </c>
      <c r="C46" s="177" t="s">
        <v>164</v>
      </c>
      <c r="D46" s="171" t="s">
        <v>165</v>
      </c>
      <c r="E46" s="171" t="s">
        <v>163</v>
      </c>
      <c r="F46" s="172">
        <v>1</v>
      </c>
      <c r="G46" s="178"/>
      <c r="H46" s="178"/>
      <c r="I46" s="173">
        <f>ROUND(F46*(G46+H46),2)</f>
        <v>0</v>
      </c>
      <c r="J46" s="171">
        <f>ROUND(F46*(N46),2)</f>
        <v>0</v>
      </c>
      <c r="K46" s="174">
        <f>ROUND(F46*(O46),2)</f>
        <v>0</v>
      </c>
      <c r="L46" s="174">
        <f>ROUND(F46*(G46),2)</f>
        <v>0</v>
      </c>
      <c r="M46" s="174">
        <f>ROUND(F46*(H46),2)</f>
        <v>0</v>
      </c>
      <c r="N46" s="174">
        <v>0</v>
      </c>
      <c r="O46" s="174"/>
      <c r="P46" s="179"/>
      <c r="Q46" s="179"/>
      <c r="R46" s="179"/>
      <c r="S46" s="174">
        <f>ROUND(F46*(P46),3)</f>
        <v>0</v>
      </c>
      <c r="T46" s="175"/>
      <c r="U46" s="175"/>
      <c r="V46" s="179"/>
      <c r="Z46">
        <v>0</v>
      </c>
    </row>
    <row r="47" spans="1:26" x14ac:dyDescent="0.25">
      <c r="A47" s="146"/>
      <c r="B47" s="146"/>
      <c r="C47" s="161" t="s">
        <v>156</v>
      </c>
      <c r="D47" s="160" t="s">
        <v>81</v>
      </c>
      <c r="E47" s="146"/>
      <c r="F47" s="159"/>
      <c r="G47" s="149">
        <f>ROUND((SUM(L43:L46))/1,2)</f>
        <v>0</v>
      </c>
      <c r="H47" s="149">
        <f>ROUND((SUM(M43:M46))/1,2)</f>
        <v>0</v>
      </c>
      <c r="I47" s="149">
        <f>ROUND((SUM(I43:I46))/1,2)</f>
        <v>0</v>
      </c>
      <c r="J47" s="146"/>
      <c r="K47" s="146"/>
      <c r="L47" s="146">
        <f>ROUND((SUM(L43:L46))/1,2)</f>
        <v>0</v>
      </c>
      <c r="M47" s="146">
        <f>ROUND((SUM(M43:M46))/1,2)</f>
        <v>0</v>
      </c>
      <c r="N47" s="146"/>
      <c r="O47" s="146"/>
      <c r="P47" s="180"/>
      <c r="Q47" s="146"/>
      <c r="R47" s="146"/>
      <c r="S47" s="180">
        <f>ROUND((SUM(S43:S46))/1,2)</f>
        <v>0.35</v>
      </c>
      <c r="T47" s="143"/>
      <c r="U47" s="143"/>
      <c r="V47" s="2">
        <f>ROUND((SUM(V43:V46))/1,2)</f>
        <v>0</v>
      </c>
      <c r="W47" s="143"/>
      <c r="X47" s="143"/>
      <c r="Y47" s="143"/>
      <c r="Z47" s="143"/>
    </row>
    <row r="48" spans="1:26" x14ac:dyDescent="0.25">
      <c r="A48" s="1"/>
      <c r="B48" s="1"/>
      <c r="C48" s="1"/>
      <c r="D48" s="1"/>
      <c r="E48" s="1"/>
      <c r="F48" s="155"/>
      <c r="G48" s="139"/>
      <c r="H48" s="139"/>
      <c r="I48" s="139"/>
      <c r="J48" s="1"/>
      <c r="K48" s="1"/>
      <c r="L48" s="1"/>
      <c r="M48" s="1"/>
      <c r="N48" s="1"/>
      <c r="O48" s="1"/>
      <c r="P48" s="1"/>
      <c r="Q48" s="1"/>
      <c r="R48" s="1"/>
      <c r="S48" s="1"/>
      <c r="V48" s="1"/>
    </row>
    <row r="49" spans="1:26" x14ac:dyDescent="0.25">
      <c r="A49" s="146"/>
      <c r="B49" s="146"/>
      <c r="C49" s="161" t="s">
        <v>166</v>
      </c>
      <c r="D49" s="160" t="s">
        <v>82</v>
      </c>
      <c r="E49" s="146"/>
      <c r="F49" s="159"/>
      <c r="G49" s="147"/>
      <c r="H49" s="147"/>
      <c r="I49" s="147"/>
      <c r="J49" s="146"/>
      <c r="K49" s="146"/>
      <c r="L49" s="146"/>
      <c r="M49" s="146"/>
      <c r="N49" s="146"/>
      <c r="O49" s="146"/>
      <c r="P49" s="146"/>
      <c r="Q49" s="146"/>
      <c r="R49" s="146"/>
      <c r="S49" s="146"/>
      <c r="T49" s="143"/>
      <c r="U49" s="143"/>
      <c r="V49" s="146"/>
      <c r="W49" s="143"/>
      <c r="X49" s="143"/>
      <c r="Y49" s="143"/>
      <c r="Z49" s="143"/>
    </row>
    <row r="50" spans="1:26" ht="24.95" customHeight="1" x14ac:dyDescent="0.25">
      <c r="A50" s="167">
        <v>25</v>
      </c>
      <c r="B50" s="162" t="s">
        <v>167</v>
      </c>
      <c r="C50" s="168" t="s">
        <v>168</v>
      </c>
      <c r="D50" s="162" t="s">
        <v>169</v>
      </c>
      <c r="E50" s="162" t="s">
        <v>170</v>
      </c>
      <c r="F50" s="163">
        <v>10.285</v>
      </c>
      <c r="G50" s="169"/>
      <c r="H50" s="169"/>
      <c r="I50" s="164">
        <f t="shared" ref="I50:I56" si="6">ROUND(F50*(G50+H50),2)</f>
        <v>0</v>
      </c>
      <c r="J50" s="162">
        <f t="shared" ref="J50:J56" si="7">ROUND(F50*(N50),2)</f>
        <v>0</v>
      </c>
      <c r="K50" s="165">
        <f t="shared" ref="K50:K56" si="8">ROUND(F50*(O50),2)</f>
        <v>0</v>
      </c>
      <c r="L50" s="165">
        <f t="shared" ref="L50:L56" si="9">ROUND(F50*(G50),2)</f>
        <v>0</v>
      </c>
      <c r="M50" s="165">
        <f t="shared" ref="M50:M56" si="10">ROUND(F50*(H50),2)</f>
        <v>0</v>
      </c>
      <c r="N50" s="165">
        <v>0</v>
      </c>
      <c r="O50" s="165"/>
      <c r="P50" s="170"/>
      <c r="Q50" s="170"/>
      <c r="R50" s="170"/>
      <c r="S50" s="165">
        <f t="shared" ref="S50:S56" si="11">ROUND(F50*(P50),3)</f>
        <v>0</v>
      </c>
      <c r="T50" s="166"/>
      <c r="U50" s="166"/>
      <c r="V50" s="170"/>
      <c r="Z50">
        <v>0</v>
      </c>
    </row>
    <row r="51" spans="1:26" ht="24.95" customHeight="1" x14ac:dyDescent="0.25">
      <c r="A51" s="167">
        <v>26</v>
      </c>
      <c r="B51" s="162" t="s">
        <v>167</v>
      </c>
      <c r="C51" s="168" t="s">
        <v>171</v>
      </c>
      <c r="D51" s="162" t="s">
        <v>172</v>
      </c>
      <c r="E51" s="162" t="s">
        <v>170</v>
      </c>
      <c r="F51" s="163">
        <v>555.52</v>
      </c>
      <c r="G51" s="169"/>
      <c r="H51" s="169"/>
      <c r="I51" s="164">
        <f t="shared" si="6"/>
        <v>0</v>
      </c>
      <c r="J51" s="162">
        <f t="shared" si="7"/>
        <v>0</v>
      </c>
      <c r="K51" s="165">
        <f t="shared" si="8"/>
        <v>0</v>
      </c>
      <c r="L51" s="165">
        <f t="shared" si="9"/>
        <v>0</v>
      </c>
      <c r="M51" s="165">
        <f t="shared" si="10"/>
        <v>0</v>
      </c>
      <c r="N51" s="165">
        <v>0</v>
      </c>
      <c r="O51" s="165"/>
      <c r="P51" s="170"/>
      <c r="Q51" s="170"/>
      <c r="R51" s="170"/>
      <c r="S51" s="165">
        <f t="shared" si="11"/>
        <v>0</v>
      </c>
      <c r="T51" s="166"/>
      <c r="U51" s="166"/>
      <c r="V51" s="170"/>
      <c r="Z51">
        <v>0</v>
      </c>
    </row>
    <row r="52" spans="1:26" ht="35.1" customHeight="1" x14ac:dyDescent="0.25">
      <c r="A52" s="167">
        <v>27</v>
      </c>
      <c r="B52" s="162" t="s">
        <v>167</v>
      </c>
      <c r="C52" s="168" t="s">
        <v>173</v>
      </c>
      <c r="D52" s="162" t="s">
        <v>174</v>
      </c>
      <c r="E52" s="162" t="s">
        <v>170</v>
      </c>
      <c r="F52" s="163">
        <v>10.275</v>
      </c>
      <c r="G52" s="169"/>
      <c r="H52" s="169"/>
      <c r="I52" s="164">
        <f t="shared" si="6"/>
        <v>0</v>
      </c>
      <c r="J52" s="162">
        <f t="shared" si="7"/>
        <v>0</v>
      </c>
      <c r="K52" s="165">
        <f t="shared" si="8"/>
        <v>0</v>
      </c>
      <c r="L52" s="165">
        <f t="shared" si="9"/>
        <v>0</v>
      </c>
      <c r="M52" s="165">
        <f t="shared" si="10"/>
        <v>0</v>
      </c>
      <c r="N52" s="165">
        <v>0</v>
      </c>
      <c r="O52" s="165"/>
      <c r="P52" s="170"/>
      <c r="Q52" s="170"/>
      <c r="R52" s="170"/>
      <c r="S52" s="165">
        <f t="shared" si="11"/>
        <v>0</v>
      </c>
      <c r="T52" s="166"/>
      <c r="U52" s="166"/>
      <c r="V52" s="170"/>
      <c r="Z52">
        <v>0</v>
      </c>
    </row>
    <row r="53" spans="1:26" ht="24.95" customHeight="1" x14ac:dyDescent="0.25">
      <c r="A53" s="167">
        <v>28</v>
      </c>
      <c r="B53" s="162" t="s">
        <v>167</v>
      </c>
      <c r="C53" s="168" t="s">
        <v>175</v>
      </c>
      <c r="D53" s="162" t="s">
        <v>176</v>
      </c>
      <c r="E53" s="162" t="s">
        <v>170</v>
      </c>
      <c r="F53" s="163">
        <v>0.01</v>
      </c>
      <c r="G53" s="169"/>
      <c r="H53" s="169"/>
      <c r="I53" s="164">
        <f t="shared" si="6"/>
        <v>0</v>
      </c>
      <c r="J53" s="162">
        <f t="shared" si="7"/>
        <v>0</v>
      </c>
      <c r="K53" s="165">
        <f t="shared" si="8"/>
        <v>0</v>
      </c>
      <c r="L53" s="165">
        <f t="shared" si="9"/>
        <v>0</v>
      </c>
      <c r="M53" s="165">
        <f t="shared" si="10"/>
        <v>0</v>
      </c>
      <c r="N53" s="165">
        <v>0</v>
      </c>
      <c r="O53" s="165"/>
      <c r="P53" s="170"/>
      <c r="Q53" s="170"/>
      <c r="R53" s="170"/>
      <c r="S53" s="165">
        <f t="shared" si="11"/>
        <v>0</v>
      </c>
      <c r="T53" s="166"/>
      <c r="U53" s="166"/>
      <c r="V53" s="170"/>
      <c r="Z53">
        <v>0</v>
      </c>
    </row>
    <row r="54" spans="1:26" ht="24.95" customHeight="1" x14ac:dyDescent="0.25">
      <c r="A54" s="167">
        <v>29</v>
      </c>
      <c r="B54" s="162" t="s">
        <v>177</v>
      </c>
      <c r="C54" s="168" t="s">
        <v>178</v>
      </c>
      <c r="D54" s="162" t="s">
        <v>179</v>
      </c>
      <c r="E54" s="162" t="s">
        <v>103</v>
      </c>
      <c r="F54" s="163">
        <v>5</v>
      </c>
      <c r="G54" s="169"/>
      <c r="H54" s="169"/>
      <c r="I54" s="164">
        <f t="shared" si="6"/>
        <v>0</v>
      </c>
      <c r="J54" s="162">
        <f t="shared" si="7"/>
        <v>0</v>
      </c>
      <c r="K54" s="165">
        <f t="shared" si="8"/>
        <v>0</v>
      </c>
      <c r="L54" s="165">
        <f t="shared" si="9"/>
        <v>0</v>
      </c>
      <c r="M54" s="165">
        <f t="shared" si="10"/>
        <v>0</v>
      </c>
      <c r="N54" s="165">
        <v>0</v>
      </c>
      <c r="O54" s="165"/>
      <c r="P54" s="170"/>
      <c r="Q54" s="170"/>
      <c r="R54" s="170"/>
      <c r="S54" s="165">
        <f t="shared" si="11"/>
        <v>0</v>
      </c>
      <c r="T54" s="166"/>
      <c r="U54" s="166"/>
      <c r="V54" s="170">
        <f>ROUND(F54*(X54),3)</f>
        <v>10.275</v>
      </c>
      <c r="X54">
        <v>2.0550000000000002</v>
      </c>
      <c r="Z54">
        <v>0</v>
      </c>
    </row>
    <row r="55" spans="1:26" ht="24.95" customHeight="1" x14ac:dyDescent="0.25">
      <c r="A55" s="167">
        <v>30</v>
      </c>
      <c r="B55" s="162" t="s">
        <v>180</v>
      </c>
      <c r="C55" s="168" t="s">
        <v>181</v>
      </c>
      <c r="D55" s="162" t="s">
        <v>182</v>
      </c>
      <c r="E55" s="162" t="s">
        <v>170</v>
      </c>
      <c r="F55" s="163">
        <v>10.285</v>
      </c>
      <c r="G55" s="169"/>
      <c r="H55" s="169"/>
      <c r="I55" s="164">
        <f t="shared" si="6"/>
        <v>0</v>
      </c>
      <c r="J55" s="162">
        <f t="shared" si="7"/>
        <v>0</v>
      </c>
      <c r="K55" s="165">
        <f t="shared" si="8"/>
        <v>0</v>
      </c>
      <c r="L55" s="165">
        <f t="shared" si="9"/>
        <v>0</v>
      </c>
      <c r="M55" s="165">
        <f t="shared" si="10"/>
        <v>0</v>
      </c>
      <c r="N55" s="165">
        <v>0</v>
      </c>
      <c r="O55" s="165"/>
      <c r="P55" s="170"/>
      <c r="Q55" s="170"/>
      <c r="R55" s="170"/>
      <c r="S55" s="165">
        <f t="shared" si="11"/>
        <v>0</v>
      </c>
      <c r="T55" s="166"/>
      <c r="U55" s="166"/>
      <c r="V55" s="170"/>
      <c r="Z55">
        <v>0</v>
      </c>
    </row>
    <row r="56" spans="1:26" ht="35.1" customHeight="1" x14ac:dyDescent="0.25">
      <c r="A56" s="176">
        <v>31</v>
      </c>
      <c r="B56" s="171" t="s">
        <v>183</v>
      </c>
      <c r="C56" s="177" t="s">
        <v>184</v>
      </c>
      <c r="D56" s="171" t="s">
        <v>185</v>
      </c>
      <c r="E56" s="171" t="s">
        <v>186</v>
      </c>
      <c r="F56" s="172">
        <v>4</v>
      </c>
      <c r="G56" s="178"/>
      <c r="H56" s="178"/>
      <c r="I56" s="173">
        <f t="shared" si="6"/>
        <v>0</v>
      </c>
      <c r="J56" s="171">
        <f t="shared" si="7"/>
        <v>0</v>
      </c>
      <c r="K56" s="174">
        <f t="shared" si="8"/>
        <v>0</v>
      </c>
      <c r="L56" s="174">
        <f t="shared" si="9"/>
        <v>0</v>
      </c>
      <c r="M56" s="174">
        <f t="shared" si="10"/>
        <v>0</v>
      </c>
      <c r="N56" s="174">
        <v>0</v>
      </c>
      <c r="O56" s="174"/>
      <c r="P56" s="179">
        <v>1.4999999999999999E-2</v>
      </c>
      <c r="Q56" s="179"/>
      <c r="R56" s="179">
        <v>1.4999999999999999E-2</v>
      </c>
      <c r="S56" s="174">
        <f t="shared" si="11"/>
        <v>0.06</v>
      </c>
      <c r="T56" s="175"/>
      <c r="U56" s="175"/>
      <c r="V56" s="179">
        <f>ROUND(F56*(X56),3)</f>
        <v>1</v>
      </c>
      <c r="X56">
        <v>0.25</v>
      </c>
      <c r="Z56">
        <v>0</v>
      </c>
    </row>
    <row r="57" spans="1:26" x14ac:dyDescent="0.25">
      <c r="A57" s="146"/>
      <c r="B57" s="146"/>
      <c r="C57" s="161" t="s">
        <v>166</v>
      </c>
      <c r="D57" s="160" t="s">
        <v>82</v>
      </c>
      <c r="E57" s="146"/>
      <c r="F57" s="159"/>
      <c r="G57" s="149">
        <f>ROUND((SUM(L49:L56))/1,2)</f>
        <v>0</v>
      </c>
      <c r="H57" s="149">
        <f>ROUND((SUM(M49:M56))/1,2)</f>
        <v>0</v>
      </c>
      <c r="I57" s="149">
        <f>ROUND((SUM(I49:I56))/1,2)</f>
        <v>0</v>
      </c>
      <c r="J57" s="146"/>
      <c r="K57" s="146"/>
      <c r="L57" s="146">
        <f>ROUND((SUM(L49:L56))/1,2)</f>
        <v>0</v>
      </c>
      <c r="M57" s="146">
        <f>ROUND((SUM(M49:M56))/1,2)</f>
        <v>0</v>
      </c>
      <c r="N57" s="146"/>
      <c r="O57" s="146"/>
      <c r="P57" s="180"/>
      <c r="Q57" s="146"/>
      <c r="R57" s="146"/>
      <c r="S57" s="180">
        <f>ROUND((SUM(S49:S56))/1,2)</f>
        <v>0.06</v>
      </c>
      <c r="T57" s="143"/>
      <c r="U57" s="143"/>
      <c r="V57" s="2">
        <f>ROUND((SUM(V49:V56))/1,2)</f>
        <v>11.28</v>
      </c>
      <c r="W57" s="143"/>
      <c r="X57" s="143"/>
      <c r="Y57" s="143"/>
      <c r="Z57" s="143"/>
    </row>
    <row r="58" spans="1:26" x14ac:dyDescent="0.25">
      <c r="A58" s="1"/>
      <c r="B58" s="1"/>
      <c r="C58" s="1"/>
      <c r="D58" s="1"/>
      <c r="E58" s="1"/>
      <c r="F58" s="155"/>
      <c r="G58" s="139"/>
      <c r="H58" s="139"/>
      <c r="I58" s="139"/>
      <c r="J58" s="1"/>
      <c r="K58" s="1"/>
      <c r="L58" s="1"/>
      <c r="M58" s="1"/>
      <c r="N58" s="1"/>
      <c r="O58" s="1"/>
      <c r="P58" s="1"/>
      <c r="Q58" s="1"/>
      <c r="R58" s="1"/>
      <c r="S58" s="1"/>
      <c r="V58" s="1"/>
    </row>
    <row r="59" spans="1:26" x14ac:dyDescent="0.25">
      <c r="A59" s="146"/>
      <c r="B59" s="146"/>
      <c r="C59" s="161" t="s">
        <v>187</v>
      </c>
      <c r="D59" s="160" t="s">
        <v>83</v>
      </c>
      <c r="E59" s="146"/>
      <c r="F59" s="159"/>
      <c r="G59" s="147"/>
      <c r="H59" s="147"/>
      <c r="I59" s="147"/>
      <c r="J59" s="146"/>
      <c r="K59" s="146"/>
      <c r="L59" s="146"/>
      <c r="M59" s="146"/>
      <c r="N59" s="146"/>
      <c r="O59" s="146"/>
      <c r="P59" s="146"/>
      <c r="Q59" s="146"/>
      <c r="R59" s="146"/>
      <c r="S59" s="146"/>
      <c r="T59" s="143"/>
      <c r="U59" s="143"/>
      <c r="V59" s="146"/>
      <c r="W59" s="143"/>
      <c r="X59" s="143"/>
      <c r="Y59" s="143"/>
      <c r="Z59" s="143"/>
    </row>
    <row r="60" spans="1:26" ht="24.95" customHeight="1" x14ac:dyDescent="0.25">
      <c r="A60" s="167">
        <v>32</v>
      </c>
      <c r="B60" s="162" t="s">
        <v>147</v>
      </c>
      <c r="C60" s="168" t="s">
        <v>188</v>
      </c>
      <c r="D60" s="162" t="s">
        <v>189</v>
      </c>
      <c r="E60" s="162" t="s">
        <v>131</v>
      </c>
      <c r="F60" s="163">
        <v>119.58604148000001</v>
      </c>
      <c r="G60" s="169"/>
      <c r="H60" s="169"/>
      <c r="I60" s="164">
        <f>ROUND(F60*(G60+H60),2)</f>
        <v>0</v>
      </c>
      <c r="J60" s="162">
        <f>ROUND(F60*(N60),2)</f>
        <v>0</v>
      </c>
      <c r="K60" s="165">
        <f>ROUND(F60*(O60),2)</f>
        <v>0</v>
      </c>
      <c r="L60" s="165">
        <f>ROUND(F60*(G60),2)</f>
        <v>0</v>
      </c>
      <c r="M60" s="165">
        <f>ROUND(F60*(H60),2)</f>
        <v>0</v>
      </c>
      <c r="N60" s="165">
        <v>0</v>
      </c>
      <c r="O60" s="165"/>
      <c r="P60" s="170"/>
      <c r="Q60" s="170"/>
      <c r="R60" s="170"/>
      <c r="S60" s="165">
        <f>ROUND(F60*(P60),3)</f>
        <v>0</v>
      </c>
      <c r="T60" s="166"/>
      <c r="U60" s="166"/>
      <c r="V60" s="170"/>
      <c r="Z60">
        <v>0</v>
      </c>
    </row>
    <row r="61" spans="1:26" x14ac:dyDescent="0.25">
      <c r="A61" s="146"/>
      <c r="B61" s="146"/>
      <c r="C61" s="160">
        <v>99</v>
      </c>
      <c r="D61" s="160" t="s">
        <v>83</v>
      </c>
      <c r="E61" s="146"/>
      <c r="F61" s="159"/>
      <c r="G61" s="149">
        <f>ROUND((SUM(L59:L60))/1,2)</f>
        <v>0</v>
      </c>
      <c r="H61" s="149">
        <f>ROUND((SUM(M59:M60))/1,2)</f>
        <v>0</v>
      </c>
      <c r="I61" s="149">
        <f>ROUND((SUM(I59:I60))/1,2)</f>
        <v>0</v>
      </c>
      <c r="J61" s="146"/>
      <c r="K61" s="146"/>
      <c r="L61" s="146">
        <f>ROUND((SUM(L59:L60))/1,2)</f>
        <v>0</v>
      </c>
      <c r="M61" s="146">
        <f>ROUND((SUM(M59:M60))/1,2)</f>
        <v>0</v>
      </c>
      <c r="N61" s="146"/>
      <c r="O61" s="146"/>
      <c r="P61" s="180"/>
      <c r="Q61" s="1"/>
      <c r="R61" s="1"/>
      <c r="S61" s="180">
        <f>ROUND((SUM(S59:S60))/1,2)</f>
        <v>0</v>
      </c>
      <c r="T61" s="181"/>
      <c r="U61" s="181"/>
      <c r="V61" s="2">
        <f>ROUND((SUM(V59:V60))/1,2)</f>
        <v>0</v>
      </c>
    </row>
    <row r="62" spans="1:26" x14ac:dyDescent="0.25">
      <c r="A62" s="1"/>
      <c r="B62" s="1"/>
      <c r="C62" s="1"/>
      <c r="D62" s="1"/>
      <c r="E62" s="1"/>
      <c r="F62" s="155"/>
      <c r="G62" s="139"/>
      <c r="H62" s="139"/>
      <c r="I62" s="139"/>
      <c r="J62" s="1"/>
      <c r="K62" s="1"/>
      <c r="L62" s="1"/>
      <c r="M62" s="1"/>
      <c r="N62" s="1"/>
      <c r="O62" s="1"/>
      <c r="P62" s="1"/>
      <c r="Q62" s="1"/>
      <c r="R62" s="1"/>
      <c r="S62" s="1"/>
      <c r="V62" s="1"/>
    </row>
    <row r="63" spans="1:26" x14ac:dyDescent="0.25">
      <c r="A63" s="146"/>
      <c r="B63" s="146"/>
      <c r="C63" s="146"/>
      <c r="D63" s="2" t="s">
        <v>76</v>
      </c>
      <c r="E63" s="146"/>
      <c r="F63" s="159"/>
      <c r="G63" s="149">
        <f>ROUND((SUM(L9:L62))/2,2)</f>
        <v>0</v>
      </c>
      <c r="H63" s="149">
        <f>ROUND((SUM(M9:M62))/2,2)</f>
        <v>0</v>
      </c>
      <c r="I63" s="149">
        <f>ROUND((SUM(I9:I62))/2,2)</f>
        <v>0</v>
      </c>
      <c r="J63" s="146"/>
      <c r="K63" s="146"/>
      <c r="L63" s="146">
        <f>ROUND((SUM(L9:L62))/2,2)</f>
        <v>0</v>
      </c>
      <c r="M63" s="146">
        <f>ROUND((SUM(M9:M62))/2,2)</f>
        <v>0</v>
      </c>
      <c r="N63" s="146"/>
      <c r="O63" s="146"/>
      <c r="P63" s="180"/>
      <c r="Q63" s="1"/>
      <c r="R63" s="1"/>
      <c r="S63" s="180">
        <f>ROUND((SUM(S9:S62))/2,2)</f>
        <v>119.59</v>
      </c>
      <c r="V63" s="2">
        <f>ROUND((SUM(V9:V62))/2,2)</f>
        <v>11.28</v>
      </c>
    </row>
    <row r="64" spans="1:26" x14ac:dyDescent="0.25">
      <c r="A64" s="183"/>
      <c r="B64" s="183"/>
      <c r="C64" s="183"/>
      <c r="D64" s="183" t="s">
        <v>84</v>
      </c>
      <c r="E64" s="183"/>
      <c r="F64" s="184"/>
      <c r="G64" s="185">
        <f>ROUND((SUM(L9:L63))/3,2)</f>
        <v>0</v>
      </c>
      <c r="H64" s="185">
        <f>ROUND((SUM(M9:M63))/3,2)</f>
        <v>0</v>
      </c>
      <c r="I64" s="185">
        <f>ROUND((SUM(I9:I63))/3,2)</f>
        <v>0</v>
      </c>
      <c r="J64" s="183"/>
      <c r="K64" s="185">
        <f>ROUND((SUM(K9:K63))/3,2)</f>
        <v>0</v>
      </c>
      <c r="L64" s="183">
        <f>ROUND((SUM(L9:L63))/3,2)</f>
        <v>0</v>
      </c>
      <c r="M64" s="183">
        <f>ROUND((SUM(M9:M63))/3,2)</f>
        <v>0</v>
      </c>
      <c r="N64" s="183"/>
      <c r="O64" s="183"/>
      <c r="P64" s="184"/>
      <c r="Q64" s="183"/>
      <c r="R64" s="185"/>
      <c r="S64" s="184">
        <f>ROUND((SUM(S9:S63))/3,2)</f>
        <v>119.59</v>
      </c>
      <c r="T64" s="186"/>
      <c r="U64" s="186"/>
      <c r="V64" s="183">
        <f>ROUND((SUM(V9:V63))/3,2)</f>
        <v>11.28</v>
      </c>
      <c r="X64" s="182"/>
      <c r="Y64">
        <f>(SUM(Y9:Y63))</f>
        <v>0</v>
      </c>
      <c r="Z64">
        <f>(SUM(Z9:Z63))</f>
        <v>0</v>
      </c>
    </row>
  </sheetData>
  <mergeCells count="3">
    <mergeCell ref="C1:H1"/>
    <mergeCell ref="C2:H2"/>
    <mergeCell ref="C3:H3"/>
  </mergeCells>
  <printOptions horizontalCentered="1" gridLines="1"/>
  <pageMargins left="1.1111111111111112E-2" right="1.1111111111111112E-2" top="0.75" bottom="0.75" header="0.3" footer="0.3"/>
  <pageSetup paperSize="9" scale="75" orientation="portrait" verticalDpi="0" r:id="rId1"/>
  <headerFooter>
    <oddHeader>&amp;C&amp;B&amp; Rozpočet Oprava lesných ciest na LS Bratislava, LS Majdán a LS Rohožník / SO 01 - Lesná cesta BUCHALOVÁ - priepust v staničení km 0,980</oddHeader>
    <oddFooter>&amp;RStrana &amp;P z &amp;N    &amp;L&amp;7Spracované systémom Systematic® Kalkulus, tel.: 051 77 10 585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3"/>
      <c r="C1" s="13"/>
      <c r="D1" s="13"/>
      <c r="E1" s="13"/>
      <c r="F1" s="14" t="s">
        <v>20</v>
      </c>
      <c r="G1" s="13"/>
      <c r="H1" s="13"/>
      <c r="I1" s="13"/>
      <c r="J1" s="13"/>
      <c r="W1">
        <v>30.126000000000001</v>
      </c>
    </row>
    <row r="2" spans="1:23" ht="30" customHeight="1" thickTop="1" x14ac:dyDescent="0.25">
      <c r="A2" s="12"/>
      <c r="B2" s="213" t="s">
        <v>1</v>
      </c>
      <c r="C2" s="214"/>
      <c r="D2" s="214"/>
      <c r="E2" s="214"/>
      <c r="F2" s="214"/>
      <c r="G2" s="214"/>
      <c r="H2" s="214"/>
      <c r="I2" s="214"/>
      <c r="J2" s="215"/>
    </row>
    <row r="3" spans="1:23" ht="18" customHeight="1" x14ac:dyDescent="0.25">
      <c r="A3" s="12"/>
      <c r="B3" s="33" t="s">
        <v>190</v>
      </c>
      <c r="C3" s="34"/>
      <c r="D3" s="35"/>
      <c r="E3" s="35"/>
      <c r="F3" s="35"/>
      <c r="G3" s="16"/>
      <c r="H3" s="16"/>
      <c r="I3" s="36" t="s">
        <v>21</v>
      </c>
      <c r="J3" s="29"/>
    </row>
    <row r="4" spans="1:23" ht="18" customHeight="1" x14ac:dyDescent="0.25">
      <c r="A4" s="12"/>
      <c r="B4" s="22"/>
      <c r="C4" s="19"/>
      <c r="D4" s="16"/>
      <c r="E4" s="16"/>
      <c r="F4" s="16"/>
      <c r="G4" s="16"/>
      <c r="H4" s="16"/>
      <c r="I4" s="36" t="s">
        <v>23</v>
      </c>
      <c r="J4" s="29"/>
    </row>
    <row r="5" spans="1:23" ht="18" customHeight="1" thickBot="1" x14ac:dyDescent="0.3">
      <c r="A5" s="12"/>
      <c r="B5" s="37" t="s">
        <v>24</v>
      </c>
      <c r="C5" s="19"/>
      <c r="D5" s="16"/>
      <c r="E5" s="16"/>
      <c r="F5" s="38" t="s">
        <v>25</v>
      </c>
      <c r="G5" s="16"/>
      <c r="H5" s="16"/>
      <c r="I5" s="36" t="s">
        <v>26</v>
      </c>
      <c r="J5" s="39" t="s">
        <v>27</v>
      </c>
    </row>
    <row r="6" spans="1:23" ht="20.100000000000001" customHeight="1" thickTop="1" x14ac:dyDescent="0.25">
      <c r="A6" s="12"/>
      <c r="B6" s="207" t="s">
        <v>28</v>
      </c>
      <c r="C6" s="208"/>
      <c r="D6" s="208"/>
      <c r="E6" s="208"/>
      <c r="F6" s="208"/>
      <c r="G6" s="208"/>
      <c r="H6" s="208"/>
      <c r="I6" s="208"/>
      <c r="J6" s="209"/>
    </row>
    <row r="7" spans="1:23" ht="18" customHeight="1" x14ac:dyDescent="0.25">
      <c r="A7" s="12"/>
      <c r="B7" s="48" t="s">
        <v>31</v>
      </c>
      <c r="C7" s="41"/>
      <c r="D7" s="17"/>
      <c r="E7" s="17"/>
      <c r="F7" s="17"/>
      <c r="G7" s="49" t="s">
        <v>32</v>
      </c>
      <c r="H7" s="17"/>
      <c r="I7" s="27"/>
      <c r="J7" s="42"/>
    </row>
    <row r="8" spans="1:23" ht="20.100000000000001" customHeight="1" x14ac:dyDescent="0.25">
      <c r="A8" s="12"/>
      <c r="B8" s="210" t="s">
        <v>29</v>
      </c>
      <c r="C8" s="211"/>
      <c r="D8" s="211"/>
      <c r="E8" s="211"/>
      <c r="F8" s="211"/>
      <c r="G8" s="211"/>
      <c r="H8" s="211"/>
      <c r="I8" s="211"/>
      <c r="J8" s="212"/>
    </row>
    <row r="9" spans="1:23" ht="18" customHeight="1" x14ac:dyDescent="0.25">
      <c r="A9" s="12"/>
      <c r="B9" s="37" t="s">
        <v>34</v>
      </c>
      <c r="C9" s="19"/>
      <c r="D9" s="16"/>
      <c r="E9" s="16"/>
      <c r="F9" s="16"/>
      <c r="G9" s="38" t="s">
        <v>35</v>
      </c>
      <c r="H9" s="16"/>
      <c r="I9" s="26"/>
      <c r="J9" s="29"/>
    </row>
    <row r="10" spans="1:23" ht="20.100000000000001" customHeight="1" x14ac:dyDescent="0.25">
      <c r="A10" s="12"/>
      <c r="B10" s="210" t="s">
        <v>30</v>
      </c>
      <c r="C10" s="211"/>
      <c r="D10" s="211"/>
      <c r="E10" s="211"/>
      <c r="F10" s="211"/>
      <c r="G10" s="211"/>
      <c r="H10" s="211"/>
      <c r="I10" s="211"/>
      <c r="J10" s="212"/>
    </row>
    <row r="11" spans="1:23" ht="18" customHeight="1" thickBot="1" x14ac:dyDescent="0.3">
      <c r="A11" s="12"/>
      <c r="B11" s="37" t="s">
        <v>33</v>
      </c>
      <c r="C11" s="19"/>
      <c r="D11" s="16"/>
      <c r="E11" s="16"/>
      <c r="F11" s="16"/>
      <c r="G11" s="38" t="s">
        <v>32</v>
      </c>
      <c r="H11" s="16"/>
      <c r="I11" s="26"/>
      <c r="J11" s="29"/>
    </row>
    <row r="12" spans="1:23" ht="18" customHeight="1" thickTop="1" x14ac:dyDescent="0.25">
      <c r="A12" s="12"/>
      <c r="B12" s="43"/>
      <c r="C12" s="44"/>
      <c r="D12" s="45"/>
      <c r="E12" s="45"/>
      <c r="F12" s="45"/>
      <c r="G12" s="45"/>
      <c r="H12" s="45"/>
      <c r="I12" s="46"/>
      <c r="J12" s="47"/>
    </row>
    <row r="13" spans="1:23" ht="18" customHeight="1" thickBot="1" x14ac:dyDescent="0.3">
      <c r="A13" s="12"/>
      <c r="B13" s="40"/>
      <c r="C13" s="41"/>
      <c r="D13" s="17"/>
      <c r="E13" s="17"/>
      <c r="F13" s="17"/>
      <c r="G13" s="17"/>
      <c r="H13" s="17"/>
      <c r="I13" s="27"/>
      <c r="J13" s="42"/>
    </row>
    <row r="14" spans="1:23" ht="18" customHeight="1" thickTop="1" x14ac:dyDescent="0.25">
      <c r="A14" s="12"/>
      <c r="B14" s="51" t="s">
        <v>36</v>
      </c>
      <c r="C14" s="79" t="s">
        <v>6</v>
      </c>
      <c r="D14" s="80" t="s">
        <v>65</v>
      </c>
      <c r="E14" s="81" t="s">
        <v>66</v>
      </c>
      <c r="F14" s="79" t="s">
        <v>67</v>
      </c>
      <c r="G14" s="51" t="s">
        <v>43</v>
      </c>
      <c r="H14" s="44"/>
      <c r="I14" s="46"/>
      <c r="J14" s="47"/>
    </row>
    <row r="15" spans="1:23" ht="18" customHeight="1" x14ac:dyDescent="0.25">
      <c r="A15" s="12"/>
      <c r="B15" s="86">
        <v>1</v>
      </c>
      <c r="C15" s="87" t="s">
        <v>37</v>
      </c>
      <c r="D15" s="88">
        <f>'Rekap 1065'!B17</f>
        <v>0</v>
      </c>
      <c r="E15" s="89">
        <f>'Rekap 1065'!C17</f>
        <v>0</v>
      </c>
      <c r="F15" s="87">
        <f>'Rekap 1065'!D17</f>
        <v>0</v>
      </c>
      <c r="G15" s="52">
        <v>7</v>
      </c>
      <c r="H15" s="54" t="s">
        <v>44</v>
      </c>
      <c r="I15" s="27"/>
      <c r="J15" s="56">
        <v>0</v>
      </c>
    </row>
    <row r="16" spans="1:23" ht="18" customHeight="1" x14ac:dyDescent="0.25">
      <c r="A16" s="12"/>
      <c r="B16" s="84">
        <v>2</v>
      </c>
      <c r="C16" s="85" t="s">
        <v>38</v>
      </c>
      <c r="D16" s="90"/>
      <c r="E16" s="91"/>
      <c r="F16" s="100"/>
      <c r="G16" s="103"/>
      <c r="H16" s="115"/>
      <c r="I16" s="117"/>
      <c r="J16" s="110"/>
    </row>
    <row r="17" spans="1:26" ht="18" customHeight="1" x14ac:dyDescent="0.25">
      <c r="A17" s="12"/>
      <c r="B17" s="58">
        <v>3</v>
      </c>
      <c r="C17" s="61" t="s">
        <v>39</v>
      </c>
      <c r="D17" s="82"/>
      <c r="E17" s="83"/>
      <c r="F17" s="75"/>
      <c r="G17" s="52">
        <v>8</v>
      </c>
      <c r="H17" s="62" t="s">
        <v>45</v>
      </c>
      <c r="I17" s="117"/>
      <c r="J17" s="110">
        <f>'SO-02_Rovne'!Z61</f>
        <v>0</v>
      </c>
    </row>
    <row r="18" spans="1:26" ht="18" customHeight="1" x14ac:dyDescent="0.25">
      <c r="A18" s="12"/>
      <c r="B18" s="52">
        <v>4</v>
      </c>
      <c r="C18" s="62" t="s">
        <v>40</v>
      </c>
      <c r="D18" s="66"/>
      <c r="E18" s="65"/>
      <c r="F18" s="68"/>
      <c r="G18" s="52">
        <v>9</v>
      </c>
      <c r="H18" s="62" t="s">
        <v>46</v>
      </c>
      <c r="I18" s="117"/>
      <c r="J18" s="110">
        <v>0</v>
      </c>
    </row>
    <row r="19" spans="1:26" ht="18" customHeight="1" x14ac:dyDescent="0.25">
      <c r="A19" s="12"/>
      <c r="B19" s="52">
        <v>5</v>
      </c>
      <c r="C19" s="62" t="s">
        <v>41</v>
      </c>
      <c r="D19" s="66"/>
      <c r="E19" s="65"/>
      <c r="F19" s="68"/>
      <c r="G19" s="103"/>
      <c r="H19" s="115"/>
      <c r="I19" s="117"/>
      <c r="J19" s="116"/>
    </row>
    <row r="20" spans="1:26" ht="18" customHeight="1" thickBot="1" x14ac:dyDescent="0.3">
      <c r="A20" s="12"/>
      <c r="B20" s="52">
        <v>6</v>
      </c>
      <c r="C20" s="63" t="s">
        <v>42</v>
      </c>
      <c r="D20" s="67"/>
      <c r="E20" s="95"/>
      <c r="F20" s="101">
        <f>SUM(F15:F19)</f>
        <v>0</v>
      </c>
      <c r="G20" s="52">
        <v>10</v>
      </c>
      <c r="H20" s="62" t="s">
        <v>42</v>
      </c>
      <c r="I20" s="119"/>
      <c r="J20" s="94">
        <f>SUM(J15:J19)</f>
        <v>0</v>
      </c>
    </row>
    <row r="21" spans="1:26" ht="18" customHeight="1" thickTop="1" x14ac:dyDescent="0.25">
      <c r="A21" s="12"/>
      <c r="B21" s="57" t="s">
        <v>54</v>
      </c>
      <c r="C21" s="60" t="s">
        <v>55</v>
      </c>
      <c r="D21" s="64"/>
      <c r="E21" s="18"/>
      <c r="F21" s="93"/>
      <c r="G21" s="57" t="s">
        <v>61</v>
      </c>
      <c r="H21" s="53" t="s">
        <v>55</v>
      </c>
      <c r="I21" s="27"/>
      <c r="J21" s="120"/>
    </row>
    <row r="22" spans="1:26" ht="18" customHeight="1" x14ac:dyDescent="0.25">
      <c r="A22" s="12"/>
      <c r="B22" s="58">
        <v>11</v>
      </c>
      <c r="C22" s="54" t="s">
        <v>56</v>
      </c>
      <c r="D22" s="74"/>
      <c r="E22" s="77" t="s">
        <v>59</v>
      </c>
      <c r="F22" s="75">
        <f>((F15*U22*0)+(F16*V22*0)+(F17*W22*0))/100</f>
        <v>0</v>
      </c>
      <c r="G22" s="58">
        <v>16</v>
      </c>
      <c r="H22" s="61" t="s">
        <v>62</v>
      </c>
      <c r="I22" s="118" t="s">
        <v>59</v>
      </c>
      <c r="J22" s="109">
        <f>((F15*X22*0)+(F16*Y22*0)+(F17*Z22*0))/100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2"/>
      <c r="B23" s="52">
        <v>12</v>
      </c>
      <c r="C23" s="55" t="s">
        <v>57</v>
      </c>
      <c r="D23" s="59"/>
      <c r="E23" s="77" t="s">
        <v>60</v>
      </c>
      <c r="F23" s="68">
        <f>((F15*U23*0)+(F16*V23*0)+(F17*W23*0))/100</f>
        <v>0</v>
      </c>
      <c r="G23" s="52">
        <v>17</v>
      </c>
      <c r="H23" s="62" t="s">
        <v>63</v>
      </c>
      <c r="I23" s="118" t="s">
        <v>59</v>
      </c>
      <c r="J23" s="110">
        <f>((F15*X23*0)+(F16*Y23*0)+(F17*Z23*0))/100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2"/>
      <c r="B24" s="52">
        <v>13</v>
      </c>
      <c r="C24" s="55" t="s">
        <v>58</v>
      </c>
      <c r="D24" s="59"/>
      <c r="E24" s="77" t="s">
        <v>59</v>
      </c>
      <c r="F24" s="68">
        <f>((F15*U24*0)+(F16*V24*0)+(F17*W24*0))/100</f>
        <v>0</v>
      </c>
      <c r="G24" s="52">
        <v>18</v>
      </c>
      <c r="H24" s="62" t="s">
        <v>64</v>
      </c>
      <c r="I24" s="118" t="s">
        <v>60</v>
      </c>
      <c r="J24" s="110">
        <f>((F15*X24*0)+(F16*Y24*0)+(F17*Z24*0))/100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2"/>
      <c r="B25" s="52">
        <v>14</v>
      </c>
      <c r="C25" s="19"/>
      <c r="D25" s="59"/>
      <c r="E25" s="78"/>
      <c r="F25" s="76"/>
      <c r="G25" s="52">
        <v>19</v>
      </c>
      <c r="H25" s="115"/>
      <c r="I25" s="117"/>
      <c r="J25" s="116"/>
    </row>
    <row r="26" spans="1:26" ht="18" customHeight="1" thickBot="1" x14ac:dyDescent="0.3">
      <c r="A26" s="12"/>
      <c r="B26" s="52">
        <v>15</v>
      </c>
      <c r="C26" s="55"/>
      <c r="D26" s="59"/>
      <c r="E26" s="59"/>
      <c r="F26" s="102"/>
      <c r="G26" s="52">
        <v>20</v>
      </c>
      <c r="H26" s="62" t="s">
        <v>42</v>
      </c>
      <c r="I26" s="119"/>
      <c r="J26" s="94">
        <f>SUM(J22:J25)+SUM(F22:F25)</f>
        <v>0</v>
      </c>
    </row>
    <row r="27" spans="1:26" ht="18" customHeight="1" thickTop="1" x14ac:dyDescent="0.25">
      <c r="A27" s="12"/>
      <c r="B27" s="96"/>
      <c r="C27" s="131" t="s">
        <v>70</v>
      </c>
      <c r="D27" s="124"/>
      <c r="E27" s="97"/>
      <c r="F27" s="28"/>
      <c r="G27" s="104" t="s">
        <v>47</v>
      </c>
      <c r="H27" s="99" t="s">
        <v>48</v>
      </c>
      <c r="I27" s="27"/>
      <c r="J27" s="30"/>
    </row>
    <row r="28" spans="1:26" ht="18" customHeight="1" x14ac:dyDescent="0.25">
      <c r="A28" s="12"/>
      <c r="B28" s="25"/>
      <c r="C28" s="122"/>
      <c r="D28" s="125"/>
      <c r="E28" s="21"/>
      <c r="F28" s="12"/>
      <c r="G28" s="84">
        <v>21</v>
      </c>
      <c r="H28" s="85" t="s">
        <v>49</v>
      </c>
      <c r="I28" s="112"/>
      <c r="J28" s="92">
        <f>F20+J20+F26+J26</f>
        <v>0</v>
      </c>
    </row>
    <row r="29" spans="1:26" ht="18" customHeight="1" x14ac:dyDescent="0.25">
      <c r="A29" s="12"/>
      <c r="B29" s="69"/>
      <c r="C29" s="123"/>
      <c r="D29" s="126"/>
      <c r="E29" s="21"/>
      <c r="F29" s="12"/>
      <c r="G29" s="58">
        <v>22</v>
      </c>
      <c r="H29" s="61" t="s">
        <v>50</v>
      </c>
      <c r="I29" s="113">
        <f>J28-SUM('SO-02_Rovne'!K9:'SO-02_Rovne'!K60)</f>
        <v>0</v>
      </c>
      <c r="J29" s="109">
        <f>ROUND(((ROUND(I29,2)*20)*1/100),2)</f>
        <v>0</v>
      </c>
    </row>
    <row r="30" spans="1:26" ht="18" customHeight="1" x14ac:dyDescent="0.25">
      <c r="A30" s="12"/>
      <c r="B30" s="22"/>
      <c r="C30" s="115"/>
      <c r="D30" s="117"/>
      <c r="E30" s="21"/>
      <c r="F30" s="12"/>
      <c r="G30" s="52">
        <v>23</v>
      </c>
      <c r="H30" s="62" t="s">
        <v>51</v>
      </c>
      <c r="I30" s="77">
        <f>SUM('SO-02_Rovne'!K9:'SO-02_Rovne'!K60)</f>
        <v>0</v>
      </c>
      <c r="J30" s="110">
        <f>ROUND(((ROUND(I30,2)*0)/100),2)</f>
        <v>0</v>
      </c>
    </row>
    <row r="31" spans="1:26" ht="18" customHeight="1" x14ac:dyDescent="0.25">
      <c r="A31" s="12"/>
      <c r="B31" s="23"/>
      <c r="C31" s="127"/>
      <c r="D31" s="128"/>
      <c r="E31" s="21"/>
      <c r="F31" s="12"/>
      <c r="G31" s="84">
        <v>24</v>
      </c>
      <c r="H31" s="85" t="s">
        <v>52</v>
      </c>
      <c r="I31" s="107"/>
      <c r="J31" s="121">
        <f>SUM(J28:J30)</f>
        <v>0</v>
      </c>
    </row>
    <row r="32" spans="1:26" ht="18" customHeight="1" thickBot="1" x14ac:dyDescent="0.3">
      <c r="A32" s="12"/>
      <c r="B32" s="40"/>
      <c r="C32" s="108"/>
      <c r="D32" s="114"/>
      <c r="E32" s="70"/>
      <c r="F32" s="71"/>
      <c r="G32" s="58" t="s">
        <v>53</v>
      </c>
      <c r="H32" s="108"/>
      <c r="I32" s="114"/>
      <c r="J32" s="111"/>
    </row>
    <row r="33" spans="1:10" ht="18" customHeight="1" thickTop="1" x14ac:dyDescent="0.25">
      <c r="A33" s="12"/>
      <c r="B33" s="96"/>
      <c r="C33" s="97"/>
      <c r="D33" s="129" t="s">
        <v>68</v>
      </c>
      <c r="E33" s="73"/>
      <c r="F33" s="98"/>
      <c r="G33" s="105">
        <v>26</v>
      </c>
      <c r="H33" s="130" t="s">
        <v>69</v>
      </c>
      <c r="I33" s="28"/>
      <c r="J33" s="106"/>
    </row>
    <row r="34" spans="1:10" ht="18" customHeight="1" x14ac:dyDescent="0.25">
      <c r="A34" s="12"/>
      <c r="B34" s="24"/>
      <c r="C34" s="20"/>
      <c r="D34" s="15"/>
      <c r="E34" s="15"/>
      <c r="F34" s="15"/>
      <c r="G34" s="15"/>
      <c r="H34" s="15"/>
      <c r="I34" s="28"/>
      <c r="J34" s="31"/>
    </row>
    <row r="35" spans="1:10" ht="18" customHeight="1" x14ac:dyDescent="0.25">
      <c r="A35" s="12"/>
      <c r="B35" s="25"/>
      <c r="C35" s="21"/>
      <c r="D35" s="3"/>
      <c r="E35" s="3"/>
      <c r="F35" s="3"/>
      <c r="G35" s="3"/>
      <c r="H35" s="3"/>
      <c r="I35" s="12"/>
      <c r="J35" s="32"/>
    </row>
    <row r="36" spans="1:10" ht="18" customHeight="1" x14ac:dyDescent="0.25">
      <c r="A36" s="12"/>
      <c r="B36" s="25"/>
      <c r="C36" s="21"/>
      <c r="D36" s="3"/>
      <c r="E36" s="3"/>
      <c r="F36" s="3"/>
      <c r="G36" s="3"/>
      <c r="H36" s="3"/>
      <c r="I36" s="12"/>
      <c r="J36" s="32"/>
    </row>
    <row r="37" spans="1:10" ht="18" customHeight="1" x14ac:dyDescent="0.25">
      <c r="A37" s="12"/>
      <c r="B37" s="25"/>
      <c r="C37" s="21"/>
      <c r="D37" s="3"/>
      <c r="E37" s="3"/>
      <c r="F37" s="3"/>
      <c r="G37" s="3"/>
      <c r="H37" s="3"/>
      <c r="I37" s="12"/>
      <c r="J37" s="32"/>
    </row>
    <row r="38" spans="1:10" ht="18" customHeight="1" x14ac:dyDescent="0.25">
      <c r="A38" s="12"/>
      <c r="B38" s="25"/>
      <c r="C38" s="21"/>
      <c r="D38" s="3"/>
      <c r="E38" s="3"/>
      <c r="F38" s="3"/>
      <c r="G38" s="3"/>
      <c r="H38" s="3"/>
      <c r="I38" s="12"/>
      <c r="J38" s="32"/>
    </row>
    <row r="39" spans="1:10" ht="18" customHeight="1" x14ac:dyDescent="0.25">
      <c r="A39" s="12"/>
      <c r="B39" s="25"/>
      <c r="C39" s="21"/>
      <c r="D39" s="3"/>
      <c r="E39" s="3"/>
      <c r="F39" s="3"/>
      <c r="G39" s="3"/>
      <c r="H39" s="3"/>
      <c r="I39" s="12"/>
      <c r="J39" s="32"/>
    </row>
    <row r="40" spans="1:10" ht="18" customHeight="1" thickBot="1" x14ac:dyDescent="0.3">
      <c r="A40" s="12"/>
      <c r="B40" s="69"/>
      <c r="C40" s="70"/>
      <c r="D40" s="13"/>
      <c r="E40" s="13"/>
      <c r="F40" s="13"/>
      <c r="G40" s="13"/>
      <c r="H40" s="13"/>
      <c r="I40" s="71"/>
      <c r="J40" s="72"/>
    </row>
    <row r="41" spans="1:10" ht="15.75" thickTop="1" x14ac:dyDescent="0.25">
      <c r="A41" s="12"/>
      <c r="B41" s="73"/>
      <c r="C41" s="73"/>
      <c r="D41" s="73"/>
      <c r="E41" s="73"/>
      <c r="F41" s="73"/>
      <c r="G41" s="73"/>
      <c r="H41" s="73"/>
      <c r="I41" s="73"/>
      <c r="J41" s="73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/>
  </sheetViews>
  <sheetFormatPr defaultColWidth="0" defaultRowHeight="15" x14ac:dyDescent="0.25"/>
  <cols>
    <col min="1" max="1" width="37.7109375" customWidth="1"/>
    <col min="2" max="4" width="10.7109375" customWidth="1"/>
    <col min="5" max="6" width="9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ht="20.100000000000001" customHeight="1" x14ac:dyDescent="0.25">
      <c r="A1" s="216" t="s">
        <v>28</v>
      </c>
      <c r="B1" s="217"/>
      <c r="C1" s="217"/>
      <c r="D1" s="218"/>
      <c r="E1" s="134" t="s">
        <v>25</v>
      </c>
      <c r="F1" s="133"/>
      <c r="W1">
        <v>30.126000000000001</v>
      </c>
    </row>
    <row r="2" spans="1:26" ht="20.100000000000001" customHeight="1" x14ac:dyDescent="0.25">
      <c r="A2" s="216" t="s">
        <v>29</v>
      </c>
      <c r="B2" s="217"/>
      <c r="C2" s="217"/>
      <c r="D2" s="218"/>
      <c r="E2" s="134" t="s">
        <v>23</v>
      </c>
      <c r="F2" s="133"/>
    </row>
    <row r="3" spans="1:26" ht="20.100000000000001" customHeight="1" x14ac:dyDescent="0.25">
      <c r="A3" s="216" t="s">
        <v>30</v>
      </c>
      <c r="B3" s="217"/>
      <c r="C3" s="217"/>
      <c r="D3" s="218"/>
      <c r="E3" s="134" t="s">
        <v>74</v>
      </c>
      <c r="F3" s="133"/>
    </row>
    <row r="4" spans="1:26" x14ac:dyDescent="0.25">
      <c r="A4" s="135" t="s">
        <v>1</v>
      </c>
      <c r="B4" s="132"/>
      <c r="C4" s="132"/>
      <c r="D4" s="132"/>
      <c r="E4" s="132"/>
      <c r="F4" s="132"/>
    </row>
    <row r="5" spans="1:26" x14ac:dyDescent="0.25">
      <c r="A5" s="135" t="s">
        <v>190</v>
      </c>
      <c r="B5" s="132"/>
      <c r="C5" s="132"/>
      <c r="D5" s="132"/>
      <c r="E5" s="132"/>
      <c r="F5" s="132"/>
    </row>
    <row r="6" spans="1:26" x14ac:dyDescent="0.25">
      <c r="A6" s="132"/>
      <c r="B6" s="132"/>
      <c r="C6" s="132"/>
      <c r="D6" s="132"/>
      <c r="E6" s="132"/>
      <c r="F6" s="132"/>
    </row>
    <row r="7" spans="1:26" x14ac:dyDescent="0.25">
      <c r="A7" s="132"/>
      <c r="B7" s="132"/>
      <c r="C7" s="132"/>
      <c r="D7" s="132"/>
      <c r="E7" s="132"/>
      <c r="F7" s="132"/>
    </row>
    <row r="8" spans="1:26" x14ac:dyDescent="0.25">
      <c r="A8" s="136" t="s">
        <v>75</v>
      </c>
      <c r="B8" s="132"/>
      <c r="C8" s="132"/>
      <c r="D8" s="132"/>
      <c r="E8" s="132"/>
      <c r="F8" s="132"/>
    </row>
    <row r="9" spans="1:26" x14ac:dyDescent="0.25">
      <c r="A9" s="137" t="s">
        <v>71</v>
      </c>
      <c r="B9" s="137" t="s">
        <v>65</v>
      </c>
      <c r="C9" s="137" t="s">
        <v>66</v>
      </c>
      <c r="D9" s="137" t="s">
        <v>42</v>
      </c>
      <c r="E9" s="137" t="s">
        <v>72</v>
      </c>
      <c r="F9" s="137" t="s">
        <v>73</v>
      </c>
    </row>
    <row r="10" spans="1:26" x14ac:dyDescent="0.25">
      <c r="A10" s="144" t="s">
        <v>76</v>
      </c>
      <c r="B10" s="145"/>
      <c r="C10" s="141"/>
      <c r="D10" s="141"/>
      <c r="E10" s="142"/>
      <c r="F10" s="142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3"/>
      <c r="W10" s="143"/>
      <c r="X10" s="143"/>
      <c r="Y10" s="143"/>
      <c r="Z10" s="143"/>
    </row>
    <row r="11" spans="1:26" x14ac:dyDescent="0.25">
      <c r="A11" s="146" t="s">
        <v>77</v>
      </c>
      <c r="B11" s="147">
        <f>'SO-02_Rovne'!L24</f>
        <v>0</v>
      </c>
      <c r="C11" s="147">
        <f>'SO-02_Rovne'!M24</f>
        <v>0</v>
      </c>
      <c r="D11" s="147">
        <f>'SO-02_Rovne'!I24</f>
        <v>0</v>
      </c>
      <c r="E11" s="148">
        <f>'SO-02_Rovne'!S24</f>
        <v>12.93</v>
      </c>
      <c r="F11" s="148">
        <f>'SO-02_Rovne'!V24</f>
        <v>0</v>
      </c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43"/>
      <c r="W11" s="143"/>
      <c r="X11" s="143"/>
      <c r="Y11" s="143"/>
      <c r="Z11" s="143"/>
    </row>
    <row r="12" spans="1:26" x14ac:dyDescent="0.25">
      <c r="A12" s="146" t="s">
        <v>79</v>
      </c>
      <c r="B12" s="147">
        <f>'SO-02_Rovne'!L28</f>
        <v>0</v>
      </c>
      <c r="C12" s="147">
        <f>'SO-02_Rovne'!M28</f>
        <v>0</v>
      </c>
      <c r="D12" s="147">
        <f>'SO-02_Rovne'!I28</f>
        <v>0</v>
      </c>
      <c r="E12" s="148">
        <f>'SO-02_Rovne'!S28</f>
        <v>17.54</v>
      </c>
      <c r="F12" s="148">
        <f>'SO-02_Rovne'!V28</f>
        <v>0</v>
      </c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</row>
    <row r="13" spans="1:26" x14ac:dyDescent="0.25">
      <c r="A13" s="146" t="s">
        <v>80</v>
      </c>
      <c r="B13" s="147">
        <f>'SO-02_Rovne'!L35</f>
        <v>0</v>
      </c>
      <c r="C13" s="147">
        <f>'SO-02_Rovne'!M35</f>
        <v>0</v>
      </c>
      <c r="D13" s="147">
        <f>'SO-02_Rovne'!I35</f>
        <v>0</v>
      </c>
      <c r="E13" s="148">
        <f>'SO-02_Rovne'!S35</f>
        <v>45.15</v>
      </c>
      <c r="F13" s="148">
        <f>'SO-02_Rovne'!V35</f>
        <v>0</v>
      </c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</row>
    <row r="14" spans="1:26" x14ac:dyDescent="0.25">
      <c r="A14" s="146" t="s">
        <v>81</v>
      </c>
      <c r="B14" s="147">
        <f>'SO-02_Rovne'!L40</f>
        <v>0</v>
      </c>
      <c r="C14" s="147">
        <f>'SO-02_Rovne'!M40</f>
        <v>0</v>
      </c>
      <c r="D14" s="147">
        <f>'SO-02_Rovne'!I40</f>
        <v>0</v>
      </c>
      <c r="E14" s="148">
        <f>'SO-02_Rovne'!S40</f>
        <v>0.12</v>
      </c>
      <c r="F14" s="148">
        <f>'SO-02_Rovne'!V40</f>
        <v>0</v>
      </c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</row>
    <row r="15" spans="1:26" x14ac:dyDescent="0.25">
      <c r="A15" s="146" t="s">
        <v>82</v>
      </c>
      <c r="B15" s="147">
        <f>'SO-02_Rovne'!L54</f>
        <v>0</v>
      </c>
      <c r="C15" s="147">
        <f>'SO-02_Rovne'!M54</f>
        <v>0</v>
      </c>
      <c r="D15" s="147">
        <f>'SO-02_Rovne'!I54</f>
        <v>0</v>
      </c>
      <c r="E15" s="148">
        <f>'SO-02_Rovne'!S54</f>
        <v>0.17</v>
      </c>
      <c r="F15" s="148">
        <f>'SO-02_Rovne'!V54</f>
        <v>9.75</v>
      </c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</row>
    <row r="16" spans="1:26" x14ac:dyDescent="0.25">
      <c r="A16" s="146" t="s">
        <v>83</v>
      </c>
      <c r="B16" s="147">
        <f>'SO-02_Rovne'!L58</f>
        <v>0</v>
      </c>
      <c r="C16" s="147">
        <f>'SO-02_Rovne'!M58</f>
        <v>0</v>
      </c>
      <c r="D16" s="147">
        <f>'SO-02_Rovne'!I58</f>
        <v>0</v>
      </c>
      <c r="E16" s="148">
        <f>'SO-02_Rovne'!S58</f>
        <v>0</v>
      </c>
      <c r="F16" s="148">
        <f>'SO-02_Rovne'!V58</f>
        <v>0</v>
      </c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</row>
    <row r="17" spans="1:26" x14ac:dyDescent="0.25">
      <c r="A17" s="2" t="s">
        <v>76</v>
      </c>
      <c r="B17" s="149">
        <f>'SO-02_Rovne'!L60</f>
        <v>0</v>
      </c>
      <c r="C17" s="149">
        <f>'SO-02_Rovne'!M60</f>
        <v>0</v>
      </c>
      <c r="D17" s="149">
        <f>'SO-02_Rovne'!I60</f>
        <v>0</v>
      </c>
      <c r="E17" s="150">
        <f>'SO-02_Rovne'!S60</f>
        <v>75.91</v>
      </c>
      <c r="F17" s="150">
        <f>'SO-02_Rovne'!V60</f>
        <v>9.75</v>
      </c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</row>
    <row r="18" spans="1:26" x14ac:dyDescent="0.25">
      <c r="A18" s="1"/>
      <c r="B18" s="139"/>
      <c r="C18" s="139"/>
      <c r="D18" s="139"/>
      <c r="E18" s="138"/>
      <c r="F18" s="138"/>
    </row>
    <row r="19" spans="1:26" x14ac:dyDescent="0.25">
      <c r="A19" s="2" t="s">
        <v>84</v>
      </c>
      <c r="B19" s="149">
        <f>'SO-02_Rovne'!L61</f>
        <v>0</v>
      </c>
      <c r="C19" s="149">
        <f>'SO-02_Rovne'!M61</f>
        <v>0</v>
      </c>
      <c r="D19" s="149">
        <f>'SO-02_Rovne'!I61</f>
        <v>0</v>
      </c>
      <c r="E19" s="150">
        <f>'SO-02_Rovne'!S61</f>
        <v>75.91</v>
      </c>
      <c r="F19" s="150">
        <f>'SO-02_Rovne'!V61</f>
        <v>9.75</v>
      </c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</row>
    <row r="20" spans="1:26" x14ac:dyDescent="0.25">
      <c r="A20" s="1"/>
      <c r="B20" s="139"/>
      <c r="C20" s="139"/>
      <c r="D20" s="139"/>
      <c r="E20" s="138"/>
      <c r="F20" s="138"/>
    </row>
    <row r="21" spans="1:26" x14ac:dyDescent="0.25">
      <c r="A21" s="1"/>
      <c r="B21" s="139"/>
      <c r="C21" s="139"/>
      <c r="D21" s="139"/>
      <c r="E21" s="138"/>
      <c r="F21" s="138"/>
    </row>
    <row r="22" spans="1:26" x14ac:dyDescent="0.25">
      <c r="A22" s="1"/>
      <c r="B22" s="139"/>
      <c r="C22" s="139"/>
      <c r="D22" s="139"/>
      <c r="E22" s="138"/>
      <c r="F22" s="138"/>
    </row>
    <row r="23" spans="1:26" x14ac:dyDescent="0.25">
      <c r="A23" s="1"/>
      <c r="B23" s="139"/>
      <c r="C23" s="139"/>
      <c r="D23" s="139"/>
      <c r="E23" s="138"/>
      <c r="F23" s="138"/>
    </row>
    <row r="24" spans="1:26" x14ac:dyDescent="0.25">
      <c r="A24" s="1"/>
      <c r="B24" s="139"/>
      <c r="C24" s="139"/>
      <c r="D24" s="139"/>
      <c r="E24" s="138"/>
      <c r="F24" s="138"/>
    </row>
    <row r="25" spans="1:26" x14ac:dyDescent="0.25">
      <c r="A25" s="1"/>
      <c r="B25" s="139"/>
      <c r="C25" s="139"/>
      <c r="D25" s="139"/>
      <c r="E25" s="138"/>
      <c r="F25" s="138"/>
    </row>
    <row r="26" spans="1:26" x14ac:dyDescent="0.25">
      <c r="A26" s="1"/>
      <c r="B26" s="139"/>
      <c r="C26" s="139"/>
      <c r="D26" s="139"/>
      <c r="E26" s="138"/>
      <c r="F26" s="138"/>
    </row>
    <row r="27" spans="1:26" x14ac:dyDescent="0.25">
      <c r="A27" s="1"/>
      <c r="B27" s="139"/>
      <c r="C27" s="139"/>
      <c r="D27" s="139"/>
      <c r="E27" s="138"/>
      <c r="F27" s="138"/>
    </row>
    <row r="28" spans="1:26" x14ac:dyDescent="0.25">
      <c r="A28" s="1"/>
      <c r="B28" s="139"/>
      <c r="C28" s="139"/>
      <c r="D28" s="139"/>
      <c r="E28" s="138"/>
      <c r="F28" s="138"/>
    </row>
    <row r="29" spans="1:26" x14ac:dyDescent="0.25">
      <c r="A29" s="1"/>
      <c r="B29" s="139"/>
      <c r="C29" s="139"/>
      <c r="D29" s="139"/>
      <c r="E29" s="138"/>
      <c r="F29" s="138"/>
    </row>
    <row r="30" spans="1:26" x14ac:dyDescent="0.25">
      <c r="A30" s="1"/>
      <c r="B30" s="139"/>
      <c r="C30" s="139"/>
      <c r="D30" s="139"/>
      <c r="E30" s="138"/>
      <c r="F30" s="138"/>
    </row>
    <row r="31" spans="1:26" x14ac:dyDescent="0.25">
      <c r="A31" s="1"/>
      <c r="B31" s="139"/>
      <c r="C31" s="139"/>
      <c r="D31" s="139"/>
      <c r="E31" s="138"/>
      <c r="F31" s="138"/>
    </row>
    <row r="32" spans="1:26" x14ac:dyDescent="0.25">
      <c r="A32" s="1"/>
      <c r="B32" s="139"/>
      <c r="C32" s="139"/>
      <c r="D32" s="139"/>
      <c r="E32" s="138"/>
      <c r="F32" s="138"/>
    </row>
    <row r="33" spans="1:6" x14ac:dyDescent="0.25">
      <c r="A33" s="1"/>
      <c r="B33" s="139"/>
      <c r="C33" s="139"/>
      <c r="D33" s="139"/>
      <c r="E33" s="138"/>
      <c r="F33" s="138"/>
    </row>
    <row r="34" spans="1:6" x14ac:dyDescent="0.25">
      <c r="A34" s="1"/>
      <c r="B34" s="139"/>
      <c r="C34" s="139"/>
      <c r="D34" s="139"/>
      <c r="E34" s="138"/>
      <c r="F34" s="138"/>
    </row>
    <row r="35" spans="1:6" x14ac:dyDescent="0.25">
      <c r="A35" s="1"/>
      <c r="B35" s="139"/>
      <c r="C35" s="139"/>
      <c r="D35" s="139"/>
      <c r="E35" s="138"/>
      <c r="F35" s="138"/>
    </row>
    <row r="36" spans="1:6" x14ac:dyDescent="0.25">
      <c r="A36" s="1"/>
      <c r="B36" s="139"/>
      <c r="C36" s="139"/>
      <c r="D36" s="139"/>
      <c r="E36" s="138"/>
      <c r="F36" s="138"/>
    </row>
    <row r="37" spans="1:6" x14ac:dyDescent="0.25">
      <c r="A37" s="1"/>
      <c r="B37" s="139"/>
      <c r="C37" s="139"/>
      <c r="D37" s="139"/>
      <c r="E37" s="138"/>
      <c r="F37" s="138"/>
    </row>
    <row r="38" spans="1:6" x14ac:dyDescent="0.25">
      <c r="A38" s="1"/>
      <c r="B38" s="139"/>
      <c r="C38" s="139"/>
      <c r="D38" s="139"/>
      <c r="E38" s="138"/>
      <c r="F38" s="138"/>
    </row>
    <row r="39" spans="1:6" x14ac:dyDescent="0.25">
      <c r="A39" s="1"/>
      <c r="B39" s="139"/>
      <c r="C39" s="139"/>
      <c r="D39" s="139"/>
      <c r="E39" s="138"/>
      <c r="F39" s="138"/>
    </row>
    <row r="40" spans="1:6" x14ac:dyDescent="0.25">
      <c r="A40" s="1"/>
      <c r="B40" s="139"/>
      <c r="C40" s="139"/>
      <c r="D40" s="139"/>
      <c r="E40" s="138"/>
      <c r="F40" s="138"/>
    </row>
    <row r="41" spans="1:6" x14ac:dyDescent="0.25">
      <c r="A41" s="1"/>
      <c r="B41" s="139"/>
      <c r="C41" s="139"/>
      <c r="D41" s="139"/>
      <c r="E41" s="138"/>
      <c r="F41" s="138"/>
    </row>
    <row r="42" spans="1:6" x14ac:dyDescent="0.25">
      <c r="A42" s="1"/>
      <c r="B42" s="139"/>
      <c r="C42" s="139"/>
      <c r="D42" s="139"/>
      <c r="E42" s="138"/>
      <c r="F42" s="138"/>
    </row>
    <row r="43" spans="1:6" x14ac:dyDescent="0.25">
      <c r="A43" s="1"/>
      <c r="B43" s="139"/>
      <c r="C43" s="139"/>
      <c r="D43" s="139"/>
      <c r="E43" s="138"/>
      <c r="F43" s="138"/>
    </row>
    <row r="44" spans="1:6" x14ac:dyDescent="0.25">
      <c r="A44" s="1"/>
      <c r="B44" s="139"/>
      <c r="C44" s="139"/>
      <c r="D44" s="139"/>
      <c r="E44" s="138"/>
      <c r="F44" s="138"/>
    </row>
    <row r="45" spans="1:6" x14ac:dyDescent="0.25">
      <c r="A45" s="1"/>
      <c r="B45" s="139"/>
      <c r="C45" s="139"/>
      <c r="D45" s="139"/>
      <c r="E45" s="138"/>
      <c r="F45" s="138"/>
    </row>
    <row r="46" spans="1:6" x14ac:dyDescent="0.25">
      <c r="A46" s="1"/>
      <c r="B46" s="139"/>
      <c r="C46" s="139"/>
      <c r="D46" s="139"/>
      <c r="E46" s="138"/>
      <c r="F46" s="138"/>
    </row>
    <row r="47" spans="1:6" x14ac:dyDescent="0.25">
      <c r="A47" s="1"/>
      <c r="B47" s="139"/>
      <c r="C47" s="139"/>
      <c r="D47" s="139"/>
      <c r="E47" s="138"/>
      <c r="F47" s="138"/>
    </row>
    <row r="48" spans="1:6" x14ac:dyDescent="0.25">
      <c r="A48" s="1"/>
      <c r="B48" s="139"/>
      <c r="C48" s="139"/>
      <c r="D48" s="139"/>
      <c r="E48" s="138"/>
      <c r="F48" s="138"/>
    </row>
    <row r="49" spans="1:6" x14ac:dyDescent="0.25">
      <c r="A49" s="1"/>
      <c r="B49" s="139"/>
      <c r="C49" s="139"/>
      <c r="D49" s="139"/>
      <c r="E49" s="138"/>
      <c r="F49" s="138"/>
    </row>
    <row r="50" spans="1:6" x14ac:dyDescent="0.25">
      <c r="A50" s="1"/>
      <c r="B50" s="139"/>
      <c r="C50" s="139"/>
      <c r="D50" s="139"/>
      <c r="E50" s="138"/>
      <c r="F50" s="138"/>
    </row>
    <row r="51" spans="1:6" x14ac:dyDescent="0.25">
      <c r="A51" s="1"/>
      <c r="B51" s="139"/>
      <c r="C51" s="139"/>
      <c r="D51" s="139"/>
      <c r="E51" s="138"/>
      <c r="F51" s="138"/>
    </row>
    <row r="52" spans="1:6" x14ac:dyDescent="0.25">
      <c r="A52" s="1"/>
      <c r="B52" s="139"/>
      <c r="C52" s="139"/>
      <c r="D52" s="139"/>
      <c r="E52" s="138"/>
      <c r="F52" s="138"/>
    </row>
    <row r="53" spans="1:6" x14ac:dyDescent="0.25">
      <c r="A53" s="1"/>
      <c r="B53" s="139"/>
      <c r="C53" s="139"/>
      <c r="D53" s="139"/>
      <c r="E53" s="138"/>
      <c r="F53" s="138"/>
    </row>
    <row r="54" spans="1:6" x14ac:dyDescent="0.25">
      <c r="A54" s="1"/>
      <c r="B54" s="139"/>
      <c r="C54" s="139"/>
      <c r="D54" s="139"/>
      <c r="E54" s="138"/>
      <c r="F54" s="138"/>
    </row>
    <row r="55" spans="1:6" x14ac:dyDescent="0.25">
      <c r="A55" s="1"/>
      <c r="B55" s="139"/>
      <c r="C55" s="139"/>
      <c r="D55" s="139"/>
      <c r="E55" s="138"/>
      <c r="F55" s="138"/>
    </row>
    <row r="56" spans="1:6" x14ac:dyDescent="0.25">
      <c r="A56" s="1"/>
      <c r="B56" s="139"/>
      <c r="C56" s="139"/>
      <c r="D56" s="139"/>
      <c r="E56" s="138"/>
      <c r="F56" s="138"/>
    </row>
    <row r="57" spans="1:6" x14ac:dyDescent="0.25">
      <c r="A57" s="1"/>
      <c r="B57" s="139"/>
      <c r="C57" s="139"/>
      <c r="D57" s="139"/>
      <c r="E57" s="138"/>
      <c r="F57" s="138"/>
    </row>
    <row r="58" spans="1:6" x14ac:dyDescent="0.25">
      <c r="A58" s="1"/>
      <c r="B58" s="139"/>
      <c r="C58" s="139"/>
      <c r="D58" s="139"/>
      <c r="E58" s="138"/>
      <c r="F58" s="138"/>
    </row>
    <row r="59" spans="1:6" x14ac:dyDescent="0.25">
      <c r="A59" s="1"/>
      <c r="B59" s="139"/>
      <c r="C59" s="139"/>
      <c r="D59" s="139"/>
      <c r="E59" s="138"/>
      <c r="F59" s="138"/>
    </row>
    <row r="60" spans="1:6" x14ac:dyDescent="0.25">
      <c r="A60" s="1"/>
      <c r="B60" s="139"/>
      <c r="C60" s="139"/>
      <c r="D60" s="139"/>
      <c r="E60" s="138"/>
      <c r="F60" s="138"/>
    </row>
    <row r="61" spans="1:6" x14ac:dyDescent="0.25">
      <c r="A61" s="1"/>
      <c r="B61" s="139"/>
      <c r="C61" s="139"/>
      <c r="D61" s="139"/>
      <c r="E61" s="138"/>
      <c r="F61" s="138"/>
    </row>
    <row r="62" spans="1:6" x14ac:dyDescent="0.25">
      <c r="A62" s="1"/>
      <c r="B62" s="139"/>
      <c r="C62" s="139"/>
      <c r="D62" s="139"/>
      <c r="E62" s="138"/>
      <c r="F62" s="138"/>
    </row>
    <row r="63" spans="1:6" x14ac:dyDescent="0.25">
      <c r="A63" s="1"/>
      <c r="B63" s="139"/>
      <c r="C63" s="139"/>
      <c r="D63" s="139"/>
      <c r="E63" s="138"/>
      <c r="F63" s="138"/>
    </row>
    <row r="64" spans="1:6" x14ac:dyDescent="0.25">
      <c r="A64" s="1"/>
      <c r="B64" s="139"/>
      <c r="C64" s="139"/>
      <c r="D64" s="139"/>
      <c r="E64" s="138"/>
      <c r="F64" s="138"/>
    </row>
    <row r="65" spans="1:6" x14ac:dyDescent="0.25">
      <c r="A65" s="1"/>
      <c r="B65" s="139"/>
      <c r="C65" s="139"/>
      <c r="D65" s="139"/>
      <c r="E65" s="138"/>
      <c r="F65" s="138"/>
    </row>
    <row r="66" spans="1:6" x14ac:dyDescent="0.25">
      <c r="A66" s="1"/>
      <c r="B66" s="139"/>
      <c r="C66" s="139"/>
      <c r="D66" s="139"/>
      <c r="E66" s="138"/>
      <c r="F66" s="138"/>
    </row>
    <row r="67" spans="1:6" x14ac:dyDescent="0.25">
      <c r="A67" s="1"/>
      <c r="B67" s="139"/>
      <c r="C67" s="139"/>
      <c r="D67" s="139"/>
      <c r="E67" s="138"/>
      <c r="F67" s="138"/>
    </row>
    <row r="68" spans="1:6" x14ac:dyDescent="0.25">
      <c r="A68" s="1"/>
      <c r="B68" s="139"/>
      <c r="C68" s="139"/>
      <c r="D68" s="139"/>
      <c r="E68" s="138"/>
      <c r="F68" s="138"/>
    </row>
    <row r="69" spans="1:6" x14ac:dyDescent="0.25">
      <c r="A69" s="1"/>
      <c r="B69" s="139"/>
      <c r="C69" s="139"/>
      <c r="D69" s="139"/>
      <c r="E69" s="138"/>
      <c r="F69" s="138"/>
    </row>
    <row r="70" spans="1:6" x14ac:dyDescent="0.25">
      <c r="A70" s="1"/>
      <c r="B70" s="139"/>
      <c r="C70" s="139"/>
      <c r="D70" s="139"/>
      <c r="E70" s="138"/>
      <c r="F70" s="138"/>
    </row>
    <row r="71" spans="1:6" x14ac:dyDescent="0.25">
      <c r="A71" s="1"/>
      <c r="B71" s="139"/>
      <c r="C71" s="139"/>
      <c r="D71" s="139"/>
      <c r="E71" s="138"/>
      <c r="F71" s="138"/>
    </row>
    <row r="72" spans="1:6" x14ac:dyDescent="0.25">
      <c r="A72" s="1"/>
      <c r="B72" s="139"/>
      <c r="C72" s="139"/>
      <c r="D72" s="139"/>
      <c r="E72" s="138"/>
      <c r="F72" s="138"/>
    </row>
    <row r="73" spans="1:6" x14ac:dyDescent="0.25">
      <c r="A73" s="1"/>
      <c r="B73" s="139"/>
      <c r="C73" s="139"/>
      <c r="D73" s="139"/>
      <c r="E73" s="138"/>
      <c r="F73" s="138"/>
    </row>
    <row r="74" spans="1:6" x14ac:dyDescent="0.25">
      <c r="A74" s="1"/>
      <c r="B74" s="139"/>
      <c r="C74" s="139"/>
      <c r="D74" s="139"/>
      <c r="E74" s="138"/>
      <c r="F74" s="138"/>
    </row>
    <row r="75" spans="1:6" x14ac:dyDescent="0.25">
      <c r="A75" s="1"/>
      <c r="B75" s="139"/>
      <c r="C75" s="139"/>
      <c r="D75" s="139"/>
      <c r="E75" s="138"/>
      <c r="F75" s="138"/>
    </row>
    <row r="76" spans="1:6" x14ac:dyDescent="0.25">
      <c r="A76" s="1"/>
      <c r="B76" s="139"/>
      <c r="C76" s="139"/>
      <c r="D76" s="139"/>
      <c r="E76" s="138"/>
      <c r="F76" s="138"/>
    </row>
    <row r="77" spans="1:6" x14ac:dyDescent="0.25">
      <c r="A77" s="1"/>
      <c r="B77" s="139"/>
      <c r="C77" s="139"/>
      <c r="D77" s="139"/>
      <c r="E77" s="138"/>
      <c r="F77" s="138"/>
    </row>
    <row r="78" spans="1:6" x14ac:dyDescent="0.25">
      <c r="A78" s="1"/>
      <c r="B78" s="139"/>
      <c r="C78" s="139"/>
      <c r="D78" s="139"/>
      <c r="E78" s="138"/>
      <c r="F78" s="138"/>
    </row>
    <row r="79" spans="1:6" x14ac:dyDescent="0.25">
      <c r="A79" s="1"/>
      <c r="B79" s="139"/>
      <c r="C79" s="139"/>
      <c r="D79" s="139"/>
      <c r="E79" s="138"/>
      <c r="F79" s="138"/>
    </row>
    <row r="80" spans="1:6" x14ac:dyDescent="0.25">
      <c r="A80" s="1"/>
      <c r="B80" s="139"/>
      <c r="C80" s="139"/>
      <c r="D80" s="139"/>
      <c r="E80" s="138"/>
      <c r="F80" s="138"/>
    </row>
    <row r="81" spans="1:6" x14ac:dyDescent="0.25">
      <c r="A81" s="1"/>
      <c r="B81" s="139"/>
      <c r="C81" s="139"/>
      <c r="D81" s="139"/>
      <c r="E81" s="138"/>
      <c r="F81" s="138"/>
    </row>
    <row r="82" spans="1:6" x14ac:dyDescent="0.25">
      <c r="A82" s="1"/>
      <c r="B82" s="139"/>
      <c r="C82" s="139"/>
      <c r="D82" s="139"/>
      <c r="E82" s="138"/>
      <c r="F82" s="138"/>
    </row>
    <row r="83" spans="1:6" x14ac:dyDescent="0.25">
      <c r="A83" s="1"/>
      <c r="B83" s="139"/>
      <c r="C83" s="139"/>
      <c r="D83" s="139"/>
      <c r="E83" s="138"/>
      <c r="F83" s="138"/>
    </row>
    <row r="84" spans="1:6" x14ac:dyDescent="0.25">
      <c r="A84" s="1"/>
      <c r="B84" s="139"/>
      <c r="C84" s="139"/>
      <c r="D84" s="139"/>
      <c r="E84" s="138"/>
      <c r="F84" s="138"/>
    </row>
    <row r="85" spans="1:6" x14ac:dyDescent="0.25">
      <c r="A85" s="1"/>
      <c r="B85" s="139"/>
      <c r="C85" s="139"/>
      <c r="D85" s="139"/>
      <c r="E85" s="138"/>
      <c r="F85" s="138"/>
    </row>
    <row r="86" spans="1:6" x14ac:dyDescent="0.25">
      <c r="A86" s="1"/>
      <c r="B86" s="1"/>
      <c r="C86" s="1"/>
      <c r="D86" s="1"/>
      <c r="E86" s="1"/>
      <c r="F86" s="1"/>
    </row>
    <row r="87" spans="1:6" x14ac:dyDescent="0.25">
      <c r="A87" s="1"/>
      <c r="B87" s="1"/>
      <c r="C87" s="1"/>
      <c r="D87" s="1"/>
      <c r="E87" s="1"/>
      <c r="F87" s="1"/>
    </row>
    <row r="88" spans="1:6" x14ac:dyDescent="0.25">
      <c r="A88" s="1"/>
      <c r="B88" s="1"/>
      <c r="C88" s="1"/>
      <c r="D88" s="1"/>
      <c r="E88" s="1"/>
      <c r="F88" s="1"/>
    </row>
    <row r="89" spans="1:6" x14ac:dyDescent="0.25">
      <c r="A89" s="1"/>
      <c r="B89" s="1"/>
      <c r="C89" s="1"/>
      <c r="D89" s="1"/>
      <c r="E89" s="1"/>
      <c r="F89" s="1"/>
    </row>
    <row r="90" spans="1:6" x14ac:dyDescent="0.25">
      <c r="A90" s="1"/>
      <c r="B90" s="1"/>
      <c r="C90" s="1"/>
      <c r="D90" s="1"/>
      <c r="E90" s="1"/>
      <c r="F90" s="1"/>
    </row>
    <row r="91" spans="1:6" x14ac:dyDescent="0.25">
      <c r="A91" s="1"/>
      <c r="B91" s="1"/>
      <c r="C91" s="1"/>
      <c r="D91" s="1"/>
      <c r="E91" s="1"/>
      <c r="F91" s="1"/>
    </row>
    <row r="92" spans="1:6" x14ac:dyDescent="0.25">
      <c r="A92" s="1"/>
      <c r="B92" s="1"/>
      <c r="C92" s="1"/>
      <c r="D92" s="1"/>
      <c r="E92" s="1"/>
      <c r="F92" s="1"/>
    </row>
    <row r="93" spans="1:6" x14ac:dyDescent="0.25">
      <c r="A93" s="1"/>
      <c r="B93" s="1"/>
      <c r="C93" s="1"/>
      <c r="D93" s="1"/>
      <c r="E93" s="1"/>
      <c r="F93" s="1"/>
    </row>
    <row r="94" spans="1:6" x14ac:dyDescent="0.25">
      <c r="A94" s="1"/>
      <c r="B94" s="1"/>
      <c r="C94" s="1"/>
      <c r="D94" s="1"/>
      <c r="E94" s="1"/>
      <c r="F94" s="1"/>
    </row>
    <row r="95" spans="1:6" x14ac:dyDescent="0.25">
      <c r="A95" s="1"/>
      <c r="B95" s="1"/>
      <c r="C95" s="1"/>
      <c r="D95" s="1"/>
      <c r="E95" s="1"/>
      <c r="F95" s="1"/>
    </row>
    <row r="96" spans="1:6" x14ac:dyDescent="0.25">
      <c r="A96" s="1"/>
      <c r="B96" s="1"/>
      <c r="C96" s="1"/>
      <c r="D96" s="1"/>
      <c r="E96" s="1"/>
      <c r="F96" s="1"/>
    </row>
    <row r="97" spans="1:6" x14ac:dyDescent="0.25">
      <c r="A97" s="1"/>
      <c r="B97" s="1"/>
      <c r="C97" s="1"/>
      <c r="D97" s="1"/>
      <c r="E97" s="1"/>
      <c r="F97" s="1"/>
    </row>
    <row r="98" spans="1:6" x14ac:dyDescent="0.25">
      <c r="A98" s="1"/>
      <c r="B98" s="1"/>
      <c r="C98" s="1"/>
      <c r="D98" s="1"/>
      <c r="E98" s="1"/>
      <c r="F98" s="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ageMargins left="0.7" right="0.7" top="0.75" bottom="0.75" header="0.3" footer="0.3"/>
  <pageSetup paperSize="9" scale="95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1"/>
  <sheetViews>
    <sheetView workbookViewId="0">
      <pane ySplit="8" topLeftCell="A9" activePane="bottomLeft" state="frozen"/>
      <selection activeCell="AA1" sqref="AA1"/>
      <selection pane="bottomLeft" activeCell="AA1" sqref="AA1"/>
    </sheetView>
  </sheetViews>
  <sheetFormatPr defaultColWidth="0" defaultRowHeight="15" x14ac:dyDescent="0.25"/>
  <cols>
    <col min="1" max="1" width="4.7109375" customWidth="1"/>
    <col min="2" max="2" width="0" hidden="1" customWidth="1"/>
    <col min="3" max="3" width="12.7109375" customWidth="1"/>
    <col min="4" max="4" width="43.7109375" customWidth="1"/>
    <col min="5" max="5" width="5.7109375" customWidth="1"/>
    <col min="6" max="8" width="9.7109375" customWidth="1"/>
    <col min="9" max="9" width="11.42578125" customWidth="1"/>
    <col min="10" max="15" width="0" hidden="1" customWidth="1"/>
    <col min="16" max="16" width="12" customWidth="1"/>
    <col min="17" max="18" width="0" hidden="1" customWidth="1"/>
    <col min="19" max="19" width="10.5703125" customWidth="1"/>
    <col min="20" max="21" width="0" hidden="1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 x14ac:dyDescent="0.25">
      <c r="A1" s="11"/>
      <c r="B1" s="11"/>
      <c r="C1" s="219" t="s">
        <v>28</v>
      </c>
      <c r="D1" s="220"/>
      <c r="E1" s="220"/>
      <c r="F1" s="220"/>
      <c r="G1" s="220"/>
      <c r="H1" s="221"/>
      <c r="I1" s="154" t="s">
        <v>95</v>
      </c>
      <c r="J1" s="11"/>
      <c r="K1" s="3"/>
      <c r="L1" s="3"/>
      <c r="M1" s="3"/>
      <c r="N1" s="3"/>
      <c r="O1" s="3"/>
      <c r="P1" s="5" t="s">
        <v>96</v>
      </c>
      <c r="Q1" s="1"/>
      <c r="R1" s="1"/>
      <c r="S1" s="3"/>
      <c r="V1" s="3"/>
      <c r="W1">
        <v>30.126000000000001</v>
      </c>
    </row>
    <row r="2" spans="1:26" ht="20.100000000000001" customHeight="1" x14ac:dyDescent="0.25">
      <c r="A2" s="11"/>
      <c r="B2" s="11"/>
      <c r="C2" s="219" t="s">
        <v>29</v>
      </c>
      <c r="D2" s="220"/>
      <c r="E2" s="220"/>
      <c r="F2" s="220"/>
      <c r="G2" s="220"/>
      <c r="H2" s="221"/>
      <c r="I2" s="154" t="s">
        <v>23</v>
      </c>
      <c r="J2" s="11"/>
      <c r="K2" s="3"/>
      <c r="L2" s="3"/>
      <c r="M2" s="3"/>
      <c r="N2" s="3"/>
      <c r="O2" s="3"/>
      <c r="P2" s="5"/>
      <c r="Q2" s="1"/>
      <c r="R2" s="1"/>
      <c r="S2" s="3"/>
      <c r="V2" s="3"/>
    </row>
    <row r="3" spans="1:26" ht="20.100000000000001" customHeight="1" x14ac:dyDescent="0.25">
      <c r="A3" s="11"/>
      <c r="B3" s="11"/>
      <c r="C3" s="219" t="s">
        <v>30</v>
      </c>
      <c r="D3" s="220"/>
      <c r="E3" s="220"/>
      <c r="F3" s="220"/>
      <c r="G3" s="220"/>
      <c r="H3" s="221"/>
      <c r="I3" s="154" t="s">
        <v>97</v>
      </c>
      <c r="J3" s="11"/>
      <c r="K3" s="3"/>
      <c r="L3" s="3"/>
      <c r="M3" s="3"/>
      <c r="N3" s="3"/>
      <c r="O3" s="3"/>
      <c r="P3" s="5" t="s">
        <v>27</v>
      </c>
      <c r="Q3" s="1"/>
      <c r="R3" s="1"/>
      <c r="S3" s="3"/>
      <c r="V3" s="3"/>
    </row>
    <row r="4" spans="1:26" x14ac:dyDescent="0.25">
      <c r="A4" s="3"/>
      <c r="B4" s="3"/>
      <c r="C4" s="5" t="s">
        <v>98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"/>
      <c r="R4" s="1"/>
      <c r="S4" s="3"/>
      <c r="V4" s="3"/>
    </row>
    <row r="5" spans="1:26" x14ac:dyDescent="0.25">
      <c r="A5" s="3"/>
      <c r="B5" s="3"/>
      <c r="C5" s="202" t="s">
        <v>190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"/>
      <c r="R5" s="1"/>
      <c r="S5" s="3"/>
      <c r="V5" s="3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"/>
      <c r="R6" s="1"/>
      <c r="S6" s="3"/>
      <c r="V6" s="3"/>
    </row>
    <row r="7" spans="1:26" x14ac:dyDescent="0.25">
      <c r="A7" s="13"/>
      <c r="B7" s="13"/>
      <c r="C7" s="14" t="s">
        <v>75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"/>
      <c r="R7" s="1"/>
      <c r="S7" s="13"/>
      <c r="V7" s="13"/>
    </row>
    <row r="8" spans="1:26" ht="15.75" x14ac:dyDescent="0.25">
      <c r="A8" s="156" t="s">
        <v>85</v>
      </c>
      <c r="B8" s="156" t="s">
        <v>86</v>
      </c>
      <c r="C8" s="156" t="s">
        <v>87</v>
      </c>
      <c r="D8" s="156" t="s">
        <v>88</v>
      </c>
      <c r="E8" s="156" t="s">
        <v>89</v>
      </c>
      <c r="F8" s="156" t="s">
        <v>90</v>
      </c>
      <c r="G8" s="156" t="s">
        <v>65</v>
      </c>
      <c r="H8" s="156" t="s">
        <v>66</v>
      </c>
      <c r="I8" s="156" t="s">
        <v>91</v>
      </c>
      <c r="J8" s="156"/>
      <c r="K8" s="156"/>
      <c r="L8" s="156"/>
      <c r="M8" s="156"/>
      <c r="N8" s="156"/>
      <c r="O8" s="156"/>
      <c r="P8" s="156" t="s">
        <v>92</v>
      </c>
      <c r="Q8" s="152"/>
      <c r="R8" s="152"/>
      <c r="S8" s="156" t="s">
        <v>93</v>
      </c>
      <c r="T8" s="153"/>
      <c r="U8" s="153"/>
      <c r="V8" s="156" t="s">
        <v>94</v>
      </c>
      <c r="W8" s="151"/>
      <c r="X8" s="151"/>
      <c r="Y8" s="151"/>
      <c r="Z8" s="151"/>
    </row>
    <row r="9" spans="1:26" x14ac:dyDescent="0.25">
      <c r="A9" s="140"/>
      <c r="B9" s="140"/>
      <c r="C9" s="157"/>
      <c r="D9" s="144" t="s">
        <v>76</v>
      </c>
      <c r="E9" s="140"/>
      <c r="F9" s="158"/>
      <c r="G9" s="141"/>
      <c r="H9" s="141"/>
      <c r="I9" s="141"/>
      <c r="J9" s="140"/>
      <c r="K9" s="140"/>
      <c r="L9" s="140"/>
      <c r="M9" s="140"/>
      <c r="N9" s="140"/>
      <c r="O9" s="140"/>
      <c r="P9" s="140"/>
      <c r="Q9" s="146"/>
      <c r="R9" s="146"/>
      <c r="S9" s="140"/>
      <c r="T9" s="143"/>
      <c r="U9" s="143"/>
      <c r="V9" s="140"/>
      <c r="W9" s="143"/>
      <c r="X9" s="143"/>
      <c r="Y9" s="143"/>
      <c r="Z9" s="143"/>
    </row>
    <row r="10" spans="1:26" x14ac:dyDescent="0.25">
      <c r="A10" s="146"/>
      <c r="B10" s="146"/>
      <c r="C10" s="161" t="s">
        <v>99</v>
      </c>
      <c r="D10" s="160" t="s">
        <v>77</v>
      </c>
      <c r="E10" s="146"/>
      <c r="F10" s="159"/>
      <c r="G10" s="147"/>
      <c r="H10" s="147"/>
      <c r="I10" s="147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3"/>
      <c r="U10" s="143"/>
      <c r="V10" s="146"/>
      <c r="W10" s="143"/>
      <c r="X10" s="143"/>
      <c r="Y10" s="143"/>
      <c r="Z10" s="143"/>
    </row>
    <row r="11" spans="1:26" ht="24.95" customHeight="1" x14ac:dyDescent="0.25">
      <c r="A11" s="167">
        <v>1</v>
      </c>
      <c r="B11" s="162" t="s">
        <v>100</v>
      </c>
      <c r="C11" s="168" t="s">
        <v>191</v>
      </c>
      <c r="D11" s="162" t="s">
        <v>192</v>
      </c>
      <c r="E11" s="162" t="s">
        <v>106</v>
      </c>
      <c r="F11" s="163">
        <v>9.07</v>
      </c>
      <c r="G11" s="169"/>
      <c r="H11" s="169"/>
      <c r="I11" s="164">
        <f t="shared" ref="I11:I23" si="0">ROUND(F11*(G11+H11),2)</f>
        <v>0</v>
      </c>
      <c r="J11" s="162">
        <f t="shared" ref="J11:J23" si="1">ROUND(F11*(N11),2)</f>
        <v>0</v>
      </c>
      <c r="K11" s="165">
        <f t="shared" ref="K11:K23" si="2">ROUND(F11*(O11),2)</f>
        <v>0</v>
      </c>
      <c r="L11" s="165">
        <f t="shared" ref="L11:L23" si="3">ROUND(F11*(G11),2)</f>
        <v>0</v>
      </c>
      <c r="M11" s="165">
        <f t="shared" ref="M11:M23" si="4">ROUND(F11*(H11),2)</f>
        <v>0</v>
      </c>
      <c r="N11" s="165">
        <v>0</v>
      </c>
      <c r="O11" s="165"/>
      <c r="P11" s="170"/>
      <c r="Q11" s="170"/>
      <c r="R11" s="170"/>
      <c r="S11" s="165">
        <f t="shared" ref="S11:S23" si="5">ROUND(F11*(P11),3)</f>
        <v>0</v>
      </c>
      <c r="T11" s="166"/>
      <c r="U11" s="166"/>
      <c r="V11" s="170"/>
      <c r="Z11">
        <v>0</v>
      </c>
    </row>
    <row r="12" spans="1:26" ht="24.95" customHeight="1" x14ac:dyDescent="0.25">
      <c r="A12" s="167">
        <v>2</v>
      </c>
      <c r="B12" s="162" t="s">
        <v>100</v>
      </c>
      <c r="C12" s="168" t="s">
        <v>193</v>
      </c>
      <c r="D12" s="162" t="s">
        <v>194</v>
      </c>
      <c r="E12" s="162" t="s">
        <v>109</v>
      </c>
      <c r="F12" s="163">
        <v>4.5350000000000001</v>
      </c>
      <c r="G12" s="169"/>
      <c r="H12" s="169"/>
      <c r="I12" s="164">
        <f t="shared" si="0"/>
        <v>0</v>
      </c>
      <c r="J12" s="162">
        <f t="shared" si="1"/>
        <v>0</v>
      </c>
      <c r="K12" s="165">
        <f t="shared" si="2"/>
        <v>0</v>
      </c>
      <c r="L12" s="165">
        <f t="shared" si="3"/>
        <v>0</v>
      </c>
      <c r="M12" s="165">
        <f t="shared" si="4"/>
        <v>0</v>
      </c>
      <c r="N12" s="165">
        <v>0</v>
      </c>
      <c r="O12" s="165"/>
      <c r="P12" s="170"/>
      <c r="Q12" s="170"/>
      <c r="R12" s="170"/>
      <c r="S12" s="165">
        <f t="shared" si="5"/>
        <v>0</v>
      </c>
      <c r="T12" s="166"/>
      <c r="U12" s="166"/>
      <c r="V12" s="170"/>
      <c r="Z12">
        <v>0</v>
      </c>
    </row>
    <row r="13" spans="1:26" ht="24.95" customHeight="1" x14ac:dyDescent="0.25">
      <c r="A13" s="167">
        <v>3</v>
      </c>
      <c r="B13" s="162" t="s">
        <v>100</v>
      </c>
      <c r="C13" s="168" t="s">
        <v>110</v>
      </c>
      <c r="D13" s="162" t="s">
        <v>111</v>
      </c>
      <c r="E13" s="162" t="s">
        <v>106</v>
      </c>
      <c r="F13" s="163">
        <v>12.488</v>
      </c>
      <c r="G13" s="169"/>
      <c r="H13" s="169"/>
      <c r="I13" s="164">
        <f t="shared" si="0"/>
        <v>0</v>
      </c>
      <c r="J13" s="162">
        <f t="shared" si="1"/>
        <v>0</v>
      </c>
      <c r="K13" s="165">
        <f t="shared" si="2"/>
        <v>0</v>
      </c>
      <c r="L13" s="165">
        <f t="shared" si="3"/>
        <v>0</v>
      </c>
      <c r="M13" s="165">
        <f t="shared" si="4"/>
        <v>0</v>
      </c>
      <c r="N13" s="165">
        <v>0</v>
      </c>
      <c r="O13" s="165"/>
      <c r="P13" s="170"/>
      <c r="Q13" s="170"/>
      <c r="R13" s="170"/>
      <c r="S13" s="165">
        <f t="shared" si="5"/>
        <v>0</v>
      </c>
      <c r="T13" s="166"/>
      <c r="U13" s="166"/>
      <c r="V13" s="170"/>
      <c r="Z13">
        <v>0</v>
      </c>
    </row>
    <row r="14" spans="1:26" ht="24.95" customHeight="1" x14ac:dyDescent="0.25">
      <c r="A14" s="167">
        <v>4</v>
      </c>
      <c r="B14" s="162" t="s">
        <v>100</v>
      </c>
      <c r="C14" s="168" t="s">
        <v>112</v>
      </c>
      <c r="D14" s="162" t="s">
        <v>113</v>
      </c>
      <c r="E14" s="162" t="s">
        <v>109</v>
      </c>
      <c r="F14" s="163">
        <v>6.2439999999999998</v>
      </c>
      <c r="G14" s="169"/>
      <c r="H14" s="169"/>
      <c r="I14" s="164">
        <f t="shared" si="0"/>
        <v>0</v>
      </c>
      <c r="J14" s="162">
        <f t="shared" si="1"/>
        <v>0</v>
      </c>
      <c r="K14" s="165">
        <f t="shared" si="2"/>
        <v>0</v>
      </c>
      <c r="L14" s="165">
        <f t="shared" si="3"/>
        <v>0</v>
      </c>
      <c r="M14" s="165">
        <f t="shared" si="4"/>
        <v>0</v>
      </c>
      <c r="N14" s="165">
        <v>0</v>
      </c>
      <c r="O14" s="165"/>
      <c r="P14" s="170"/>
      <c r="Q14" s="170"/>
      <c r="R14" s="170"/>
      <c r="S14" s="165">
        <f t="shared" si="5"/>
        <v>0</v>
      </c>
      <c r="T14" s="166"/>
      <c r="U14" s="166"/>
      <c r="V14" s="170"/>
      <c r="Z14">
        <v>0</v>
      </c>
    </row>
    <row r="15" spans="1:26" ht="24.95" customHeight="1" x14ac:dyDescent="0.25">
      <c r="A15" s="167">
        <v>5</v>
      </c>
      <c r="B15" s="162" t="s">
        <v>100</v>
      </c>
      <c r="C15" s="168" t="s">
        <v>116</v>
      </c>
      <c r="D15" s="162" t="s">
        <v>117</v>
      </c>
      <c r="E15" s="162" t="s">
        <v>106</v>
      </c>
      <c r="F15" s="163">
        <v>3.1219999999999999</v>
      </c>
      <c r="G15" s="169"/>
      <c r="H15" s="169"/>
      <c r="I15" s="164">
        <f t="shared" si="0"/>
        <v>0</v>
      </c>
      <c r="J15" s="162">
        <f t="shared" si="1"/>
        <v>0</v>
      </c>
      <c r="K15" s="165">
        <f t="shared" si="2"/>
        <v>0</v>
      </c>
      <c r="L15" s="165">
        <f t="shared" si="3"/>
        <v>0</v>
      </c>
      <c r="M15" s="165">
        <f t="shared" si="4"/>
        <v>0</v>
      </c>
      <c r="N15" s="165">
        <v>0</v>
      </c>
      <c r="O15" s="165"/>
      <c r="P15" s="170">
        <v>1.043E-2</v>
      </c>
      <c r="Q15" s="170"/>
      <c r="R15" s="170">
        <v>1.043E-2</v>
      </c>
      <c r="S15" s="165">
        <f t="shared" si="5"/>
        <v>3.3000000000000002E-2</v>
      </c>
      <c r="T15" s="166"/>
      <c r="U15" s="166"/>
      <c r="V15" s="170"/>
      <c r="Z15">
        <v>0</v>
      </c>
    </row>
    <row r="16" spans="1:26" ht="24.95" customHeight="1" x14ac:dyDescent="0.25">
      <c r="A16" s="167">
        <v>6</v>
      </c>
      <c r="B16" s="162" t="s">
        <v>100</v>
      </c>
      <c r="C16" s="168" t="s">
        <v>195</v>
      </c>
      <c r="D16" s="162" t="s">
        <v>196</v>
      </c>
      <c r="E16" s="162" t="s">
        <v>109</v>
      </c>
      <c r="F16" s="163">
        <v>9.07</v>
      </c>
      <c r="G16" s="169"/>
      <c r="H16" s="169"/>
      <c r="I16" s="164">
        <f t="shared" si="0"/>
        <v>0</v>
      </c>
      <c r="J16" s="162">
        <f t="shared" si="1"/>
        <v>0</v>
      </c>
      <c r="K16" s="165">
        <f t="shared" si="2"/>
        <v>0</v>
      </c>
      <c r="L16" s="165">
        <f t="shared" si="3"/>
        <v>0</v>
      </c>
      <c r="M16" s="165">
        <f t="shared" si="4"/>
        <v>0</v>
      </c>
      <c r="N16" s="165">
        <v>0</v>
      </c>
      <c r="O16" s="165"/>
      <c r="P16" s="170"/>
      <c r="Q16" s="170"/>
      <c r="R16" s="170"/>
      <c r="S16" s="165">
        <f t="shared" si="5"/>
        <v>0</v>
      </c>
      <c r="T16" s="166"/>
      <c r="U16" s="166"/>
      <c r="V16" s="170"/>
      <c r="Z16">
        <v>0</v>
      </c>
    </row>
    <row r="17" spans="1:26" ht="24.95" customHeight="1" x14ac:dyDescent="0.25">
      <c r="A17" s="167">
        <v>7</v>
      </c>
      <c r="B17" s="162" t="s">
        <v>100</v>
      </c>
      <c r="C17" s="168" t="s">
        <v>118</v>
      </c>
      <c r="D17" s="162" t="s">
        <v>119</v>
      </c>
      <c r="E17" s="162" t="s">
        <v>109</v>
      </c>
      <c r="F17" s="163">
        <v>6.5399999999999991</v>
      </c>
      <c r="G17" s="169"/>
      <c r="H17" s="169"/>
      <c r="I17" s="164">
        <f t="shared" si="0"/>
        <v>0</v>
      </c>
      <c r="J17" s="162">
        <f t="shared" si="1"/>
        <v>0</v>
      </c>
      <c r="K17" s="165">
        <f t="shared" si="2"/>
        <v>0</v>
      </c>
      <c r="L17" s="165">
        <f t="shared" si="3"/>
        <v>0</v>
      </c>
      <c r="M17" s="165">
        <f t="shared" si="4"/>
        <v>0</v>
      </c>
      <c r="N17" s="165">
        <v>0</v>
      </c>
      <c r="O17" s="165"/>
      <c r="P17" s="170"/>
      <c r="Q17" s="170"/>
      <c r="R17" s="170"/>
      <c r="S17" s="165">
        <f t="shared" si="5"/>
        <v>0</v>
      </c>
      <c r="T17" s="166"/>
      <c r="U17" s="166"/>
      <c r="V17" s="170"/>
      <c r="Z17">
        <v>0</v>
      </c>
    </row>
    <row r="18" spans="1:26" ht="24.95" customHeight="1" x14ac:dyDescent="0.25">
      <c r="A18" s="167">
        <v>8</v>
      </c>
      <c r="B18" s="162" t="s">
        <v>100</v>
      </c>
      <c r="C18" s="168" t="s">
        <v>197</v>
      </c>
      <c r="D18" s="162" t="s">
        <v>198</v>
      </c>
      <c r="E18" s="162" t="s">
        <v>106</v>
      </c>
      <c r="F18" s="163">
        <v>9.07</v>
      </c>
      <c r="G18" s="169"/>
      <c r="H18" s="169"/>
      <c r="I18" s="164">
        <f t="shared" si="0"/>
        <v>0</v>
      </c>
      <c r="J18" s="162">
        <f t="shared" si="1"/>
        <v>0</v>
      </c>
      <c r="K18" s="165">
        <f t="shared" si="2"/>
        <v>0</v>
      </c>
      <c r="L18" s="165">
        <f t="shared" si="3"/>
        <v>0</v>
      </c>
      <c r="M18" s="165">
        <f t="shared" si="4"/>
        <v>0</v>
      </c>
      <c r="N18" s="165">
        <v>0</v>
      </c>
      <c r="O18" s="165"/>
      <c r="P18" s="170"/>
      <c r="Q18" s="170"/>
      <c r="R18" s="170"/>
      <c r="S18" s="165">
        <f t="shared" si="5"/>
        <v>0</v>
      </c>
      <c r="T18" s="166"/>
      <c r="U18" s="166"/>
      <c r="V18" s="170"/>
      <c r="Z18">
        <v>0</v>
      </c>
    </row>
    <row r="19" spans="1:26" ht="24.95" customHeight="1" x14ac:dyDescent="0.25">
      <c r="A19" s="167">
        <v>9</v>
      </c>
      <c r="B19" s="162" t="s">
        <v>100</v>
      </c>
      <c r="C19" s="168" t="s">
        <v>199</v>
      </c>
      <c r="D19" s="162" t="s">
        <v>200</v>
      </c>
      <c r="E19" s="162" t="s">
        <v>106</v>
      </c>
      <c r="F19" s="163">
        <v>9.07</v>
      </c>
      <c r="G19" s="169"/>
      <c r="H19" s="169"/>
      <c r="I19" s="164">
        <f t="shared" si="0"/>
        <v>0</v>
      </c>
      <c r="J19" s="162">
        <f t="shared" si="1"/>
        <v>0</v>
      </c>
      <c r="K19" s="165">
        <f t="shared" si="2"/>
        <v>0</v>
      </c>
      <c r="L19" s="165">
        <f t="shared" si="3"/>
        <v>0</v>
      </c>
      <c r="M19" s="165">
        <f t="shared" si="4"/>
        <v>0</v>
      </c>
      <c r="N19" s="165">
        <v>0</v>
      </c>
      <c r="O19" s="165"/>
      <c r="P19" s="170"/>
      <c r="Q19" s="170"/>
      <c r="R19" s="170"/>
      <c r="S19" s="165">
        <f t="shared" si="5"/>
        <v>0</v>
      </c>
      <c r="T19" s="166"/>
      <c r="U19" s="166"/>
      <c r="V19" s="170"/>
      <c r="Z19">
        <v>0</v>
      </c>
    </row>
    <row r="20" spans="1:26" ht="24.95" customHeight="1" x14ac:dyDescent="0.25">
      <c r="A20" s="167">
        <v>10</v>
      </c>
      <c r="B20" s="162" t="s">
        <v>100</v>
      </c>
      <c r="C20" s="168" t="s">
        <v>120</v>
      </c>
      <c r="D20" s="162" t="s">
        <v>121</v>
      </c>
      <c r="E20" s="162" t="s">
        <v>106</v>
      </c>
      <c r="F20" s="163">
        <v>7.37</v>
      </c>
      <c r="G20" s="169"/>
      <c r="H20" s="169"/>
      <c r="I20" s="164">
        <f t="shared" si="0"/>
        <v>0</v>
      </c>
      <c r="J20" s="162">
        <f t="shared" si="1"/>
        <v>0</v>
      </c>
      <c r="K20" s="165">
        <f t="shared" si="2"/>
        <v>0</v>
      </c>
      <c r="L20" s="165">
        <f t="shared" si="3"/>
        <v>0</v>
      </c>
      <c r="M20" s="165">
        <f t="shared" si="4"/>
        <v>0</v>
      </c>
      <c r="N20" s="165">
        <v>0</v>
      </c>
      <c r="O20" s="165"/>
      <c r="P20" s="170"/>
      <c r="Q20" s="170"/>
      <c r="R20" s="170"/>
      <c r="S20" s="165">
        <f t="shared" si="5"/>
        <v>0</v>
      </c>
      <c r="T20" s="166"/>
      <c r="U20" s="166"/>
      <c r="V20" s="170"/>
      <c r="Z20">
        <v>0</v>
      </c>
    </row>
    <row r="21" spans="1:26" ht="24.95" customHeight="1" x14ac:dyDescent="0.25">
      <c r="A21" s="167">
        <v>11</v>
      </c>
      <c r="B21" s="162" t="s">
        <v>100</v>
      </c>
      <c r="C21" s="168" t="s">
        <v>122</v>
      </c>
      <c r="D21" s="162" t="s">
        <v>123</v>
      </c>
      <c r="E21" s="162" t="s">
        <v>124</v>
      </c>
      <c r="F21" s="163">
        <v>4.9600000000000009</v>
      </c>
      <c r="G21" s="169"/>
      <c r="H21" s="169"/>
      <c r="I21" s="164">
        <f t="shared" si="0"/>
        <v>0</v>
      </c>
      <c r="J21" s="162">
        <f t="shared" si="1"/>
        <v>0</v>
      </c>
      <c r="K21" s="165">
        <f t="shared" si="2"/>
        <v>0</v>
      </c>
      <c r="L21" s="165">
        <f t="shared" si="3"/>
        <v>0</v>
      </c>
      <c r="M21" s="165">
        <f t="shared" si="4"/>
        <v>0</v>
      </c>
      <c r="N21" s="165">
        <v>0</v>
      </c>
      <c r="O21" s="165"/>
      <c r="P21" s="170"/>
      <c r="Q21" s="170"/>
      <c r="R21" s="170"/>
      <c r="S21" s="165">
        <f t="shared" si="5"/>
        <v>0</v>
      </c>
      <c r="T21" s="166"/>
      <c r="U21" s="166"/>
      <c r="V21" s="170"/>
      <c r="Z21">
        <v>0</v>
      </c>
    </row>
    <row r="22" spans="1:26" ht="24.95" customHeight="1" x14ac:dyDescent="0.25">
      <c r="A22" s="167">
        <v>12</v>
      </c>
      <c r="B22" s="162" t="s">
        <v>100</v>
      </c>
      <c r="C22" s="168" t="s">
        <v>125</v>
      </c>
      <c r="D22" s="162" t="s">
        <v>126</v>
      </c>
      <c r="E22" s="162" t="s">
        <v>127</v>
      </c>
      <c r="F22" s="163">
        <v>1.2400000000000002</v>
      </c>
      <c r="G22" s="169"/>
      <c r="H22" s="169"/>
      <c r="I22" s="164">
        <f t="shared" si="0"/>
        <v>0</v>
      </c>
      <c r="J22" s="162">
        <f t="shared" si="1"/>
        <v>0</v>
      </c>
      <c r="K22" s="165">
        <f t="shared" si="2"/>
        <v>0</v>
      </c>
      <c r="L22" s="165">
        <f t="shared" si="3"/>
        <v>0</v>
      </c>
      <c r="M22" s="165">
        <f t="shared" si="4"/>
        <v>0</v>
      </c>
      <c r="N22" s="165">
        <v>0</v>
      </c>
      <c r="O22" s="165"/>
      <c r="P22" s="170"/>
      <c r="Q22" s="170"/>
      <c r="R22" s="170"/>
      <c r="S22" s="165">
        <f t="shared" si="5"/>
        <v>0</v>
      </c>
      <c r="T22" s="166"/>
      <c r="U22" s="166"/>
      <c r="V22" s="170"/>
      <c r="Z22">
        <v>0</v>
      </c>
    </row>
    <row r="23" spans="1:26" ht="24.95" customHeight="1" x14ac:dyDescent="0.25">
      <c r="A23" s="176">
        <v>13</v>
      </c>
      <c r="B23" s="171" t="s">
        <v>128</v>
      </c>
      <c r="C23" s="177" t="s">
        <v>129</v>
      </c>
      <c r="D23" s="171" t="s">
        <v>130</v>
      </c>
      <c r="E23" s="171" t="s">
        <v>131</v>
      </c>
      <c r="F23" s="172">
        <v>12.897500000000001</v>
      </c>
      <c r="G23" s="178"/>
      <c r="H23" s="178"/>
      <c r="I23" s="173">
        <f t="shared" si="0"/>
        <v>0</v>
      </c>
      <c r="J23" s="171">
        <f t="shared" si="1"/>
        <v>0</v>
      </c>
      <c r="K23" s="174">
        <f t="shared" si="2"/>
        <v>0</v>
      </c>
      <c r="L23" s="174">
        <f t="shared" si="3"/>
        <v>0</v>
      </c>
      <c r="M23" s="174">
        <f t="shared" si="4"/>
        <v>0</v>
      </c>
      <c r="N23" s="174">
        <v>0</v>
      </c>
      <c r="O23" s="174"/>
      <c r="P23" s="179">
        <v>1</v>
      </c>
      <c r="Q23" s="179"/>
      <c r="R23" s="179">
        <v>1</v>
      </c>
      <c r="S23" s="174">
        <f t="shared" si="5"/>
        <v>12.898</v>
      </c>
      <c r="T23" s="175"/>
      <c r="U23" s="175"/>
      <c r="V23" s="179"/>
      <c r="Z23">
        <v>0</v>
      </c>
    </row>
    <row r="24" spans="1:26" x14ac:dyDescent="0.25">
      <c r="A24" s="146"/>
      <c r="B24" s="146"/>
      <c r="C24" s="161" t="s">
        <v>99</v>
      </c>
      <c r="D24" s="160" t="s">
        <v>77</v>
      </c>
      <c r="E24" s="146"/>
      <c r="F24" s="159"/>
      <c r="G24" s="149">
        <f>ROUND((SUM(L10:L23))/1,2)</f>
        <v>0</v>
      </c>
      <c r="H24" s="149">
        <f>ROUND((SUM(M10:M23))/1,2)</f>
        <v>0</v>
      </c>
      <c r="I24" s="149">
        <f>ROUND((SUM(I10:I23))/1,2)</f>
        <v>0</v>
      </c>
      <c r="J24" s="146"/>
      <c r="K24" s="146"/>
      <c r="L24" s="146">
        <f>ROUND((SUM(L10:L23))/1,2)</f>
        <v>0</v>
      </c>
      <c r="M24" s="146">
        <f>ROUND((SUM(M10:M23))/1,2)</f>
        <v>0</v>
      </c>
      <c r="N24" s="146"/>
      <c r="O24" s="146"/>
      <c r="P24" s="180"/>
      <c r="Q24" s="146"/>
      <c r="R24" s="146"/>
      <c r="S24" s="180">
        <f>ROUND((SUM(S10:S23))/1,2)</f>
        <v>12.93</v>
      </c>
      <c r="T24" s="143"/>
      <c r="U24" s="143"/>
      <c r="V24" s="2">
        <f>ROUND((SUM(V10:V23))/1,2)</f>
        <v>0</v>
      </c>
      <c r="W24" s="143"/>
      <c r="X24" s="143"/>
      <c r="Y24" s="143"/>
      <c r="Z24" s="143"/>
    </row>
    <row r="25" spans="1:26" x14ac:dyDescent="0.25">
      <c r="A25" s="1"/>
      <c r="B25" s="1"/>
      <c r="C25" s="1"/>
      <c r="D25" s="1"/>
      <c r="E25" s="1"/>
      <c r="F25" s="155"/>
      <c r="G25" s="139"/>
      <c r="H25" s="139"/>
      <c r="I25" s="139"/>
      <c r="J25" s="1"/>
      <c r="K25" s="1"/>
      <c r="L25" s="1"/>
      <c r="M25" s="1"/>
      <c r="N25" s="1"/>
      <c r="O25" s="1"/>
      <c r="P25" s="1"/>
      <c r="Q25" s="1"/>
      <c r="R25" s="1"/>
      <c r="S25" s="1"/>
      <c r="V25" s="1"/>
    </row>
    <row r="26" spans="1:26" x14ac:dyDescent="0.25">
      <c r="A26" s="146"/>
      <c r="B26" s="146"/>
      <c r="C26" s="161" t="s">
        <v>140</v>
      </c>
      <c r="D26" s="160" t="s">
        <v>79</v>
      </c>
      <c r="E26" s="146"/>
      <c r="F26" s="159"/>
      <c r="G26" s="147"/>
      <c r="H26" s="147"/>
      <c r="I26" s="147"/>
      <c r="J26" s="146"/>
      <c r="K26" s="146"/>
      <c r="L26" s="146"/>
      <c r="M26" s="146"/>
      <c r="N26" s="146"/>
      <c r="O26" s="146"/>
      <c r="P26" s="146"/>
      <c r="Q26" s="146"/>
      <c r="R26" s="146"/>
      <c r="S26" s="146"/>
      <c r="T26" s="143"/>
      <c r="U26" s="143"/>
      <c r="V26" s="146"/>
      <c r="W26" s="143"/>
      <c r="X26" s="143"/>
      <c r="Y26" s="143"/>
      <c r="Z26" s="143"/>
    </row>
    <row r="27" spans="1:26" ht="24.95" customHeight="1" x14ac:dyDescent="0.25">
      <c r="A27" s="167">
        <v>14</v>
      </c>
      <c r="B27" s="162" t="s">
        <v>141</v>
      </c>
      <c r="C27" s="168" t="s">
        <v>142</v>
      </c>
      <c r="D27" s="162" t="s">
        <v>143</v>
      </c>
      <c r="E27" s="162" t="s">
        <v>124</v>
      </c>
      <c r="F27" s="163">
        <v>19.45</v>
      </c>
      <c r="G27" s="169"/>
      <c r="H27" s="169"/>
      <c r="I27" s="164">
        <f>ROUND(F27*(G27+H27),2)</f>
        <v>0</v>
      </c>
      <c r="J27" s="162">
        <f>ROUND(F27*(N27),2)</f>
        <v>0</v>
      </c>
      <c r="K27" s="165">
        <f>ROUND(F27*(O27),2)</f>
        <v>0</v>
      </c>
      <c r="L27" s="165">
        <f>ROUND(F27*(G27),2)</f>
        <v>0</v>
      </c>
      <c r="M27" s="165">
        <f>ROUND(F27*(H27),2)</f>
        <v>0</v>
      </c>
      <c r="N27" s="165">
        <v>0</v>
      </c>
      <c r="O27" s="165"/>
      <c r="P27" s="170">
        <v>0.90161999999999998</v>
      </c>
      <c r="Q27" s="170"/>
      <c r="R27" s="170">
        <v>0.90161999999999998</v>
      </c>
      <c r="S27" s="165">
        <f>ROUND(F27*(P27),3)</f>
        <v>17.536999999999999</v>
      </c>
      <c r="T27" s="166"/>
      <c r="U27" s="166"/>
      <c r="V27" s="170"/>
      <c r="Z27">
        <v>0</v>
      </c>
    </row>
    <row r="28" spans="1:26" x14ac:dyDescent="0.25">
      <c r="A28" s="146"/>
      <c r="B28" s="146"/>
      <c r="C28" s="161" t="s">
        <v>140</v>
      </c>
      <c r="D28" s="160" t="s">
        <v>79</v>
      </c>
      <c r="E28" s="146"/>
      <c r="F28" s="159"/>
      <c r="G28" s="149">
        <f>ROUND((SUM(L26:L27))/1,2)</f>
        <v>0</v>
      </c>
      <c r="H28" s="149">
        <f>ROUND((SUM(M26:M27))/1,2)</f>
        <v>0</v>
      </c>
      <c r="I28" s="149">
        <f>ROUND((SUM(I26:I27))/1,2)</f>
        <v>0</v>
      </c>
      <c r="J28" s="146"/>
      <c r="K28" s="146"/>
      <c r="L28" s="146">
        <f>ROUND((SUM(L26:L27))/1,2)</f>
        <v>0</v>
      </c>
      <c r="M28" s="146">
        <f>ROUND((SUM(M26:M27))/1,2)</f>
        <v>0</v>
      </c>
      <c r="N28" s="146"/>
      <c r="O28" s="146"/>
      <c r="P28" s="180"/>
      <c r="Q28" s="146"/>
      <c r="R28" s="146"/>
      <c r="S28" s="180">
        <f>ROUND((SUM(S26:S27))/1,2)</f>
        <v>17.54</v>
      </c>
      <c r="T28" s="143"/>
      <c r="U28" s="143"/>
      <c r="V28" s="2">
        <f>ROUND((SUM(V26:V27))/1,2)</f>
        <v>0</v>
      </c>
      <c r="W28" s="143"/>
      <c r="X28" s="143"/>
      <c r="Y28" s="143"/>
      <c r="Z28" s="143"/>
    </row>
    <row r="29" spans="1:26" x14ac:dyDescent="0.25">
      <c r="A29" s="1"/>
      <c r="B29" s="1"/>
      <c r="C29" s="1"/>
      <c r="D29" s="1"/>
      <c r="E29" s="1"/>
      <c r="F29" s="155"/>
      <c r="G29" s="139"/>
      <c r="H29" s="139"/>
      <c r="I29" s="139"/>
      <c r="J29" s="1"/>
      <c r="K29" s="1"/>
      <c r="L29" s="1"/>
      <c r="M29" s="1"/>
      <c r="N29" s="1"/>
      <c r="O29" s="1"/>
      <c r="P29" s="1"/>
      <c r="Q29" s="1"/>
      <c r="R29" s="1"/>
      <c r="S29" s="1"/>
      <c r="V29" s="1"/>
    </row>
    <row r="30" spans="1:26" x14ac:dyDescent="0.25">
      <c r="A30" s="146"/>
      <c r="B30" s="146"/>
      <c r="C30" s="161" t="s">
        <v>146</v>
      </c>
      <c r="D30" s="160" t="s">
        <v>80</v>
      </c>
      <c r="E30" s="146"/>
      <c r="F30" s="159"/>
      <c r="G30" s="147"/>
      <c r="H30" s="147"/>
      <c r="I30" s="147"/>
      <c r="J30" s="146"/>
      <c r="K30" s="146"/>
      <c r="L30" s="146"/>
      <c r="M30" s="146"/>
      <c r="N30" s="146"/>
      <c r="O30" s="146"/>
      <c r="P30" s="146"/>
      <c r="Q30" s="146"/>
      <c r="R30" s="146"/>
      <c r="S30" s="146"/>
      <c r="T30" s="143"/>
      <c r="U30" s="143"/>
      <c r="V30" s="146"/>
      <c r="W30" s="143"/>
      <c r="X30" s="143"/>
      <c r="Y30" s="143"/>
      <c r="Z30" s="143"/>
    </row>
    <row r="31" spans="1:26" ht="24.95" customHeight="1" x14ac:dyDescent="0.25">
      <c r="A31" s="167">
        <v>15</v>
      </c>
      <c r="B31" s="162" t="s">
        <v>147</v>
      </c>
      <c r="C31" s="168" t="s">
        <v>148</v>
      </c>
      <c r="D31" s="162" t="s">
        <v>149</v>
      </c>
      <c r="E31" s="162" t="s">
        <v>127</v>
      </c>
      <c r="F31" s="163">
        <v>11.2</v>
      </c>
      <c r="G31" s="169"/>
      <c r="H31" s="169"/>
      <c r="I31" s="164">
        <f>ROUND(F31*(G31+H31),2)</f>
        <v>0</v>
      </c>
      <c r="J31" s="162">
        <f>ROUND(F31*(N31),2)</f>
        <v>0</v>
      </c>
      <c r="K31" s="165">
        <f>ROUND(F31*(O31),2)</f>
        <v>0</v>
      </c>
      <c r="L31" s="165">
        <f>ROUND(F31*(G31),2)</f>
        <v>0</v>
      </c>
      <c r="M31" s="165">
        <f>ROUND(F31*(H31),2)</f>
        <v>0</v>
      </c>
      <c r="N31" s="165">
        <v>0</v>
      </c>
      <c r="O31" s="165"/>
      <c r="P31" s="170">
        <v>0.60104000000000002</v>
      </c>
      <c r="Q31" s="170"/>
      <c r="R31" s="170">
        <v>0.60104000000000002</v>
      </c>
      <c r="S31" s="165">
        <f>ROUND(F31*(P31),3)</f>
        <v>6.7320000000000002</v>
      </c>
      <c r="T31" s="166"/>
      <c r="U31" s="166"/>
      <c r="V31" s="170"/>
      <c r="Z31">
        <v>0</v>
      </c>
    </row>
    <row r="32" spans="1:26" ht="24.95" customHeight="1" x14ac:dyDescent="0.25">
      <c r="A32" s="167">
        <v>16</v>
      </c>
      <c r="B32" s="162" t="s">
        <v>147</v>
      </c>
      <c r="C32" s="168" t="s">
        <v>150</v>
      </c>
      <c r="D32" s="162" t="s">
        <v>151</v>
      </c>
      <c r="E32" s="162" t="s">
        <v>127</v>
      </c>
      <c r="F32" s="163">
        <v>10.199999999999999</v>
      </c>
      <c r="G32" s="169"/>
      <c r="H32" s="169"/>
      <c r="I32" s="164">
        <f>ROUND(F32*(G32+H32),2)</f>
        <v>0</v>
      </c>
      <c r="J32" s="162">
        <f>ROUND(F32*(N32),2)</f>
        <v>0</v>
      </c>
      <c r="K32" s="165">
        <f>ROUND(F32*(O32),2)</f>
        <v>0</v>
      </c>
      <c r="L32" s="165">
        <f>ROUND(F32*(G32),2)</f>
        <v>0</v>
      </c>
      <c r="M32" s="165">
        <f>ROUND(F32*(H32),2)</f>
        <v>0</v>
      </c>
      <c r="N32" s="165">
        <v>0</v>
      </c>
      <c r="O32" s="165"/>
      <c r="P32" s="170">
        <v>0.18906999999999999</v>
      </c>
      <c r="Q32" s="170"/>
      <c r="R32" s="170">
        <v>0.18906999999999999</v>
      </c>
      <c r="S32" s="165">
        <f>ROUND(F32*(P32),3)</f>
        <v>1.929</v>
      </c>
      <c r="T32" s="166"/>
      <c r="U32" s="166"/>
      <c r="V32" s="170"/>
      <c r="Z32">
        <v>0</v>
      </c>
    </row>
    <row r="33" spans="1:26" ht="24.95" customHeight="1" x14ac:dyDescent="0.25">
      <c r="A33" s="167">
        <v>17</v>
      </c>
      <c r="B33" s="162" t="s">
        <v>147</v>
      </c>
      <c r="C33" s="168" t="s">
        <v>152</v>
      </c>
      <c r="D33" s="162" t="s">
        <v>153</v>
      </c>
      <c r="E33" s="162" t="s">
        <v>127</v>
      </c>
      <c r="F33" s="163">
        <v>57.2</v>
      </c>
      <c r="G33" s="169"/>
      <c r="H33" s="169"/>
      <c r="I33" s="164">
        <f>ROUND(F33*(G33+H33),2)</f>
        <v>0</v>
      </c>
      <c r="J33" s="162">
        <f>ROUND(F33*(N33),2)</f>
        <v>0</v>
      </c>
      <c r="K33" s="165">
        <f>ROUND(F33*(O33),2)</f>
        <v>0</v>
      </c>
      <c r="L33" s="165">
        <f>ROUND(F33*(G33),2)</f>
        <v>0</v>
      </c>
      <c r="M33" s="165">
        <f>ROUND(F33*(H33),2)</f>
        <v>0</v>
      </c>
      <c r="N33" s="165">
        <v>0</v>
      </c>
      <c r="O33" s="165"/>
      <c r="P33" s="170">
        <v>0.37080000000000002</v>
      </c>
      <c r="Q33" s="170"/>
      <c r="R33" s="170">
        <v>0.37080000000000002</v>
      </c>
      <c r="S33" s="165">
        <f>ROUND(F33*(P33),3)</f>
        <v>21.21</v>
      </c>
      <c r="T33" s="166"/>
      <c r="U33" s="166"/>
      <c r="V33" s="170"/>
      <c r="Z33">
        <v>0</v>
      </c>
    </row>
    <row r="34" spans="1:26" ht="24.95" customHeight="1" x14ac:dyDescent="0.25">
      <c r="A34" s="167">
        <v>18</v>
      </c>
      <c r="B34" s="162" t="s">
        <v>147</v>
      </c>
      <c r="C34" s="168" t="s">
        <v>154</v>
      </c>
      <c r="D34" s="162" t="s">
        <v>155</v>
      </c>
      <c r="E34" s="162" t="s">
        <v>127</v>
      </c>
      <c r="F34" s="163">
        <v>33.1</v>
      </c>
      <c r="G34" s="169"/>
      <c r="H34" s="169"/>
      <c r="I34" s="164">
        <f>ROUND(F34*(G34+H34),2)</f>
        <v>0</v>
      </c>
      <c r="J34" s="162">
        <f>ROUND(F34*(N34),2)</f>
        <v>0</v>
      </c>
      <c r="K34" s="165">
        <f>ROUND(F34*(O34),2)</f>
        <v>0</v>
      </c>
      <c r="L34" s="165">
        <f>ROUND(F34*(G34),2)</f>
        <v>0</v>
      </c>
      <c r="M34" s="165">
        <f>ROUND(F34*(H34),2)</f>
        <v>0</v>
      </c>
      <c r="N34" s="165">
        <v>0</v>
      </c>
      <c r="O34" s="165"/>
      <c r="P34" s="170">
        <v>0.46166000000000001</v>
      </c>
      <c r="Q34" s="170"/>
      <c r="R34" s="170">
        <v>0.46166000000000001</v>
      </c>
      <c r="S34" s="165">
        <f>ROUND(F34*(P34),3)</f>
        <v>15.281000000000001</v>
      </c>
      <c r="T34" s="166"/>
      <c r="U34" s="166"/>
      <c r="V34" s="170"/>
      <c r="Z34">
        <v>0</v>
      </c>
    </row>
    <row r="35" spans="1:26" x14ac:dyDescent="0.25">
      <c r="A35" s="146"/>
      <c r="B35" s="146"/>
      <c r="C35" s="161" t="s">
        <v>146</v>
      </c>
      <c r="D35" s="160" t="s">
        <v>80</v>
      </c>
      <c r="E35" s="146"/>
      <c r="F35" s="159"/>
      <c r="G35" s="149">
        <f>ROUND((SUM(L30:L34))/1,2)</f>
        <v>0</v>
      </c>
      <c r="H35" s="149">
        <f>ROUND((SUM(M30:M34))/1,2)</f>
        <v>0</v>
      </c>
      <c r="I35" s="149">
        <f>ROUND((SUM(I30:I34))/1,2)</f>
        <v>0</v>
      </c>
      <c r="J35" s="146"/>
      <c r="K35" s="146"/>
      <c r="L35" s="146">
        <f>ROUND((SUM(L30:L34))/1,2)</f>
        <v>0</v>
      </c>
      <c r="M35" s="146">
        <f>ROUND((SUM(M30:M34))/1,2)</f>
        <v>0</v>
      </c>
      <c r="N35" s="146"/>
      <c r="O35" s="146"/>
      <c r="P35" s="180"/>
      <c r="Q35" s="146"/>
      <c r="R35" s="146"/>
      <c r="S35" s="180">
        <f>ROUND((SUM(S30:S34))/1,2)</f>
        <v>45.15</v>
      </c>
      <c r="T35" s="143"/>
      <c r="U35" s="143"/>
      <c r="V35" s="2">
        <f>ROUND((SUM(V30:V34))/1,2)</f>
        <v>0</v>
      </c>
      <c r="W35" s="143"/>
      <c r="X35" s="143"/>
      <c r="Y35" s="143"/>
      <c r="Z35" s="143"/>
    </row>
    <row r="36" spans="1:26" x14ac:dyDescent="0.25">
      <c r="A36" s="1"/>
      <c r="B36" s="1"/>
      <c r="C36" s="1"/>
      <c r="D36" s="1"/>
      <c r="E36" s="1"/>
      <c r="F36" s="155"/>
      <c r="G36" s="139"/>
      <c r="H36" s="139"/>
      <c r="I36" s="139"/>
      <c r="J36" s="1"/>
      <c r="K36" s="1"/>
      <c r="L36" s="1"/>
      <c r="M36" s="1"/>
      <c r="N36" s="1"/>
      <c r="O36" s="1"/>
      <c r="P36" s="1"/>
      <c r="Q36" s="1"/>
      <c r="R36" s="1"/>
      <c r="S36" s="1"/>
      <c r="V36" s="1"/>
    </row>
    <row r="37" spans="1:26" x14ac:dyDescent="0.25">
      <c r="A37" s="146"/>
      <c r="B37" s="146"/>
      <c r="C37" s="161" t="s">
        <v>156</v>
      </c>
      <c r="D37" s="160" t="s">
        <v>81</v>
      </c>
      <c r="E37" s="146"/>
      <c r="F37" s="159"/>
      <c r="G37" s="147"/>
      <c r="H37" s="147"/>
      <c r="I37" s="147"/>
      <c r="J37" s="146"/>
      <c r="K37" s="146"/>
      <c r="L37" s="146"/>
      <c r="M37" s="146"/>
      <c r="N37" s="146"/>
      <c r="O37" s="146"/>
      <c r="P37" s="146"/>
      <c r="Q37" s="146"/>
      <c r="R37" s="146"/>
      <c r="S37" s="146"/>
      <c r="T37" s="143"/>
      <c r="U37" s="143"/>
      <c r="V37" s="146"/>
      <c r="W37" s="143"/>
      <c r="X37" s="143"/>
      <c r="Y37" s="143"/>
      <c r="Z37" s="143"/>
    </row>
    <row r="38" spans="1:26" ht="24.95" customHeight="1" x14ac:dyDescent="0.25">
      <c r="A38" s="167">
        <v>19</v>
      </c>
      <c r="B38" s="162" t="s">
        <v>157</v>
      </c>
      <c r="C38" s="168" t="s">
        <v>201</v>
      </c>
      <c r="D38" s="162" t="s">
        <v>202</v>
      </c>
      <c r="E38" s="162" t="s">
        <v>203</v>
      </c>
      <c r="F38" s="163">
        <v>8</v>
      </c>
      <c r="G38" s="169"/>
      <c r="H38" s="169"/>
      <c r="I38" s="164">
        <f>ROUND(F38*(G38+H38),2)</f>
        <v>0</v>
      </c>
      <c r="J38" s="162">
        <f>ROUND(F38*(N38),2)</f>
        <v>0</v>
      </c>
      <c r="K38" s="165">
        <f>ROUND(F38*(O38),2)</f>
        <v>0</v>
      </c>
      <c r="L38" s="165">
        <f>ROUND(F38*(G38),2)</f>
        <v>0</v>
      </c>
      <c r="M38" s="165">
        <f>ROUND(F38*(H38),2)</f>
        <v>0</v>
      </c>
      <c r="N38" s="165">
        <v>0</v>
      </c>
      <c r="O38" s="165"/>
      <c r="P38" s="170">
        <v>1.504E-2</v>
      </c>
      <c r="Q38" s="170"/>
      <c r="R38" s="170">
        <v>1.504E-2</v>
      </c>
      <c r="S38" s="165">
        <f>ROUND(F38*(P38),3)</f>
        <v>0.12</v>
      </c>
      <c r="T38" s="166"/>
      <c r="U38" s="166"/>
      <c r="V38" s="170"/>
      <c r="Z38">
        <v>0</v>
      </c>
    </row>
    <row r="39" spans="1:26" ht="24.95" customHeight="1" x14ac:dyDescent="0.25">
      <c r="A39" s="176">
        <v>20</v>
      </c>
      <c r="B39" s="171" t="s">
        <v>160</v>
      </c>
      <c r="C39" s="177" t="s">
        <v>204</v>
      </c>
      <c r="D39" s="171" t="s">
        <v>205</v>
      </c>
      <c r="E39" s="171" t="s">
        <v>206</v>
      </c>
      <c r="F39" s="172">
        <v>2</v>
      </c>
      <c r="G39" s="178"/>
      <c r="H39" s="178"/>
      <c r="I39" s="173">
        <f>ROUND(F39*(G39+H39),2)</f>
        <v>0</v>
      </c>
      <c r="J39" s="171">
        <f>ROUND(F39*(N39),2)</f>
        <v>0</v>
      </c>
      <c r="K39" s="174">
        <f>ROUND(F39*(O39),2)</f>
        <v>0</v>
      </c>
      <c r="L39" s="174">
        <f>ROUND(F39*(G39),2)</f>
        <v>0</v>
      </c>
      <c r="M39" s="174">
        <f>ROUND(F39*(H39),2)</f>
        <v>0</v>
      </c>
      <c r="N39" s="174">
        <v>0</v>
      </c>
      <c r="O39" s="174"/>
      <c r="P39" s="179"/>
      <c r="Q39" s="179"/>
      <c r="R39" s="179"/>
      <c r="S39" s="174">
        <f>ROUND(F39*(P39),3)</f>
        <v>0</v>
      </c>
      <c r="T39" s="175"/>
      <c r="U39" s="175"/>
      <c r="V39" s="179"/>
      <c r="Z39">
        <v>0</v>
      </c>
    </row>
    <row r="40" spans="1:26" x14ac:dyDescent="0.25">
      <c r="A40" s="146"/>
      <c r="B40" s="146"/>
      <c r="C40" s="161" t="s">
        <v>156</v>
      </c>
      <c r="D40" s="160" t="s">
        <v>81</v>
      </c>
      <c r="E40" s="146"/>
      <c r="F40" s="159"/>
      <c r="G40" s="149">
        <f>ROUND((SUM(L37:L39))/1,2)</f>
        <v>0</v>
      </c>
      <c r="H40" s="149">
        <f>ROUND((SUM(M37:M39))/1,2)</f>
        <v>0</v>
      </c>
      <c r="I40" s="149">
        <f>ROUND((SUM(I37:I39))/1,2)</f>
        <v>0</v>
      </c>
      <c r="J40" s="146"/>
      <c r="K40" s="146"/>
      <c r="L40" s="146">
        <f>ROUND((SUM(L37:L39))/1,2)</f>
        <v>0</v>
      </c>
      <c r="M40" s="146">
        <f>ROUND((SUM(M37:M39))/1,2)</f>
        <v>0</v>
      </c>
      <c r="N40" s="146"/>
      <c r="O40" s="146"/>
      <c r="P40" s="180"/>
      <c r="Q40" s="146"/>
      <c r="R40" s="146"/>
      <c r="S40" s="180">
        <f>ROUND((SUM(S37:S39))/1,2)</f>
        <v>0.12</v>
      </c>
      <c r="T40" s="143"/>
      <c r="U40" s="143"/>
      <c r="V40" s="2">
        <f>ROUND((SUM(V37:V39))/1,2)</f>
        <v>0</v>
      </c>
      <c r="W40" s="143"/>
      <c r="X40" s="143"/>
      <c r="Y40" s="143"/>
      <c r="Z40" s="143"/>
    </row>
    <row r="41" spans="1:26" x14ac:dyDescent="0.25">
      <c r="A41" s="1"/>
      <c r="B41" s="1"/>
      <c r="C41" s="1"/>
      <c r="D41" s="1"/>
      <c r="E41" s="1"/>
      <c r="F41" s="155"/>
      <c r="G41" s="139"/>
      <c r="H41" s="139"/>
      <c r="I41" s="139"/>
      <c r="J41" s="1"/>
      <c r="K41" s="1"/>
      <c r="L41" s="1"/>
      <c r="M41" s="1"/>
      <c r="N41" s="1"/>
      <c r="O41" s="1"/>
      <c r="P41" s="1"/>
      <c r="Q41" s="1"/>
      <c r="R41" s="1"/>
      <c r="S41" s="1"/>
      <c r="V41" s="1"/>
    </row>
    <row r="42" spans="1:26" x14ac:dyDescent="0.25">
      <c r="A42" s="146"/>
      <c r="B42" s="146"/>
      <c r="C42" s="161" t="s">
        <v>166</v>
      </c>
      <c r="D42" s="160" t="s">
        <v>82</v>
      </c>
      <c r="E42" s="146"/>
      <c r="F42" s="159"/>
      <c r="G42" s="147"/>
      <c r="H42" s="147"/>
      <c r="I42" s="147"/>
      <c r="J42" s="146"/>
      <c r="K42" s="146"/>
      <c r="L42" s="146"/>
      <c r="M42" s="146"/>
      <c r="N42" s="146"/>
      <c r="O42" s="146"/>
      <c r="P42" s="146"/>
      <c r="Q42" s="146"/>
      <c r="R42" s="146"/>
      <c r="S42" s="146"/>
      <c r="T42" s="143"/>
      <c r="U42" s="143"/>
      <c r="V42" s="146"/>
      <c r="W42" s="143"/>
      <c r="X42" s="143"/>
      <c r="Y42" s="143"/>
      <c r="Z42" s="143"/>
    </row>
    <row r="43" spans="1:26" ht="24.95" customHeight="1" x14ac:dyDescent="0.25">
      <c r="A43" s="167">
        <v>21</v>
      </c>
      <c r="B43" s="162" t="s">
        <v>167</v>
      </c>
      <c r="C43" s="168" t="s">
        <v>168</v>
      </c>
      <c r="D43" s="162" t="s">
        <v>169</v>
      </c>
      <c r="E43" s="162" t="s">
        <v>170</v>
      </c>
      <c r="F43" s="163">
        <v>5.6999999999999995E-2</v>
      </c>
      <c r="G43" s="169"/>
      <c r="H43" s="169"/>
      <c r="I43" s="164">
        <f t="shared" ref="I43:I53" si="6">ROUND(F43*(G43+H43),2)</f>
        <v>0</v>
      </c>
      <c r="J43" s="162">
        <f t="shared" ref="J43:J53" si="7">ROUND(F43*(N43),2)</f>
        <v>0</v>
      </c>
      <c r="K43" s="165">
        <f t="shared" ref="K43:K53" si="8">ROUND(F43*(O43),2)</f>
        <v>0</v>
      </c>
      <c r="L43" s="165">
        <f t="shared" ref="L43:L53" si="9">ROUND(F43*(G43),2)</f>
        <v>0</v>
      </c>
      <c r="M43" s="165">
        <f t="shared" ref="M43:M53" si="10">ROUND(F43*(H43),2)</f>
        <v>0</v>
      </c>
      <c r="N43" s="165">
        <v>0</v>
      </c>
      <c r="O43" s="165"/>
      <c r="P43" s="170"/>
      <c r="Q43" s="170"/>
      <c r="R43" s="170"/>
      <c r="S43" s="165">
        <f t="shared" ref="S43:S53" si="11">ROUND(F43*(P43),3)</f>
        <v>0</v>
      </c>
      <c r="T43" s="166"/>
      <c r="U43" s="166"/>
      <c r="V43" s="170"/>
      <c r="Z43">
        <v>0</v>
      </c>
    </row>
    <row r="44" spans="1:26" ht="24.95" customHeight="1" x14ac:dyDescent="0.25">
      <c r="A44" s="167">
        <v>22</v>
      </c>
      <c r="B44" s="162" t="s">
        <v>167</v>
      </c>
      <c r="C44" s="168" t="s">
        <v>171</v>
      </c>
      <c r="D44" s="162" t="s">
        <v>172</v>
      </c>
      <c r="E44" s="162" t="s">
        <v>170</v>
      </c>
      <c r="F44" s="163">
        <v>3.9329999999999998</v>
      </c>
      <c r="G44" s="169"/>
      <c r="H44" s="169"/>
      <c r="I44" s="164">
        <f t="shared" si="6"/>
        <v>0</v>
      </c>
      <c r="J44" s="162">
        <f t="shared" si="7"/>
        <v>0</v>
      </c>
      <c r="K44" s="165">
        <f t="shared" si="8"/>
        <v>0</v>
      </c>
      <c r="L44" s="165">
        <f t="shared" si="9"/>
        <v>0</v>
      </c>
      <c r="M44" s="165">
        <f t="shared" si="10"/>
        <v>0</v>
      </c>
      <c r="N44" s="165">
        <v>0</v>
      </c>
      <c r="O44" s="165"/>
      <c r="P44" s="170"/>
      <c r="Q44" s="170"/>
      <c r="R44" s="170"/>
      <c r="S44" s="165">
        <f t="shared" si="11"/>
        <v>0</v>
      </c>
      <c r="T44" s="166"/>
      <c r="U44" s="166"/>
      <c r="V44" s="170"/>
      <c r="Z44">
        <v>0</v>
      </c>
    </row>
    <row r="45" spans="1:26" ht="24.95" customHeight="1" x14ac:dyDescent="0.25">
      <c r="A45" s="167">
        <v>23</v>
      </c>
      <c r="B45" s="162" t="s">
        <v>167</v>
      </c>
      <c r="C45" s="168" t="s">
        <v>175</v>
      </c>
      <c r="D45" s="162" t="s">
        <v>176</v>
      </c>
      <c r="E45" s="162" t="s">
        <v>170</v>
      </c>
      <c r="F45" s="163">
        <v>5.6999999999999995E-2</v>
      </c>
      <c r="G45" s="169"/>
      <c r="H45" s="169"/>
      <c r="I45" s="164">
        <f t="shared" si="6"/>
        <v>0</v>
      </c>
      <c r="J45" s="162">
        <f t="shared" si="7"/>
        <v>0</v>
      </c>
      <c r="K45" s="165">
        <f t="shared" si="8"/>
        <v>0</v>
      </c>
      <c r="L45" s="165">
        <f t="shared" si="9"/>
        <v>0</v>
      </c>
      <c r="M45" s="165">
        <f t="shared" si="10"/>
        <v>0</v>
      </c>
      <c r="N45" s="165">
        <v>0</v>
      </c>
      <c r="O45" s="165"/>
      <c r="P45" s="170"/>
      <c r="Q45" s="170"/>
      <c r="R45" s="170"/>
      <c r="S45" s="165">
        <f t="shared" si="11"/>
        <v>0</v>
      </c>
      <c r="T45" s="166"/>
      <c r="U45" s="166"/>
      <c r="V45" s="170"/>
      <c r="Z45">
        <v>0</v>
      </c>
    </row>
    <row r="46" spans="1:26" ht="24.95" customHeight="1" x14ac:dyDescent="0.25">
      <c r="A46" s="167">
        <v>24</v>
      </c>
      <c r="B46" s="162" t="s">
        <v>147</v>
      </c>
      <c r="C46" s="168" t="s">
        <v>207</v>
      </c>
      <c r="D46" s="162" t="s">
        <v>208</v>
      </c>
      <c r="E46" s="162" t="s">
        <v>103</v>
      </c>
      <c r="F46" s="163">
        <v>5</v>
      </c>
      <c r="G46" s="169"/>
      <c r="H46" s="169"/>
      <c r="I46" s="164">
        <f t="shared" si="6"/>
        <v>0</v>
      </c>
      <c r="J46" s="162">
        <f t="shared" si="7"/>
        <v>0</v>
      </c>
      <c r="K46" s="165">
        <f t="shared" si="8"/>
        <v>0</v>
      </c>
      <c r="L46" s="165">
        <f t="shared" si="9"/>
        <v>0</v>
      </c>
      <c r="M46" s="165">
        <f t="shared" si="10"/>
        <v>0</v>
      </c>
      <c r="N46" s="165">
        <v>0</v>
      </c>
      <c r="O46" s="165"/>
      <c r="P46" s="170"/>
      <c r="Q46" s="170"/>
      <c r="R46" s="170"/>
      <c r="S46" s="165">
        <f t="shared" si="11"/>
        <v>0</v>
      </c>
      <c r="T46" s="166"/>
      <c r="U46" s="166"/>
      <c r="V46" s="170"/>
      <c r="Z46">
        <v>0</v>
      </c>
    </row>
    <row r="47" spans="1:26" ht="24.95" customHeight="1" x14ac:dyDescent="0.25">
      <c r="A47" s="167">
        <v>25</v>
      </c>
      <c r="B47" s="162" t="s">
        <v>177</v>
      </c>
      <c r="C47" s="168" t="s">
        <v>209</v>
      </c>
      <c r="D47" s="162" t="s">
        <v>210</v>
      </c>
      <c r="E47" s="162" t="s">
        <v>103</v>
      </c>
      <c r="F47" s="163">
        <v>8.8000000000000007</v>
      </c>
      <c r="G47" s="169"/>
      <c r="H47" s="169"/>
      <c r="I47" s="164">
        <f t="shared" si="6"/>
        <v>0</v>
      </c>
      <c r="J47" s="162">
        <f t="shared" si="7"/>
        <v>0</v>
      </c>
      <c r="K47" s="165">
        <f t="shared" si="8"/>
        <v>0</v>
      </c>
      <c r="L47" s="165">
        <f t="shared" si="9"/>
        <v>0</v>
      </c>
      <c r="M47" s="165">
        <f t="shared" si="10"/>
        <v>0</v>
      </c>
      <c r="N47" s="165">
        <v>0</v>
      </c>
      <c r="O47" s="165"/>
      <c r="P47" s="170"/>
      <c r="Q47" s="170"/>
      <c r="R47" s="170"/>
      <c r="S47" s="165">
        <f t="shared" si="11"/>
        <v>0</v>
      </c>
      <c r="T47" s="166"/>
      <c r="U47" s="166"/>
      <c r="V47" s="170">
        <f>ROUND(F47*(X47),3)</f>
        <v>8.6240000000000006</v>
      </c>
      <c r="X47">
        <v>0.98</v>
      </c>
      <c r="Z47">
        <v>0</v>
      </c>
    </row>
    <row r="48" spans="1:26" ht="24.95" customHeight="1" x14ac:dyDescent="0.25">
      <c r="A48" s="167">
        <v>26</v>
      </c>
      <c r="B48" s="162" t="s">
        <v>211</v>
      </c>
      <c r="C48" s="168" t="s">
        <v>212</v>
      </c>
      <c r="D48" s="162" t="s">
        <v>213</v>
      </c>
      <c r="E48" s="162" t="s">
        <v>106</v>
      </c>
      <c r="F48" s="163">
        <v>1.4</v>
      </c>
      <c r="G48" s="169"/>
      <c r="H48" s="169"/>
      <c r="I48" s="164">
        <f t="shared" si="6"/>
        <v>0</v>
      </c>
      <c r="J48" s="162">
        <f t="shared" si="7"/>
        <v>0</v>
      </c>
      <c r="K48" s="165">
        <f t="shared" si="8"/>
        <v>0</v>
      </c>
      <c r="L48" s="165">
        <f t="shared" si="9"/>
        <v>0</v>
      </c>
      <c r="M48" s="165">
        <f t="shared" si="10"/>
        <v>0</v>
      </c>
      <c r="N48" s="165">
        <v>0</v>
      </c>
      <c r="O48" s="165"/>
      <c r="P48" s="170"/>
      <c r="Q48" s="170"/>
      <c r="R48" s="170"/>
      <c r="S48" s="165">
        <f t="shared" si="11"/>
        <v>0</v>
      </c>
      <c r="T48" s="166"/>
      <c r="U48" s="166"/>
      <c r="V48" s="170"/>
      <c r="Z48">
        <v>0</v>
      </c>
    </row>
    <row r="49" spans="1:26" ht="24.95" customHeight="1" x14ac:dyDescent="0.25">
      <c r="A49" s="167">
        <v>27</v>
      </c>
      <c r="B49" s="162" t="s">
        <v>180</v>
      </c>
      <c r="C49" s="168" t="s">
        <v>181</v>
      </c>
      <c r="D49" s="162" t="s">
        <v>182</v>
      </c>
      <c r="E49" s="162" t="s">
        <v>170</v>
      </c>
      <c r="F49" s="163">
        <v>5.6999999999999995E-2</v>
      </c>
      <c r="G49" s="169"/>
      <c r="H49" s="169"/>
      <c r="I49" s="164">
        <f t="shared" si="6"/>
        <v>0</v>
      </c>
      <c r="J49" s="162">
        <f t="shared" si="7"/>
        <v>0</v>
      </c>
      <c r="K49" s="165">
        <f t="shared" si="8"/>
        <v>0</v>
      </c>
      <c r="L49" s="165">
        <f t="shared" si="9"/>
        <v>0</v>
      </c>
      <c r="M49" s="165">
        <f t="shared" si="10"/>
        <v>0</v>
      </c>
      <c r="N49" s="165">
        <v>0</v>
      </c>
      <c r="O49" s="165"/>
      <c r="P49" s="170"/>
      <c r="Q49" s="170"/>
      <c r="R49" s="170"/>
      <c r="S49" s="165">
        <f t="shared" si="11"/>
        <v>0</v>
      </c>
      <c r="T49" s="166"/>
      <c r="U49" s="166"/>
      <c r="V49" s="170"/>
      <c r="Z49">
        <v>0</v>
      </c>
    </row>
    <row r="50" spans="1:26" ht="35.1" customHeight="1" x14ac:dyDescent="0.25">
      <c r="A50" s="167">
        <v>28</v>
      </c>
      <c r="B50" s="162" t="s">
        <v>214</v>
      </c>
      <c r="C50" s="168" t="s">
        <v>215</v>
      </c>
      <c r="D50" s="162" t="s">
        <v>216</v>
      </c>
      <c r="E50" s="162" t="s">
        <v>103</v>
      </c>
      <c r="F50" s="163">
        <v>5</v>
      </c>
      <c r="G50" s="169"/>
      <c r="H50" s="169"/>
      <c r="I50" s="164">
        <f t="shared" si="6"/>
        <v>0</v>
      </c>
      <c r="J50" s="162">
        <f t="shared" si="7"/>
        <v>0</v>
      </c>
      <c r="K50" s="165">
        <f t="shared" si="8"/>
        <v>0</v>
      </c>
      <c r="L50" s="165">
        <f t="shared" si="9"/>
        <v>0</v>
      </c>
      <c r="M50" s="165">
        <f t="shared" si="10"/>
        <v>0</v>
      </c>
      <c r="N50" s="165">
        <v>0</v>
      </c>
      <c r="O50" s="165"/>
      <c r="P50" s="170">
        <v>3.0000000000000001E-3</v>
      </c>
      <c r="Q50" s="170"/>
      <c r="R50" s="170">
        <v>3.0000000000000001E-3</v>
      </c>
      <c r="S50" s="165">
        <f t="shared" si="11"/>
        <v>1.4999999999999999E-2</v>
      </c>
      <c r="T50" s="166"/>
      <c r="U50" s="166"/>
      <c r="V50" s="170">
        <f>ROUND(F50*(X50),3)</f>
        <v>0.125</v>
      </c>
      <c r="X50">
        <v>2.5000000000000001E-2</v>
      </c>
      <c r="Z50">
        <v>0</v>
      </c>
    </row>
    <row r="51" spans="1:26" ht="35.1" customHeight="1" x14ac:dyDescent="0.25">
      <c r="A51" s="176">
        <v>29</v>
      </c>
      <c r="B51" s="171" t="s">
        <v>183</v>
      </c>
      <c r="C51" s="177" t="s">
        <v>184</v>
      </c>
      <c r="D51" s="171" t="s">
        <v>185</v>
      </c>
      <c r="E51" s="171" t="s">
        <v>186</v>
      </c>
      <c r="F51" s="172">
        <v>4</v>
      </c>
      <c r="G51" s="178"/>
      <c r="H51" s="178"/>
      <c r="I51" s="173">
        <f t="shared" si="6"/>
        <v>0</v>
      </c>
      <c r="J51" s="171">
        <f t="shared" si="7"/>
        <v>0</v>
      </c>
      <c r="K51" s="174">
        <f t="shared" si="8"/>
        <v>0</v>
      </c>
      <c r="L51" s="174">
        <f t="shared" si="9"/>
        <v>0</v>
      </c>
      <c r="M51" s="174">
        <f t="shared" si="10"/>
        <v>0</v>
      </c>
      <c r="N51" s="174">
        <v>0</v>
      </c>
      <c r="O51" s="174"/>
      <c r="P51" s="179">
        <v>1.4999999999999999E-2</v>
      </c>
      <c r="Q51" s="179"/>
      <c r="R51" s="179">
        <v>1.4999999999999999E-2</v>
      </c>
      <c r="S51" s="174">
        <f t="shared" si="11"/>
        <v>0.06</v>
      </c>
      <c r="T51" s="175"/>
      <c r="U51" s="175"/>
      <c r="V51" s="179">
        <f>ROUND(F51*(X51),3)</f>
        <v>1</v>
      </c>
      <c r="X51">
        <v>0.25</v>
      </c>
      <c r="Z51">
        <v>0</v>
      </c>
    </row>
    <row r="52" spans="1:26" ht="24.95" customHeight="1" x14ac:dyDescent="0.25">
      <c r="A52" s="176">
        <v>30</v>
      </c>
      <c r="B52" s="171" t="s">
        <v>217</v>
      </c>
      <c r="C52" s="177" t="s">
        <v>218</v>
      </c>
      <c r="D52" s="171" t="s">
        <v>219</v>
      </c>
      <c r="E52" s="171" t="s">
        <v>109</v>
      </c>
      <c r="F52" s="172">
        <v>7.4999999999999997E-2</v>
      </c>
      <c r="G52" s="178"/>
      <c r="H52" s="178"/>
      <c r="I52" s="173">
        <f t="shared" si="6"/>
        <v>0</v>
      </c>
      <c r="J52" s="171">
        <f t="shared" si="7"/>
        <v>0</v>
      </c>
      <c r="K52" s="174">
        <f t="shared" si="8"/>
        <v>0</v>
      </c>
      <c r="L52" s="174">
        <f t="shared" si="9"/>
        <v>0</v>
      </c>
      <c r="M52" s="174">
        <f t="shared" si="10"/>
        <v>0</v>
      </c>
      <c r="N52" s="174">
        <v>0</v>
      </c>
      <c r="O52" s="174"/>
      <c r="P52" s="179">
        <v>0.55000000000000004</v>
      </c>
      <c r="Q52" s="179"/>
      <c r="R52" s="179">
        <v>0.55000000000000004</v>
      </c>
      <c r="S52" s="174">
        <f t="shared" si="11"/>
        <v>4.1000000000000002E-2</v>
      </c>
      <c r="T52" s="175"/>
      <c r="U52" s="175"/>
      <c r="V52" s="179"/>
      <c r="Z52">
        <v>0</v>
      </c>
    </row>
    <row r="53" spans="1:26" ht="24.95" customHeight="1" x14ac:dyDescent="0.25">
      <c r="A53" s="176">
        <v>31</v>
      </c>
      <c r="B53" s="171" t="s">
        <v>217</v>
      </c>
      <c r="C53" s="177" t="s">
        <v>220</v>
      </c>
      <c r="D53" s="171" t="s">
        <v>221</v>
      </c>
      <c r="E53" s="171" t="s">
        <v>109</v>
      </c>
      <c r="F53" s="172">
        <v>0.10000000000000002</v>
      </c>
      <c r="G53" s="178"/>
      <c r="H53" s="178"/>
      <c r="I53" s="173">
        <f t="shared" si="6"/>
        <v>0</v>
      </c>
      <c r="J53" s="171">
        <f t="shared" si="7"/>
        <v>0</v>
      </c>
      <c r="K53" s="174">
        <f t="shared" si="8"/>
        <v>0</v>
      </c>
      <c r="L53" s="174">
        <f t="shared" si="9"/>
        <v>0</v>
      </c>
      <c r="M53" s="174">
        <f t="shared" si="10"/>
        <v>0</v>
      </c>
      <c r="N53" s="174">
        <v>0</v>
      </c>
      <c r="O53" s="174"/>
      <c r="P53" s="179">
        <v>0.55000000000000004</v>
      </c>
      <c r="Q53" s="179"/>
      <c r="R53" s="179">
        <v>0.55000000000000004</v>
      </c>
      <c r="S53" s="174">
        <f t="shared" si="11"/>
        <v>5.5E-2</v>
      </c>
      <c r="T53" s="175"/>
      <c r="U53" s="175"/>
      <c r="V53" s="179"/>
      <c r="Z53">
        <v>0</v>
      </c>
    </row>
    <row r="54" spans="1:26" x14ac:dyDescent="0.25">
      <c r="A54" s="146"/>
      <c r="B54" s="146"/>
      <c r="C54" s="161" t="s">
        <v>166</v>
      </c>
      <c r="D54" s="160" t="s">
        <v>82</v>
      </c>
      <c r="E54" s="146"/>
      <c r="F54" s="159"/>
      <c r="G54" s="149">
        <f>ROUND((SUM(L42:L53))/1,2)</f>
        <v>0</v>
      </c>
      <c r="H54" s="149">
        <f>ROUND((SUM(M42:M53))/1,2)</f>
        <v>0</v>
      </c>
      <c r="I54" s="149">
        <f>ROUND((SUM(I42:I53))/1,2)</f>
        <v>0</v>
      </c>
      <c r="J54" s="146"/>
      <c r="K54" s="146"/>
      <c r="L54" s="146">
        <f>ROUND((SUM(L42:L53))/1,2)</f>
        <v>0</v>
      </c>
      <c r="M54" s="146">
        <f>ROUND((SUM(M42:M53))/1,2)</f>
        <v>0</v>
      </c>
      <c r="N54" s="146"/>
      <c r="O54" s="146"/>
      <c r="P54" s="180"/>
      <c r="Q54" s="146"/>
      <c r="R54" s="146"/>
      <c r="S54" s="180">
        <f>ROUND((SUM(S42:S53))/1,2)</f>
        <v>0.17</v>
      </c>
      <c r="T54" s="143"/>
      <c r="U54" s="143"/>
      <c r="V54" s="2">
        <f>ROUND((SUM(V42:V53))/1,2)</f>
        <v>9.75</v>
      </c>
      <c r="W54" s="143"/>
      <c r="X54" s="143"/>
      <c r="Y54" s="143"/>
      <c r="Z54" s="143"/>
    </row>
    <row r="55" spans="1:26" x14ac:dyDescent="0.25">
      <c r="A55" s="1"/>
      <c r="B55" s="1"/>
      <c r="C55" s="1"/>
      <c r="D55" s="1"/>
      <c r="E55" s="1"/>
      <c r="F55" s="155"/>
      <c r="G55" s="139"/>
      <c r="H55" s="139"/>
      <c r="I55" s="139"/>
      <c r="J55" s="1"/>
      <c r="K55" s="1"/>
      <c r="L55" s="1"/>
      <c r="M55" s="1"/>
      <c r="N55" s="1"/>
      <c r="O55" s="1"/>
      <c r="P55" s="1"/>
      <c r="Q55" s="1"/>
      <c r="R55" s="1"/>
      <c r="S55" s="1"/>
      <c r="V55" s="1"/>
    </row>
    <row r="56" spans="1:26" x14ac:dyDescent="0.25">
      <c r="A56" s="146"/>
      <c r="B56" s="146"/>
      <c r="C56" s="161" t="s">
        <v>187</v>
      </c>
      <c r="D56" s="160" t="s">
        <v>83</v>
      </c>
      <c r="E56" s="146"/>
      <c r="F56" s="159"/>
      <c r="G56" s="147"/>
      <c r="H56" s="147"/>
      <c r="I56" s="147"/>
      <c r="J56" s="146"/>
      <c r="K56" s="146"/>
      <c r="L56" s="146"/>
      <c r="M56" s="146"/>
      <c r="N56" s="146"/>
      <c r="O56" s="146"/>
      <c r="P56" s="146"/>
      <c r="Q56" s="146"/>
      <c r="R56" s="146"/>
      <c r="S56" s="146"/>
      <c r="T56" s="143"/>
      <c r="U56" s="143"/>
      <c r="V56" s="146"/>
      <c r="W56" s="143"/>
      <c r="X56" s="143"/>
      <c r="Y56" s="143"/>
      <c r="Z56" s="143"/>
    </row>
    <row r="57" spans="1:26" ht="24.95" customHeight="1" x14ac:dyDescent="0.25">
      <c r="A57" s="167">
        <v>32</v>
      </c>
      <c r="B57" s="162" t="s">
        <v>147</v>
      </c>
      <c r="C57" s="168" t="s">
        <v>188</v>
      </c>
      <c r="D57" s="162" t="s">
        <v>189</v>
      </c>
      <c r="E57" s="162" t="s">
        <v>131</v>
      </c>
      <c r="F57" s="163">
        <v>75.909009460000021</v>
      </c>
      <c r="G57" s="169"/>
      <c r="H57" s="169"/>
      <c r="I57" s="164">
        <f>ROUND(F57*(G57+H57),2)</f>
        <v>0</v>
      </c>
      <c r="J57" s="162">
        <f>ROUND(F57*(N57),2)</f>
        <v>0</v>
      </c>
      <c r="K57" s="165">
        <f>ROUND(F57*(O57),2)</f>
        <v>0</v>
      </c>
      <c r="L57" s="165">
        <f>ROUND(F57*(G57),2)</f>
        <v>0</v>
      </c>
      <c r="M57" s="165">
        <f>ROUND(F57*(H57),2)</f>
        <v>0</v>
      </c>
      <c r="N57" s="165">
        <v>0</v>
      </c>
      <c r="O57" s="165"/>
      <c r="P57" s="170"/>
      <c r="Q57" s="170"/>
      <c r="R57" s="170"/>
      <c r="S57" s="165">
        <f>ROUND(F57*(P57),3)</f>
        <v>0</v>
      </c>
      <c r="T57" s="166"/>
      <c r="U57" s="166"/>
      <c r="V57" s="170"/>
      <c r="Z57">
        <v>0</v>
      </c>
    </row>
    <row r="58" spans="1:26" x14ac:dyDescent="0.25">
      <c r="A58" s="146"/>
      <c r="B58" s="146"/>
      <c r="C58" s="160">
        <v>99</v>
      </c>
      <c r="D58" s="160" t="s">
        <v>83</v>
      </c>
      <c r="E58" s="146"/>
      <c r="F58" s="159"/>
      <c r="G58" s="149">
        <f>ROUND((SUM(L56:L57))/1,2)</f>
        <v>0</v>
      </c>
      <c r="H58" s="149">
        <f>ROUND((SUM(M56:M57))/1,2)</f>
        <v>0</v>
      </c>
      <c r="I58" s="149">
        <f>ROUND((SUM(I56:I57))/1,2)</f>
        <v>0</v>
      </c>
      <c r="J58" s="146"/>
      <c r="K58" s="146"/>
      <c r="L58" s="146">
        <f>ROUND((SUM(L56:L57))/1,2)</f>
        <v>0</v>
      </c>
      <c r="M58" s="146">
        <f>ROUND((SUM(M56:M57))/1,2)</f>
        <v>0</v>
      </c>
      <c r="N58" s="146"/>
      <c r="O58" s="146"/>
      <c r="P58" s="180"/>
      <c r="Q58" s="1"/>
      <c r="R58" s="1"/>
      <c r="S58" s="180">
        <f>ROUND((SUM(S56:S57))/1,2)</f>
        <v>0</v>
      </c>
      <c r="T58" s="181"/>
      <c r="U58" s="181"/>
      <c r="V58" s="2">
        <f>ROUND((SUM(V56:V57))/1,2)</f>
        <v>0</v>
      </c>
    </row>
    <row r="59" spans="1:26" x14ac:dyDescent="0.25">
      <c r="A59" s="1"/>
      <c r="B59" s="1"/>
      <c r="C59" s="1"/>
      <c r="D59" s="1"/>
      <c r="E59" s="1"/>
      <c r="F59" s="155"/>
      <c r="G59" s="139"/>
      <c r="H59" s="139"/>
      <c r="I59" s="139"/>
      <c r="J59" s="1"/>
      <c r="K59" s="1"/>
      <c r="L59" s="1"/>
      <c r="M59" s="1"/>
      <c r="N59" s="1"/>
      <c r="O59" s="1"/>
      <c r="P59" s="1"/>
      <c r="Q59" s="1"/>
      <c r="R59" s="1"/>
      <c r="S59" s="1"/>
      <c r="V59" s="1"/>
    </row>
    <row r="60" spans="1:26" x14ac:dyDescent="0.25">
      <c r="A60" s="146"/>
      <c r="B60" s="146"/>
      <c r="C60" s="146"/>
      <c r="D60" s="2" t="s">
        <v>76</v>
      </c>
      <c r="E60" s="146"/>
      <c r="F60" s="159"/>
      <c r="G60" s="149">
        <f>ROUND((SUM(L9:L59))/2,2)</f>
        <v>0</v>
      </c>
      <c r="H60" s="149">
        <f>ROUND((SUM(M9:M59))/2,2)</f>
        <v>0</v>
      </c>
      <c r="I60" s="149">
        <f>ROUND((SUM(I9:I59))/2,2)</f>
        <v>0</v>
      </c>
      <c r="J60" s="146"/>
      <c r="K60" s="146"/>
      <c r="L60" s="146">
        <f>ROUND((SUM(L9:L59))/2,2)</f>
        <v>0</v>
      </c>
      <c r="M60" s="146">
        <f>ROUND((SUM(M9:M59))/2,2)</f>
        <v>0</v>
      </c>
      <c r="N60" s="146"/>
      <c r="O60" s="146"/>
      <c r="P60" s="180"/>
      <c r="Q60" s="1"/>
      <c r="R60" s="1"/>
      <c r="S60" s="180">
        <f>ROUND((SUM(S9:S59))/2,2)</f>
        <v>75.91</v>
      </c>
      <c r="V60" s="2">
        <f>ROUND((SUM(V9:V59))/2,2)</f>
        <v>9.75</v>
      </c>
    </row>
    <row r="61" spans="1:26" x14ac:dyDescent="0.25">
      <c r="A61" s="183"/>
      <c r="B61" s="183"/>
      <c r="C61" s="183"/>
      <c r="D61" s="183" t="s">
        <v>84</v>
      </c>
      <c r="E61" s="183"/>
      <c r="F61" s="184"/>
      <c r="G61" s="185">
        <f>ROUND((SUM(L9:L60))/3,2)</f>
        <v>0</v>
      </c>
      <c r="H61" s="185">
        <f>ROUND((SUM(M9:M60))/3,2)</f>
        <v>0</v>
      </c>
      <c r="I61" s="185">
        <f>ROUND((SUM(I9:I60))/3,2)</f>
        <v>0</v>
      </c>
      <c r="J61" s="183"/>
      <c r="K61" s="185">
        <f>ROUND((SUM(K9:K60))/3,2)</f>
        <v>0</v>
      </c>
      <c r="L61" s="183">
        <f>ROUND((SUM(L9:L60))/3,2)</f>
        <v>0</v>
      </c>
      <c r="M61" s="183">
        <f>ROUND((SUM(M9:M60))/3,2)</f>
        <v>0</v>
      </c>
      <c r="N61" s="183"/>
      <c r="O61" s="183"/>
      <c r="P61" s="184"/>
      <c r="Q61" s="183"/>
      <c r="R61" s="185"/>
      <c r="S61" s="184">
        <f>ROUND((SUM(S9:S60))/3,2)</f>
        <v>75.91</v>
      </c>
      <c r="T61" s="186"/>
      <c r="U61" s="186"/>
      <c r="V61" s="183">
        <f>ROUND((SUM(V9:V60))/3,2)</f>
        <v>9.75</v>
      </c>
      <c r="X61" s="182"/>
      <c r="Y61">
        <f>(SUM(Y9:Y60))</f>
        <v>0</v>
      </c>
      <c r="Z61">
        <f>(SUM(Z9:Z60))</f>
        <v>0</v>
      </c>
    </row>
  </sheetData>
  <mergeCells count="3">
    <mergeCell ref="C1:H1"/>
    <mergeCell ref="C2:H2"/>
    <mergeCell ref="C3:H3"/>
  </mergeCells>
  <printOptions horizontalCentered="1" gridLines="1"/>
  <pageMargins left="1.1111111111111112E-2" right="1.1111111111111112E-2" top="0.75" bottom="0.75" header="0.3" footer="0.3"/>
  <pageSetup paperSize="9" scale="75" orientation="portrait" verticalDpi="0" r:id="rId1"/>
  <headerFooter>
    <oddHeader>&amp;C&amp;B&amp; Rozpočet Oprava lesných ciest na LS Bratislava, LS Majdán a LS Rohožník / SO 02 - Lesná cesta ROVNE - priepust v staničení km 0,569</oddHeader>
    <oddFooter>&amp;RStrana &amp;P z &amp;N    &amp;L&amp;7Spracované systémom Systematic® Kalkulus, tel.: 051 77 10 585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3"/>
      <c r="C1" s="13"/>
      <c r="D1" s="13"/>
      <c r="E1" s="13"/>
      <c r="F1" s="14" t="s">
        <v>20</v>
      </c>
      <c r="G1" s="13"/>
      <c r="H1" s="13"/>
      <c r="I1" s="13"/>
      <c r="J1" s="13"/>
      <c r="W1">
        <v>30.126000000000001</v>
      </c>
    </row>
    <row r="2" spans="1:23" ht="30" customHeight="1" thickTop="1" x14ac:dyDescent="0.25">
      <c r="A2" s="12"/>
      <c r="B2" s="213" t="s">
        <v>1</v>
      </c>
      <c r="C2" s="214"/>
      <c r="D2" s="214"/>
      <c r="E2" s="214"/>
      <c r="F2" s="214"/>
      <c r="G2" s="214"/>
      <c r="H2" s="214"/>
      <c r="I2" s="214"/>
      <c r="J2" s="215"/>
    </row>
    <row r="3" spans="1:23" ht="18" customHeight="1" x14ac:dyDescent="0.25">
      <c r="A3" s="12"/>
      <c r="B3" s="33" t="s">
        <v>222</v>
      </c>
      <c r="C3" s="34"/>
      <c r="D3" s="35"/>
      <c r="E3" s="35"/>
      <c r="F3" s="35"/>
      <c r="G3" s="16"/>
      <c r="H3" s="16"/>
      <c r="I3" s="36" t="s">
        <v>21</v>
      </c>
      <c r="J3" s="29"/>
    </row>
    <row r="4" spans="1:23" ht="18" customHeight="1" x14ac:dyDescent="0.25">
      <c r="A4" s="12"/>
      <c r="B4" s="22"/>
      <c r="C4" s="19"/>
      <c r="D4" s="16"/>
      <c r="E4" s="16"/>
      <c r="F4" s="16"/>
      <c r="G4" s="16"/>
      <c r="H4" s="16"/>
      <c r="I4" s="36" t="s">
        <v>23</v>
      </c>
      <c r="J4" s="29"/>
    </row>
    <row r="5" spans="1:23" ht="18" customHeight="1" thickBot="1" x14ac:dyDescent="0.3">
      <c r="A5" s="12"/>
      <c r="B5" s="37" t="s">
        <v>24</v>
      </c>
      <c r="C5" s="19"/>
      <c r="D5" s="16"/>
      <c r="E5" s="16"/>
      <c r="F5" s="38" t="s">
        <v>25</v>
      </c>
      <c r="G5" s="16"/>
      <c r="H5" s="16"/>
      <c r="I5" s="36" t="s">
        <v>26</v>
      </c>
      <c r="J5" s="39" t="s">
        <v>27</v>
      </c>
    </row>
    <row r="6" spans="1:23" ht="20.100000000000001" customHeight="1" thickTop="1" x14ac:dyDescent="0.25">
      <c r="A6" s="12"/>
      <c r="B6" s="207" t="s">
        <v>28</v>
      </c>
      <c r="C6" s="208"/>
      <c r="D6" s="208"/>
      <c r="E6" s="208"/>
      <c r="F6" s="208"/>
      <c r="G6" s="208"/>
      <c r="H6" s="208"/>
      <c r="I6" s="208"/>
      <c r="J6" s="209"/>
    </row>
    <row r="7" spans="1:23" ht="18" customHeight="1" x14ac:dyDescent="0.25">
      <c r="A7" s="12"/>
      <c r="B7" s="48" t="s">
        <v>31</v>
      </c>
      <c r="C7" s="41"/>
      <c r="D7" s="17"/>
      <c r="E7" s="17"/>
      <c r="F7" s="17"/>
      <c r="G7" s="49" t="s">
        <v>32</v>
      </c>
      <c r="H7" s="17"/>
      <c r="I7" s="27"/>
      <c r="J7" s="42"/>
    </row>
    <row r="8" spans="1:23" ht="20.100000000000001" customHeight="1" x14ac:dyDescent="0.25">
      <c r="A8" s="12"/>
      <c r="B8" s="210" t="s">
        <v>29</v>
      </c>
      <c r="C8" s="211"/>
      <c r="D8" s="211"/>
      <c r="E8" s="211"/>
      <c r="F8" s="211"/>
      <c r="G8" s="211"/>
      <c r="H8" s="211"/>
      <c r="I8" s="211"/>
      <c r="J8" s="212"/>
    </row>
    <row r="9" spans="1:23" ht="18" customHeight="1" x14ac:dyDescent="0.25">
      <c r="A9" s="12"/>
      <c r="B9" s="37" t="s">
        <v>34</v>
      </c>
      <c r="C9" s="19"/>
      <c r="D9" s="16"/>
      <c r="E9" s="16"/>
      <c r="F9" s="16"/>
      <c r="G9" s="38" t="s">
        <v>35</v>
      </c>
      <c r="H9" s="16"/>
      <c r="I9" s="26"/>
      <c r="J9" s="29"/>
    </row>
    <row r="10" spans="1:23" ht="20.100000000000001" customHeight="1" x14ac:dyDescent="0.25">
      <c r="A10" s="12"/>
      <c r="B10" s="210" t="s">
        <v>30</v>
      </c>
      <c r="C10" s="211"/>
      <c r="D10" s="211"/>
      <c r="E10" s="211"/>
      <c r="F10" s="211"/>
      <c r="G10" s="211"/>
      <c r="H10" s="211"/>
      <c r="I10" s="211"/>
      <c r="J10" s="212"/>
    </row>
    <row r="11" spans="1:23" ht="18" customHeight="1" thickBot="1" x14ac:dyDescent="0.3">
      <c r="A11" s="12"/>
      <c r="B11" s="37" t="s">
        <v>33</v>
      </c>
      <c r="C11" s="19"/>
      <c r="D11" s="16"/>
      <c r="E11" s="16"/>
      <c r="F11" s="16"/>
      <c r="G11" s="38" t="s">
        <v>32</v>
      </c>
      <c r="H11" s="16"/>
      <c r="I11" s="26"/>
      <c r="J11" s="29"/>
    </row>
    <row r="12" spans="1:23" ht="18" customHeight="1" thickTop="1" x14ac:dyDescent="0.25">
      <c r="A12" s="12"/>
      <c r="B12" s="43"/>
      <c r="C12" s="44"/>
      <c r="D12" s="45"/>
      <c r="E12" s="45"/>
      <c r="F12" s="45"/>
      <c r="G12" s="45"/>
      <c r="H12" s="45"/>
      <c r="I12" s="46"/>
      <c r="J12" s="47"/>
    </row>
    <row r="13" spans="1:23" ht="18" customHeight="1" thickBot="1" x14ac:dyDescent="0.3">
      <c r="A13" s="12"/>
      <c r="B13" s="40"/>
      <c r="C13" s="41"/>
      <c r="D13" s="17"/>
      <c r="E13" s="17"/>
      <c r="F13" s="17"/>
      <c r="G13" s="17"/>
      <c r="H13" s="17"/>
      <c r="I13" s="27"/>
      <c r="J13" s="42"/>
    </row>
    <row r="14" spans="1:23" ht="18" customHeight="1" thickTop="1" x14ac:dyDescent="0.25">
      <c r="A14" s="12"/>
      <c r="B14" s="51" t="s">
        <v>36</v>
      </c>
      <c r="C14" s="79" t="s">
        <v>6</v>
      </c>
      <c r="D14" s="80" t="s">
        <v>65</v>
      </c>
      <c r="E14" s="81" t="s">
        <v>66</v>
      </c>
      <c r="F14" s="79" t="s">
        <v>67</v>
      </c>
      <c r="G14" s="51" t="s">
        <v>43</v>
      </c>
      <c r="H14" s="44"/>
      <c r="I14" s="46"/>
      <c r="J14" s="47"/>
    </row>
    <row r="15" spans="1:23" ht="18" customHeight="1" x14ac:dyDescent="0.25">
      <c r="A15" s="12"/>
      <c r="B15" s="86">
        <v>1</v>
      </c>
      <c r="C15" s="87" t="s">
        <v>37</v>
      </c>
      <c r="D15" s="88">
        <f>'Rekap 1066'!B18</f>
        <v>0</v>
      </c>
      <c r="E15" s="89">
        <f>'Rekap 1066'!C18</f>
        <v>0</v>
      </c>
      <c r="F15" s="87">
        <f>'Rekap 1066'!D18</f>
        <v>0</v>
      </c>
      <c r="G15" s="52">
        <v>7</v>
      </c>
      <c r="H15" s="54" t="s">
        <v>44</v>
      </c>
      <c r="I15" s="27"/>
      <c r="J15" s="56">
        <v>0</v>
      </c>
    </row>
    <row r="16" spans="1:23" ht="18" customHeight="1" x14ac:dyDescent="0.25">
      <c r="A16" s="12"/>
      <c r="B16" s="84">
        <v>2</v>
      </c>
      <c r="C16" s="85" t="s">
        <v>38</v>
      </c>
      <c r="D16" s="90"/>
      <c r="E16" s="91"/>
      <c r="F16" s="100"/>
      <c r="G16" s="103"/>
      <c r="H16" s="115"/>
      <c r="I16" s="117"/>
      <c r="J16" s="110"/>
    </row>
    <row r="17" spans="1:26" ht="18" customHeight="1" x14ac:dyDescent="0.25">
      <c r="A17" s="12"/>
      <c r="B17" s="58">
        <v>3</v>
      </c>
      <c r="C17" s="61" t="s">
        <v>39</v>
      </c>
      <c r="D17" s="82"/>
      <c r="E17" s="83"/>
      <c r="F17" s="75"/>
      <c r="G17" s="52">
        <v>8</v>
      </c>
      <c r="H17" s="62" t="s">
        <v>45</v>
      </c>
      <c r="I17" s="117"/>
      <c r="J17" s="110">
        <f>'SO-03_Baba'!Z81</f>
        <v>0</v>
      </c>
    </row>
    <row r="18" spans="1:26" ht="18" customHeight="1" x14ac:dyDescent="0.25">
      <c r="A18" s="12"/>
      <c r="B18" s="52">
        <v>4</v>
      </c>
      <c r="C18" s="62" t="s">
        <v>40</v>
      </c>
      <c r="D18" s="66"/>
      <c r="E18" s="65"/>
      <c r="F18" s="68"/>
      <c r="G18" s="52">
        <v>9</v>
      </c>
      <c r="H18" s="62" t="s">
        <v>46</v>
      </c>
      <c r="I18" s="117"/>
      <c r="J18" s="110">
        <v>0</v>
      </c>
    </row>
    <row r="19" spans="1:26" ht="18" customHeight="1" x14ac:dyDescent="0.25">
      <c r="A19" s="12"/>
      <c r="B19" s="52">
        <v>5</v>
      </c>
      <c r="C19" s="62" t="s">
        <v>41</v>
      </c>
      <c r="D19" s="66"/>
      <c r="E19" s="65"/>
      <c r="F19" s="68"/>
      <c r="G19" s="103"/>
      <c r="H19" s="115"/>
      <c r="I19" s="117"/>
      <c r="J19" s="116"/>
    </row>
    <row r="20" spans="1:26" ht="18" customHeight="1" thickBot="1" x14ac:dyDescent="0.3">
      <c r="A20" s="12"/>
      <c r="B20" s="52">
        <v>6</v>
      </c>
      <c r="C20" s="63" t="s">
        <v>42</v>
      </c>
      <c r="D20" s="67"/>
      <c r="E20" s="95"/>
      <c r="F20" s="101">
        <f>SUM(F15:F19)</f>
        <v>0</v>
      </c>
      <c r="G20" s="52">
        <v>10</v>
      </c>
      <c r="H20" s="62" t="s">
        <v>42</v>
      </c>
      <c r="I20" s="119"/>
      <c r="J20" s="94">
        <f>SUM(J15:J19)</f>
        <v>0</v>
      </c>
    </row>
    <row r="21" spans="1:26" ht="18" customHeight="1" thickTop="1" x14ac:dyDescent="0.25">
      <c r="A21" s="12"/>
      <c r="B21" s="57" t="s">
        <v>54</v>
      </c>
      <c r="C21" s="60" t="s">
        <v>55</v>
      </c>
      <c r="D21" s="64"/>
      <c r="E21" s="18"/>
      <c r="F21" s="93"/>
      <c r="G21" s="57" t="s">
        <v>61</v>
      </c>
      <c r="H21" s="53" t="s">
        <v>55</v>
      </c>
      <c r="I21" s="27"/>
      <c r="J21" s="120"/>
    </row>
    <row r="22" spans="1:26" ht="18" customHeight="1" x14ac:dyDescent="0.25">
      <c r="A22" s="12"/>
      <c r="B22" s="58">
        <v>11</v>
      </c>
      <c r="C22" s="54" t="s">
        <v>56</v>
      </c>
      <c r="D22" s="74"/>
      <c r="E22" s="77" t="s">
        <v>59</v>
      </c>
      <c r="F22" s="75">
        <f>((F15*U22*0)+(F16*V22*0)+(F17*W22*0))/100</f>
        <v>0</v>
      </c>
      <c r="G22" s="58">
        <v>16</v>
      </c>
      <c r="H22" s="61" t="s">
        <v>62</v>
      </c>
      <c r="I22" s="118" t="s">
        <v>59</v>
      </c>
      <c r="J22" s="109">
        <f>((F15*X22*0)+(F16*Y22*0)+(F17*Z22*0))/100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2"/>
      <c r="B23" s="52">
        <v>12</v>
      </c>
      <c r="C23" s="55" t="s">
        <v>57</v>
      </c>
      <c r="D23" s="59"/>
      <c r="E23" s="77" t="s">
        <v>60</v>
      </c>
      <c r="F23" s="68">
        <f>((F15*U23*0)+(F16*V23*0)+(F17*W23*0))/100</f>
        <v>0</v>
      </c>
      <c r="G23" s="52">
        <v>17</v>
      </c>
      <c r="H23" s="62" t="s">
        <v>63</v>
      </c>
      <c r="I23" s="118" t="s">
        <v>59</v>
      </c>
      <c r="J23" s="110">
        <f>((F15*X23*0)+(F16*Y23*0)+(F17*Z23*0))/100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2"/>
      <c r="B24" s="52">
        <v>13</v>
      </c>
      <c r="C24" s="55" t="s">
        <v>58</v>
      </c>
      <c r="D24" s="59"/>
      <c r="E24" s="77" t="s">
        <v>59</v>
      </c>
      <c r="F24" s="68">
        <f>((F15*U24*0)+(F16*V24*0)+(F17*W24*0))/100</f>
        <v>0</v>
      </c>
      <c r="G24" s="52">
        <v>18</v>
      </c>
      <c r="H24" s="62" t="s">
        <v>64</v>
      </c>
      <c r="I24" s="118" t="s">
        <v>60</v>
      </c>
      <c r="J24" s="110">
        <f>((F15*X24*0)+(F16*Y24*0)+(F17*Z24*0))/100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2"/>
      <c r="B25" s="52">
        <v>14</v>
      </c>
      <c r="C25" s="19"/>
      <c r="D25" s="59"/>
      <c r="E25" s="78"/>
      <c r="F25" s="76"/>
      <c r="G25" s="52">
        <v>19</v>
      </c>
      <c r="H25" s="115"/>
      <c r="I25" s="117"/>
      <c r="J25" s="116"/>
    </row>
    <row r="26" spans="1:26" ht="18" customHeight="1" thickBot="1" x14ac:dyDescent="0.3">
      <c r="A26" s="12"/>
      <c r="B26" s="52">
        <v>15</v>
      </c>
      <c r="C26" s="55"/>
      <c r="D26" s="59"/>
      <c r="E26" s="59"/>
      <c r="F26" s="102"/>
      <c r="G26" s="52">
        <v>20</v>
      </c>
      <c r="H26" s="62" t="s">
        <v>42</v>
      </c>
      <c r="I26" s="119"/>
      <c r="J26" s="94">
        <f>SUM(J22:J25)+SUM(F22:F25)</f>
        <v>0</v>
      </c>
    </row>
    <row r="27" spans="1:26" ht="18" customHeight="1" thickTop="1" x14ac:dyDescent="0.25">
      <c r="A27" s="12"/>
      <c r="B27" s="96"/>
      <c r="C27" s="131" t="s">
        <v>70</v>
      </c>
      <c r="D27" s="124"/>
      <c r="E27" s="97"/>
      <c r="F27" s="28"/>
      <c r="G27" s="104" t="s">
        <v>47</v>
      </c>
      <c r="H27" s="99" t="s">
        <v>48</v>
      </c>
      <c r="I27" s="27"/>
      <c r="J27" s="30"/>
    </row>
    <row r="28" spans="1:26" ht="18" customHeight="1" x14ac:dyDescent="0.25">
      <c r="A28" s="12"/>
      <c r="B28" s="25"/>
      <c r="C28" s="122"/>
      <c r="D28" s="125"/>
      <c r="E28" s="21"/>
      <c r="F28" s="12"/>
      <c r="G28" s="84">
        <v>21</v>
      </c>
      <c r="H28" s="85" t="s">
        <v>49</v>
      </c>
      <c r="I28" s="112"/>
      <c r="J28" s="92">
        <f>F20+J20+F26+J26</f>
        <v>0</v>
      </c>
    </row>
    <row r="29" spans="1:26" ht="18" customHeight="1" x14ac:dyDescent="0.25">
      <c r="A29" s="12"/>
      <c r="B29" s="69"/>
      <c r="C29" s="123"/>
      <c r="D29" s="126"/>
      <c r="E29" s="21"/>
      <c r="F29" s="12"/>
      <c r="G29" s="58">
        <v>22</v>
      </c>
      <c r="H29" s="61" t="s">
        <v>50</v>
      </c>
      <c r="I29" s="113">
        <f>J28-SUM('SO-03_Baba'!K9:'SO-03_Baba'!K80)</f>
        <v>0</v>
      </c>
      <c r="J29" s="109">
        <f>ROUND(((ROUND(I29,2)*20)*1/100),2)</f>
        <v>0</v>
      </c>
    </row>
    <row r="30" spans="1:26" ht="18" customHeight="1" x14ac:dyDescent="0.25">
      <c r="A30" s="12"/>
      <c r="B30" s="22"/>
      <c r="C30" s="115"/>
      <c r="D30" s="117"/>
      <c r="E30" s="21"/>
      <c r="F30" s="12"/>
      <c r="G30" s="52">
        <v>23</v>
      </c>
      <c r="H30" s="62" t="s">
        <v>51</v>
      </c>
      <c r="I30" s="77">
        <f>SUM('SO-03_Baba'!K9:'SO-03_Baba'!K80)</f>
        <v>0</v>
      </c>
      <c r="J30" s="110">
        <f>ROUND(((ROUND(I30,2)*0)/100),2)</f>
        <v>0</v>
      </c>
    </row>
    <row r="31" spans="1:26" ht="18" customHeight="1" x14ac:dyDescent="0.25">
      <c r="A31" s="12"/>
      <c r="B31" s="23"/>
      <c r="C31" s="127"/>
      <c r="D31" s="128"/>
      <c r="E31" s="21"/>
      <c r="F31" s="12"/>
      <c r="G31" s="84">
        <v>24</v>
      </c>
      <c r="H31" s="85" t="s">
        <v>52</v>
      </c>
      <c r="I31" s="107"/>
      <c r="J31" s="121">
        <f>SUM(J28:J30)</f>
        <v>0</v>
      </c>
    </row>
    <row r="32" spans="1:26" ht="18" customHeight="1" thickBot="1" x14ac:dyDescent="0.3">
      <c r="A32" s="12"/>
      <c r="B32" s="40"/>
      <c r="C32" s="108"/>
      <c r="D32" s="114"/>
      <c r="E32" s="70"/>
      <c r="F32" s="71"/>
      <c r="G32" s="58" t="s">
        <v>53</v>
      </c>
      <c r="H32" s="108"/>
      <c r="I32" s="114"/>
      <c r="J32" s="111"/>
    </row>
    <row r="33" spans="1:10" ht="18" customHeight="1" thickTop="1" x14ac:dyDescent="0.25">
      <c r="A33" s="12"/>
      <c r="B33" s="96"/>
      <c r="C33" s="97"/>
      <c r="D33" s="129" t="s">
        <v>68</v>
      </c>
      <c r="E33" s="73"/>
      <c r="F33" s="98"/>
      <c r="G33" s="105">
        <v>26</v>
      </c>
      <c r="H33" s="130" t="s">
        <v>69</v>
      </c>
      <c r="I33" s="28"/>
      <c r="J33" s="106"/>
    </row>
    <row r="34" spans="1:10" ht="18" customHeight="1" x14ac:dyDescent="0.25">
      <c r="A34" s="12"/>
      <c r="B34" s="24"/>
      <c r="C34" s="20"/>
      <c r="D34" s="15"/>
      <c r="E34" s="15"/>
      <c r="F34" s="15"/>
      <c r="G34" s="15"/>
      <c r="H34" s="15"/>
      <c r="I34" s="28"/>
      <c r="J34" s="31"/>
    </row>
    <row r="35" spans="1:10" ht="18" customHeight="1" x14ac:dyDescent="0.25">
      <c r="A35" s="12"/>
      <c r="B35" s="25"/>
      <c r="C35" s="21"/>
      <c r="D35" s="3"/>
      <c r="E35" s="3"/>
      <c r="F35" s="3"/>
      <c r="G35" s="3"/>
      <c r="H35" s="3"/>
      <c r="I35" s="12"/>
      <c r="J35" s="32"/>
    </row>
    <row r="36" spans="1:10" ht="18" customHeight="1" x14ac:dyDescent="0.25">
      <c r="A36" s="12"/>
      <c r="B36" s="25"/>
      <c r="C36" s="21"/>
      <c r="D36" s="3"/>
      <c r="E36" s="3"/>
      <c r="F36" s="3"/>
      <c r="G36" s="3"/>
      <c r="H36" s="3"/>
      <c r="I36" s="12"/>
      <c r="J36" s="32"/>
    </row>
    <row r="37" spans="1:10" ht="18" customHeight="1" x14ac:dyDescent="0.25">
      <c r="A37" s="12"/>
      <c r="B37" s="25"/>
      <c r="C37" s="21"/>
      <c r="D37" s="3"/>
      <c r="E37" s="3"/>
      <c r="F37" s="3"/>
      <c r="G37" s="3"/>
      <c r="H37" s="3"/>
      <c r="I37" s="12"/>
      <c r="J37" s="32"/>
    </row>
    <row r="38" spans="1:10" ht="18" customHeight="1" x14ac:dyDescent="0.25">
      <c r="A38" s="12"/>
      <c r="B38" s="25"/>
      <c r="C38" s="21"/>
      <c r="D38" s="3"/>
      <c r="E38" s="3"/>
      <c r="F38" s="3"/>
      <c r="G38" s="3"/>
      <c r="H38" s="3"/>
      <c r="I38" s="12"/>
      <c r="J38" s="32"/>
    </row>
    <row r="39" spans="1:10" ht="18" customHeight="1" x14ac:dyDescent="0.25">
      <c r="A39" s="12"/>
      <c r="B39" s="25"/>
      <c r="C39" s="21"/>
      <c r="D39" s="3"/>
      <c r="E39" s="3"/>
      <c r="F39" s="3"/>
      <c r="G39" s="3"/>
      <c r="H39" s="3"/>
      <c r="I39" s="12"/>
      <c r="J39" s="32"/>
    </row>
    <row r="40" spans="1:10" ht="18" customHeight="1" thickBot="1" x14ac:dyDescent="0.3">
      <c r="A40" s="12"/>
      <c r="B40" s="69"/>
      <c r="C40" s="70"/>
      <c r="D40" s="13"/>
      <c r="E40" s="13"/>
      <c r="F40" s="13"/>
      <c r="G40" s="13"/>
      <c r="H40" s="13"/>
      <c r="I40" s="71"/>
      <c r="J40" s="72"/>
    </row>
    <row r="41" spans="1:10" ht="15.75" thickTop="1" x14ac:dyDescent="0.25">
      <c r="A41" s="12"/>
      <c r="B41" s="73"/>
      <c r="C41" s="73"/>
      <c r="D41" s="73"/>
      <c r="E41" s="73"/>
      <c r="F41" s="73"/>
      <c r="G41" s="73"/>
      <c r="H41" s="73"/>
      <c r="I41" s="73"/>
      <c r="J41" s="73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13</vt:i4>
      </vt:variant>
    </vt:vector>
  </HeadingPairs>
  <TitlesOfParts>
    <vt:vector size="18" baseType="lpstr">
      <vt:lpstr>SO-01_Buchalová</vt:lpstr>
      <vt:lpstr>SO-02_Rovne</vt:lpstr>
      <vt:lpstr>SO-03_Baba</vt:lpstr>
      <vt:lpstr>SO-04_Jágerka-Javorník</vt:lpstr>
      <vt:lpstr>SO-05_Huty-Sološnica</vt:lpstr>
      <vt:lpstr>'Rekap 1064'!Názvy_tlače</vt:lpstr>
      <vt:lpstr>'Rekap 1065'!Názvy_tlače</vt:lpstr>
      <vt:lpstr>'Rekap 1066'!Názvy_tlače</vt:lpstr>
      <vt:lpstr>'Rekap 1067'!Názvy_tlače</vt:lpstr>
      <vt:lpstr>'Rekap 1069'!Názvy_tlače</vt:lpstr>
      <vt:lpstr>'Rekap 1077'!Názvy_tlače</vt:lpstr>
      <vt:lpstr>'Rekap 1078'!Názvy_tlače</vt:lpstr>
      <vt:lpstr>'Rekap 1079'!Názvy_tlače</vt:lpstr>
      <vt:lpstr>'SO-01_Buchalová'!Názvy_tlače</vt:lpstr>
      <vt:lpstr>'SO-02_Rovne'!Názvy_tlače</vt:lpstr>
      <vt:lpstr>'SO-03_Baba'!Názvy_tlače</vt:lpstr>
      <vt:lpstr>'SO-04_Jágerka-Javorník'!Názvy_tlače</vt:lpstr>
      <vt:lpstr>'SO-05_Huty-Sološnica'!Názvy_tlače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Marián Bohmer</dc:creator>
  <cp:lastModifiedBy>marek.tabernaus</cp:lastModifiedBy>
  <dcterms:created xsi:type="dcterms:W3CDTF">2023-10-15T20:24:27Z</dcterms:created>
  <dcterms:modified xsi:type="dcterms:W3CDTF">2024-10-17T11:24:16Z</dcterms:modified>
</cp:coreProperties>
</file>