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Rekapitulácia stavby" sheetId="1" r:id="rId1"/>
    <sheet name="SO09 - ENERGOCENTRUM" sheetId="2" r:id="rId2"/>
  </sheets>
  <definedNames>
    <definedName name="_xlnm._FilterDatabase" localSheetId="1" hidden="1">'SO09 - ENERGOCENTRUM'!$C$111:$L$116</definedName>
    <definedName name="_xlnm.Print_Titles" localSheetId="0">'Rekapitulácia stavby'!$92:$92</definedName>
    <definedName name="_xlnm.Print_Titles" localSheetId="1">'SO09 - ENERGOCENTRUM'!$111:$111</definedName>
    <definedName name="_xlnm.Print_Area" localSheetId="0">'Rekapitulácia stavby'!$D$4:$AO$76,'Rekapitulácia stavby'!$C$82:$AQ$96</definedName>
    <definedName name="_xlnm.Print_Area" localSheetId="1">'SO09 - ENERGOCENTRUM'!$C$4:$K$76,'SO09 - ENERGOCENTRUM'!$C$82:$K$95,'SO09 - ENERGOCENTRUM'!$C$101:$L$116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/>
  <c r="K36"/>
  <c r="BA95" i="1"/>
  <c r="K35" i="2"/>
  <c r="AZ95" i="1" s="1"/>
  <c r="BI116" i="2"/>
  <c r="BH116"/>
  <c r="BG116"/>
  <c r="BE116"/>
  <c r="R116"/>
  <c r="Q116"/>
  <c r="X116"/>
  <c r="V116"/>
  <c r="T116"/>
  <c r="P116"/>
  <c r="K116" s="1"/>
  <c r="BF116" s="1"/>
  <c r="BI114"/>
  <c r="F37"/>
  <c r="BF95" i="1" s="1"/>
  <c r="BF94" s="1"/>
  <c r="W33" s="1"/>
  <c r="BH114" i="2"/>
  <c r="F36" s="1"/>
  <c r="BE95" i="1" s="1"/>
  <c r="BE94" s="1"/>
  <c r="BG114" i="2"/>
  <c r="BE114"/>
  <c r="K33" s="1"/>
  <c r="AX95" i="1" s="1"/>
  <c r="R114" i="2"/>
  <c r="R112" s="1"/>
  <c r="J94" s="1"/>
  <c r="K29" s="1"/>
  <c r="AT95" i="1" s="1"/>
  <c r="AT94" s="1"/>
  <c r="Q114" i="2"/>
  <c r="Q112" s="1"/>
  <c r="I94" s="1"/>
  <c r="K28" s="1"/>
  <c r="AS95" i="1" s="1"/>
  <c r="AS94" s="1"/>
  <c r="X114" i="2"/>
  <c r="X112" s="1"/>
  <c r="V114"/>
  <c r="V112"/>
  <c r="T114"/>
  <c r="T112" s="1"/>
  <c r="AW95" i="1" s="1"/>
  <c r="AW94" s="1"/>
  <c r="P114" i="2"/>
  <c r="K114" s="1"/>
  <c r="BF114" s="1"/>
  <c r="BK114"/>
  <c r="F106"/>
  <c r="E104"/>
  <c r="F87"/>
  <c r="E85"/>
  <c r="J22"/>
  <c r="E22"/>
  <c r="J90" s="1"/>
  <c r="J21"/>
  <c r="J19"/>
  <c r="E19"/>
  <c r="J89" s="1"/>
  <c r="J18"/>
  <c r="J16"/>
  <c r="E16"/>
  <c r="F90" s="1"/>
  <c r="J15"/>
  <c r="J13"/>
  <c r="E13"/>
  <c r="F108" s="1"/>
  <c r="J12"/>
  <c r="J10"/>
  <c r="J106" s="1"/>
  <c r="AU94" i="1"/>
  <c r="L90"/>
  <c r="AM90"/>
  <c r="AM89"/>
  <c r="L89"/>
  <c r="AM87"/>
  <c r="L87"/>
  <c r="L85"/>
  <c r="L84"/>
  <c r="BK112" i="2" l="1"/>
  <c r="K112" s="1"/>
  <c r="K30" s="1"/>
  <c r="J109"/>
  <c r="J108"/>
  <c r="BK116"/>
  <c r="F35"/>
  <c r="BD95" i="1" s="1"/>
  <c r="BD94" s="1"/>
  <c r="W31" s="1"/>
  <c r="F109" i="2"/>
  <c r="BA94" i="1"/>
  <c r="W32"/>
  <c r="K94" i="2"/>
  <c r="F34"/>
  <c r="BC95" i="1" s="1"/>
  <c r="BC94" s="1"/>
  <c r="K34" i="2"/>
  <c r="AY95" i="1" s="1"/>
  <c r="AV95" s="1"/>
  <c r="F33" i="2"/>
  <c r="BB95" i="1" s="1"/>
  <c r="BB94" s="1"/>
  <c r="J87" i="2"/>
  <c r="F89"/>
  <c r="AZ94" i="1" l="1"/>
  <c r="W30"/>
  <c r="AY94"/>
  <c r="AK30" s="1"/>
  <c r="K39" i="2"/>
  <c r="AG95" i="1"/>
  <c r="AX94"/>
  <c r="W29"/>
  <c r="AN95" l="1"/>
  <c r="AG94"/>
  <c r="AK29"/>
  <c r="AV94"/>
  <c r="AK26" l="1"/>
  <c r="AK35" s="1"/>
  <c r="AN94"/>
</calcChain>
</file>

<file path=xl/sharedStrings.xml><?xml version="1.0" encoding="utf-8"?>
<sst xmlns="http://schemas.openxmlformats.org/spreadsheetml/2006/main" count="269" uniqueCount="118">
  <si>
    <t>Export Komplet</t>
  </si>
  <si>
    <t/>
  </si>
  <si>
    <t>2.0</t>
  </si>
  <si>
    <t>False</t>
  </si>
  <si>
    <t>True</t>
  </si>
  <si>
    <t>{cc30050e-6a71-4605-8748-7a11b03e9a74}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</si>
  <si>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</si>
  <si>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</si>
  <si>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</si>
  <si>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</si>
  <si>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</si>
  <si>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</si>
  <si>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</si>
  <si>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</si>
  <si>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</si>
  <si>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</si>
  <si>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</si>
  <si>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ENERGOCENTRUM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</si>
  <si>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</si>
  <si>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</si>
  <si>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</si>
  <si>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</si>
  <si>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</si>
  <si>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</si>
  <si>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</si>
  <si>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</si>
  <si>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</si>
  <si>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</si>
  <si>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</si>
  <si>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</si>
  <si>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</si>
  <si>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</si>
  <si>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</si>
  <si>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</si>
  <si>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</si>
  <si>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</si>
  <si>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</si>
  <si>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</si>
  <si>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</si>
  <si>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</si>
  <si>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</si>
  <si>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</si>
  <si>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</si>
  <si>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</si>
  <si>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</si>
  <si>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</si>
  <si>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</si>
  <si>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</si>
  <si>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</si>
  <si>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</si>
  <si>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</si>
  <si>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</si>
  <si>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</si>
  <si>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</si>
  <si>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</si>
  <si>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</si>
  <si>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</si>
  <si>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</si>
  <si>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</si>
  <si>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</si>
  <si>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</si>
  <si>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</si>
  <si>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</si>
  <si>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</si>
  <si>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</si>
  <si>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</si>
  <si>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</si>
  <si>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</si>
  <si>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</si>
  <si>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</si>
  <si>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</si>
  <si>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</si>
  <si>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</si>
  <si>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</si>
  <si>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</si>
  <si>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</si>
  <si>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</si>
  <si>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</si>
  <si>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</si>
  <si>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</si>
  <si>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</si>
  <si>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</si>
  <si>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</si>
  <si>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</si>
  <si>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</si>
  <si>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</si>
  <si>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</si>
  <si>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</si>
  <si>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</si>
  <si>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</si>
  <si>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</si>
  <si>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</si>
  <si>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</si>
  <si>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</si>
  <si>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</si>
  <si>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</si>
  <si>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</si>
  <si>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</si>
  <si>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</si>
  <si>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</si>
  <si>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</si>
  <si>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</si>
  <si>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</si>
  <si>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</si>
  <si>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</si>
  <si>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</si>
  <si>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</si>
  <si>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pol</t>
  </si>
  <si>
    <t>8</t>
  </si>
  <si>
    <t>ROZPOCET</t>
  </si>
  <si>
    <t>2</t>
  </si>
  <si>
    <t>4</t>
  </si>
  <si>
    <t>1644924632</t>
  </si>
  <si>
    <t>P</t>
  </si>
  <si>
    <t xml:space="preserve">Poznámka k položke:_x000D_
1. Stavebná časť EH 5  - 1ks vrátane vnútornej základnej elektroinštalácie,  esňovacieho systému  pre káblové  vstupy, hliníkových dverí a krytov vetracích otvorov, vnútorného uzemnenia, bleskozvodu, vonkajšej syntetickej  fasády.,   _x000D_
2. rozvázač VN - 8DJH – R R T T - 1 ks _x000D_
3. rozvádzač NN - RH1, RH2 In 1000A - 1 ks _x000D_
4. káblový prepoj VN - 2 sady_x000D_
5. káblový prepoj NN - 2 sady	_x000D_
6. OPP  - základné - áno                                                   _x000D_
7. montáž  technológie +  vykladka  trafostanice  na stavbe - áno_x000D_
8. dopravné náklady Lozorno – Bojnice - áno_x000D_
9. autožeriav  na stavbe na vyloženie trafostanice (do 30 ton) - áno	_x000D_
10. revízna správa - áno_x000D_
11. transformátor  olejový –  výkon  630 kVA - EcoDesing - 	2 ks_x000D_
12. skelet pre diesel agregát- 1 ks_x000D_
</t>
  </si>
  <si>
    <t>-2084382418</t>
  </si>
  <si>
    <t>Kiosková trafostanica    typ    EH  5 + skelet pre dieselagregát  /  2 x 630  kVA (podľa prílohy - SO09)</t>
  </si>
  <si>
    <t xml:space="preserve">Motorgenerator  140,8 kW,  Menovitý výkon (PRP) 160 kVA / 128 kW Motorgenerator  Záložný výkon 176 kVA / 140,8 kW,  Menovitý výkon (PRP) 160 kVA / 128 kW (podľa prílohy - SO09)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</si>
</sst>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9" fillId="0" borderId="14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3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 applyProtection="1">
      <alignment horizontal="right" vertical="center"/>
      <protection locked="0"/>
    </xf>
    <xf numFmtId="0" fontId="16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18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4" fontId="25" fillId="0" borderId="12" xfId="0" applyNumberFormat="1" applyFont="1" applyBorder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horizontal="center" vertical="center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167" fontId="27" fillId="0" borderId="22" xfId="0" applyNumberFormat="1" applyFont="1" applyBorder="1" applyAlignment="1" applyProtection="1">
      <alignment vertical="center"/>
      <protection locked="0"/>
    </xf>
    <xf numFmtId="4" fontId="27" fillId="3" borderId="22" xfId="0" applyNumberFormat="1" applyFont="1" applyFill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3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4" fontId="17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4" fontId="25" fillId="0" borderId="0" xfId="0" applyNumberFormat="1" applyFont="1" applyBorder="1" applyAlignment="1"/>
    <xf numFmtId="166" fontId="25" fillId="0" borderId="0" xfId="0" applyNumberFormat="1" applyFont="1" applyBorder="1" applyAlignment="1"/>
    <xf numFmtId="166" fontId="25" fillId="0" borderId="15" xfId="0" applyNumberFormat="1" applyFont="1" applyBorder="1" applyAlignment="1"/>
    <xf numFmtId="0" fontId="3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5" borderId="17" xfId="0" applyFont="1" applyFill="1" applyBorder="1" applyAlignment="1">
      <alignment horizontal="center" vertical="center" wrapText="1"/>
    </xf>
    <xf numFmtId="0" fontId="27" fillId="0" borderId="16" xfId="0" applyFont="1" applyBorder="1" applyAlignment="1" applyProtection="1">
      <alignment horizontal="left" vertical="center" wrapText="1"/>
      <protection locked="0"/>
    </xf>
    <xf numFmtId="0" fontId="27" fillId="0" borderId="17" xfId="0" applyFont="1" applyBorder="1" applyAlignment="1" applyProtection="1">
      <alignment horizontal="left" vertical="center" wrapText="1"/>
      <protection locked="0"/>
    </xf>
    <xf numFmtId="0" fontId="27" fillId="0" borderId="18" xfId="0" applyFont="1" applyBorder="1" applyAlignment="1" applyProtection="1">
      <alignment horizontal="left" vertical="center" wrapText="1"/>
      <protection locked="0"/>
    </xf>
    <xf numFmtId="0" fontId="29" fillId="0" borderId="17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R2" sqref="AR2:BG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4</v>
      </c>
      <c r="BV1" s="10" t="s">
        <v>5</v>
      </c>
    </row>
    <row r="2" spans="1:74" s="1" customFormat="1" ht="36.950000000000003" customHeight="1">
      <c r="AR2" s="174" t="s">
        <v>6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S2" s="11" t="s">
        <v>7</v>
      </c>
      <c r="BT2" s="11" t="s">
        <v>8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8</v>
      </c>
    </row>
    <row r="4" spans="1:74" s="1" customFormat="1" ht="24.95" customHeight="1">
      <c r="B4" s="14"/>
      <c r="D4" s="15" t="s">
        <v>9</v>
      </c>
      <c r="AR4" s="14"/>
      <c r="AS4" s="16" t="s">
        <v>10</v>
      </c>
      <c r="BG4" s="17" t="s">
        <v>11</v>
      </c>
      <c r="BS4" s="11" t="s">
        <v>12</v>
      </c>
    </row>
    <row r="5" spans="1:74" s="1" customFormat="1" ht="12" customHeight="1">
      <c r="B5" s="14"/>
      <c r="D5" s="18" t="s">
        <v>13</v>
      </c>
      <c r="K5" s="185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4"/>
      <c r="BG5" s="192" t="s">
        <v>15</v>
      </c>
      <c r="BS5" s="11" t="s">
        <v>7</v>
      </c>
    </row>
    <row r="6" spans="1:74" s="1" customFormat="1" ht="36.950000000000003" customHeight="1">
      <c r="B6" s="14"/>
      <c r="D6" s="20" t="s">
        <v>16</v>
      </c>
      <c r="K6" s="18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4"/>
      <c r="BG6" s="193"/>
      <c r="BS6" s="11" t="s">
        <v>7</v>
      </c>
    </row>
    <row r="7" spans="1:74" s="1" customFormat="1" ht="12" customHeight="1">
      <c r="B7" s="14"/>
      <c r="D7" s="21" t="s">
        <v>18</v>
      </c>
      <c r="K7" s="19" t="s">
        <v>1</v>
      </c>
      <c r="AK7" s="21" t="s">
        <v>19</v>
      </c>
      <c r="AN7" s="19" t="s">
        <v>1</v>
      </c>
      <c r="AR7" s="14"/>
      <c r="BG7" s="193"/>
      <c r="BS7" s="11" t="s">
        <v>7</v>
      </c>
    </row>
    <row r="8" spans="1:74" s="1" customFormat="1" ht="12" customHeight="1">
      <c r="B8" s="14"/>
      <c r="D8" s="21" t="s">
        <v>20</v>
      </c>
      <c r="K8" s="19" t="s">
        <v>21</v>
      </c>
      <c r="AK8" s="21" t="s">
        <v>22</v>
      </c>
      <c r="AN8" s="22"/>
      <c r="AR8" s="14"/>
      <c r="BG8" s="193"/>
      <c r="BS8" s="11" t="s">
        <v>7</v>
      </c>
    </row>
    <row r="9" spans="1:74" s="1" customFormat="1" ht="14.45" customHeight="1">
      <c r="B9" s="14"/>
      <c r="AR9" s="14"/>
      <c r="BG9" s="193"/>
      <c r="BS9" s="11" t="s">
        <v>7</v>
      </c>
    </row>
    <row r="10" spans="1:74" s="1" customFormat="1" ht="12" customHeight="1">
      <c r="B10" s="14"/>
      <c r="D10" s="21" t="s">
        <v>23</v>
      </c>
      <c r="AK10" s="21" t="s">
        <v>24</v>
      </c>
      <c r="AN10" s="19" t="s">
        <v>1</v>
      </c>
      <c r="AR10" s="14"/>
      <c r="BG10" s="193"/>
      <c r="BS10" s="11" t="s">
        <v>7</v>
      </c>
    </row>
    <row r="11" spans="1:74" s="1" customFormat="1" ht="18.399999999999999" customHeight="1">
      <c r="B11" s="14"/>
      <c r="E11" s="19" t="s">
        <v>21</v>
      </c>
      <c r="AK11" s="21" t="s">
        <v>25</v>
      </c>
      <c r="AN11" s="19" t="s">
        <v>1</v>
      </c>
      <c r="AR11" s="14"/>
      <c r="BG11" s="193"/>
      <c r="BS11" s="11" t="s">
        <v>7</v>
      </c>
    </row>
    <row r="12" spans="1:74" s="1" customFormat="1" ht="6.95" customHeight="1">
      <c r="B12" s="14"/>
      <c r="AR12" s="14"/>
      <c r="BG12" s="193"/>
      <c r="BS12" s="11" t="s">
        <v>7</v>
      </c>
    </row>
    <row r="13" spans="1:74" s="1" customFormat="1" ht="12" customHeight="1">
      <c r="B13" s="14"/>
      <c r="D13" s="21" t="s">
        <v>26</v>
      </c>
      <c r="AK13" s="21" t="s">
        <v>24</v>
      </c>
      <c r="AN13" s="23" t="s">
        <v>27</v>
      </c>
      <c r="AR13" s="14"/>
      <c r="BG13" s="193"/>
      <c r="BS13" s="11" t="s">
        <v>7</v>
      </c>
    </row>
    <row r="14" spans="1:74" ht="12.75">
      <c r="B14" s="14"/>
      <c r="E14" s="187" t="s">
        <v>27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1" t="s">
        <v>25</v>
      </c>
      <c r="AN14" s="23" t="s">
        <v>27</v>
      </c>
      <c r="AR14" s="14"/>
      <c r="BG14" s="193"/>
      <c r="BS14" s="11" t="s">
        <v>7</v>
      </c>
    </row>
    <row r="15" spans="1:74" s="1" customFormat="1" ht="6.95" customHeight="1">
      <c r="B15" s="14"/>
      <c r="AR15" s="14"/>
      <c r="BG15" s="193"/>
      <c r="BS15" s="11" t="s">
        <v>3</v>
      </c>
    </row>
    <row r="16" spans="1:74" s="1" customFormat="1" ht="12" customHeight="1">
      <c r="B16" s="14"/>
      <c r="D16" s="21" t="s">
        <v>28</v>
      </c>
      <c r="AK16" s="21" t="s">
        <v>24</v>
      </c>
      <c r="AN16" s="19" t="s">
        <v>1</v>
      </c>
      <c r="AR16" s="14"/>
      <c r="BG16" s="193"/>
      <c r="BS16" s="11" t="s">
        <v>3</v>
      </c>
    </row>
    <row r="17" spans="1:71" s="1" customFormat="1" ht="18.399999999999999" customHeight="1">
      <c r="B17" s="14"/>
      <c r="E17" s="19" t="s">
        <v>21</v>
      </c>
      <c r="AK17" s="21" t="s">
        <v>25</v>
      </c>
      <c r="AN17" s="19" t="s">
        <v>1</v>
      </c>
      <c r="AR17" s="14"/>
      <c r="BG17" s="193"/>
      <c r="BS17" s="11" t="s">
        <v>4</v>
      </c>
    </row>
    <row r="18" spans="1:71" s="1" customFormat="1" ht="6.95" customHeight="1">
      <c r="B18" s="14"/>
      <c r="AR18" s="14"/>
      <c r="BG18" s="193"/>
      <c r="BS18" s="11" t="s">
        <v>7</v>
      </c>
    </row>
    <row r="19" spans="1:71" s="1" customFormat="1" ht="12" customHeight="1">
      <c r="B19" s="14"/>
      <c r="D19" s="21" t="s">
        <v>29</v>
      </c>
      <c r="AK19" s="21" t="s">
        <v>24</v>
      </c>
      <c r="AN19" s="19" t="s">
        <v>1</v>
      </c>
      <c r="AR19" s="14"/>
      <c r="BG19" s="193"/>
      <c r="BS19" s="11" t="s">
        <v>7</v>
      </c>
    </row>
    <row r="20" spans="1:71" s="1" customFormat="1" ht="18.399999999999999" customHeight="1">
      <c r="B20" s="14"/>
      <c r="E20" s="19" t="s">
        <v>21</v>
      </c>
      <c r="AK20" s="21" t="s">
        <v>25</v>
      </c>
      <c r="AN20" s="19" t="s">
        <v>1</v>
      </c>
      <c r="AR20" s="14"/>
      <c r="BG20" s="193"/>
      <c r="BS20" s="11" t="s">
        <v>4</v>
      </c>
    </row>
    <row r="21" spans="1:71" s="1" customFormat="1" ht="6.95" customHeight="1">
      <c r="B21" s="14"/>
      <c r="AR21" s="14"/>
      <c r="BG21" s="193"/>
    </row>
    <row r="22" spans="1:71" s="1" customFormat="1" ht="12" customHeight="1">
      <c r="B22" s="14"/>
      <c r="D22" s="21" t="s">
        <v>30</v>
      </c>
      <c r="AR22" s="14"/>
      <c r="BG22" s="193"/>
    </row>
    <row r="23" spans="1:71" s="1" customFormat="1" ht="16.5" customHeight="1">
      <c r="B23" s="14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4"/>
      <c r="BG23" s="193"/>
    </row>
    <row r="24" spans="1:71" s="1" customFormat="1" ht="6.95" customHeight="1">
      <c r="B24" s="14"/>
      <c r="AR24" s="14"/>
      <c r="BG24" s="193"/>
    </row>
    <row r="25" spans="1:71" s="1" customFormat="1" ht="6.95" customHeight="1">
      <c r="B25" s="1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4"/>
      <c r="BG25" s="193"/>
    </row>
    <row r="26" spans="1:71" s="2" customFormat="1" ht="25.9" customHeight="1">
      <c r="A26" s="25"/>
      <c r="B26" s="26"/>
      <c r="C26" s="25"/>
      <c r="D26" s="27" t="s">
        <v>31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95">
        <f>ROUND(AG94,2)</f>
        <v>0</v>
      </c>
      <c r="AL26" s="196"/>
      <c r="AM26" s="196"/>
      <c r="AN26" s="196"/>
      <c r="AO26" s="196"/>
      <c r="AP26" s="25"/>
      <c r="AQ26" s="25"/>
      <c r="AR26" s="26"/>
      <c r="BG26" s="193"/>
    </row>
    <row r="27" spans="1:71" s="2" customFormat="1" ht="6.95" customHeight="1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6"/>
      <c r="BG27" s="193"/>
    </row>
    <row r="28" spans="1:71" s="2" customFormat="1" ht="12.75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190" t="s">
        <v>32</v>
      </c>
      <c r="M28" s="190"/>
      <c r="N28" s="190"/>
      <c r="O28" s="190"/>
      <c r="P28" s="190"/>
      <c r="Q28" s="25"/>
      <c r="R28" s="25"/>
      <c r="S28" s="25"/>
      <c r="T28" s="25"/>
      <c r="U28" s="25"/>
      <c r="V28" s="25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F28" s="25"/>
      <c r="AG28" s="25"/>
      <c r="AH28" s="25"/>
      <c r="AI28" s="25"/>
      <c r="AJ28" s="25"/>
      <c r="AK28" s="190" t="s">
        <v>34</v>
      </c>
      <c r="AL28" s="190"/>
      <c r="AM28" s="190"/>
      <c r="AN28" s="190"/>
      <c r="AO28" s="190"/>
      <c r="AP28" s="25"/>
      <c r="AQ28" s="25"/>
      <c r="AR28" s="26"/>
      <c r="BG28" s="193"/>
    </row>
    <row r="29" spans="1:71" s="3" customFormat="1" ht="14.45" customHeight="1">
      <c r="B29" s="30"/>
      <c r="D29" s="21" t="s">
        <v>35</v>
      </c>
      <c r="F29" s="21" t="s">
        <v>36</v>
      </c>
      <c r="L29" s="158">
        <v>0.2</v>
      </c>
      <c r="M29" s="159"/>
      <c r="N29" s="159"/>
      <c r="O29" s="159"/>
      <c r="P29" s="159"/>
      <c r="W29" s="191">
        <f>ROUND(BB94,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91">
        <f>ROUND(AX94, 2)</f>
        <v>0</v>
      </c>
      <c r="AL29" s="159"/>
      <c r="AM29" s="159"/>
      <c r="AN29" s="159"/>
      <c r="AO29" s="159"/>
      <c r="AR29" s="30"/>
      <c r="BG29" s="194"/>
    </row>
    <row r="30" spans="1:71" s="3" customFormat="1" ht="14.45" customHeight="1">
      <c r="B30" s="30"/>
      <c r="F30" s="21" t="s">
        <v>37</v>
      </c>
      <c r="L30" s="158">
        <v>0.2</v>
      </c>
      <c r="M30" s="159"/>
      <c r="N30" s="159"/>
      <c r="O30" s="159"/>
      <c r="P30" s="159"/>
      <c r="W30" s="191">
        <f>ROUND(BC94,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91">
        <f>ROUND(AY94, 2)</f>
        <v>0</v>
      </c>
      <c r="AL30" s="159"/>
      <c r="AM30" s="159"/>
      <c r="AN30" s="159"/>
      <c r="AO30" s="159"/>
      <c r="AR30" s="30"/>
      <c r="BG30" s="194"/>
    </row>
    <row r="31" spans="1:71" s="3" customFormat="1" ht="14.45" hidden="1" customHeight="1">
      <c r="B31" s="30"/>
      <c r="F31" s="21" t="s">
        <v>38</v>
      </c>
      <c r="L31" s="158">
        <v>0.2</v>
      </c>
      <c r="M31" s="159"/>
      <c r="N31" s="159"/>
      <c r="O31" s="159"/>
      <c r="P31" s="159"/>
      <c r="W31" s="191">
        <f>ROUND(BD94,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91">
        <v>0</v>
      </c>
      <c r="AL31" s="159"/>
      <c r="AM31" s="159"/>
      <c r="AN31" s="159"/>
      <c r="AO31" s="159"/>
      <c r="AR31" s="30"/>
      <c r="BG31" s="194"/>
    </row>
    <row r="32" spans="1:71" s="3" customFormat="1" ht="14.45" hidden="1" customHeight="1">
      <c r="B32" s="30"/>
      <c r="F32" s="21" t="s">
        <v>39</v>
      </c>
      <c r="L32" s="158">
        <v>0.2</v>
      </c>
      <c r="M32" s="159"/>
      <c r="N32" s="159"/>
      <c r="O32" s="159"/>
      <c r="P32" s="159"/>
      <c r="W32" s="191">
        <f>ROUND(BE94,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91">
        <v>0</v>
      </c>
      <c r="AL32" s="159"/>
      <c r="AM32" s="159"/>
      <c r="AN32" s="159"/>
      <c r="AO32" s="159"/>
      <c r="AR32" s="30"/>
      <c r="BG32" s="194"/>
    </row>
    <row r="33" spans="1:59" s="3" customFormat="1" ht="14.45" hidden="1" customHeight="1">
      <c r="B33" s="30"/>
      <c r="F33" s="21" t="s">
        <v>40</v>
      </c>
      <c r="L33" s="158">
        <v>0</v>
      </c>
      <c r="M33" s="159"/>
      <c r="N33" s="159"/>
      <c r="O33" s="159"/>
      <c r="P33" s="159"/>
      <c r="W33" s="191">
        <f>ROUND(BF94,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91">
        <v>0</v>
      </c>
      <c r="AL33" s="159"/>
      <c r="AM33" s="159"/>
      <c r="AN33" s="159"/>
      <c r="AO33" s="159"/>
      <c r="AR33" s="30"/>
      <c r="BG33" s="194"/>
    </row>
    <row r="34" spans="1:59" s="2" customFormat="1" ht="6.95" customHeight="1">
      <c r="A34" s="25"/>
      <c r="B34" s="26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6"/>
      <c r="BG34" s="193"/>
    </row>
    <row r="35" spans="1:59" s="2" customFormat="1" ht="25.9" customHeight="1">
      <c r="A35" s="25"/>
      <c r="B35" s="26"/>
      <c r="C35" s="31"/>
      <c r="D35" s="32" t="s">
        <v>41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42</v>
      </c>
      <c r="U35" s="33"/>
      <c r="V35" s="33"/>
      <c r="W35" s="33"/>
      <c r="X35" s="163" t="s">
        <v>43</v>
      </c>
      <c r="Y35" s="164"/>
      <c r="Z35" s="164"/>
      <c r="AA35" s="164"/>
      <c r="AB35" s="164"/>
      <c r="AC35" s="33"/>
      <c r="AD35" s="33"/>
      <c r="AE35" s="33"/>
      <c r="AF35" s="33"/>
      <c r="AG35" s="33"/>
      <c r="AH35" s="33"/>
      <c r="AI35" s="33"/>
      <c r="AJ35" s="33"/>
      <c r="AK35" s="172">
        <f>SUM(AK26:AK33)</f>
        <v>0</v>
      </c>
      <c r="AL35" s="164"/>
      <c r="AM35" s="164"/>
      <c r="AN35" s="164"/>
      <c r="AO35" s="173"/>
      <c r="AP35" s="31"/>
      <c r="AQ35" s="31"/>
      <c r="AR35" s="26"/>
      <c r="BG35" s="25"/>
    </row>
    <row r="36" spans="1:59" s="2" customFormat="1" ht="6.95" customHeight="1">
      <c r="A36" s="25"/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6"/>
      <c r="BG36" s="25"/>
    </row>
    <row r="37" spans="1:59" s="2" customFormat="1" ht="14.45" customHeight="1">
      <c r="A37" s="25"/>
      <c r="B37" s="26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6"/>
      <c r="BG37" s="25"/>
    </row>
    <row r="38" spans="1:59" s="1" customFormat="1" ht="14.45" customHeight="1">
      <c r="B38" s="14"/>
      <c r="AR38" s="14"/>
    </row>
    <row r="39" spans="1:59" s="1" customFormat="1" ht="14.45" customHeight="1">
      <c r="B39" s="14"/>
      <c r="AR39" s="14"/>
    </row>
    <row r="40" spans="1:59" s="1" customFormat="1" ht="14.45" customHeight="1">
      <c r="B40" s="14"/>
      <c r="AR40" s="14"/>
    </row>
    <row r="41" spans="1:59" s="1" customFormat="1" ht="14.45" customHeight="1">
      <c r="B41" s="14"/>
      <c r="AR41" s="14"/>
    </row>
    <row r="42" spans="1:59" s="1" customFormat="1" ht="14.45" customHeight="1">
      <c r="B42" s="14"/>
      <c r="AR42" s="14"/>
    </row>
    <row r="43" spans="1:59" s="1" customFormat="1" ht="14.45" customHeight="1">
      <c r="B43" s="14"/>
      <c r="AR43" s="14"/>
    </row>
    <row r="44" spans="1:59" s="1" customFormat="1" ht="14.45" customHeight="1">
      <c r="B44" s="14"/>
      <c r="AR44" s="14"/>
    </row>
    <row r="45" spans="1:59" s="1" customFormat="1" ht="14.45" customHeight="1">
      <c r="B45" s="14"/>
      <c r="AR45" s="14"/>
    </row>
    <row r="46" spans="1:59" s="1" customFormat="1" ht="14.45" customHeight="1">
      <c r="B46" s="14"/>
      <c r="AR46" s="14"/>
    </row>
    <row r="47" spans="1:59" s="1" customFormat="1" ht="14.45" customHeight="1">
      <c r="B47" s="14"/>
      <c r="AR47" s="14"/>
    </row>
    <row r="48" spans="1:59" s="1" customFormat="1" ht="14.45" customHeight="1">
      <c r="B48" s="14"/>
      <c r="AR48" s="14"/>
    </row>
    <row r="49" spans="1:59" s="2" customFormat="1" ht="14.45" customHeight="1">
      <c r="B49" s="35"/>
      <c r="D49" s="36" t="s">
        <v>44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45</v>
      </c>
      <c r="AI49" s="37"/>
      <c r="AJ49" s="37"/>
      <c r="AK49" s="37"/>
      <c r="AL49" s="37"/>
      <c r="AM49" s="37"/>
      <c r="AN49" s="37"/>
      <c r="AO49" s="37"/>
      <c r="AR49" s="35"/>
    </row>
    <row r="50" spans="1:59">
      <c r="B50" s="14"/>
      <c r="AR50" s="14"/>
    </row>
    <row r="51" spans="1:59">
      <c r="B51" s="14"/>
      <c r="AR51" s="14"/>
    </row>
    <row r="52" spans="1:59">
      <c r="B52" s="14"/>
      <c r="AR52" s="14"/>
    </row>
    <row r="53" spans="1:59">
      <c r="B53" s="14"/>
      <c r="AR53" s="14"/>
    </row>
    <row r="54" spans="1:59">
      <c r="B54" s="14"/>
      <c r="AR54" s="14"/>
    </row>
    <row r="55" spans="1:59">
      <c r="B55" s="14"/>
      <c r="AR55" s="14"/>
    </row>
    <row r="56" spans="1:59">
      <c r="B56" s="14"/>
      <c r="AR56" s="14"/>
    </row>
    <row r="57" spans="1:59">
      <c r="B57" s="14"/>
      <c r="AR57" s="14"/>
    </row>
    <row r="58" spans="1:59">
      <c r="B58" s="14"/>
      <c r="AR58" s="14"/>
    </row>
    <row r="59" spans="1:59">
      <c r="B59" s="14"/>
      <c r="AR59" s="14"/>
    </row>
    <row r="60" spans="1:59" s="2" customFormat="1" ht="12.75">
      <c r="A60" s="25"/>
      <c r="B60" s="26"/>
      <c r="C60" s="25"/>
      <c r="D60" s="38" t="s">
        <v>46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47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46</v>
      </c>
      <c r="AI60" s="28"/>
      <c r="AJ60" s="28"/>
      <c r="AK60" s="28"/>
      <c r="AL60" s="28"/>
      <c r="AM60" s="38" t="s">
        <v>47</v>
      </c>
      <c r="AN60" s="28"/>
      <c r="AO60" s="28"/>
      <c r="AP60" s="25"/>
      <c r="AQ60" s="25"/>
      <c r="AR60" s="26"/>
      <c r="BG60" s="25"/>
    </row>
    <row r="61" spans="1:59">
      <c r="B61" s="14"/>
      <c r="AR61" s="14"/>
    </row>
    <row r="62" spans="1:59">
      <c r="B62" s="14"/>
      <c r="AR62" s="14"/>
    </row>
    <row r="63" spans="1:59">
      <c r="B63" s="14"/>
      <c r="AR63" s="14"/>
    </row>
    <row r="64" spans="1:59" s="2" customFormat="1" ht="12.75">
      <c r="A64" s="25"/>
      <c r="B64" s="26"/>
      <c r="C64" s="25"/>
      <c r="D64" s="36" t="s">
        <v>48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49</v>
      </c>
      <c r="AI64" s="39"/>
      <c r="AJ64" s="39"/>
      <c r="AK64" s="39"/>
      <c r="AL64" s="39"/>
      <c r="AM64" s="39"/>
      <c r="AN64" s="39"/>
      <c r="AO64" s="39"/>
      <c r="AP64" s="25"/>
      <c r="AQ64" s="25"/>
      <c r="AR64" s="26"/>
      <c r="BG64" s="25"/>
    </row>
    <row r="65" spans="1:59">
      <c r="B65" s="14"/>
      <c r="AR65" s="14"/>
    </row>
    <row r="66" spans="1:59">
      <c r="B66" s="14"/>
      <c r="AR66" s="14"/>
    </row>
    <row r="67" spans="1:59">
      <c r="B67" s="14"/>
      <c r="AR67" s="14"/>
    </row>
    <row r="68" spans="1:59">
      <c r="B68" s="14"/>
      <c r="AR68" s="14"/>
    </row>
    <row r="69" spans="1:59">
      <c r="B69" s="14"/>
      <c r="AR69" s="14"/>
    </row>
    <row r="70" spans="1:59">
      <c r="B70" s="14"/>
      <c r="AR70" s="14"/>
    </row>
    <row r="71" spans="1:59">
      <c r="B71" s="14"/>
      <c r="AR71" s="14"/>
    </row>
    <row r="72" spans="1:59">
      <c r="B72" s="14"/>
      <c r="AR72" s="14"/>
    </row>
    <row r="73" spans="1:59">
      <c r="B73" s="14"/>
      <c r="AR73" s="14"/>
    </row>
    <row r="74" spans="1:59">
      <c r="B74" s="14"/>
      <c r="AR74" s="14"/>
    </row>
    <row r="75" spans="1:59" s="2" customFormat="1" ht="12.75">
      <c r="A75" s="25"/>
      <c r="B75" s="26"/>
      <c r="C75" s="25"/>
      <c r="D75" s="38" t="s">
        <v>46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47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46</v>
      </c>
      <c r="AI75" s="28"/>
      <c r="AJ75" s="28"/>
      <c r="AK75" s="28"/>
      <c r="AL75" s="28"/>
      <c r="AM75" s="38" t="s">
        <v>47</v>
      </c>
      <c r="AN75" s="28"/>
      <c r="AO75" s="28"/>
      <c r="AP75" s="25"/>
      <c r="AQ75" s="25"/>
      <c r="AR75" s="26"/>
      <c r="BG75" s="25"/>
    </row>
    <row r="76" spans="1:59" s="2" customFormat="1">
      <c r="A76" s="25"/>
      <c r="B76" s="26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6"/>
      <c r="BG76" s="25"/>
    </row>
    <row r="77" spans="1:59" s="2" customFormat="1" ht="6.95" customHeight="1">
      <c r="A77" s="2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6"/>
      <c r="BG77" s="25"/>
    </row>
    <row r="81" spans="1:90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6"/>
      <c r="BG81" s="25"/>
    </row>
    <row r="82" spans="1:90" s="2" customFormat="1" ht="24.95" customHeight="1">
      <c r="A82" s="25"/>
      <c r="B82" s="26"/>
      <c r="C82" s="15" t="s">
        <v>50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6"/>
      <c r="BG82" s="25"/>
    </row>
    <row r="83" spans="1:90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6"/>
      <c r="BG83" s="25"/>
    </row>
    <row r="84" spans="1:90" s="4" customFormat="1" ht="12" customHeight="1">
      <c r="B84" s="44"/>
      <c r="C84" s="21" t="s">
        <v>13</v>
      </c>
      <c r="L84" s="4" t="str">
        <f>K5</f>
        <v>SO09</v>
      </c>
      <c r="AR84" s="44"/>
    </row>
    <row r="85" spans="1:90" s="5" customFormat="1" ht="36.950000000000003" customHeight="1">
      <c r="B85" s="45"/>
      <c r="C85" s="46" t="s">
        <v>16</v>
      </c>
      <c r="L85" s="178" t="str">
        <f>K6</f>
        <v>ENERGOCENTRUM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5"/>
    </row>
    <row r="86" spans="1:90" s="2" customFormat="1" ht="6.95" customHeight="1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6"/>
      <c r="BG86" s="25"/>
    </row>
    <row r="87" spans="1:90" s="2" customFormat="1" ht="12" customHeight="1">
      <c r="A87" s="25"/>
      <c r="B87" s="26"/>
      <c r="C87" s="21" t="s">
        <v>20</v>
      </c>
      <c r="D87" s="25"/>
      <c r="E87" s="25"/>
      <c r="F87" s="25"/>
      <c r="G87" s="25"/>
      <c r="H87" s="25"/>
      <c r="I87" s="25"/>
      <c r="J87" s="25"/>
      <c r="K87" s="25"/>
      <c r="L87" s="47" t="str">
        <f>IF(K8="","",K8)</f>
        <v xml:space="preserve"> 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1" t="s">
        <v>22</v>
      </c>
      <c r="AJ87" s="25"/>
      <c r="AK87" s="25"/>
      <c r="AL87" s="25"/>
      <c r="AM87" s="180" t="str">
        <f>IF(AN8= "","",AN8)</f>
        <v/>
      </c>
      <c r="AN87" s="180"/>
      <c r="AO87" s="25"/>
      <c r="AP87" s="25"/>
      <c r="AQ87" s="25"/>
      <c r="AR87" s="26"/>
      <c r="BG87" s="25"/>
    </row>
    <row r="88" spans="1:90" s="2" customFormat="1" ht="6.95" customHeight="1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6"/>
      <c r="BG88" s="25"/>
    </row>
    <row r="89" spans="1:90" s="2" customFormat="1" ht="15.2" customHeight="1">
      <c r="A89" s="25"/>
      <c r="B89" s="26"/>
      <c r="C89" s="21" t="s">
        <v>23</v>
      </c>
      <c r="D89" s="25"/>
      <c r="E89" s="25"/>
      <c r="F89" s="25"/>
      <c r="G89" s="25"/>
      <c r="H89" s="25"/>
      <c r="I89" s="25"/>
      <c r="J89" s="25"/>
      <c r="K89" s="25"/>
      <c r="L89" s="4" t="str">
        <f>IF(E11= "","",E11)</f>
        <v xml:space="preserve"> 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1" t="s">
        <v>28</v>
      </c>
      <c r="AJ89" s="25"/>
      <c r="AK89" s="25"/>
      <c r="AL89" s="25"/>
      <c r="AM89" s="176" t="str">
        <f>IF(E17="","",E17)</f>
        <v xml:space="preserve"> </v>
      </c>
      <c r="AN89" s="177"/>
      <c r="AO89" s="177"/>
      <c r="AP89" s="177"/>
      <c r="AQ89" s="25"/>
      <c r="AR89" s="26"/>
      <c r="AS89" s="181" t="s">
        <v>51</v>
      </c>
      <c r="AT89" s="182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9"/>
      <c r="BG89" s="25"/>
    </row>
    <row r="90" spans="1:90" s="2" customFormat="1" ht="15.2" customHeight="1">
      <c r="A90" s="25"/>
      <c r="B90" s="26"/>
      <c r="C90" s="21" t="s">
        <v>26</v>
      </c>
      <c r="D90" s="25"/>
      <c r="E90" s="25"/>
      <c r="F90" s="25"/>
      <c r="G90" s="25"/>
      <c r="H90" s="25"/>
      <c r="I90" s="25"/>
      <c r="J90" s="25"/>
      <c r="K90" s="25"/>
      <c r="L90" s="4" t="str">
        <f>IF(E14= "Vyplň údaj","",E14)</f>
        <v/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1" t="s">
        <v>29</v>
      </c>
      <c r="AJ90" s="25"/>
      <c r="AK90" s="25"/>
      <c r="AL90" s="25"/>
      <c r="AM90" s="176" t="str">
        <f>IF(E20="","",E20)</f>
        <v xml:space="preserve"> </v>
      </c>
      <c r="AN90" s="177"/>
      <c r="AO90" s="177"/>
      <c r="AP90" s="177"/>
      <c r="AQ90" s="25"/>
      <c r="AR90" s="26"/>
      <c r="AS90" s="183"/>
      <c r="AT90" s="184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1"/>
      <c r="BG90" s="25"/>
    </row>
    <row r="91" spans="1:90" s="2" customFormat="1" ht="10.9" customHeight="1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6"/>
      <c r="AS91" s="183"/>
      <c r="AT91" s="184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1"/>
      <c r="BG91" s="25"/>
    </row>
    <row r="92" spans="1:90" s="2" customFormat="1" ht="29.25" customHeight="1">
      <c r="A92" s="25"/>
      <c r="B92" s="26"/>
      <c r="C92" s="160" t="s">
        <v>52</v>
      </c>
      <c r="D92" s="161"/>
      <c r="E92" s="161"/>
      <c r="F92" s="161"/>
      <c r="G92" s="161"/>
      <c r="H92" s="52"/>
      <c r="I92" s="162" t="s">
        <v>53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5" t="s">
        <v>54</v>
      </c>
      <c r="AH92" s="161"/>
      <c r="AI92" s="161"/>
      <c r="AJ92" s="161"/>
      <c r="AK92" s="161"/>
      <c r="AL92" s="161"/>
      <c r="AM92" s="161"/>
      <c r="AN92" s="162" t="s">
        <v>55</v>
      </c>
      <c r="AO92" s="161"/>
      <c r="AP92" s="166"/>
      <c r="AQ92" s="53" t="s">
        <v>56</v>
      </c>
      <c r="AR92" s="26"/>
      <c r="AS92" s="54" t="s">
        <v>57</v>
      </c>
      <c r="AT92" s="55" t="s">
        <v>58</v>
      </c>
      <c r="AU92" s="55" t="s">
        <v>59</v>
      </c>
      <c r="AV92" s="55" t="s">
        <v>60</v>
      </c>
      <c r="AW92" s="55" t="s">
        <v>61</v>
      </c>
      <c r="AX92" s="55" t="s">
        <v>62</v>
      </c>
      <c r="AY92" s="55" t="s">
        <v>63</v>
      </c>
      <c r="AZ92" s="55" t="s">
        <v>64</v>
      </c>
      <c r="BA92" s="55" t="s">
        <v>65</v>
      </c>
      <c r="BB92" s="55" t="s">
        <v>66</v>
      </c>
      <c r="BC92" s="55" t="s">
        <v>67</v>
      </c>
      <c r="BD92" s="55" t="s">
        <v>68</v>
      </c>
      <c r="BE92" s="55" t="s">
        <v>69</v>
      </c>
      <c r="BF92" s="56" t="s">
        <v>70</v>
      </c>
      <c r="BG92" s="25"/>
    </row>
    <row r="93" spans="1:90" s="2" customFormat="1" ht="10.9" customHeight="1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6"/>
      <c r="AS93" s="5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9"/>
      <c r="BG93" s="25"/>
    </row>
    <row r="94" spans="1:90" s="6" customFormat="1" ht="32.450000000000003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SUM(AG94,AV94)</f>
        <v>0</v>
      </c>
      <c r="AO94" s="171"/>
      <c r="AP94" s="171"/>
      <c r="AQ94" s="64" t="s">
        <v>1</v>
      </c>
      <c r="AR94" s="60"/>
      <c r="AS94" s="65">
        <f>ROUND(AS95,2)</f>
        <v>0</v>
      </c>
      <c r="AT94" s="66">
        <f>ROUND(AT95,2)</f>
        <v>0</v>
      </c>
      <c r="AU94" s="67">
        <f>ROUND(AU95,2)</f>
        <v>0</v>
      </c>
      <c r="AV94" s="67">
        <f>ROUND(SUM(AX94:AY94),2)</f>
        <v>0</v>
      </c>
      <c r="AW94" s="68">
        <f>ROUND(AW95,5)</f>
        <v>0</v>
      </c>
      <c r="AX94" s="67">
        <f>ROUND(BB94*L29,2)</f>
        <v>0</v>
      </c>
      <c r="AY94" s="67">
        <f>ROUND(BC94*L30,2)</f>
        <v>0</v>
      </c>
      <c r="AZ94" s="67">
        <f>ROUND(BD94*L29,2)</f>
        <v>0</v>
      </c>
      <c r="BA94" s="67">
        <f>ROUND(BE94*L30,2)</f>
        <v>0</v>
      </c>
      <c r="BB94" s="67">
        <f>ROUND(BB95,2)</f>
        <v>0</v>
      </c>
      <c r="BC94" s="67">
        <f>ROUND(BC95,2)</f>
        <v>0</v>
      </c>
      <c r="BD94" s="67">
        <f>ROUND(BD95,2)</f>
        <v>0</v>
      </c>
      <c r="BE94" s="67">
        <f>ROUND(BE95,2)</f>
        <v>0</v>
      </c>
      <c r="BF94" s="69">
        <f>ROUND(BF95,2)</f>
        <v>0</v>
      </c>
      <c r="BS94" s="70" t="s">
        <v>72</v>
      </c>
      <c r="BT94" s="70" t="s">
        <v>73</v>
      </c>
      <c r="BV94" s="70" t="s">
        <v>74</v>
      </c>
      <c r="BW94" s="70" t="s">
        <v>5</v>
      </c>
      <c r="BX94" s="70" t="s">
        <v>75</v>
      </c>
      <c r="CL94" s="70" t="s">
        <v>1</v>
      </c>
    </row>
    <row r="95" spans="1:90" s="7" customFormat="1" ht="16.5" customHeight="1">
      <c r="A95" s="71" t="s">
        <v>76</v>
      </c>
      <c r="B95" s="72"/>
      <c r="C95" s="73"/>
      <c r="D95" s="169" t="s">
        <v>14</v>
      </c>
      <c r="E95" s="169"/>
      <c r="F95" s="169"/>
      <c r="G95" s="169"/>
      <c r="H95" s="169"/>
      <c r="I95" s="74"/>
      <c r="J95" s="169" t="s">
        <v>17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'SO09 - ENERGOCENTRUM'!K30</f>
        <v>0</v>
      </c>
      <c r="AH95" s="168"/>
      <c r="AI95" s="168"/>
      <c r="AJ95" s="168"/>
      <c r="AK95" s="168"/>
      <c r="AL95" s="168"/>
      <c r="AM95" s="168"/>
      <c r="AN95" s="167">
        <f>SUM(AG95,AV95)</f>
        <v>0</v>
      </c>
      <c r="AO95" s="168"/>
      <c r="AP95" s="168"/>
      <c r="AQ95" s="75" t="s">
        <v>77</v>
      </c>
      <c r="AR95" s="72"/>
      <c r="AS95" s="76">
        <f>'SO09 - ENERGOCENTRUM'!K28</f>
        <v>0</v>
      </c>
      <c r="AT95" s="77">
        <f>'SO09 - ENERGOCENTRUM'!K29</f>
        <v>0</v>
      </c>
      <c r="AU95" s="77">
        <v>0</v>
      </c>
      <c r="AV95" s="77">
        <f>ROUND(SUM(AX95:AY95),2)</f>
        <v>0</v>
      </c>
      <c r="AW95" s="78">
        <f>'SO09 - ENERGOCENTRUM'!T112</f>
        <v>0</v>
      </c>
      <c r="AX95" s="77">
        <f>'SO09 - ENERGOCENTRUM'!K33</f>
        <v>0</v>
      </c>
      <c r="AY95" s="77">
        <f>'SO09 - ENERGOCENTRUM'!K34</f>
        <v>0</v>
      </c>
      <c r="AZ95" s="77">
        <f>'SO09 - ENERGOCENTRUM'!K35</f>
        <v>0</v>
      </c>
      <c r="BA95" s="77">
        <f>'SO09 - ENERGOCENTRUM'!K36</f>
        <v>0</v>
      </c>
      <c r="BB95" s="77">
        <f>'SO09 - ENERGOCENTRUM'!F33</f>
        <v>0</v>
      </c>
      <c r="BC95" s="77">
        <f>'SO09 - ENERGOCENTRUM'!F34</f>
        <v>0</v>
      </c>
      <c r="BD95" s="77">
        <f>'SO09 - ENERGOCENTRUM'!F35</f>
        <v>0</v>
      </c>
      <c r="BE95" s="77">
        <f>'SO09 - ENERGOCENTRUM'!F36</f>
        <v>0</v>
      </c>
      <c r="BF95" s="79">
        <f>'SO09 - ENERGOCENTRUM'!F37</f>
        <v>0</v>
      </c>
      <c r="BT95" s="80" t="s">
        <v>78</v>
      </c>
      <c r="BU95" s="80" t="s">
        <v>79</v>
      </c>
      <c r="BV95" s="80" t="s">
        <v>74</v>
      </c>
      <c r="BW95" s="80" t="s">
        <v>5</v>
      </c>
      <c r="BX95" s="80" t="s">
        <v>75</v>
      </c>
      <c r="CL95" s="80" t="s">
        <v>1</v>
      </c>
    </row>
    <row r="96" spans="1:90" s="2" customFormat="1" ht="30" customHeight="1">
      <c r="A96" s="25"/>
      <c r="B96" s="26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6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s="2" customFormat="1" ht="6.95" customHeight="1">
      <c r="A97" s="25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6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</row>
  </sheetData>
  <mergeCells count="42"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SO09 - ENERGOCENTRUM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>
      <selection activeCell="M2" sqref="M2:Z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1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1"/>
      <c r="J2" s="81"/>
      <c r="M2" s="174" t="s">
        <v>6</v>
      </c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T2" s="11" t="s">
        <v>5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2"/>
      <c r="J3" s="82"/>
      <c r="K3" s="13"/>
      <c r="L3" s="13"/>
      <c r="M3" s="14"/>
      <c r="AT3" s="11" t="s">
        <v>73</v>
      </c>
    </row>
    <row r="4" spans="1:46" s="1" customFormat="1" ht="24.95" customHeight="1">
      <c r="B4" s="14"/>
      <c r="D4" s="15" t="s">
        <v>80</v>
      </c>
      <c r="I4" s="81"/>
      <c r="J4" s="81"/>
      <c r="M4" s="14"/>
      <c r="N4" s="83" t="s">
        <v>10</v>
      </c>
      <c r="AT4" s="11" t="s">
        <v>3</v>
      </c>
    </row>
    <row r="5" spans="1:46" s="1" customFormat="1" ht="6.95" customHeight="1">
      <c r="B5" s="14"/>
      <c r="I5" s="81"/>
      <c r="J5" s="81"/>
      <c r="M5" s="14"/>
    </row>
    <row r="6" spans="1:46" s="2" customFormat="1" ht="12" customHeight="1">
      <c r="A6" s="25"/>
      <c r="B6" s="26"/>
      <c r="C6" s="25"/>
      <c r="D6" s="21" t="s">
        <v>16</v>
      </c>
      <c r="E6" s="25"/>
      <c r="F6" s="25"/>
      <c r="G6" s="25"/>
      <c r="H6" s="25"/>
      <c r="I6" s="84"/>
      <c r="J6" s="84"/>
      <c r="K6" s="25"/>
      <c r="L6" s="25"/>
      <c r="M6" s="3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</row>
    <row r="7" spans="1:46" s="2" customFormat="1" ht="16.5" customHeight="1">
      <c r="A7" s="25"/>
      <c r="B7" s="26"/>
      <c r="C7" s="25"/>
      <c r="D7" s="25"/>
      <c r="E7" s="178" t="s">
        <v>17</v>
      </c>
      <c r="F7" s="202"/>
      <c r="G7" s="202"/>
      <c r="H7" s="202"/>
      <c r="I7" s="84"/>
      <c r="J7" s="84"/>
      <c r="K7" s="25"/>
      <c r="L7" s="25"/>
      <c r="M7" s="3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</row>
    <row r="8" spans="1:46" s="2" customFormat="1">
      <c r="A8" s="25"/>
      <c r="B8" s="26"/>
      <c r="C8" s="25"/>
      <c r="D8" s="25"/>
      <c r="E8" s="25"/>
      <c r="F8" s="25"/>
      <c r="G8" s="25"/>
      <c r="H8" s="25"/>
      <c r="I8" s="84"/>
      <c r="J8" s="84"/>
      <c r="K8" s="25"/>
      <c r="L8" s="25"/>
      <c r="M8" s="3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</row>
    <row r="9" spans="1:46" s="2" customFormat="1" ht="12" customHeight="1">
      <c r="A9" s="25"/>
      <c r="B9" s="26"/>
      <c r="C9" s="25"/>
      <c r="D9" s="21" t="s">
        <v>18</v>
      </c>
      <c r="E9" s="25"/>
      <c r="F9" s="19" t="s">
        <v>1</v>
      </c>
      <c r="G9" s="25"/>
      <c r="H9" s="25"/>
      <c r="I9" s="85" t="s">
        <v>19</v>
      </c>
      <c r="J9" s="86" t="s">
        <v>1</v>
      </c>
      <c r="K9" s="25"/>
      <c r="L9" s="25"/>
      <c r="M9" s="3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</row>
    <row r="10" spans="1:46" s="2" customFormat="1" ht="12" customHeight="1">
      <c r="A10" s="25"/>
      <c r="B10" s="26"/>
      <c r="C10" s="25"/>
      <c r="D10" s="21" t="s">
        <v>20</v>
      </c>
      <c r="E10" s="25"/>
      <c r="F10" s="19" t="s">
        <v>21</v>
      </c>
      <c r="G10" s="25"/>
      <c r="H10" s="25"/>
      <c r="I10" s="85" t="s">
        <v>22</v>
      </c>
      <c r="J10" s="87">
        <f>'Rekapitulácia stavby'!AN8</f>
        <v>0</v>
      </c>
      <c r="K10" s="25"/>
      <c r="L10" s="25"/>
      <c r="M10" s="3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</row>
    <row r="11" spans="1:46" s="2" customFormat="1" ht="10.9" customHeight="1">
      <c r="A11" s="25"/>
      <c r="B11" s="26"/>
      <c r="C11" s="25"/>
      <c r="D11" s="25"/>
      <c r="E11" s="25"/>
      <c r="F11" s="25"/>
      <c r="G11" s="25"/>
      <c r="H11" s="25"/>
      <c r="I11" s="84"/>
      <c r="J11" s="84"/>
      <c r="K11" s="25"/>
      <c r="L11" s="25"/>
      <c r="M11" s="3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</row>
    <row r="12" spans="1:46" s="2" customFormat="1" ht="12" customHeight="1">
      <c r="A12" s="25"/>
      <c r="B12" s="26"/>
      <c r="C12" s="25"/>
      <c r="D12" s="21" t="s">
        <v>23</v>
      </c>
      <c r="E12" s="25"/>
      <c r="F12" s="25"/>
      <c r="G12" s="25"/>
      <c r="H12" s="25"/>
      <c r="I12" s="85" t="s">
        <v>24</v>
      </c>
      <c r="J12" s="86" t="str">
        <f>IF('Rekapitulácia stavby'!AN10="","",'Rekapitulácia stavby'!AN10)</f>
        <v/>
      </c>
      <c r="K12" s="25"/>
      <c r="L12" s="25"/>
      <c r="M12" s="3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spans="1:46" s="2" customFormat="1" ht="18" customHeight="1">
      <c r="A13" s="25"/>
      <c r="B13" s="26"/>
      <c r="C13" s="25"/>
      <c r="D13" s="25"/>
      <c r="E13" s="19" t="str">
        <f>IF('Rekapitulácia stavby'!E11="","",'Rekapitulácia stavby'!E11)</f>
        <v xml:space="preserve"> </v>
      </c>
      <c r="F13" s="25"/>
      <c r="G13" s="25"/>
      <c r="H13" s="25"/>
      <c r="I13" s="85" t="s">
        <v>25</v>
      </c>
      <c r="J13" s="86" t="str">
        <f>IF('Rekapitulácia stavby'!AN11="","",'Rekapitulácia stavby'!AN11)</f>
        <v/>
      </c>
      <c r="K13" s="25"/>
      <c r="L13" s="25"/>
      <c r="M13" s="3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spans="1:46" s="2" customFormat="1" ht="6.95" customHeight="1">
      <c r="A14" s="25"/>
      <c r="B14" s="26"/>
      <c r="C14" s="25"/>
      <c r="D14" s="25"/>
      <c r="E14" s="25"/>
      <c r="F14" s="25"/>
      <c r="G14" s="25"/>
      <c r="H14" s="25"/>
      <c r="I14" s="84"/>
      <c r="J14" s="84"/>
      <c r="K14" s="25"/>
      <c r="L14" s="25"/>
      <c r="M14" s="3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46" s="2" customFormat="1" ht="12" customHeight="1">
      <c r="A15" s="25"/>
      <c r="B15" s="26"/>
      <c r="C15" s="25"/>
      <c r="D15" s="21" t="s">
        <v>26</v>
      </c>
      <c r="E15" s="25"/>
      <c r="F15" s="25"/>
      <c r="G15" s="25"/>
      <c r="H15" s="25"/>
      <c r="I15" s="85" t="s">
        <v>24</v>
      </c>
      <c r="J15" s="22" t="str">
        <f>'Rekapitulácia stavby'!AN13</f>
        <v>Vyplň údaj</v>
      </c>
      <c r="K15" s="25"/>
      <c r="L15" s="25"/>
      <c r="M15" s="3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pans="1:46" s="2" customFormat="1" ht="18" customHeight="1">
      <c r="A16" s="25"/>
      <c r="B16" s="26"/>
      <c r="C16" s="25"/>
      <c r="D16" s="25"/>
      <c r="E16" s="203" t="str">
        <f>'Rekapitulácia stavby'!E14</f>
        <v>Vyplň údaj</v>
      </c>
      <c r="F16" s="185"/>
      <c r="G16" s="185"/>
      <c r="H16" s="185"/>
      <c r="I16" s="85" t="s">
        <v>25</v>
      </c>
      <c r="J16" s="22" t="str">
        <f>'Rekapitulácia stavby'!AN14</f>
        <v>Vyplň údaj</v>
      </c>
      <c r="K16" s="25"/>
      <c r="L16" s="25"/>
      <c r="M16" s="3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</row>
    <row r="17" spans="1:31" s="2" customFormat="1" ht="6.95" customHeight="1">
      <c r="A17" s="25"/>
      <c r="B17" s="26"/>
      <c r="C17" s="25"/>
      <c r="D17" s="25"/>
      <c r="E17" s="25"/>
      <c r="F17" s="25"/>
      <c r="G17" s="25"/>
      <c r="H17" s="25"/>
      <c r="I17" s="84"/>
      <c r="J17" s="84"/>
      <c r="K17" s="25"/>
      <c r="L17" s="25"/>
      <c r="M17" s="3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pans="1:31" s="2" customFormat="1" ht="12" customHeight="1">
      <c r="A18" s="25"/>
      <c r="B18" s="26"/>
      <c r="C18" s="25"/>
      <c r="D18" s="21" t="s">
        <v>28</v>
      </c>
      <c r="E18" s="25"/>
      <c r="F18" s="25"/>
      <c r="G18" s="25"/>
      <c r="H18" s="25"/>
      <c r="I18" s="85" t="s">
        <v>24</v>
      </c>
      <c r="J18" s="86" t="str">
        <f>IF('Rekapitulácia stavby'!AN16="","",'Rekapitulácia stavby'!AN16)</f>
        <v/>
      </c>
      <c r="K18" s="25"/>
      <c r="L18" s="25"/>
      <c r="M18" s="3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pans="1:31" s="2" customFormat="1" ht="18" customHeight="1">
      <c r="A19" s="25"/>
      <c r="B19" s="26"/>
      <c r="C19" s="25"/>
      <c r="D19" s="25"/>
      <c r="E19" s="19" t="str">
        <f>IF('Rekapitulácia stavby'!E17="","",'Rekapitulácia stavby'!E17)</f>
        <v xml:space="preserve"> </v>
      </c>
      <c r="F19" s="25"/>
      <c r="G19" s="25"/>
      <c r="H19" s="25"/>
      <c r="I19" s="85" t="s">
        <v>25</v>
      </c>
      <c r="J19" s="86" t="str">
        <f>IF('Rekapitulácia stavby'!AN17="","",'Rekapitulácia stavby'!AN17)</f>
        <v/>
      </c>
      <c r="K19" s="25"/>
      <c r="L19" s="25"/>
      <c r="M19" s="3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</row>
    <row r="20" spans="1:31" s="2" customFormat="1" ht="6.95" customHeight="1">
      <c r="A20" s="25"/>
      <c r="B20" s="26"/>
      <c r="C20" s="25"/>
      <c r="D20" s="25"/>
      <c r="E20" s="25"/>
      <c r="F20" s="25"/>
      <c r="G20" s="25"/>
      <c r="H20" s="25"/>
      <c r="I20" s="84"/>
      <c r="J20" s="84"/>
      <c r="K20" s="25"/>
      <c r="L20" s="25"/>
      <c r="M20" s="3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</row>
    <row r="21" spans="1:31" s="2" customFormat="1" ht="12" customHeight="1">
      <c r="A21" s="25"/>
      <c r="B21" s="26"/>
      <c r="C21" s="25"/>
      <c r="D21" s="21" t="s">
        <v>29</v>
      </c>
      <c r="E21" s="25"/>
      <c r="F21" s="25"/>
      <c r="G21" s="25"/>
      <c r="H21" s="25"/>
      <c r="I21" s="85" t="s">
        <v>24</v>
      </c>
      <c r="J21" s="86" t="str">
        <f>IF('Rekapitulácia stavby'!AN19="","",'Rekapitulácia stavby'!AN19)</f>
        <v/>
      </c>
      <c r="K21" s="25"/>
      <c r="L21" s="25"/>
      <c r="M21" s="3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</row>
    <row r="22" spans="1:31" s="2" customFormat="1" ht="18" customHeight="1">
      <c r="A22" s="25"/>
      <c r="B22" s="26"/>
      <c r="C22" s="25"/>
      <c r="D22" s="25"/>
      <c r="E22" s="19" t="str">
        <f>IF('Rekapitulácia stavby'!E20="","",'Rekapitulácia stavby'!E20)</f>
        <v xml:space="preserve"> </v>
      </c>
      <c r="F22" s="25"/>
      <c r="G22" s="25"/>
      <c r="H22" s="25"/>
      <c r="I22" s="85" t="s">
        <v>25</v>
      </c>
      <c r="J22" s="86" t="str">
        <f>IF('Rekapitulácia stavby'!AN20="","",'Rekapitulácia stavby'!AN20)</f>
        <v/>
      </c>
      <c r="K22" s="25"/>
      <c r="L22" s="25"/>
      <c r="M22" s="3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pans="1:31" s="2" customFormat="1" ht="6.95" customHeight="1">
      <c r="A23" s="25"/>
      <c r="B23" s="26"/>
      <c r="C23" s="25"/>
      <c r="D23" s="25"/>
      <c r="E23" s="25"/>
      <c r="F23" s="25"/>
      <c r="G23" s="25"/>
      <c r="H23" s="25"/>
      <c r="I23" s="84"/>
      <c r="J23" s="84"/>
      <c r="K23" s="25"/>
      <c r="L23" s="25"/>
      <c r="M23" s="3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1" s="2" customFormat="1" ht="12" customHeight="1">
      <c r="A24" s="25"/>
      <c r="B24" s="26"/>
      <c r="C24" s="25"/>
      <c r="D24" s="21" t="s">
        <v>30</v>
      </c>
      <c r="E24" s="25"/>
      <c r="F24" s="25"/>
      <c r="G24" s="25"/>
      <c r="H24" s="25"/>
      <c r="I24" s="84"/>
      <c r="J24" s="84"/>
      <c r="K24" s="25"/>
      <c r="L24" s="25"/>
      <c r="M24" s="3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1" s="8" customFormat="1" ht="16.5" customHeight="1">
      <c r="A25" s="88"/>
      <c r="B25" s="89"/>
      <c r="C25" s="88"/>
      <c r="D25" s="88"/>
      <c r="E25" s="189" t="s">
        <v>1</v>
      </c>
      <c r="F25" s="189"/>
      <c r="G25" s="189"/>
      <c r="H25" s="189"/>
      <c r="I25" s="90"/>
      <c r="J25" s="90"/>
      <c r="K25" s="88"/>
      <c r="L25" s="88"/>
      <c r="M25" s="91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25"/>
      <c r="B26" s="26"/>
      <c r="C26" s="25"/>
      <c r="D26" s="25"/>
      <c r="E26" s="25"/>
      <c r="F26" s="25"/>
      <c r="G26" s="25"/>
      <c r="H26" s="25"/>
      <c r="I26" s="84"/>
      <c r="J26" s="84"/>
      <c r="K26" s="25"/>
      <c r="L26" s="25"/>
      <c r="M26" s="3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1" s="2" customFormat="1" ht="6.95" customHeight="1">
      <c r="A27" s="25"/>
      <c r="B27" s="26"/>
      <c r="C27" s="25"/>
      <c r="D27" s="58"/>
      <c r="E27" s="58"/>
      <c r="F27" s="58"/>
      <c r="G27" s="58"/>
      <c r="H27" s="58"/>
      <c r="I27" s="92"/>
      <c r="J27" s="92"/>
      <c r="K27" s="58"/>
      <c r="L27" s="58"/>
      <c r="M27" s="3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</row>
    <row r="28" spans="1:31" s="2" customFormat="1" ht="12.75">
      <c r="A28" s="25"/>
      <c r="B28" s="26"/>
      <c r="C28" s="25"/>
      <c r="D28" s="25"/>
      <c r="E28" s="21" t="s">
        <v>81</v>
      </c>
      <c r="F28" s="25"/>
      <c r="G28" s="25"/>
      <c r="H28" s="25"/>
      <c r="I28" s="84"/>
      <c r="J28" s="84"/>
      <c r="K28" s="93">
        <f>I94</f>
        <v>0</v>
      </c>
      <c r="L28" s="25"/>
      <c r="M28" s="3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pans="1:31" s="2" customFormat="1" ht="12.75">
      <c r="A29" s="25"/>
      <c r="B29" s="26"/>
      <c r="C29" s="25"/>
      <c r="D29" s="25"/>
      <c r="E29" s="21" t="s">
        <v>82</v>
      </c>
      <c r="F29" s="25"/>
      <c r="G29" s="25"/>
      <c r="H29" s="25"/>
      <c r="I29" s="84"/>
      <c r="J29" s="84"/>
      <c r="K29" s="93">
        <f>J94</f>
        <v>0</v>
      </c>
      <c r="L29" s="25"/>
      <c r="M29" s="3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</row>
    <row r="30" spans="1:31" s="2" customFormat="1" ht="25.35" customHeight="1">
      <c r="A30" s="25"/>
      <c r="B30" s="26"/>
      <c r="C30" s="25"/>
      <c r="D30" s="94" t="s">
        <v>31</v>
      </c>
      <c r="E30" s="25"/>
      <c r="F30" s="25"/>
      <c r="G30" s="25"/>
      <c r="H30" s="25"/>
      <c r="I30" s="84"/>
      <c r="J30" s="84"/>
      <c r="K30" s="63">
        <f>ROUND(K112, 2)</f>
        <v>0</v>
      </c>
      <c r="L30" s="25"/>
      <c r="M30" s="3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</row>
    <row r="31" spans="1:31" s="2" customFormat="1" ht="6.95" customHeight="1">
      <c r="A31" s="25"/>
      <c r="B31" s="26"/>
      <c r="C31" s="25"/>
      <c r="D31" s="58"/>
      <c r="E31" s="58"/>
      <c r="F31" s="58"/>
      <c r="G31" s="58"/>
      <c r="H31" s="58"/>
      <c r="I31" s="92"/>
      <c r="J31" s="92"/>
      <c r="K31" s="58"/>
      <c r="L31" s="58"/>
      <c r="M31" s="3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</row>
    <row r="32" spans="1:31" s="2" customFormat="1" ht="14.45" customHeight="1">
      <c r="A32" s="25"/>
      <c r="B32" s="26"/>
      <c r="C32" s="25"/>
      <c r="D32" s="25"/>
      <c r="E32" s="25"/>
      <c r="F32" s="29" t="s">
        <v>33</v>
      </c>
      <c r="G32" s="25"/>
      <c r="H32" s="25"/>
      <c r="I32" s="95" t="s">
        <v>32</v>
      </c>
      <c r="J32" s="84"/>
      <c r="K32" s="29" t="s">
        <v>34</v>
      </c>
      <c r="L32" s="25"/>
      <c r="M32" s="3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</row>
    <row r="33" spans="1:31" s="2" customFormat="1" ht="14.45" customHeight="1">
      <c r="A33" s="25"/>
      <c r="B33" s="26"/>
      <c r="C33" s="25"/>
      <c r="D33" s="96" t="s">
        <v>35</v>
      </c>
      <c r="E33" s="21" t="s">
        <v>36</v>
      </c>
      <c r="F33" s="93">
        <f>ROUND((SUM(BE112:BE116)),  2)</f>
        <v>0</v>
      </c>
      <c r="G33" s="25"/>
      <c r="H33" s="25"/>
      <c r="I33" s="97">
        <v>0.2</v>
      </c>
      <c r="J33" s="84"/>
      <c r="K33" s="93">
        <f>ROUND(((SUM(BE112:BE116))*I33),  2)</f>
        <v>0</v>
      </c>
      <c r="L33" s="25"/>
      <c r="M33" s="3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</row>
    <row r="34" spans="1:31" s="2" customFormat="1" ht="14.45" customHeight="1">
      <c r="A34" s="25"/>
      <c r="B34" s="26"/>
      <c r="C34" s="25"/>
      <c r="D34" s="25"/>
      <c r="E34" s="21" t="s">
        <v>37</v>
      </c>
      <c r="F34" s="93">
        <f>ROUND((SUM(BF112:BF116)),  2)</f>
        <v>0</v>
      </c>
      <c r="G34" s="25"/>
      <c r="H34" s="25"/>
      <c r="I34" s="97">
        <v>0.2</v>
      </c>
      <c r="J34" s="84"/>
      <c r="K34" s="93">
        <f>ROUND(((SUM(BF112:BF116))*I34),  2)</f>
        <v>0</v>
      </c>
      <c r="L34" s="25"/>
      <c r="M34" s="3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</row>
    <row r="35" spans="1:31" s="2" customFormat="1" ht="14.45" hidden="1" customHeight="1">
      <c r="A35" s="25"/>
      <c r="B35" s="26"/>
      <c r="C35" s="25"/>
      <c r="D35" s="25"/>
      <c r="E35" s="21" t="s">
        <v>38</v>
      </c>
      <c r="F35" s="93">
        <f>ROUND((SUM(BG112:BG116)),  2)</f>
        <v>0</v>
      </c>
      <c r="G35" s="25"/>
      <c r="H35" s="25"/>
      <c r="I35" s="97">
        <v>0.2</v>
      </c>
      <c r="J35" s="84"/>
      <c r="K35" s="93">
        <f>0</f>
        <v>0</v>
      </c>
      <c r="L35" s="25"/>
      <c r="M35" s="3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pans="1:31" s="2" customFormat="1" ht="14.45" hidden="1" customHeight="1">
      <c r="A36" s="25"/>
      <c r="B36" s="26"/>
      <c r="C36" s="25"/>
      <c r="D36" s="25"/>
      <c r="E36" s="21" t="s">
        <v>39</v>
      </c>
      <c r="F36" s="93">
        <f>ROUND((SUM(BH112:BH116)),  2)</f>
        <v>0</v>
      </c>
      <c r="G36" s="25"/>
      <c r="H36" s="25"/>
      <c r="I36" s="97">
        <v>0.2</v>
      </c>
      <c r="J36" s="84"/>
      <c r="K36" s="93">
        <f>0</f>
        <v>0</v>
      </c>
      <c r="L36" s="25"/>
      <c r="M36" s="3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pans="1:31" s="2" customFormat="1" ht="14.45" hidden="1" customHeight="1">
      <c r="A37" s="25"/>
      <c r="B37" s="26"/>
      <c r="C37" s="25"/>
      <c r="D37" s="25"/>
      <c r="E37" s="21" t="s">
        <v>40</v>
      </c>
      <c r="F37" s="93">
        <f>ROUND((SUM(BI112:BI116)),  2)</f>
        <v>0</v>
      </c>
      <c r="G37" s="25"/>
      <c r="H37" s="25"/>
      <c r="I37" s="97">
        <v>0</v>
      </c>
      <c r="J37" s="84"/>
      <c r="K37" s="93">
        <f>0</f>
        <v>0</v>
      </c>
      <c r="L37" s="25"/>
      <c r="M37" s="3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</row>
    <row r="38" spans="1:31" s="2" customFormat="1" ht="6.95" customHeight="1">
      <c r="A38" s="25"/>
      <c r="B38" s="26"/>
      <c r="C38" s="25"/>
      <c r="D38" s="25"/>
      <c r="E38" s="25"/>
      <c r="F38" s="25"/>
      <c r="G38" s="25"/>
      <c r="H38" s="25"/>
      <c r="I38" s="84"/>
      <c r="J38" s="84"/>
      <c r="K38" s="25"/>
      <c r="L38" s="25"/>
      <c r="M38" s="3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</row>
    <row r="39" spans="1:31" s="2" customFormat="1" ht="25.35" customHeight="1">
      <c r="A39" s="25"/>
      <c r="B39" s="26"/>
      <c r="C39" s="98"/>
      <c r="D39" s="99" t="s">
        <v>41</v>
      </c>
      <c r="E39" s="52"/>
      <c r="F39" s="52"/>
      <c r="G39" s="100" t="s">
        <v>42</v>
      </c>
      <c r="H39" s="101" t="s">
        <v>43</v>
      </c>
      <c r="I39" s="102"/>
      <c r="J39" s="102"/>
      <c r="K39" s="103">
        <f>SUM(K30:K37)</f>
        <v>0</v>
      </c>
      <c r="L39" s="104"/>
      <c r="M39" s="3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</row>
    <row r="40" spans="1:31" s="2" customFormat="1" ht="14.45" customHeight="1">
      <c r="A40" s="25"/>
      <c r="B40" s="26"/>
      <c r="C40" s="25"/>
      <c r="D40" s="25"/>
      <c r="E40" s="25"/>
      <c r="F40" s="25"/>
      <c r="G40" s="25"/>
      <c r="H40" s="25"/>
      <c r="I40" s="84"/>
      <c r="J40" s="84"/>
      <c r="K40" s="25"/>
      <c r="L40" s="25"/>
      <c r="M40" s="3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</row>
    <row r="41" spans="1:31" s="1" customFormat="1" ht="14.45" customHeight="1">
      <c r="B41" s="14"/>
      <c r="I41" s="81"/>
      <c r="J41" s="81"/>
      <c r="M41" s="14"/>
    </row>
    <row r="42" spans="1:31" s="1" customFormat="1" ht="14.45" customHeight="1">
      <c r="B42" s="14"/>
      <c r="I42" s="81"/>
      <c r="J42" s="81"/>
      <c r="M42" s="14"/>
    </row>
    <row r="43" spans="1:31" s="1" customFormat="1" ht="14.45" customHeight="1">
      <c r="B43" s="14"/>
      <c r="I43" s="81"/>
      <c r="J43" s="81"/>
      <c r="M43" s="14"/>
    </row>
    <row r="44" spans="1:31" s="1" customFormat="1" ht="14.45" customHeight="1">
      <c r="B44" s="14"/>
      <c r="I44" s="81"/>
      <c r="J44" s="81"/>
      <c r="M44" s="14"/>
    </row>
    <row r="45" spans="1:31" s="1" customFormat="1" ht="14.45" customHeight="1">
      <c r="B45" s="14"/>
      <c r="I45" s="81"/>
      <c r="J45" s="81"/>
      <c r="M45" s="14"/>
    </row>
    <row r="46" spans="1:31" s="1" customFormat="1" ht="14.45" customHeight="1">
      <c r="B46" s="14"/>
      <c r="I46" s="81"/>
      <c r="J46" s="81"/>
      <c r="M46" s="14"/>
    </row>
    <row r="47" spans="1:31" s="1" customFormat="1" ht="14.45" customHeight="1">
      <c r="B47" s="14"/>
      <c r="I47" s="81"/>
      <c r="J47" s="81"/>
      <c r="M47" s="14"/>
    </row>
    <row r="48" spans="1:31" s="1" customFormat="1" ht="14.45" customHeight="1">
      <c r="B48" s="14"/>
      <c r="I48" s="81"/>
      <c r="J48" s="81"/>
      <c r="M48" s="14"/>
    </row>
    <row r="49" spans="1:31" s="1" customFormat="1" ht="14.45" customHeight="1">
      <c r="B49" s="14"/>
      <c r="I49" s="81"/>
      <c r="J49" s="81"/>
      <c r="M49" s="14"/>
    </row>
    <row r="50" spans="1:31" s="2" customFormat="1" ht="14.45" customHeight="1">
      <c r="B50" s="35"/>
      <c r="D50" s="36" t="s">
        <v>44</v>
      </c>
      <c r="E50" s="37"/>
      <c r="F50" s="37"/>
      <c r="G50" s="36" t="s">
        <v>45</v>
      </c>
      <c r="H50" s="37"/>
      <c r="I50" s="105"/>
      <c r="J50" s="105"/>
      <c r="K50" s="37"/>
      <c r="L50" s="37"/>
      <c r="M50" s="35"/>
    </row>
    <row r="51" spans="1:31">
      <c r="B51" s="14"/>
      <c r="M51" s="14"/>
    </row>
    <row r="52" spans="1:31">
      <c r="B52" s="14"/>
      <c r="M52" s="14"/>
    </row>
    <row r="53" spans="1:31">
      <c r="B53" s="14"/>
      <c r="M53" s="14"/>
    </row>
    <row r="54" spans="1:31">
      <c r="B54" s="14"/>
      <c r="M54" s="14"/>
    </row>
    <row r="55" spans="1:31">
      <c r="B55" s="14"/>
      <c r="M55" s="14"/>
    </row>
    <row r="56" spans="1:31">
      <c r="B56" s="14"/>
      <c r="M56" s="14"/>
    </row>
    <row r="57" spans="1:31">
      <c r="B57" s="14"/>
      <c r="M57" s="14"/>
    </row>
    <row r="58" spans="1:31">
      <c r="B58" s="14"/>
      <c r="M58" s="14"/>
    </row>
    <row r="59" spans="1:31">
      <c r="B59" s="14"/>
      <c r="M59" s="14"/>
    </row>
    <row r="60" spans="1:31">
      <c r="B60" s="14"/>
      <c r="M60" s="14"/>
    </row>
    <row r="61" spans="1:31" s="2" customFormat="1" ht="12.75">
      <c r="A61" s="25"/>
      <c r="B61" s="26"/>
      <c r="C61" s="25"/>
      <c r="D61" s="38" t="s">
        <v>46</v>
      </c>
      <c r="E61" s="28"/>
      <c r="F61" s="106" t="s">
        <v>47</v>
      </c>
      <c r="G61" s="38" t="s">
        <v>46</v>
      </c>
      <c r="H61" s="28"/>
      <c r="I61" s="107"/>
      <c r="J61" s="108" t="s">
        <v>47</v>
      </c>
      <c r="K61" s="28"/>
      <c r="L61" s="28"/>
      <c r="M61" s="3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</row>
    <row r="62" spans="1:31">
      <c r="B62" s="14"/>
      <c r="M62" s="14"/>
    </row>
    <row r="63" spans="1:31">
      <c r="B63" s="14"/>
      <c r="M63" s="14"/>
    </row>
    <row r="64" spans="1:31">
      <c r="B64" s="14"/>
      <c r="M64" s="14"/>
    </row>
    <row r="65" spans="1:31" s="2" customFormat="1" ht="12.75">
      <c r="A65" s="25"/>
      <c r="B65" s="26"/>
      <c r="C65" s="25"/>
      <c r="D65" s="36" t="s">
        <v>48</v>
      </c>
      <c r="E65" s="39"/>
      <c r="F65" s="39"/>
      <c r="G65" s="36" t="s">
        <v>49</v>
      </c>
      <c r="H65" s="39"/>
      <c r="I65" s="109"/>
      <c r="J65" s="109"/>
      <c r="K65" s="39"/>
      <c r="L65" s="39"/>
      <c r="M65" s="3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</row>
    <row r="66" spans="1:31">
      <c r="B66" s="14"/>
      <c r="M66" s="14"/>
    </row>
    <row r="67" spans="1:31">
      <c r="B67" s="14"/>
      <c r="M67" s="14"/>
    </row>
    <row r="68" spans="1:31">
      <c r="B68" s="14"/>
      <c r="M68" s="14"/>
    </row>
    <row r="69" spans="1:31">
      <c r="B69" s="14"/>
      <c r="M69" s="14"/>
    </row>
    <row r="70" spans="1:31">
      <c r="B70" s="14"/>
      <c r="M70" s="14"/>
    </row>
    <row r="71" spans="1:31">
      <c r="B71" s="14"/>
      <c r="M71" s="14"/>
    </row>
    <row r="72" spans="1:31">
      <c r="B72" s="14"/>
      <c r="M72" s="14"/>
    </row>
    <row r="73" spans="1:31">
      <c r="B73" s="14"/>
      <c r="M73" s="14"/>
    </row>
    <row r="74" spans="1:31">
      <c r="B74" s="14"/>
      <c r="M74" s="14"/>
    </row>
    <row r="75" spans="1:31">
      <c r="B75" s="14"/>
      <c r="M75" s="14"/>
    </row>
    <row r="76" spans="1:31" s="2" customFormat="1" ht="12.75">
      <c r="A76" s="25"/>
      <c r="B76" s="26"/>
      <c r="C76" s="25"/>
      <c r="D76" s="38" t="s">
        <v>46</v>
      </c>
      <c r="E76" s="28"/>
      <c r="F76" s="106" t="s">
        <v>47</v>
      </c>
      <c r="G76" s="38" t="s">
        <v>46</v>
      </c>
      <c r="H76" s="28"/>
      <c r="I76" s="107"/>
      <c r="J76" s="108" t="s">
        <v>47</v>
      </c>
      <c r="K76" s="28"/>
      <c r="L76" s="28"/>
      <c r="M76" s="3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</row>
    <row r="77" spans="1:31" s="2" customFormat="1" ht="14.45" customHeight="1">
      <c r="A77" s="25"/>
      <c r="B77" s="40"/>
      <c r="C77" s="41"/>
      <c r="D77" s="41"/>
      <c r="E77" s="41"/>
      <c r="F77" s="41"/>
      <c r="G77" s="41"/>
      <c r="H77" s="41"/>
      <c r="I77" s="110"/>
      <c r="J77" s="110"/>
      <c r="K77" s="41"/>
      <c r="L77" s="41"/>
      <c r="M77" s="3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</row>
    <row r="81" spans="1:47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111"/>
      <c r="J81" s="111"/>
      <c r="K81" s="43"/>
      <c r="L81" s="43"/>
      <c r="M81" s="3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</row>
    <row r="82" spans="1:47" s="2" customFormat="1" ht="24.95" customHeight="1">
      <c r="A82" s="25"/>
      <c r="B82" s="26"/>
      <c r="C82" s="15" t="s">
        <v>83</v>
      </c>
      <c r="D82" s="25"/>
      <c r="E82" s="25"/>
      <c r="F82" s="25"/>
      <c r="G82" s="25"/>
      <c r="H82" s="25"/>
      <c r="I82" s="84"/>
      <c r="J82" s="84"/>
      <c r="K82" s="25"/>
      <c r="L82" s="25"/>
      <c r="M82" s="3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</row>
    <row r="83" spans="1:47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84"/>
      <c r="J83" s="84"/>
      <c r="K83" s="25"/>
      <c r="L83" s="25"/>
      <c r="M83" s="3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</row>
    <row r="84" spans="1:47" s="2" customFormat="1" ht="12" customHeight="1">
      <c r="A84" s="25"/>
      <c r="B84" s="26"/>
      <c r="C84" s="21" t="s">
        <v>16</v>
      </c>
      <c r="D84" s="25"/>
      <c r="E84" s="25"/>
      <c r="F84" s="25"/>
      <c r="G84" s="25"/>
      <c r="H84" s="25"/>
      <c r="I84" s="84"/>
      <c r="J84" s="84"/>
      <c r="K84" s="25"/>
      <c r="L84" s="25"/>
      <c r="M84" s="3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</row>
    <row r="85" spans="1:47" s="2" customFormat="1" ht="16.5" customHeight="1">
      <c r="A85" s="25"/>
      <c r="B85" s="26"/>
      <c r="C85" s="25"/>
      <c r="D85" s="25"/>
      <c r="E85" s="178" t="str">
        <f>E7</f>
        <v>ENERGOCENTRUM</v>
      </c>
      <c r="F85" s="202"/>
      <c r="G85" s="202"/>
      <c r="H85" s="202"/>
      <c r="I85" s="84"/>
      <c r="J85" s="84"/>
      <c r="K85" s="25"/>
      <c r="L85" s="25"/>
      <c r="M85" s="3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</row>
    <row r="86" spans="1:47" s="2" customFormat="1" ht="6.95" customHeight="1">
      <c r="A86" s="25"/>
      <c r="B86" s="26"/>
      <c r="C86" s="25"/>
      <c r="D86" s="25"/>
      <c r="E86" s="25"/>
      <c r="F86" s="25"/>
      <c r="G86" s="25"/>
      <c r="H86" s="25"/>
      <c r="I86" s="84"/>
      <c r="J86" s="84"/>
      <c r="K86" s="25"/>
      <c r="L86" s="25"/>
      <c r="M86" s="3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</row>
    <row r="87" spans="1:47" s="2" customFormat="1" ht="12" customHeight="1">
      <c r="A87" s="25"/>
      <c r="B87" s="26"/>
      <c r="C87" s="21" t="s">
        <v>20</v>
      </c>
      <c r="D87" s="25"/>
      <c r="E87" s="25"/>
      <c r="F87" s="19" t="str">
        <f>F10</f>
        <v xml:space="preserve"> </v>
      </c>
      <c r="G87" s="25"/>
      <c r="H87" s="25"/>
      <c r="I87" s="85" t="s">
        <v>22</v>
      </c>
      <c r="J87" s="87">
        <f>IF(J10="","",J10)</f>
        <v>0</v>
      </c>
      <c r="K87" s="25"/>
      <c r="L87" s="25"/>
      <c r="M87" s="3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</row>
    <row r="88" spans="1:47" s="2" customFormat="1" ht="6.95" customHeight="1">
      <c r="A88" s="25"/>
      <c r="B88" s="26"/>
      <c r="C88" s="25"/>
      <c r="D88" s="25"/>
      <c r="E88" s="25"/>
      <c r="F88" s="25"/>
      <c r="G88" s="25"/>
      <c r="H88" s="25"/>
      <c r="I88" s="84"/>
      <c r="J88" s="84"/>
      <c r="K88" s="25"/>
      <c r="L88" s="25"/>
      <c r="M88" s="3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</row>
    <row r="89" spans="1:47" s="2" customFormat="1" ht="15.2" customHeight="1">
      <c r="A89" s="25"/>
      <c r="B89" s="26"/>
      <c r="C89" s="21" t="s">
        <v>23</v>
      </c>
      <c r="D89" s="25"/>
      <c r="E89" s="25"/>
      <c r="F89" s="19" t="str">
        <f>E13</f>
        <v xml:space="preserve"> </v>
      </c>
      <c r="G89" s="25"/>
      <c r="H89" s="25"/>
      <c r="I89" s="85" t="s">
        <v>28</v>
      </c>
      <c r="J89" s="112" t="str">
        <f>E19</f>
        <v xml:space="preserve"> </v>
      </c>
      <c r="K89" s="25"/>
      <c r="L89" s="25"/>
      <c r="M89" s="3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</row>
    <row r="90" spans="1:47" s="2" customFormat="1" ht="15.2" customHeight="1">
      <c r="A90" s="25"/>
      <c r="B90" s="26"/>
      <c r="C90" s="21" t="s">
        <v>26</v>
      </c>
      <c r="D90" s="25"/>
      <c r="E90" s="25"/>
      <c r="F90" s="19" t="str">
        <f>IF(E16="","",E16)</f>
        <v>Vyplň údaj</v>
      </c>
      <c r="G90" s="25"/>
      <c r="H90" s="25"/>
      <c r="I90" s="85" t="s">
        <v>29</v>
      </c>
      <c r="J90" s="112" t="str">
        <f>E22</f>
        <v xml:space="preserve"> </v>
      </c>
      <c r="K90" s="25"/>
      <c r="L90" s="25"/>
      <c r="M90" s="3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</row>
    <row r="91" spans="1:47" s="2" customFormat="1" ht="10.35" customHeight="1">
      <c r="A91" s="25"/>
      <c r="B91" s="26"/>
      <c r="C91" s="25"/>
      <c r="D91" s="25"/>
      <c r="E91" s="25"/>
      <c r="F91" s="25"/>
      <c r="G91" s="25"/>
      <c r="H91" s="25"/>
      <c r="I91" s="84"/>
      <c r="J91" s="84"/>
      <c r="K91" s="25"/>
      <c r="L91" s="25"/>
      <c r="M91" s="3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</row>
    <row r="92" spans="1:47" s="2" customFormat="1" ht="29.25" customHeight="1">
      <c r="A92" s="25"/>
      <c r="B92" s="26"/>
      <c r="C92" s="113" t="s">
        <v>84</v>
      </c>
      <c r="D92" s="98"/>
      <c r="E92" s="98"/>
      <c r="F92" s="98"/>
      <c r="G92" s="98"/>
      <c r="H92" s="98"/>
      <c r="I92" s="114" t="s">
        <v>85</v>
      </c>
      <c r="J92" s="114" t="s">
        <v>86</v>
      </c>
      <c r="K92" s="115" t="s">
        <v>87</v>
      </c>
      <c r="L92" s="98"/>
      <c r="M92" s="3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</row>
    <row r="93" spans="1:47" s="2" customFormat="1" ht="10.35" customHeight="1">
      <c r="A93" s="25"/>
      <c r="B93" s="26"/>
      <c r="C93" s="25"/>
      <c r="D93" s="25"/>
      <c r="E93" s="25"/>
      <c r="F93" s="25"/>
      <c r="G93" s="25"/>
      <c r="H93" s="25"/>
      <c r="I93" s="84"/>
      <c r="J93" s="84"/>
      <c r="K93" s="25"/>
      <c r="L93" s="25"/>
      <c r="M93" s="3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</row>
    <row r="94" spans="1:47" s="2" customFormat="1" ht="22.9" customHeight="1">
      <c r="A94" s="25"/>
      <c r="B94" s="26"/>
      <c r="C94" s="116" t="s">
        <v>88</v>
      </c>
      <c r="D94" s="25"/>
      <c r="E94" s="25"/>
      <c r="F94" s="25"/>
      <c r="G94" s="25"/>
      <c r="H94" s="25"/>
      <c r="I94" s="117">
        <f>Q112</f>
        <v>0</v>
      </c>
      <c r="J94" s="117">
        <f>R112</f>
        <v>0</v>
      </c>
      <c r="K94" s="63">
        <f>K112</f>
        <v>0</v>
      </c>
      <c r="L94" s="25"/>
      <c r="M94" s="3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U94" s="11" t="s">
        <v>89</v>
      </c>
    </row>
    <row r="95" spans="1:47" s="2" customFormat="1" ht="21.75" customHeight="1">
      <c r="A95" s="25"/>
      <c r="B95" s="26"/>
      <c r="C95" s="25"/>
      <c r="D95" s="25"/>
      <c r="E95" s="25"/>
      <c r="F95" s="25"/>
      <c r="G95" s="25"/>
      <c r="H95" s="25"/>
      <c r="I95" s="84"/>
      <c r="J95" s="84"/>
      <c r="K95" s="25"/>
      <c r="L95" s="25"/>
      <c r="M95" s="3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</row>
    <row r="96" spans="1:47" s="2" customFormat="1" ht="6.95" customHeight="1">
      <c r="A96" s="25"/>
      <c r="B96" s="40"/>
      <c r="C96" s="41"/>
      <c r="D96" s="41"/>
      <c r="E96" s="41"/>
      <c r="F96" s="41"/>
      <c r="G96" s="41"/>
      <c r="H96" s="41"/>
      <c r="I96" s="110"/>
      <c r="J96" s="110"/>
      <c r="K96" s="41"/>
      <c r="L96" s="41"/>
      <c r="M96" s="3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</row>
    <row r="100" spans="1:63" s="2" customFormat="1" ht="6.95" customHeight="1">
      <c r="A100" s="25"/>
      <c r="B100" s="42"/>
      <c r="C100" s="43"/>
      <c r="D100" s="43"/>
      <c r="E100" s="43"/>
      <c r="F100" s="43"/>
      <c r="G100" s="43"/>
      <c r="H100" s="43"/>
      <c r="I100" s="111"/>
      <c r="J100" s="111"/>
      <c r="K100" s="43"/>
      <c r="L100" s="43"/>
      <c r="M100" s="3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</row>
    <row r="101" spans="1:63" s="2" customFormat="1" ht="24.95" customHeight="1">
      <c r="A101" s="25"/>
      <c r="B101" s="26"/>
      <c r="C101" s="15" t="s">
        <v>90</v>
      </c>
      <c r="D101" s="25"/>
      <c r="E101" s="25"/>
      <c r="F101" s="25"/>
      <c r="G101" s="25"/>
      <c r="H101" s="25"/>
      <c r="I101" s="84"/>
      <c r="J101" s="84"/>
      <c r="K101" s="25"/>
      <c r="L101" s="25"/>
      <c r="M101" s="3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</row>
    <row r="102" spans="1:63" s="2" customFormat="1" ht="6.95" customHeight="1">
      <c r="A102" s="25"/>
      <c r="B102" s="26"/>
      <c r="C102" s="25"/>
      <c r="D102" s="25"/>
      <c r="E102" s="25"/>
      <c r="F102" s="25"/>
      <c r="G102" s="25"/>
      <c r="H102" s="25"/>
      <c r="I102" s="84"/>
      <c r="J102" s="84"/>
      <c r="K102" s="25"/>
      <c r="L102" s="25"/>
      <c r="M102" s="3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</row>
    <row r="103" spans="1:63" s="2" customFormat="1" ht="12" customHeight="1">
      <c r="A103" s="25"/>
      <c r="B103" s="26"/>
      <c r="C103" s="21" t="s">
        <v>16</v>
      </c>
      <c r="D103" s="25"/>
      <c r="E103" s="25"/>
      <c r="F103" s="25"/>
      <c r="G103" s="25"/>
      <c r="H103" s="25"/>
      <c r="I103" s="84"/>
      <c r="J103" s="84"/>
      <c r="K103" s="25"/>
      <c r="L103" s="25"/>
      <c r="M103" s="3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</row>
    <row r="104" spans="1:63" s="2" customFormat="1" ht="16.5" customHeight="1">
      <c r="A104" s="25"/>
      <c r="B104" s="26"/>
      <c r="C104" s="25"/>
      <c r="D104" s="25"/>
      <c r="E104" s="178" t="str">
        <f>E7</f>
        <v>ENERGOCENTRUM</v>
      </c>
      <c r="F104" s="202"/>
      <c r="G104" s="202"/>
      <c r="H104" s="202"/>
      <c r="I104" s="84"/>
      <c r="J104" s="84"/>
      <c r="K104" s="25"/>
      <c r="L104" s="25"/>
      <c r="M104" s="3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</row>
    <row r="105" spans="1:63" s="2" customFormat="1" ht="6.95" customHeight="1">
      <c r="A105" s="25"/>
      <c r="B105" s="26"/>
      <c r="C105" s="25"/>
      <c r="D105" s="25"/>
      <c r="E105" s="25"/>
      <c r="F105" s="25"/>
      <c r="G105" s="25"/>
      <c r="H105" s="25"/>
      <c r="I105" s="84"/>
      <c r="J105" s="84"/>
      <c r="K105" s="25"/>
      <c r="L105" s="25"/>
      <c r="M105" s="3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</row>
    <row r="106" spans="1:63" s="2" customFormat="1" ht="12" customHeight="1">
      <c r="A106" s="25"/>
      <c r="B106" s="26"/>
      <c r="C106" s="21" t="s">
        <v>20</v>
      </c>
      <c r="D106" s="25"/>
      <c r="E106" s="25"/>
      <c r="F106" s="19" t="str">
        <f>F10</f>
        <v xml:space="preserve"> </v>
      </c>
      <c r="G106" s="25"/>
      <c r="H106" s="25"/>
      <c r="I106" s="85" t="s">
        <v>22</v>
      </c>
      <c r="J106" s="87">
        <f>IF(J10="","",J10)</f>
        <v>0</v>
      </c>
      <c r="K106" s="25"/>
      <c r="L106" s="25"/>
      <c r="M106" s="3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</row>
    <row r="107" spans="1:63" s="2" customFormat="1" ht="6.95" customHeight="1">
      <c r="A107" s="25"/>
      <c r="B107" s="26"/>
      <c r="C107" s="25"/>
      <c r="D107" s="25"/>
      <c r="E107" s="25"/>
      <c r="F107" s="25"/>
      <c r="G107" s="25"/>
      <c r="H107" s="25"/>
      <c r="I107" s="84"/>
      <c r="J107" s="84"/>
      <c r="K107" s="25"/>
      <c r="L107" s="25"/>
      <c r="M107" s="3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</row>
    <row r="108" spans="1:63" s="2" customFormat="1" ht="15.2" customHeight="1">
      <c r="A108" s="25"/>
      <c r="B108" s="26"/>
      <c r="C108" s="21" t="s">
        <v>23</v>
      </c>
      <c r="D108" s="25"/>
      <c r="E108" s="25"/>
      <c r="F108" s="19" t="str">
        <f>E13</f>
        <v xml:space="preserve"> </v>
      </c>
      <c r="G108" s="25"/>
      <c r="H108" s="25"/>
      <c r="I108" s="85" t="s">
        <v>28</v>
      </c>
      <c r="J108" s="112" t="str">
        <f>E19</f>
        <v xml:space="preserve"> </v>
      </c>
      <c r="K108" s="25"/>
      <c r="L108" s="25"/>
      <c r="M108" s="3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</row>
    <row r="109" spans="1:63" s="2" customFormat="1" ht="15.2" customHeight="1">
      <c r="A109" s="25"/>
      <c r="B109" s="26"/>
      <c r="C109" s="21" t="s">
        <v>26</v>
      </c>
      <c r="D109" s="25"/>
      <c r="E109" s="25"/>
      <c r="F109" s="19" t="str">
        <f>IF(E16="","",E16)</f>
        <v>Vyplň údaj</v>
      </c>
      <c r="G109" s="25"/>
      <c r="H109" s="25"/>
      <c r="I109" s="85" t="s">
        <v>29</v>
      </c>
      <c r="J109" s="112" t="str">
        <f>E22</f>
        <v xml:space="preserve"> </v>
      </c>
      <c r="K109" s="25"/>
      <c r="L109" s="25"/>
      <c r="M109" s="3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</row>
    <row r="110" spans="1:63" s="2" customFormat="1" ht="10.35" customHeight="1">
      <c r="A110" s="25"/>
      <c r="B110" s="26"/>
      <c r="C110" s="25"/>
      <c r="D110" s="25"/>
      <c r="E110" s="25"/>
      <c r="F110" s="25"/>
      <c r="G110" s="25"/>
      <c r="H110" s="25"/>
      <c r="I110" s="84"/>
      <c r="J110" s="84"/>
      <c r="K110" s="25"/>
      <c r="L110" s="25"/>
      <c r="M110" s="3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</row>
    <row r="111" spans="1:63" s="9" customFormat="1" ht="29.25" customHeight="1">
      <c r="A111" s="118"/>
      <c r="B111" s="119"/>
      <c r="C111" s="120" t="s">
        <v>91</v>
      </c>
      <c r="D111" s="197" t="s">
        <v>53</v>
      </c>
      <c r="E111" s="197"/>
      <c r="F111" s="197"/>
      <c r="G111" s="121" t="s">
        <v>92</v>
      </c>
      <c r="H111" s="121" t="s">
        <v>93</v>
      </c>
      <c r="I111" s="122" t="s">
        <v>94</v>
      </c>
      <c r="J111" s="122" t="s">
        <v>95</v>
      </c>
      <c r="K111" s="123" t="s">
        <v>87</v>
      </c>
      <c r="L111" s="124" t="s">
        <v>96</v>
      </c>
      <c r="M111" s="125"/>
      <c r="N111" s="54" t="s">
        <v>1</v>
      </c>
      <c r="O111" s="55" t="s">
        <v>35</v>
      </c>
      <c r="P111" s="55" t="s">
        <v>97</v>
      </c>
      <c r="Q111" s="55" t="s">
        <v>98</v>
      </c>
      <c r="R111" s="55" t="s">
        <v>99</v>
      </c>
      <c r="S111" s="55" t="s">
        <v>100</v>
      </c>
      <c r="T111" s="55" t="s">
        <v>101</v>
      </c>
      <c r="U111" s="55" t="s">
        <v>102</v>
      </c>
      <c r="V111" s="55" t="s">
        <v>103</v>
      </c>
      <c r="W111" s="55" t="s">
        <v>104</v>
      </c>
      <c r="X111" s="56" t="s">
        <v>105</v>
      </c>
      <c r="Y111" s="118"/>
      <c r="Z111" s="118"/>
      <c r="AA111" s="118"/>
      <c r="AB111" s="118"/>
      <c r="AC111" s="118"/>
      <c r="AD111" s="118"/>
      <c r="AE111" s="118"/>
    </row>
    <row r="112" spans="1:63" s="2" customFormat="1" ht="22.9" customHeight="1">
      <c r="A112" s="25"/>
      <c r="B112" s="26"/>
      <c r="C112" s="61" t="s">
        <v>88</v>
      </c>
      <c r="D112" s="25"/>
      <c r="E112" s="25"/>
      <c r="F112" s="25"/>
      <c r="G112" s="25"/>
      <c r="H112" s="25"/>
      <c r="I112" s="84"/>
      <c r="J112" s="84"/>
      <c r="K112" s="126">
        <f>BK112</f>
        <v>0</v>
      </c>
      <c r="L112" s="25"/>
      <c r="M112" s="26"/>
      <c r="N112" s="57"/>
      <c r="O112" s="48"/>
      <c r="P112" s="58"/>
      <c r="Q112" s="127">
        <f>SUM(Q114:Q116)</f>
        <v>0</v>
      </c>
      <c r="R112" s="127">
        <f>SUM(R114:R116)</f>
        <v>0</v>
      </c>
      <c r="S112" s="58"/>
      <c r="T112" s="128">
        <f>SUM(T114:T116)</f>
        <v>0</v>
      </c>
      <c r="U112" s="58"/>
      <c r="V112" s="128">
        <f>SUM(V114:V116)</f>
        <v>0</v>
      </c>
      <c r="W112" s="58"/>
      <c r="X112" s="129">
        <f>SUM(X114:X116)</f>
        <v>0</v>
      </c>
      <c r="Y112" s="25"/>
      <c r="Z112" s="25"/>
      <c r="AA112" s="25"/>
      <c r="AB112" s="25"/>
      <c r="AC112" s="25"/>
      <c r="AD112" s="25"/>
      <c r="AE112" s="25"/>
      <c r="AT112" s="11" t="s">
        <v>72</v>
      </c>
      <c r="AU112" s="11" t="s">
        <v>89</v>
      </c>
      <c r="BK112" s="130">
        <f>SUM(BK114:BK116)</f>
        <v>0</v>
      </c>
    </row>
    <row r="113" spans="1:65" s="2" customFormat="1" ht="22.9" customHeight="1">
      <c r="A113" s="25"/>
      <c r="B113" s="26"/>
      <c r="C113" s="157"/>
      <c r="D113" s="25"/>
      <c r="E113" s="25"/>
      <c r="F113" s="25"/>
      <c r="G113" s="25"/>
      <c r="H113" s="25"/>
      <c r="I113" s="84"/>
      <c r="J113" s="84"/>
      <c r="K113" s="126"/>
      <c r="L113" s="25"/>
      <c r="M113" s="26"/>
      <c r="N113" s="146"/>
      <c r="O113" s="147"/>
      <c r="P113" s="50"/>
      <c r="Q113" s="154"/>
      <c r="R113" s="154"/>
      <c r="S113" s="50"/>
      <c r="T113" s="155"/>
      <c r="U113" s="50"/>
      <c r="V113" s="155"/>
      <c r="W113" s="50"/>
      <c r="X113" s="156"/>
      <c r="Y113" s="25"/>
      <c r="Z113" s="25"/>
      <c r="AA113" s="25"/>
      <c r="AB113" s="25"/>
      <c r="AC113" s="25"/>
      <c r="AD113" s="25"/>
      <c r="AE113" s="25"/>
      <c r="AT113" s="11"/>
      <c r="AU113" s="11"/>
      <c r="BK113" s="130"/>
    </row>
    <row r="114" spans="1:65" s="2" customFormat="1" ht="36" customHeight="1">
      <c r="A114" s="25"/>
      <c r="B114" s="131"/>
      <c r="C114" s="132" t="s">
        <v>78</v>
      </c>
      <c r="D114" s="198" t="s">
        <v>116</v>
      </c>
      <c r="E114" s="199"/>
      <c r="F114" s="200"/>
      <c r="G114" s="133" t="s">
        <v>107</v>
      </c>
      <c r="H114" s="134">
        <v>1</v>
      </c>
      <c r="I114" s="135"/>
      <c r="J114" s="136"/>
      <c r="K114" s="137">
        <f>ROUND(P114*H114,2)</f>
        <v>0</v>
      </c>
      <c r="L114" s="136"/>
      <c r="M114" s="138"/>
      <c r="N114" s="139" t="s">
        <v>1</v>
      </c>
      <c r="O114" s="140" t="s">
        <v>37</v>
      </c>
      <c r="P114" s="141">
        <f>I114+J114</f>
        <v>0</v>
      </c>
      <c r="Q114" s="141">
        <f>ROUND(I114*H114,2)</f>
        <v>0</v>
      </c>
      <c r="R114" s="141">
        <f>ROUND(J114*H114,2)</f>
        <v>0</v>
      </c>
      <c r="S114" s="50"/>
      <c r="T114" s="142">
        <f>S114*H114</f>
        <v>0</v>
      </c>
      <c r="U114" s="142">
        <v>0</v>
      </c>
      <c r="V114" s="142">
        <f>U114*H114</f>
        <v>0</v>
      </c>
      <c r="W114" s="142">
        <v>0</v>
      </c>
      <c r="X114" s="143">
        <f>W114*H114</f>
        <v>0</v>
      </c>
      <c r="Y114" s="25"/>
      <c r="Z114" s="25"/>
      <c r="AA114" s="25"/>
      <c r="AB114" s="25"/>
      <c r="AC114" s="25"/>
      <c r="AD114" s="25"/>
      <c r="AE114" s="25"/>
      <c r="AR114" s="144" t="s">
        <v>108</v>
      </c>
      <c r="AT114" s="144" t="s">
        <v>106</v>
      </c>
      <c r="AU114" s="144" t="s">
        <v>73</v>
      </c>
      <c r="AY114" s="11" t="s">
        <v>109</v>
      </c>
      <c r="BE114" s="145">
        <f>IF(O114="základná",K114,0)</f>
        <v>0</v>
      </c>
      <c r="BF114" s="145">
        <f>IF(O114="znížená",K114,0)</f>
        <v>0</v>
      </c>
      <c r="BG114" s="145">
        <f>IF(O114="zákl. prenesená",K114,0)</f>
        <v>0</v>
      </c>
      <c r="BH114" s="145">
        <f>IF(O114="zníž. prenesená",K114,0)</f>
        <v>0</v>
      </c>
      <c r="BI114" s="145">
        <f>IF(O114="nulová",K114,0)</f>
        <v>0</v>
      </c>
      <c r="BJ114" s="11" t="s">
        <v>110</v>
      </c>
      <c r="BK114" s="145">
        <f>ROUND(P114*H114,2)</f>
        <v>0</v>
      </c>
      <c r="BL114" s="11" t="s">
        <v>111</v>
      </c>
      <c r="BM114" s="144" t="s">
        <v>112</v>
      </c>
    </row>
    <row r="115" spans="1:65" s="2" customFormat="1" ht="150" customHeight="1">
      <c r="A115" s="25"/>
      <c r="B115" s="26"/>
      <c r="C115" s="25"/>
      <c r="D115" s="201" t="s">
        <v>114</v>
      </c>
      <c r="E115" s="201"/>
      <c r="F115" s="201"/>
      <c r="G115" s="25"/>
      <c r="H115" s="25"/>
      <c r="I115" s="84"/>
      <c r="J115" s="84"/>
      <c r="K115" s="25"/>
      <c r="L115" s="25"/>
      <c r="M115" s="26"/>
      <c r="N115" s="146"/>
      <c r="O115" s="147"/>
      <c r="P115" s="50"/>
      <c r="Q115" s="50"/>
      <c r="R115" s="50"/>
      <c r="S115" s="50"/>
      <c r="T115" s="50"/>
      <c r="U115" s="50"/>
      <c r="V115" s="50"/>
      <c r="W115" s="50"/>
      <c r="X115" s="51"/>
      <c r="Y115" s="25"/>
      <c r="Z115" s="25"/>
      <c r="AA115" s="25"/>
      <c r="AB115" s="25"/>
      <c r="AC115" s="25"/>
      <c r="AD115" s="25"/>
      <c r="AE115" s="25"/>
      <c r="AT115" s="11" t="s">
        <v>113</v>
      </c>
      <c r="AU115" s="11" t="s">
        <v>73</v>
      </c>
    </row>
    <row r="116" spans="1:65" s="2" customFormat="1" ht="42" customHeight="1">
      <c r="A116" s="25"/>
      <c r="B116" s="131"/>
      <c r="C116" s="132" t="s">
        <v>110</v>
      </c>
      <c r="D116" s="198" t="s">
        <v>117</v>
      </c>
      <c r="E116" s="199"/>
      <c r="F116" s="200"/>
      <c r="G116" s="133" t="s">
        <v>107</v>
      </c>
      <c r="H116" s="134">
        <v>1</v>
      </c>
      <c r="I116" s="135"/>
      <c r="J116" s="136"/>
      <c r="K116" s="137">
        <f>ROUND(P116*H116,2)</f>
        <v>0</v>
      </c>
      <c r="L116" s="136"/>
      <c r="M116" s="138"/>
      <c r="N116" s="148" t="s">
        <v>1</v>
      </c>
      <c r="O116" s="149" t="s">
        <v>37</v>
      </c>
      <c r="P116" s="150">
        <f>I116+J116</f>
        <v>0</v>
      </c>
      <c r="Q116" s="150">
        <f>ROUND(I116*H116,2)</f>
        <v>0</v>
      </c>
      <c r="R116" s="150">
        <f>ROUND(J116*H116,2)</f>
        <v>0</v>
      </c>
      <c r="S116" s="151"/>
      <c r="T116" s="152">
        <f>S116*H116</f>
        <v>0</v>
      </c>
      <c r="U116" s="152">
        <v>0</v>
      </c>
      <c r="V116" s="152">
        <f>U116*H116</f>
        <v>0</v>
      </c>
      <c r="W116" s="152">
        <v>0</v>
      </c>
      <c r="X116" s="153">
        <f>W116*H116</f>
        <v>0</v>
      </c>
      <c r="Y116" s="25"/>
      <c r="Z116" s="25"/>
      <c r="AB116" s="25"/>
      <c r="AC116" s="25"/>
      <c r="AD116" s="25"/>
      <c r="AE116" s="25"/>
      <c r="AR116" s="144" t="s">
        <v>108</v>
      </c>
      <c r="AT116" s="144" t="s">
        <v>106</v>
      </c>
      <c r="AU116" s="144" t="s">
        <v>73</v>
      </c>
      <c r="AY116" s="11" t="s">
        <v>109</v>
      </c>
      <c r="BE116" s="145">
        <f>IF(O116="základná",K116,0)</f>
        <v>0</v>
      </c>
      <c r="BF116" s="145">
        <f>IF(O116="znížená",K116,0)</f>
        <v>0</v>
      </c>
      <c r="BG116" s="145">
        <f>IF(O116="zákl. prenesená",K116,0)</f>
        <v>0</v>
      </c>
      <c r="BH116" s="145">
        <f>IF(O116="zníž. prenesená",K116,0)</f>
        <v>0</v>
      </c>
      <c r="BI116" s="145">
        <f>IF(O116="nulová",K116,0)</f>
        <v>0</v>
      </c>
      <c r="BJ116" s="11" t="s">
        <v>110</v>
      </c>
      <c r="BK116" s="145">
        <f>ROUND(P116*H116,2)</f>
        <v>0</v>
      </c>
      <c r="BL116" s="11" t="s">
        <v>111</v>
      </c>
      <c r="BM116" s="144" t="s">
        <v>115</v>
      </c>
    </row>
    <row r="117" spans="1:65" s="2" customFormat="1" ht="6.95" customHeight="1">
      <c r="A117" s="25"/>
      <c r="B117" s="40"/>
      <c r="C117" s="41"/>
      <c r="D117" s="41"/>
      <c r="E117" s="41"/>
      <c r="F117" s="41"/>
      <c r="G117" s="41"/>
      <c r="H117" s="41"/>
      <c r="I117" s="110"/>
      <c r="J117" s="110"/>
      <c r="K117" s="41"/>
      <c r="L117" s="41"/>
      <c r="M117" s="26"/>
      <c r="N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</row>
  </sheetData>
  <mergeCells count="10">
    <mergeCell ref="M2:Z2"/>
    <mergeCell ref="E7:H7"/>
    <mergeCell ref="E16:H16"/>
    <mergeCell ref="E25:H25"/>
    <mergeCell ref="E85:H85"/>
    <mergeCell ref="D111:F111"/>
    <mergeCell ref="D114:F114"/>
    <mergeCell ref="D115:F115"/>
    <mergeCell ref="D116:F116"/>
    <mergeCell ref="E104:H10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SO09 - ENERGOCENTRUM</vt:lpstr>
      <vt:lpstr>'Rekapitulácia stavby'!Názvy_tisku</vt:lpstr>
      <vt:lpstr>'SO09 - ENERGOCENTRUM'!Názvy_tisku</vt:lpstr>
      <vt:lpstr>'Rekapitulácia stavby'!Oblast_tisku</vt:lpstr>
      <vt:lpstr>'SO09 - ENERGOCENTRUM'!Oblast_tisku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Windows User Account</cp:lastModifiedBy>
  <dcterms:created xsi:type="dcterms:W3CDTF">2019-11-13T08:41:24Z</dcterms:created>
  <dcterms:modified xsi:type="dcterms:W3CDTF">2020-04-01T03:06:45Z</dcterms:modified>
</cp:coreProperties>
</file>