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VEREJNE_OBSTARAVANIE\2019_2020\_TSK\25_NsP_Prievidza_urgent\"/>
    </mc:Choice>
  </mc:AlternateContent>
  <bookViews>
    <workbookView xWindow="0" yWindow="0" windowWidth="20490" windowHeight="7155"/>
  </bookViews>
  <sheets>
    <sheet name="13347 - Urgentný príjem" sheetId="1" r:id="rId1"/>
  </sheets>
  <definedNames>
    <definedName name="bojler" localSheetId="0">#REF!</definedName>
    <definedName name="bojler">#REF!</definedName>
    <definedName name="DR" localSheetId="0">#REF!</definedName>
    <definedName name="DR">#REF!</definedName>
    <definedName name="Kotolňa" localSheetId="0">#REF!</definedName>
    <definedName name="Kotolňa">#REF!</definedName>
    <definedName name="Mar" localSheetId="0">#REF!</definedName>
    <definedName name="Mar">#REF!</definedName>
    <definedName name="Milan" localSheetId="0">#REF!</definedName>
    <definedName name="Milan">#REF!</definedName>
    <definedName name="Milan12" localSheetId="0">#REF!</definedName>
    <definedName name="Milan12">#REF!</definedName>
    <definedName name="_xlnm.Print_Titles" localSheetId="0">'13347 - Urgentný príjem'!$12:$12</definedName>
    <definedName name="_xlnm.Print_Titles">#REF!</definedName>
    <definedName name="_xlnm.Print_Area" localSheetId="0">'13347 - Urgentný príjem'!#REF!,'13347 - Urgentný príjem'!#REF!,'13347 - Urgentný príjem'!$C$3:$Q$75</definedName>
    <definedName name="_xlnm.Print_Area">#REF!,#REF!</definedName>
    <definedName name="Pld" localSheetId="0">#REF!,#REF!</definedName>
    <definedName name="Pld">#REF!,#REF!</definedName>
    <definedName name="Vykres10" localSheetId="0">#REF!</definedName>
    <definedName name="Vykres10">#REF!</definedName>
    <definedName name="Vykres15" localSheetId="0">#REF!</definedName>
    <definedName name="Vykres15">#REF!</definedName>
    <definedName name="Vykres20" localSheetId="0">#REF!</definedName>
    <definedName name="Vykres20">#REF!</definedName>
    <definedName name="Vykres22" localSheetId="0">#REF!</definedName>
    <definedName name="Vykres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3" i="1" l="1"/>
  <c r="N70" i="1"/>
  <c r="N69" i="1"/>
  <c r="BK75" i="1"/>
  <c r="BK72" i="1" s="1"/>
  <c r="BI75" i="1"/>
  <c r="BH75" i="1"/>
  <c r="BG75" i="1"/>
  <c r="BF75" i="1"/>
  <c r="AA75" i="1"/>
  <c r="AA72" i="1" s="1"/>
  <c r="Y75" i="1"/>
  <c r="W75" i="1"/>
  <c r="N75" i="1"/>
  <c r="BE75" i="1" s="1"/>
  <c r="N74" i="1"/>
  <c r="N73" i="1"/>
  <c r="Y72" i="1"/>
  <c r="W72" i="1"/>
  <c r="N71" i="1"/>
  <c r="S71" i="1" s="1"/>
  <c r="N68" i="1"/>
  <c r="N67" i="1"/>
  <c r="S67" i="1" s="1"/>
  <c r="N66" i="1"/>
  <c r="N64" i="1"/>
  <c r="S64" i="1" s="1"/>
  <c r="N63" i="1"/>
  <c r="N62" i="1"/>
  <c r="N61" i="1"/>
  <c r="N60" i="1"/>
  <c r="S59" i="1"/>
  <c r="N59" i="1"/>
  <c r="N58" i="1"/>
  <c r="BK56" i="1"/>
  <c r="BI56" i="1"/>
  <c r="BH56" i="1"/>
  <c r="BG56" i="1"/>
  <c r="BF56" i="1"/>
  <c r="AA56" i="1"/>
  <c r="Y56" i="1"/>
  <c r="W56" i="1"/>
  <c r="N56" i="1"/>
  <c r="BE56" i="1" s="1"/>
  <c r="N55" i="1"/>
  <c r="N54" i="1"/>
  <c r="S54" i="1" s="1"/>
  <c r="N53" i="1"/>
  <c r="BK52" i="1"/>
  <c r="BI52" i="1"/>
  <c r="BH52" i="1"/>
  <c r="BG52" i="1"/>
  <c r="BF52" i="1"/>
  <c r="AA52" i="1"/>
  <c r="Y52" i="1"/>
  <c r="W52" i="1"/>
  <c r="N52" i="1"/>
  <c r="BE52" i="1" s="1"/>
  <c r="BK51" i="1"/>
  <c r="BI51" i="1"/>
  <c r="BH51" i="1"/>
  <c r="BG51" i="1"/>
  <c r="BF51" i="1"/>
  <c r="AA51" i="1"/>
  <c r="Y51" i="1"/>
  <c r="Y45" i="1" s="1"/>
  <c r="W51" i="1"/>
  <c r="N51" i="1"/>
  <c r="BE51" i="1" s="1"/>
  <c r="N50" i="1"/>
  <c r="N49" i="1"/>
  <c r="N48" i="1"/>
  <c r="N47" i="1"/>
  <c r="BK46" i="1"/>
  <c r="BI46" i="1"/>
  <c r="BH46" i="1"/>
  <c r="BG46" i="1"/>
  <c r="BF46" i="1"/>
  <c r="AA46" i="1"/>
  <c r="AA45" i="1" s="1"/>
  <c r="Y46" i="1"/>
  <c r="W46" i="1"/>
  <c r="N46" i="1"/>
  <c r="W45" i="1"/>
  <c r="BK44" i="1"/>
  <c r="BI44" i="1"/>
  <c r="BH44" i="1"/>
  <c r="BG44" i="1"/>
  <c r="BF44" i="1"/>
  <c r="AA44" i="1"/>
  <c r="Y44" i="1"/>
  <c r="W44" i="1"/>
  <c r="N44" i="1"/>
  <c r="BE44" i="1" s="1"/>
  <c r="BK43" i="1"/>
  <c r="N43" i="1"/>
  <c r="S43" i="1" s="1"/>
  <c r="BK42" i="1"/>
  <c r="BI42" i="1"/>
  <c r="BH42" i="1"/>
  <c r="BG42" i="1"/>
  <c r="BF42" i="1"/>
  <c r="BE42" i="1"/>
  <c r="AA42" i="1"/>
  <c r="Y42" i="1"/>
  <c r="W42" i="1"/>
  <c r="S42" i="1"/>
  <c r="N42" i="1"/>
  <c r="BK41" i="1"/>
  <c r="BI41" i="1"/>
  <c r="BH41" i="1"/>
  <c r="BG41" i="1"/>
  <c r="BF41" i="1"/>
  <c r="AA41" i="1"/>
  <c r="Y41" i="1"/>
  <c r="W41" i="1"/>
  <c r="N41" i="1"/>
  <c r="BE41" i="1" s="1"/>
  <c r="BK40" i="1"/>
  <c r="AA40" i="1"/>
  <c r="Y40" i="1"/>
  <c r="W40" i="1"/>
  <c r="N40" i="1"/>
  <c r="BK39" i="1"/>
  <c r="BI39" i="1"/>
  <c r="BH39" i="1"/>
  <c r="BG39" i="1"/>
  <c r="BF39" i="1"/>
  <c r="AA39" i="1"/>
  <c r="Y39" i="1"/>
  <c r="W39" i="1"/>
  <c r="N39" i="1"/>
  <c r="BE39" i="1" s="1"/>
  <c r="BK38" i="1"/>
  <c r="BI38" i="1"/>
  <c r="BH38" i="1"/>
  <c r="BG38" i="1"/>
  <c r="BF38" i="1"/>
  <c r="BE38" i="1"/>
  <c r="AA38" i="1"/>
  <c r="Y38" i="1"/>
  <c r="W38" i="1"/>
  <c r="S38" i="1"/>
  <c r="N38" i="1"/>
  <c r="BK37" i="1"/>
  <c r="BI37" i="1"/>
  <c r="BH37" i="1"/>
  <c r="BG37" i="1"/>
  <c r="BF37" i="1"/>
  <c r="AA37" i="1"/>
  <c r="Y37" i="1"/>
  <c r="W37" i="1"/>
  <c r="N37" i="1"/>
  <c r="BE37" i="1" s="1"/>
  <c r="BK36" i="1"/>
  <c r="BI36" i="1"/>
  <c r="BH36" i="1"/>
  <c r="BG36" i="1"/>
  <c r="BF36" i="1"/>
  <c r="BE36" i="1"/>
  <c r="AA36" i="1"/>
  <c r="Y36" i="1"/>
  <c r="W36" i="1"/>
  <c r="S36" i="1"/>
  <c r="N36" i="1"/>
  <c r="BK35" i="1"/>
  <c r="BI35" i="1"/>
  <c r="BH35" i="1"/>
  <c r="BG35" i="1"/>
  <c r="BF35" i="1"/>
  <c r="AA35" i="1"/>
  <c r="Y35" i="1"/>
  <c r="W35" i="1"/>
  <c r="N35" i="1"/>
  <c r="BE35" i="1" s="1"/>
  <c r="BK34" i="1"/>
  <c r="BI34" i="1"/>
  <c r="BH34" i="1"/>
  <c r="BG34" i="1"/>
  <c r="BF34" i="1"/>
  <c r="AA34" i="1"/>
  <c r="Y34" i="1"/>
  <c r="W34" i="1"/>
  <c r="N34" i="1"/>
  <c r="BE34" i="1" s="1"/>
  <c r="BK33" i="1"/>
  <c r="BI33" i="1"/>
  <c r="BH33" i="1"/>
  <c r="BG33" i="1"/>
  <c r="BF33" i="1"/>
  <c r="AA33" i="1"/>
  <c r="Y33" i="1"/>
  <c r="W33" i="1"/>
  <c r="N33" i="1"/>
  <c r="BE33" i="1" s="1"/>
  <c r="BK32" i="1"/>
  <c r="BI32" i="1"/>
  <c r="BH32" i="1"/>
  <c r="BG32" i="1"/>
  <c r="BF32" i="1"/>
  <c r="AA32" i="1"/>
  <c r="Y32" i="1"/>
  <c r="W32" i="1"/>
  <c r="N32" i="1"/>
  <c r="BE32" i="1" s="1"/>
  <c r="BK31" i="1"/>
  <c r="BI31" i="1"/>
  <c r="BH31" i="1"/>
  <c r="BG31" i="1"/>
  <c r="BF31" i="1"/>
  <c r="AA31" i="1"/>
  <c r="Y31" i="1"/>
  <c r="W31" i="1"/>
  <c r="N31" i="1"/>
  <c r="BE31" i="1" s="1"/>
  <c r="BK30" i="1"/>
  <c r="BI30" i="1"/>
  <c r="BH30" i="1"/>
  <c r="BG30" i="1"/>
  <c r="BF30" i="1"/>
  <c r="BE30" i="1"/>
  <c r="AA30" i="1"/>
  <c r="Y30" i="1"/>
  <c r="W30" i="1"/>
  <c r="S30" i="1"/>
  <c r="N30" i="1"/>
  <c r="BK29" i="1"/>
  <c r="BI29" i="1"/>
  <c r="BH29" i="1"/>
  <c r="BG29" i="1"/>
  <c r="BF29" i="1"/>
  <c r="AA29" i="1"/>
  <c r="Y29" i="1"/>
  <c r="W29" i="1"/>
  <c r="N29" i="1"/>
  <c r="BE29" i="1" s="1"/>
  <c r="BK28" i="1"/>
  <c r="BI28" i="1"/>
  <c r="BH28" i="1"/>
  <c r="BG28" i="1"/>
  <c r="BF28" i="1"/>
  <c r="BE28" i="1"/>
  <c r="AA28" i="1"/>
  <c r="Y28" i="1"/>
  <c r="W28" i="1"/>
  <c r="S28" i="1"/>
  <c r="N28" i="1"/>
  <c r="BK27" i="1"/>
  <c r="BI27" i="1"/>
  <c r="BH27" i="1"/>
  <c r="BG27" i="1"/>
  <c r="BF27" i="1"/>
  <c r="AA27" i="1"/>
  <c r="Y27" i="1"/>
  <c r="W27" i="1"/>
  <c r="N27" i="1"/>
  <c r="BE27" i="1" s="1"/>
  <c r="BK26" i="1"/>
  <c r="BI26" i="1"/>
  <c r="BH26" i="1"/>
  <c r="BG26" i="1"/>
  <c r="BF26" i="1"/>
  <c r="AA26" i="1"/>
  <c r="Y26" i="1"/>
  <c r="W26" i="1"/>
  <c r="N26" i="1"/>
  <c r="BE26" i="1" s="1"/>
  <c r="BK25" i="1"/>
  <c r="BI25" i="1"/>
  <c r="BH25" i="1"/>
  <c r="BG25" i="1"/>
  <c r="BF25" i="1"/>
  <c r="AA25" i="1"/>
  <c r="Y25" i="1"/>
  <c r="W25" i="1"/>
  <c r="N25" i="1"/>
  <c r="BE25" i="1" s="1"/>
  <c r="BK24" i="1"/>
  <c r="BI24" i="1"/>
  <c r="BH24" i="1"/>
  <c r="BG24" i="1"/>
  <c r="BF24" i="1"/>
  <c r="AA24" i="1"/>
  <c r="Y24" i="1"/>
  <c r="W24" i="1"/>
  <c r="N24" i="1"/>
  <c r="BE24" i="1" s="1"/>
  <c r="BK23" i="1"/>
  <c r="BI23" i="1"/>
  <c r="BH23" i="1"/>
  <c r="BG23" i="1"/>
  <c r="BF23" i="1"/>
  <c r="AA23" i="1"/>
  <c r="Y23" i="1"/>
  <c r="W23" i="1"/>
  <c r="N23" i="1"/>
  <c r="BE23" i="1" s="1"/>
  <c r="BK22" i="1"/>
  <c r="BI22" i="1"/>
  <c r="BH22" i="1"/>
  <c r="BG22" i="1"/>
  <c r="BF22" i="1"/>
  <c r="AA22" i="1"/>
  <c r="Y22" i="1"/>
  <c r="W22" i="1"/>
  <c r="N22" i="1"/>
  <c r="BE22" i="1" s="1"/>
  <c r="BK21" i="1"/>
  <c r="BI21" i="1"/>
  <c r="BH21" i="1"/>
  <c r="BG21" i="1"/>
  <c r="BF21" i="1"/>
  <c r="AA21" i="1"/>
  <c r="Y21" i="1"/>
  <c r="W21" i="1"/>
  <c r="N21" i="1"/>
  <c r="BE21" i="1" s="1"/>
  <c r="BK20" i="1"/>
  <c r="BI20" i="1"/>
  <c r="BH20" i="1"/>
  <c r="BG20" i="1"/>
  <c r="BF20" i="1"/>
  <c r="AA20" i="1"/>
  <c r="Y20" i="1"/>
  <c r="W20" i="1"/>
  <c r="N20" i="1"/>
  <c r="BE20" i="1" s="1"/>
  <c r="BK19" i="1"/>
  <c r="BI19" i="1"/>
  <c r="BH19" i="1"/>
  <c r="BG19" i="1"/>
  <c r="BF19" i="1"/>
  <c r="AA19" i="1"/>
  <c r="Y19" i="1"/>
  <c r="W19" i="1"/>
  <c r="N19" i="1"/>
  <c r="N13" i="1" s="1"/>
  <c r="BK18" i="1"/>
  <c r="BI18" i="1"/>
  <c r="BH18" i="1"/>
  <c r="BG18" i="1"/>
  <c r="BF18" i="1"/>
  <c r="AA18" i="1"/>
  <c r="Y18" i="1"/>
  <c r="W18" i="1"/>
  <c r="N18" i="1"/>
  <c r="BE18" i="1" s="1"/>
  <c r="BK17" i="1"/>
  <c r="BI17" i="1"/>
  <c r="BH17" i="1"/>
  <c r="BG17" i="1"/>
  <c r="BF17" i="1"/>
  <c r="AA17" i="1"/>
  <c r="Y17" i="1"/>
  <c r="W17" i="1"/>
  <c r="N17" i="1"/>
  <c r="BE17" i="1" s="1"/>
  <c r="BK16" i="1"/>
  <c r="BI16" i="1"/>
  <c r="BH16" i="1"/>
  <c r="BG16" i="1"/>
  <c r="BF16" i="1"/>
  <c r="AA16" i="1"/>
  <c r="Y16" i="1"/>
  <c r="W16" i="1"/>
  <c r="N16" i="1"/>
  <c r="BE16" i="1" s="1"/>
  <c r="BK15" i="1"/>
  <c r="BI15" i="1"/>
  <c r="BH15" i="1"/>
  <c r="BG15" i="1"/>
  <c r="BF15" i="1"/>
  <c r="BE15" i="1"/>
  <c r="AA15" i="1"/>
  <c r="Y15" i="1"/>
  <c r="W15" i="1"/>
  <c r="S15" i="1"/>
  <c r="N15" i="1"/>
  <c r="BK14" i="1"/>
  <c r="BI14" i="1"/>
  <c r="BH14" i="1"/>
  <c r="BG14" i="1"/>
  <c r="BF14" i="1"/>
  <c r="AA14" i="1"/>
  <c r="AA13" i="1" s="1"/>
  <c r="Y14" i="1"/>
  <c r="W14" i="1"/>
  <c r="W13" i="1" s="1"/>
  <c r="N14" i="1"/>
  <c r="BE14" i="1" s="1"/>
  <c r="Y13" i="1"/>
  <c r="N72" i="1" l="1"/>
  <c r="N65" i="1"/>
  <c r="N57" i="1"/>
  <c r="N45" i="1"/>
  <c r="BE46" i="1"/>
  <c r="BK45" i="1"/>
  <c r="S17" i="1"/>
  <c r="S19" i="1"/>
  <c r="BE19" i="1"/>
  <c r="S26" i="1"/>
  <c r="S34" i="1"/>
  <c r="BK13" i="1"/>
  <c r="S22" i="1"/>
  <c r="S21" i="1"/>
  <c r="S24" i="1"/>
  <c r="S32" i="1"/>
  <c r="S52" i="1"/>
  <c r="S77" i="1" l="1"/>
  <c r="N77" i="1"/>
</calcChain>
</file>

<file path=xl/sharedStrings.xml><?xml version="1.0" encoding="utf-8"?>
<sst xmlns="http://schemas.openxmlformats.org/spreadsheetml/2006/main" count="355" uniqueCount="129">
  <si>
    <t>Výkaz výmer</t>
  </si>
  <si>
    <t>Stavba:</t>
  </si>
  <si>
    <t>Neocnica s poliklinikou Prievidza so sídlom v Bojniciach</t>
  </si>
  <si>
    <t>Objekt:</t>
  </si>
  <si>
    <t xml:space="preserve">SO01 Urgentný príjem   MaR </t>
  </si>
  <si>
    <t>Miesto:</t>
  </si>
  <si>
    <t>p.č 857 k.ú. Bojnice , Nemocničná 2,972 01 Bojnice</t>
  </si>
  <si>
    <t>Dátum:</t>
  </si>
  <si>
    <t>Objednávateľ:</t>
  </si>
  <si>
    <t>Trenčianský Samosprávny kraj</t>
  </si>
  <si>
    <t>Vypracoval:</t>
  </si>
  <si>
    <t xml:space="preserve"> Ing. Surgent Milan</t>
  </si>
  <si>
    <t>PČ</t>
  </si>
  <si>
    <t>Typ</t>
  </si>
  <si>
    <t>Kód</t>
  </si>
  <si>
    <t>Popis</t>
  </si>
  <si>
    <t>MJ</t>
  </si>
  <si>
    <t>Množstvo</t>
  </si>
  <si>
    <t>J.cena [€]</t>
  </si>
  <si>
    <t>Cena celkom [€]</t>
  </si>
  <si>
    <t>Poznámka</t>
  </si>
  <si>
    <t>DPH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</si>
  <si>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</si>
  <si>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</si>
  <si>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</si>
  <si>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</si>
  <si>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</si>
  <si>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</si>
  <si>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</si>
  <si>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>921 - Elektromontáže</t>
  </si>
  <si>
    <t>D</t>
  </si>
  <si>
    <t>ROZPOCET</t>
  </si>
  <si>
    <t>K</t>
  </si>
  <si>
    <t>210010033</t>
  </si>
  <si>
    <t>Rúrka elektroinštalačná ohybná kovová typ 2423 "Kopex", uložená voľne alebo pod omietkou cca</t>
  </si>
  <si>
    <t>m</t>
  </si>
  <si>
    <t>základná</t>
  </si>
  <si>
    <t>M</t>
  </si>
  <si>
    <t>3450710300</t>
  </si>
  <si>
    <t>RúrkaHFXP 25 cca</t>
  </si>
  <si>
    <t>ks</t>
  </si>
  <si>
    <t>210010110</t>
  </si>
  <si>
    <t>Rúrka elektroinštalačná ohybná kovová typ 2416 "Kopex", uložená voľne alebo pod omietkou cca</t>
  </si>
  <si>
    <t>3410300902</t>
  </si>
  <si>
    <t>Rúrka HFXP 16</t>
  </si>
  <si>
    <t>210010301</t>
  </si>
  <si>
    <t>Krabica prístrojová bez zapojenia (1901, KP 68, KZ 3)</t>
  </si>
  <si>
    <t>3410300438</t>
  </si>
  <si>
    <t>Krabica univerzálna    HKP 68</t>
  </si>
  <si>
    <t>210220040</t>
  </si>
  <si>
    <t>Svorka na potrubie  vrátane pásika Cu caa</t>
  </si>
  <si>
    <t>3544247905</t>
  </si>
  <si>
    <t>Bernard svorka zemniaca ZSA 16,</t>
  </si>
  <si>
    <t>3544247910</t>
  </si>
  <si>
    <t xml:space="preserve">Páska CU, obj. č. ESV000000038; bleskozvodný a uzemňovací materiál, dĺžka 0,5m  </t>
  </si>
  <si>
    <t>210220300</t>
  </si>
  <si>
    <t>Ochranné pospájanie Cu 4-16mm2</t>
  </si>
  <si>
    <t>3410350202</t>
  </si>
  <si>
    <t xml:space="preserve">H07V-U 6    Kábel pre pevné uloženie, medený </t>
  </si>
  <si>
    <t>210800108</t>
  </si>
  <si>
    <t>Kábel medený uložený voľneCXKE-R 450/750 V 3x2,5</t>
  </si>
  <si>
    <t>3410350086</t>
  </si>
  <si>
    <t>CXKE-R _j 3x2,5    Kábel pre pevné uloženie, medený STN</t>
  </si>
  <si>
    <t>210800119</t>
  </si>
  <si>
    <t>Kábel medený uložený voľne CYKY 450/750 V 5x1,5</t>
  </si>
  <si>
    <t>3410350097</t>
  </si>
  <si>
    <t>CXKE-R 5x6   Kábel pre pevné uloženie, medený STN</t>
  </si>
  <si>
    <t>210800120</t>
  </si>
  <si>
    <t>Kábel medený uložený voľne CYKY 450/750 V 5x2,5</t>
  </si>
  <si>
    <t>3410350098</t>
  </si>
  <si>
    <t>CXKE-R 5x6    Kábel pre pevné uloženie, medený STN</t>
  </si>
  <si>
    <t>210800220</t>
  </si>
  <si>
    <t>Vodič medený uložený pod omietkou CHKE-R-J 2x2,5 450/750 V  2x1,5mm2</t>
  </si>
  <si>
    <t>3410350079</t>
  </si>
  <si>
    <t>CHKE-R-J 2x2,5    Kábel pre pevné uloženie, medený STN</t>
  </si>
  <si>
    <t>210800226</t>
  </si>
  <si>
    <t>Vodič medený uložený pod omietkou CYKY  450/750 V  3x1,5mm2</t>
  </si>
  <si>
    <t>3410350085</t>
  </si>
  <si>
    <t>CXKE-R    Kábel pre pevné uloženie, medený STN</t>
  </si>
  <si>
    <t>210810064</t>
  </si>
  <si>
    <t>Kábel dátový pre inteligentné systémy EIB 2x2x0,8</t>
  </si>
  <si>
    <t>3410350143</t>
  </si>
  <si>
    <t>kábel EIB JE-H(ST)H 2x2x0,8</t>
  </si>
  <si>
    <t>PC</t>
  </si>
  <si>
    <t>Frezovanie ryh do  stenovej konštrukcie 30x30mm</t>
  </si>
  <si>
    <t>Vybudovanie káblových trás</t>
  </si>
  <si>
    <t>210011309</t>
  </si>
  <si>
    <t>Osadenie polyamidovej príchytky HM 6 do tvrdého kameňa, jednoduchého betónu a železobetónu cca</t>
  </si>
  <si>
    <t>2830403000</t>
  </si>
  <si>
    <t>Hmoždinka klasická  6 mm T6  typ:  T6-PA cca</t>
  </si>
  <si>
    <t>Odhad</t>
  </si>
  <si>
    <t>pomocný montážny materiál</t>
  </si>
  <si>
    <t>sub</t>
  </si>
  <si>
    <t xml:space="preserve">Úprava elektroinštalácie </t>
  </si>
  <si>
    <t>hod</t>
  </si>
  <si>
    <t>922 - Montáž oznamovacích a signalizačných zariadení</t>
  </si>
  <si>
    <t>15376</t>
  </si>
  <si>
    <t xml:space="preserve">Montáž TV/SAT zásuvky  do  krabice                                         </t>
  </si>
  <si>
    <t>220270203</t>
  </si>
  <si>
    <t xml:space="preserve">Vodič oznamovací izolovaný U 4 x 0,4 mm uložený v rúrke,lište,so zapojením (pre bytovú výstavbu) </t>
  </si>
  <si>
    <t>32778</t>
  </si>
  <si>
    <t>Štruktúrovaná kabeláž, LCS-KÁBEL F/UTP KAT.6a LSZH cca</t>
  </si>
  <si>
    <t>7382</t>
  </si>
  <si>
    <t>Zapojenie DTR vrátane ukončnia dátových rozvodov</t>
  </si>
  <si>
    <t>Rozvádzač Rack MaR, vrátane vnútorného vybavenia</t>
  </si>
  <si>
    <t>Server KNX s príslušenstvom Sledgehammer</t>
  </si>
  <si>
    <t xml:space="preserve">Úprava štruktúrovanej kabeláže </t>
  </si>
  <si>
    <t>923 - Dodávka ,montáž KNX snímačov, displayov</t>
  </si>
  <si>
    <t>Montáž teplotných termostatov</t>
  </si>
  <si>
    <t>Temostat s dispalyom KNX CHTPB-04/00.2.01</t>
  </si>
  <si>
    <t>Montáž  a zapojenie okenných magnetov</t>
  </si>
  <si>
    <t>Montáž a zapojenie snímaov kvality vzduchu a vlhkosti</t>
  </si>
  <si>
    <t>KNX snímač kvality vzduchu a vlhkosti</t>
  </si>
  <si>
    <t>Montáž a zapojenia 32" zobrazovacích jednoteiek</t>
  </si>
  <si>
    <t>10952</t>
  </si>
  <si>
    <t>Zobrazovací display 32" FULL HD Android</t>
  </si>
  <si>
    <t>924 - Výroba , dodávka, montáž a zapojenie ridiacih jednotiek</t>
  </si>
  <si>
    <t>220511011</t>
  </si>
  <si>
    <t>Riadiaca jednotka - materiál výroba  DT - MaR</t>
  </si>
  <si>
    <t>Riadiaca jednotka - materiál výroba  DT 1</t>
  </si>
  <si>
    <t>Riadiaca jednotka - materiál výroba  R-JUS</t>
  </si>
  <si>
    <t>Riadiaca jednotka - materiál výroba  R-ZM</t>
  </si>
  <si>
    <t>950 - Revízia elektrických zariadení</t>
  </si>
  <si>
    <t>Programovanie, nastavenie a spustenie systému podľa zadef. užívateľom</t>
  </si>
  <si>
    <t>Integrácia systému</t>
  </si>
  <si>
    <t>Komplexne a predkomplexne skuky, merania, revízna správa</t>
  </si>
  <si>
    <t>Spolu bez DPH:</t>
  </si>
  <si>
    <t>Riadiaca jednotka - materiál výroba  DT 3</t>
  </si>
  <si>
    <t>Riadiaca jednotka - materiál výroba R-EL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</si>
</sst>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;\-#,##0.00000"/>
    <numFmt numFmtId="165" formatCode="#,##0.000;\-#,##0.000"/>
    <numFmt numFmtId="166" formatCode="_-* #,##0.00\ &quot;Kč&quot;_-;\-* #,##0.00\ &quot;Kč&quot;_-;_-* &quot;-&quot;??\ &quot;Kč&quot;_-;_-@_-"/>
    <numFmt numFmtId="167" formatCode="[$-41B]General"/>
    <numFmt numFmtId="168" formatCode="#,##0.00&quot; &quot;[$€-401]"/>
    <numFmt numFmtId="169" formatCode="#,##0.00&quot; &quot;[$€-41B];[Red]&quot;-&quot;#,##0.00&quot; &quot;[$€-41B]"/>
  </numFmts>
  <fonts count="31" x14ac:knownFonts="1">
    <font>
      <sz val="8"/>
      <name val="Trebuchet MS"/>
      <charset val="238"/>
    </font>
    <font>
      <sz val="11"/>
      <color theme="1"/>
      <name val="Calibri"/>
      <family val="2"/>
      <charset val="238"/>
      <scheme val="minor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indexed="55"/>
      <name val="Trebuchet MS"/>
      <family val="2"/>
      <charset val="238"/>
    </font>
    <font>
      <b/>
      <sz val="12"/>
      <name val="Trebuchet MS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8"/>
      <color theme="0"/>
      <name val="Trebuchet MS"/>
      <family val="2"/>
      <charset val="238"/>
    </font>
    <font>
      <sz val="9"/>
      <color theme="0"/>
      <name val="Trebuchet MS"/>
      <family val="2"/>
      <charset val="238"/>
    </font>
    <font>
      <sz val="8"/>
      <color indexed="56"/>
      <name val="Trebuchet MS"/>
      <family val="2"/>
      <charset val="238"/>
    </font>
    <font>
      <sz val="12"/>
      <color indexed="56"/>
      <name val="Trebuchet MS"/>
      <family val="2"/>
      <charset val="238"/>
    </font>
    <font>
      <sz val="10"/>
      <color indexed="5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8"/>
      <color rgb="FF0000FF"/>
      <name val="Trebuchet MS"/>
      <family val="2"/>
      <charset val="238"/>
    </font>
    <font>
      <i/>
      <sz val="8"/>
      <name val="Trebuchet MS"/>
      <family val="2"/>
      <charset val="238"/>
    </font>
    <font>
      <i/>
      <sz val="8"/>
      <color indexed="12"/>
      <name val="Trebuchet MS"/>
      <family val="2"/>
      <charset val="238"/>
    </font>
    <font>
      <sz val="11"/>
      <color indexed="56"/>
      <name val="Trebuchet MS"/>
      <family val="2"/>
      <charset val="238"/>
    </font>
    <font>
      <b/>
      <sz val="10"/>
      <name val="Trebuchet MS"/>
      <family val="2"/>
      <charset val="238"/>
    </font>
    <font>
      <b/>
      <sz val="12"/>
      <color theme="0"/>
      <name val="Trebuchet MS"/>
      <family val="2"/>
      <charset val="238"/>
    </font>
    <font>
      <sz val="12"/>
      <name val="Trebuchet MS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8"/>
      <name val="MS Sans Serif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Helv"/>
      <charset val="238"/>
    </font>
    <font>
      <b/>
      <i/>
      <u/>
      <sz val="11"/>
      <color rgb="FF000000"/>
      <name val="Arial"/>
      <family val="2"/>
      <charset val="238"/>
    </font>
    <font>
      <sz val="18"/>
      <color indexed="12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55"/>
      </top>
      <bottom/>
      <diagonal/>
    </border>
  </borders>
  <cellStyleXfs count="31">
    <xf numFmtId="0" fontId="0" fillId="0" borderId="0">
      <protection locked="0"/>
    </xf>
    <xf numFmtId="166" fontId="1" fillId="0" borderId="0" applyFont="0" applyFill="0" applyBorder="0" applyAlignment="0" applyProtection="0"/>
    <xf numFmtId="167" fontId="21" fillId="0" borderId="0" applyBorder="0" applyProtection="0"/>
    <xf numFmtId="0" fontId="21" fillId="0" borderId="0"/>
    <xf numFmtId="167" fontId="21" fillId="0" borderId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22" fillId="0" borderId="0">
      <alignment horizontal="center" textRotation="90"/>
    </xf>
    <xf numFmtId="0" fontId="1" fillId="0" borderId="0"/>
    <xf numFmtId="0" fontId="23" fillId="0" borderId="0" applyAlignment="0">
      <alignment vertical="top"/>
      <protection locked="0"/>
    </xf>
    <xf numFmtId="0" fontId="24" fillId="0" borderId="0"/>
    <xf numFmtId="0" fontId="1" fillId="0" borderId="0"/>
    <xf numFmtId="0" fontId="1" fillId="0" borderId="0"/>
    <xf numFmtId="0" fontId="25" fillId="0" borderId="0" applyNumberFormat="0" applyBorder="0" applyProtection="0"/>
    <xf numFmtId="0" fontId="1" fillId="0" borderId="0"/>
    <xf numFmtId="0" fontId="1" fillId="0" borderId="0"/>
    <xf numFmtId="0" fontId="2" fillId="0" borderId="0">
      <protection locked="0"/>
    </xf>
    <xf numFmtId="167" fontId="26" fillId="0" borderId="0">
      <protection locked="0"/>
    </xf>
    <xf numFmtId="0" fontId="24" fillId="0" borderId="0"/>
    <xf numFmtId="0" fontId="27" fillId="0" borderId="0"/>
    <xf numFmtId="167" fontId="25" fillId="0" borderId="0"/>
    <xf numFmtId="167" fontId="21" fillId="0" borderId="0"/>
    <xf numFmtId="0" fontId="21" fillId="0" borderId="0" applyNumberFormat="0" applyBorder="0" applyProtection="0"/>
    <xf numFmtId="168" fontId="25" fillId="0" borderId="0" applyBorder="0" applyProtection="0"/>
    <xf numFmtId="168" fontId="21" fillId="0" borderId="0" applyBorder="0" applyProtection="0"/>
    <xf numFmtId="167" fontId="28" fillId="0" borderId="0"/>
    <xf numFmtId="0" fontId="29" fillId="0" borderId="0" applyNumberFormat="0" applyBorder="0" applyProtection="0"/>
    <xf numFmtId="0" fontId="29" fillId="0" borderId="0"/>
    <xf numFmtId="169" fontId="29" fillId="0" borderId="0" applyBorder="0" applyProtection="0"/>
    <xf numFmtId="169" fontId="29" fillId="0" borderId="0"/>
    <xf numFmtId="0" fontId="30" fillId="0" borderId="0">
      <protection locked="0"/>
    </xf>
  </cellStyleXfs>
  <cellXfs count="128">
    <xf numFmtId="0" fontId="0" fillId="0" borderId="0" xfId="0">
      <protection locked="0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49" fontId="11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10" fillId="0" borderId="5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/>
    </xf>
    <xf numFmtId="164" fontId="8" fillId="0" borderId="0" xfId="0" applyNumberFormat="1" applyFont="1" applyAlignment="1" applyProtection="1">
      <alignment horizontal="right"/>
    </xf>
    <xf numFmtId="164" fontId="8" fillId="0" borderId="10" xfId="0" applyNumberFormat="1" applyFont="1" applyBorder="1" applyAlignment="1" applyProtection="1">
      <alignment horizontal="right"/>
    </xf>
    <xf numFmtId="0" fontId="10" fillId="0" borderId="0" xfId="0" applyFont="1" applyAlignment="1" applyProtection="1">
      <alignment horizontal="left"/>
    </xf>
    <xf numFmtId="1" fontId="10" fillId="0" borderId="0" xfId="0" applyNumberFormat="1" applyFont="1" applyAlignment="1" applyProtection="1">
      <alignment horizontal="left"/>
    </xf>
    <xf numFmtId="165" fontId="10" fillId="0" borderId="0" xfId="0" applyNumberFormat="1" applyFont="1" applyAlignment="1" applyProtection="1">
      <alignment horizontal="right" vertical="center"/>
    </xf>
    <xf numFmtId="1" fontId="2" fillId="0" borderId="0" xfId="0" applyNumberFormat="1" applyFont="1" applyAlignment="1" applyProtection="1">
      <alignment horizontal="left" vertical="top"/>
    </xf>
    <xf numFmtId="1" fontId="2" fillId="0" borderId="11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center" vertical="center" wrapText="1"/>
    </xf>
    <xf numFmtId="165" fontId="2" fillId="0" borderId="11" xfId="0" applyNumberFormat="1" applyFont="1" applyBorder="1" applyAlignment="1" applyProtection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164" fontId="8" fillId="0" borderId="0" xfId="0" applyNumberFormat="1" applyFont="1" applyAlignment="1" applyProtection="1">
      <alignment horizontal="right" vertical="center"/>
    </xf>
    <xf numFmtId="164" fontId="8" fillId="0" borderId="10" xfId="0" applyNumberFormat="1" applyFont="1" applyBorder="1" applyAlignment="1" applyProtection="1">
      <alignment horizontal="right" vertical="center"/>
    </xf>
    <xf numFmtId="4" fontId="2" fillId="0" borderId="0" xfId="0" applyNumberFormat="1" applyFont="1" applyAlignment="1" applyProtection="1">
      <alignment horizontal="right" vertical="center"/>
    </xf>
    <xf numFmtId="1" fontId="13" fillId="0" borderId="11" xfId="0" applyNumberFormat="1" applyFont="1" applyBorder="1" applyAlignment="1" applyProtection="1">
      <alignment horizontal="center" vertical="center"/>
    </xf>
    <xf numFmtId="49" fontId="13" fillId="0" borderId="11" xfId="0" applyNumberFormat="1" applyFont="1" applyBorder="1" applyAlignment="1" applyProtection="1">
      <alignment horizontal="center" vertical="center"/>
    </xf>
    <xf numFmtId="49" fontId="13" fillId="0" borderId="11" xfId="0" applyNumberFormat="1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165" fontId="13" fillId="0" borderId="11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horizontal="left" vertical="top"/>
    </xf>
    <xf numFmtId="1" fontId="15" fillId="0" borderId="11" xfId="0" applyNumberFormat="1" applyFont="1" applyBorder="1" applyAlignment="1" applyProtection="1">
      <alignment horizontal="center" vertical="center"/>
    </xf>
    <xf numFmtId="49" fontId="15" fillId="0" borderId="11" xfId="0" applyNumberFormat="1" applyFont="1" applyBorder="1" applyAlignment="1" applyProtection="1">
      <alignment horizontal="center" vertical="center"/>
    </xf>
    <xf numFmtId="49" fontId="15" fillId="0" borderId="11" xfId="0" applyNumberFormat="1" applyFont="1" applyBorder="1" applyAlignment="1" applyProtection="1">
      <alignment horizontal="left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165" fontId="15" fillId="0" borderId="11" xfId="0" applyNumberFormat="1" applyFont="1" applyBorder="1" applyAlignment="1" applyProtection="1">
      <alignment horizontal="right" vertical="center"/>
    </xf>
    <xf numFmtId="4" fontId="10" fillId="0" borderId="0" xfId="0" applyNumberFormat="1" applyFont="1" applyAlignment="1" applyProtection="1">
      <alignment horizontal="right" vertical="center"/>
    </xf>
    <xf numFmtId="49" fontId="2" fillId="0" borderId="11" xfId="0" applyNumberFormat="1" applyFont="1" applyBorder="1" applyAlignment="1" applyProtection="1">
      <alignment horizontal="left" wrapText="1"/>
    </xf>
    <xf numFmtId="49" fontId="13" fillId="0" borderId="11" xfId="0" applyNumberFormat="1" applyFont="1" applyBorder="1" applyAlignment="1" applyProtection="1">
      <alignment horizontal="left" wrapText="1"/>
    </xf>
    <xf numFmtId="1" fontId="16" fillId="0" borderId="11" xfId="0" applyNumberFormat="1" applyFont="1" applyBorder="1" applyAlignment="1" applyProtection="1">
      <alignment horizontal="center" vertical="center"/>
    </xf>
    <xf numFmtId="49" fontId="16" fillId="0" borderId="11" xfId="0" applyNumberFormat="1" applyFont="1" applyBorder="1" applyAlignment="1" applyProtection="1">
      <alignment horizontal="center" vertical="center"/>
    </xf>
    <xf numFmtId="49" fontId="15" fillId="0" borderId="11" xfId="0" applyNumberFormat="1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vertical="center" wrapText="1"/>
    </xf>
    <xf numFmtId="165" fontId="16" fillId="0" borderId="11" xfId="0" applyNumberFormat="1" applyFont="1" applyBorder="1" applyAlignment="1" applyProtection="1">
      <alignment horizontal="right" vertical="center"/>
    </xf>
    <xf numFmtId="49" fontId="17" fillId="0" borderId="0" xfId="0" applyNumberFormat="1" applyFont="1" applyAlignment="1" applyProtection="1">
      <alignment horizontal="left"/>
    </xf>
    <xf numFmtId="0" fontId="8" fillId="0" borderId="9" xfId="0" applyFont="1" applyBorder="1" applyAlignment="1" applyProtection="1">
      <alignment horizontal="left" vertical="center"/>
    </xf>
    <xf numFmtId="49" fontId="14" fillId="0" borderId="11" xfId="0" applyNumberFormat="1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165" fontId="14" fillId="0" borderId="11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49" fontId="2" fillId="0" borderId="13" xfId="0" applyNumberFormat="1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top"/>
    </xf>
    <xf numFmtId="0" fontId="19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20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14" fontId="7" fillId="0" borderId="0" xfId="0" applyNumberFormat="1" applyFont="1" applyAlignment="1" applyProtection="1">
      <alignment horizontal="center" vertical="top"/>
    </xf>
    <xf numFmtId="0" fontId="6" fillId="2" borderId="7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4" fontId="2" fillId="0" borderId="6" xfId="0" applyNumberFormat="1" applyFont="1" applyBorder="1" applyAlignment="1" applyProtection="1">
      <alignment horizontal="right" vertical="center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7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left" vertical="center"/>
    </xf>
    <xf numFmtId="4" fontId="13" fillId="0" borderId="6" xfId="0" applyNumberFormat="1" applyFont="1" applyBorder="1" applyAlignment="1" applyProtection="1">
      <alignment horizontal="right" vertical="center"/>
    </xf>
    <xf numFmtId="4" fontId="14" fillId="0" borderId="6" xfId="0" applyNumberFormat="1" applyFont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left" vertical="center"/>
    </xf>
    <xf numFmtId="0" fontId="14" fillId="0" borderId="8" xfId="0" applyFont="1" applyBorder="1" applyAlignment="1" applyProtection="1">
      <alignment horizontal="left" vertical="center"/>
    </xf>
    <xf numFmtId="4" fontId="12" fillId="0" borderId="0" xfId="0" applyNumberFormat="1" applyFont="1" applyAlignment="1" applyProtection="1">
      <alignment horizontal="right"/>
    </xf>
    <xf numFmtId="0" fontId="12" fillId="0" borderId="0" xfId="0" applyFont="1" applyAlignment="1" applyProtection="1">
      <alignment horizontal="left"/>
    </xf>
    <xf numFmtId="4" fontId="2" fillId="0" borderId="8" xfId="0" applyNumberFormat="1" applyFont="1" applyBorder="1" applyAlignment="1" applyProtection="1">
      <alignment horizontal="right" vertical="center"/>
    </xf>
    <xf numFmtId="0" fontId="15" fillId="0" borderId="6" xfId="0" applyFont="1" applyBorder="1" applyAlignment="1" applyProtection="1">
      <alignment horizontal="left" vertical="center" wrapText="1"/>
    </xf>
    <xf numFmtId="0" fontId="15" fillId="0" borderId="7" xfId="0" applyFont="1" applyBorder="1" applyAlignment="1" applyProtection="1">
      <alignment horizontal="left" vertical="center"/>
    </xf>
    <xf numFmtId="0" fontId="15" fillId="0" borderId="8" xfId="0" applyFont="1" applyBorder="1" applyAlignment="1" applyProtection="1">
      <alignment horizontal="left" vertical="center"/>
    </xf>
    <xf numFmtId="4" fontId="15" fillId="0" borderId="6" xfId="0" applyNumberFormat="1" applyFont="1" applyBorder="1" applyAlignment="1" applyProtection="1">
      <alignment horizontal="right" vertical="center"/>
    </xf>
    <xf numFmtId="4" fontId="11" fillId="0" borderId="0" xfId="0" applyNumberFormat="1" applyFont="1" applyAlignment="1" applyProtection="1">
      <alignment horizontal="right"/>
    </xf>
    <xf numFmtId="0" fontId="10" fillId="0" borderId="0" xfId="0" applyFont="1" applyAlignment="1" applyProtection="1">
      <alignment horizontal="left"/>
    </xf>
    <xf numFmtId="0" fontId="2" fillId="0" borderId="8" xfId="0" applyFont="1" applyBorder="1" applyAlignment="1" applyProtection="1">
      <alignment horizontal="right" vertical="center"/>
    </xf>
    <xf numFmtId="0" fontId="13" fillId="0" borderId="8" xfId="0" applyFont="1" applyBorder="1" applyAlignment="1" applyProtection="1">
      <alignment horizontal="right" vertical="center"/>
    </xf>
    <xf numFmtId="4" fontId="2" fillId="0" borderId="6" xfId="0" applyNumberFormat="1" applyFont="1" applyBorder="1" applyAlignment="1" applyProtection="1">
      <alignment vertical="center"/>
    </xf>
    <xf numFmtId="4" fontId="2" fillId="0" borderId="8" xfId="0" applyNumberFormat="1" applyFont="1" applyBorder="1" applyAlignment="1" applyProtection="1">
      <alignment vertical="center"/>
    </xf>
    <xf numFmtId="4" fontId="14" fillId="0" borderId="6" xfId="0" applyNumberFormat="1" applyFont="1" applyBorder="1" applyAlignment="1" applyProtection="1">
      <alignment vertical="center"/>
    </xf>
    <xf numFmtId="4" fontId="14" fillId="0" borderId="8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 wrapText="1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4" fontId="14" fillId="0" borderId="6" xfId="0" applyNumberFormat="1" applyFont="1" applyBorder="1" applyAlignment="1" applyProtection="1">
      <alignment horizontal="center" vertical="center"/>
    </xf>
    <xf numFmtId="4" fontId="14" fillId="0" borderId="8" xfId="0" applyNumberFormat="1" applyFont="1" applyBorder="1" applyAlignment="1" applyProtection="1">
      <alignment horizontal="center" vertical="center"/>
    </xf>
    <xf numFmtId="4" fontId="16" fillId="0" borderId="6" xfId="0" applyNumberFormat="1" applyFont="1" applyBorder="1" applyAlignment="1" applyProtection="1">
      <alignment horizontal="right" vertical="center"/>
    </xf>
    <xf numFmtId="0" fontId="16" fillId="0" borderId="8" xfId="0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</xf>
    <xf numFmtId="4" fontId="2" fillId="0" borderId="6" xfId="0" applyNumberFormat="1" applyFont="1" applyBorder="1" applyAlignment="1" applyProtection="1">
      <alignment horizontal="center" vertical="center"/>
    </xf>
    <xf numFmtId="4" fontId="2" fillId="0" borderId="8" xfId="0" applyNumberFormat="1" applyFont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horizontal="center" vertical="top"/>
    </xf>
    <xf numFmtId="4" fontId="5" fillId="0" borderId="0" xfId="0" applyNumberFormat="1" applyFont="1" applyBorder="1" applyAlignment="1" applyProtection="1">
      <alignment horizontal="center" vertical="top"/>
    </xf>
  </cellXfs>
  <cellStyles count="31">
    <cellStyle name="Currency 2" xfId="1"/>
    <cellStyle name="Excel Built-in Normal" xfId="2"/>
    <cellStyle name="Excel Built-in Normal 1" xfId="3"/>
    <cellStyle name="Excel Built-in Normal 2" xfId="4"/>
    <cellStyle name="Heading" xfId="5"/>
    <cellStyle name="Heading1" xfId="6"/>
    <cellStyle name="Heading1 1" xfId="7"/>
    <cellStyle name="Normal 2" xfId="8"/>
    <cellStyle name="Normal 2 2" xfId="9"/>
    <cellStyle name="Normal 2 2 2" xfId="10"/>
    <cellStyle name="Normal 2 2 3" xfId="11"/>
    <cellStyle name="Normal 2 3" xfId="12"/>
    <cellStyle name="Normal 3" xfId="13"/>
    <cellStyle name="Normal 4" xfId="14"/>
    <cellStyle name="Normal 5" xfId="15"/>
    <cellStyle name="Normal 6" xfId="16"/>
    <cellStyle name="Normal 6 2" xfId="17"/>
    <cellStyle name="Normal 7" xfId="18"/>
    <cellStyle name="Normal 8" xfId="19"/>
    <cellStyle name="Normálna 2" xfId="20"/>
    <cellStyle name="Normálne" xfId="0" builtinId="0"/>
    <cellStyle name="normálne 12" xfId="21"/>
    <cellStyle name="normálne 17 2" xfId="22"/>
    <cellStyle name="normálne 3" xfId="23"/>
    <cellStyle name="normálne 7 5" xfId="24"/>
    <cellStyle name="Normalny_Arkusz1" xfId="25"/>
    <cellStyle name="Result" xfId="26"/>
    <cellStyle name="Result 1" xfId="27"/>
    <cellStyle name="Result2" xfId="28"/>
    <cellStyle name="Result2 1" xfId="29"/>
    <cellStyle name="WindingsStyle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L82"/>
  <sheetViews>
    <sheetView showGridLines="0" tabSelected="1" workbookViewId="0">
      <pane ySplit="1" topLeftCell="A43" activePane="bottomLeft" state="frozenSplit"/>
      <selection activeCell="C5022" sqref="C5022"/>
      <selection pane="bottomLeft" activeCell="F30" sqref="F30:I30"/>
    </sheetView>
  </sheetViews>
  <sheetFormatPr defaultColWidth="10.5" defaultRowHeight="14.25" customHeight="1" x14ac:dyDescent="0.3"/>
  <cols>
    <col min="1" max="1" width="8.33203125" style="4" customWidth="1"/>
    <col min="2" max="2" width="1.6640625" style="4" customWidth="1"/>
    <col min="3" max="3" width="4.1640625" style="4" customWidth="1"/>
    <col min="4" max="4" width="4.33203125" style="4" customWidth="1"/>
    <col min="5" max="5" width="17.1640625" style="4" customWidth="1"/>
    <col min="6" max="6" width="11.1640625" style="4" customWidth="1"/>
    <col min="7" max="7" width="18.33203125" style="4" customWidth="1"/>
    <col min="8" max="8" width="17.5" style="4" customWidth="1"/>
    <col min="9" max="9" width="10.33203125" style="4" customWidth="1"/>
    <col min="10" max="10" width="5.1640625" style="4" customWidth="1"/>
    <col min="11" max="11" width="11.5" style="4" customWidth="1"/>
    <col min="12" max="12" width="8" style="4" customWidth="1"/>
    <col min="13" max="13" width="3" style="4" customWidth="1"/>
    <col min="14" max="14" width="2.83203125" style="4" customWidth="1"/>
    <col min="15" max="15" width="2" style="4" customWidth="1"/>
    <col min="16" max="16" width="2.5" style="4" customWidth="1"/>
    <col min="17" max="17" width="6.83203125" style="4" customWidth="1"/>
    <col min="18" max="18" width="1.6640625" style="4" customWidth="1"/>
    <col min="19" max="19" width="8.1640625" style="4" hidden="1" customWidth="1"/>
    <col min="20" max="20" width="29.6640625" style="4" hidden="1" customWidth="1"/>
    <col min="21" max="21" width="16.33203125" style="4" hidden="1" customWidth="1"/>
    <col min="22" max="22" width="12.33203125" style="4" hidden="1" customWidth="1"/>
    <col min="23" max="23" width="16.33203125" style="4" hidden="1" customWidth="1"/>
    <col min="24" max="24" width="12.1640625" style="4" hidden="1" customWidth="1"/>
    <col min="25" max="25" width="15" style="4" hidden="1" customWidth="1"/>
    <col min="26" max="26" width="11" style="4" hidden="1" customWidth="1"/>
    <col min="27" max="27" width="15" style="4" hidden="1" customWidth="1"/>
    <col min="28" max="28" width="16.33203125" style="4" hidden="1" customWidth="1"/>
    <col min="29" max="29" width="11" style="4" hidden="1" customWidth="1"/>
    <col min="30" max="30" width="15" style="4" customWidth="1"/>
    <col min="31" max="31" width="16.33203125" style="4" customWidth="1"/>
    <col min="32" max="43" width="10.5" style="4" customWidth="1"/>
    <col min="44" max="64" width="10.5" style="4" hidden="1" customWidth="1"/>
    <col min="65" max="16384" width="10.5" style="4"/>
  </cols>
  <sheetData>
    <row r="2" spans="2:64" ht="7.5" customHeight="1" x14ac:dyDescent="0.3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64" ht="20.45" customHeight="1" x14ac:dyDescent="0.3">
      <c r="B3" s="5"/>
      <c r="C3" s="78" t="s">
        <v>0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6"/>
    </row>
    <row r="4" spans="2:64" ht="7.5" customHeight="1" x14ac:dyDescent="0.3">
      <c r="B4" s="5"/>
      <c r="R4" s="6"/>
    </row>
    <row r="5" spans="2:64" ht="19.149999999999999" customHeight="1" x14ac:dyDescent="0.3">
      <c r="B5" s="5"/>
      <c r="C5" s="7" t="s">
        <v>1</v>
      </c>
      <c r="F5" s="80" t="s">
        <v>2</v>
      </c>
      <c r="G5" s="81"/>
      <c r="H5" s="81"/>
      <c r="I5" s="81"/>
      <c r="J5" s="81"/>
      <c r="K5" s="81"/>
      <c r="L5" s="81"/>
      <c r="M5" s="81"/>
      <c r="N5" s="81"/>
      <c r="O5" s="81"/>
      <c r="P5" s="81"/>
      <c r="R5" s="6"/>
    </row>
    <row r="6" spans="2:64" ht="18.600000000000001" customHeight="1" x14ac:dyDescent="0.3">
      <c r="B6" s="5"/>
      <c r="C6" s="8" t="s">
        <v>3</v>
      </c>
      <c r="F6" s="82" t="s">
        <v>4</v>
      </c>
      <c r="G6" s="81"/>
      <c r="H6" s="81"/>
      <c r="I6" s="81"/>
      <c r="J6" s="81"/>
      <c r="K6" s="81"/>
      <c r="L6" s="81"/>
      <c r="M6" s="81"/>
      <c r="N6" s="81"/>
      <c r="O6" s="81"/>
      <c r="P6" s="81"/>
      <c r="R6" s="6"/>
    </row>
    <row r="7" spans="2:64" ht="7.5" customHeight="1" x14ac:dyDescent="0.3">
      <c r="B7" s="5"/>
      <c r="R7" s="6"/>
    </row>
    <row r="8" spans="2:64" ht="12" customHeight="1" x14ac:dyDescent="0.3">
      <c r="B8" s="5"/>
      <c r="C8" s="7" t="s">
        <v>5</v>
      </c>
      <c r="F8" s="9" t="s">
        <v>6</v>
      </c>
      <c r="K8" s="7" t="s">
        <v>7</v>
      </c>
      <c r="L8" s="83">
        <v>43781</v>
      </c>
      <c r="M8" s="83"/>
      <c r="N8" s="83"/>
      <c r="O8" s="83"/>
      <c r="P8" s="83"/>
      <c r="R8" s="6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64" ht="7.5" customHeight="1" x14ac:dyDescent="0.3">
      <c r="B9" s="5"/>
      <c r="L9" s="11"/>
      <c r="M9" s="11"/>
      <c r="N9" s="11"/>
      <c r="O9" s="11"/>
      <c r="P9" s="11"/>
      <c r="R9" s="6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64" ht="13.9" customHeight="1" x14ac:dyDescent="0.3">
      <c r="B10" s="5"/>
      <c r="C10" s="7" t="s">
        <v>8</v>
      </c>
      <c r="F10" s="9" t="s">
        <v>9</v>
      </c>
      <c r="K10" s="7" t="s">
        <v>10</v>
      </c>
      <c r="L10" s="11" t="s">
        <v>11</v>
      </c>
      <c r="M10" s="12"/>
      <c r="N10" s="12"/>
      <c r="O10" s="12"/>
      <c r="P10" s="12"/>
      <c r="Q10" s="13"/>
      <c r="R10" s="6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64" ht="11.25" customHeight="1" x14ac:dyDescent="0.3">
      <c r="B11" s="5"/>
      <c r="R11" s="6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64" ht="30" customHeight="1" x14ac:dyDescent="0.3">
      <c r="B12" s="14"/>
      <c r="C12" s="15" t="s">
        <v>12</v>
      </c>
      <c r="D12" s="16" t="s">
        <v>13</v>
      </c>
      <c r="E12" s="16" t="s">
        <v>14</v>
      </c>
      <c r="F12" s="84" t="s">
        <v>15</v>
      </c>
      <c r="G12" s="85"/>
      <c r="H12" s="85"/>
      <c r="I12" s="85"/>
      <c r="J12" s="16" t="s">
        <v>16</v>
      </c>
      <c r="K12" s="16" t="s">
        <v>17</v>
      </c>
      <c r="L12" s="84" t="s">
        <v>18</v>
      </c>
      <c r="M12" s="85"/>
      <c r="N12" s="84" t="s">
        <v>19</v>
      </c>
      <c r="O12" s="85"/>
      <c r="P12" s="85"/>
      <c r="Q12" s="86"/>
      <c r="R12" s="17"/>
      <c r="S12" s="10"/>
      <c r="T12" s="18" t="s">
        <v>20</v>
      </c>
      <c r="U12" s="19" t="s">
        <v>21</v>
      </c>
      <c r="V12" s="19" t="s">
        <v>22</v>
      </c>
      <c r="W12" s="19" t="s">
        <v>23</v>
      </c>
      <c r="X12" s="19" t="s">
        <v>24</v>
      </c>
      <c r="Y12" s="19" t="s">
        <v>25</v>
      </c>
      <c r="Z12" s="19" t="s">
        <v>26</v>
      </c>
      <c r="AA12" s="20" t="s">
        <v>27</v>
      </c>
      <c r="AB12" s="10" t="s">
        <v>28</v>
      </c>
      <c r="AC12" s="10"/>
    </row>
    <row r="13" spans="2:64" ht="16.899999999999999" customHeight="1" x14ac:dyDescent="0.35">
      <c r="B13" s="21"/>
      <c r="C13" s="22"/>
      <c r="D13" s="23" t="s">
        <v>29</v>
      </c>
      <c r="E13" s="24"/>
      <c r="N13" s="100">
        <f>SUM(N18:N44)</f>
        <v>0</v>
      </c>
      <c r="O13" s="101"/>
      <c r="P13" s="101"/>
      <c r="Q13" s="101"/>
      <c r="R13" s="25"/>
      <c r="S13" s="10"/>
      <c r="T13" s="26"/>
      <c r="U13" s="10"/>
      <c r="V13" s="10"/>
      <c r="W13" s="27">
        <f>SUM(W14:W44)</f>
        <v>0</v>
      </c>
      <c r="X13" s="10"/>
      <c r="Y13" s="27">
        <f>SUM(Y14:Y44)</f>
        <v>3.0532599999999999</v>
      </c>
      <c r="Z13" s="10"/>
      <c r="AA13" s="28">
        <f>SUM(AA14:AA44)</f>
        <v>0</v>
      </c>
      <c r="AB13" s="10"/>
      <c r="AC13" s="10"/>
      <c r="AR13" s="29"/>
      <c r="AT13" s="29" t="s">
        <v>30</v>
      </c>
      <c r="AU13" s="30">
        <v>0</v>
      </c>
      <c r="AY13" s="29" t="s">
        <v>31</v>
      </c>
      <c r="BK13" s="31">
        <f>SUM(BK14:BK44)</f>
        <v>0</v>
      </c>
      <c r="BL13" s="32">
        <v>0</v>
      </c>
    </row>
    <row r="14" spans="2:64" ht="27" customHeight="1" x14ac:dyDescent="0.3">
      <c r="B14" s="5"/>
      <c r="C14" s="33">
        <v>1</v>
      </c>
      <c r="D14" s="34" t="s">
        <v>32</v>
      </c>
      <c r="E14" s="35" t="s">
        <v>33</v>
      </c>
      <c r="F14" s="87" t="s">
        <v>34</v>
      </c>
      <c r="G14" s="90"/>
      <c r="H14" s="90"/>
      <c r="I14" s="91"/>
      <c r="J14" s="37" t="s">
        <v>35</v>
      </c>
      <c r="K14" s="38">
        <v>890</v>
      </c>
      <c r="L14" s="92"/>
      <c r="M14" s="91"/>
      <c r="N14" s="92">
        <f>L14*K14</f>
        <v>0</v>
      </c>
      <c r="O14" s="90"/>
      <c r="P14" s="90"/>
      <c r="Q14" s="91"/>
      <c r="R14" s="6"/>
      <c r="S14" s="10"/>
      <c r="T14" s="40"/>
      <c r="U14" s="41" t="s">
        <v>36</v>
      </c>
      <c r="V14" s="42"/>
      <c r="W14" s="42">
        <f t="shared" ref="W14:W42" si="0">(V14*K14)</f>
        <v>0</v>
      </c>
      <c r="X14" s="42">
        <v>0</v>
      </c>
      <c r="Y14" s="42">
        <f t="shared" ref="Y14:Y42" si="1">(X14*K14)</f>
        <v>0</v>
      </c>
      <c r="Z14" s="42">
        <v>0</v>
      </c>
      <c r="AA14" s="43">
        <f t="shared" ref="AA14:AA42" si="2">(Z14*K14)</f>
        <v>0</v>
      </c>
      <c r="AB14" s="10"/>
      <c r="AC14" s="10"/>
      <c r="AT14" s="4" t="s">
        <v>32</v>
      </c>
      <c r="AU14" s="32">
        <v>1</v>
      </c>
      <c r="AY14" s="4" t="s">
        <v>31</v>
      </c>
      <c r="BE14" s="44">
        <f t="shared" ref="BE14:BE44" si="3">IF((U14="základná"),N14,0)</f>
        <v>0</v>
      </c>
      <c r="BF14" s="44">
        <f t="shared" ref="BF14:BF44" si="4">IF((U14="znížená"),N14,0)</f>
        <v>0</v>
      </c>
      <c r="BG14" s="44">
        <f t="shared" ref="BG14:BG44" si="5">IF((U14="základná prenesená"),N14,0)</f>
        <v>0</v>
      </c>
      <c r="BH14" s="44">
        <f t="shared" ref="BH14:BH44" si="6">IF((U14="znížená prenesená"),N14,0)</f>
        <v>0</v>
      </c>
      <c r="BI14" s="44">
        <f t="shared" ref="BI14:BI44" si="7">IF((U14="nulová"),N14,0)</f>
        <v>0</v>
      </c>
      <c r="BJ14" s="32">
        <v>1</v>
      </c>
      <c r="BK14" s="44">
        <f t="shared" ref="BK14:BK44" si="8">ROUND((L14*K14),2)</f>
        <v>0</v>
      </c>
      <c r="BL14" s="32">
        <v>1</v>
      </c>
    </row>
    <row r="15" spans="2:64" ht="18" customHeight="1" x14ac:dyDescent="0.3">
      <c r="B15" s="5"/>
      <c r="C15" s="45">
        <v>2</v>
      </c>
      <c r="D15" s="46" t="s">
        <v>37</v>
      </c>
      <c r="E15" s="47" t="s">
        <v>38</v>
      </c>
      <c r="F15" s="93" t="s">
        <v>39</v>
      </c>
      <c r="G15" s="94"/>
      <c r="H15" s="94"/>
      <c r="I15" s="95"/>
      <c r="J15" s="48" t="s">
        <v>40</v>
      </c>
      <c r="K15" s="49">
        <v>890</v>
      </c>
      <c r="L15" s="96"/>
      <c r="M15" s="95"/>
      <c r="N15" s="97">
        <f t="shared" ref="N15:N44" si="9">L15*K15</f>
        <v>0</v>
      </c>
      <c r="O15" s="98"/>
      <c r="P15" s="98"/>
      <c r="Q15" s="99"/>
      <c r="R15" s="6"/>
      <c r="S15" s="50">
        <f>N15</f>
        <v>0</v>
      </c>
      <c r="T15" s="40"/>
      <c r="U15" s="41" t="s">
        <v>36</v>
      </c>
      <c r="V15" s="42"/>
      <c r="W15" s="42">
        <f t="shared" si="0"/>
        <v>0</v>
      </c>
      <c r="X15" s="42">
        <v>1.0000000000000001E-5</v>
      </c>
      <c r="Y15" s="42">
        <f t="shared" si="1"/>
        <v>8.8999999999999999E-3</v>
      </c>
      <c r="Z15" s="42"/>
      <c r="AA15" s="43">
        <f t="shared" si="2"/>
        <v>0</v>
      </c>
      <c r="AB15" s="10"/>
      <c r="AC15" s="10"/>
      <c r="AT15" s="4" t="s">
        <v>37</v>
      </c>
      <c r="AU15" s="32">
        <v>1</v>
      </c>
      <c r="AY15" s="4" t="s">
        <v>31</v>
      </c>
      <c r="BE15" s="44">
        <f t="shared" si="3"/>
        <v>0</v>
      </c>
      <c r="BF15" s="44">
        <f t="shared" si="4"/>
        <v>0</v>
      </c>
      <c r="BG15" s="44">
        <f t="shared" si="5"/>
        <v>0</v>
      </c>
      <c r="BH15" s="44">
        <f t="shared" si="6"/>
        <v>0</v>
      </c>
      <c r="BI15" s="44">
        <f t="shared" si="7"/>
        <v>0</v>
      </c>
      <c r="BJ15" s="32">
        <v>1</v>
      </c>
      <c r="BK15" s="44">
        <f t="shared" si="8"/>
        <v>0</v>
      </c>
      <c r="BL15" s="32">
        <v>1</v>
      </c>
    </row>
    <row r="16" spans="2:64" ht="27" customHeight="1" x14ac:dyDescent="0.3">
      <c r="B16" s="5"/>
      <c r="C16" s="33">
        <v>3</v>
      </c>
      <c r="D16" s="34" t="s">
        <v>32</v>
      </c>
      <c r="E16" s="35" t="s">
        <v>41</v>
      </c>
      <c r="F16" s="87" t="s">
        <v>42</v>
      </c>
      <c r="G16" s="90"/>
      <c r="H16" s="90"/>
      <c r="I16" s="91"/>
      <c r="J16" s="37" t="s">
        <v>35</v>
      </c>
      <c r="K16" s="38">
        <v>650</v>
      </c>
      <c r="L16" s="92"/>
      <c r="M16" s="91"/>
      <c r="N16" s="92">
        <f>L16*K16</f>
        <v>0</v>
      </c>
      <c r="O16" s="90"/>
      <c r="P16" s="90"/>
      <c r="Q16" s="91"/>
      <c r="R16" s="6"/>
      <c r="S16" s="10"/>
      <c r="T16" s="40"/>
      <c r="U16" s="41" t="s">
        <v>36</v>
      </c>
      <c r="V16" s="42"/>
      <c r="W16" s="42">
        <f t="shared" si="0"/>
        <v>0</v>
      </c>
      <c r="X16" s="42">
        <v>0</v>
      </c>
      <c r="Y16" s="42">
        <f t="shared" si="1"/>
        <v>0</v>
      </c>
      <c r="Z16" s="42">
        <v>0</v>
      </c>
      <c r="AA16" s="43">
        <f t="shared" si="2"/>
        <v>0</v>
      </c>
      <c r="AB16" s="10"/>
      <c r="AC16" s="10"/>
      <c r="AT16" s="4" t="s">
        <v>32</v>
      </c>
      <c r="AU16" s="32">
        <v>1</v>
      </c>
      <c r="AY16" s="4" t="s">
        <v>31</v>
      </c>
      <c r="BE16" s="44">
        <f t="shared" si="3"/>
        <v>0</v>
      </c>
      <c r="BF16" s="44">
        <f t="shared" si="4"/>
        <v>0</v>
      </c>
      <c r="BG16" s="44">
        <f t="shared" si="5"/>
        <v>0</v>
      </c>
      <c r="BH16" s="44">
        <f t="shared" si="6"/>
        <v>0</v>
      </c>
      <c r="BI16" s="44">
        <f t="shared" si="7"/>
        <v>0</v>
      </c>
      <c r="BJ16" s="32">
        <v>1</v>
      </c>
      <c r="BK16" s="44">
        <f t="shared" si="8"/>
        <v>0</v>
      </c>
      <c r="BL16" s="32">
        <v>1</v>
      </c>
    </row>
    <row r="17" spans="2:64" ht="18" customHeight="1" x14ac:dyDescent="0.3">
      <c r="B17" s="5"/>
      <c r="C17" s="45">
        <v>4</v>
      </c>
      <c r="D17" s="46" t="s">
        <v>37</v>
      </c>
      <c r="E17" s="47" t="s">
        <v>43</v>
      </c>
      <c r="F17" s="93" t="s">
        <v>44</v>
      </c>
      <c r="G17" s="94"/>
      <c r="H17" s="94"/>
      <c r="I17" s="95"/>
      <c r="J17" s="48" t="s">
        <v>35</v>
      </c>
      <c r="K17" s="49">
        <v>650</v>
      </c>
      <c r="L17" s="96"/>
      <c r="M17" s="95"/>
      <c r="N17" s="97">
        <f t="shared" si="9"/>
        <v>0</v>
      </c>
      <c r="O17" s="98"/>
      <c r="P17" s="98"/>
      <c r="Q17" s="99"/>
      <c r="R17" s="6"/>
      <c r="S17" s="50">
        <f>N17</f>
        <v>0</v>
      </c>
      <c r="T17" s="40"/>
      <c r="U17" s="41" t="s">
        <v>36</v>
      </c>
      <c r="V17" s="42"/>
      <c r="W17" s="42">
        <f t="shared" si="0"/>
        <v>0</v>
      </c>
      <c r="X17" s="42">
        <v>3.4000000000000002E-4</v>
      </c>
      <c r="Y17" s="42">
        <f t="shared" si="1"/>
        <v>0.22100000000000003</v>
      </c>
      <c r="Z17" s="42"/>
      <c r="AA17" s="43">
        <f t="shared" si="2"/>
        <v>0</v>
      </c>
      <c r="AB17" s="10"/>
      <c r="AC17" s="10"/>
      <c r="AT17" s="4" t="s">
        <v>37</v>
      </c>
      <c r="AU17" s="32">
        <v>1</v>
      </c>
      <c r="AY17" s="4" t="s">
        <v>31</v>
      </c>
      <c r="BE17" s="44">
        <f t="shared" si="3"/>
        <v>0</v>
      </c>
      <c r="BF17" s="44">
        <f t="shared" si="4"/>
        <v>0</v>
      </c>
      <c r="BG17" s="44">
        <f t="shared" si="5"/>
        <v>0</v>
      </c>
      <c r="BH17" s="44">
        <f t="shared" si="6"/>
        <v>0</v>
      </c>
      <c r="BI17" s="44">
        <f t="shared" si="7"/>
        <v>0</v>
      </c>
      <c r="BJ17" s="32">
        <v>1</v>
      </c>
      <c r="BK17" s="44">
        <f t="shared" si="8"/>
        <v>0</v>
      </c>
      <c r="BL17" s="32">
        <v>1</v>
      </c>
    </row>
    <row r="18" spans="2:64" ht="27" customHeight="1" x14ac:dyDescent="0.3">
      <c r="B18" s="5"/>
      <c r="C18" s="33">
        <v>5</v>
      </c>
      <c r="D18" s="34" t="s">
        <v>32</v>
      </c>
      <c r="E18" s="35" t="s">
        <v>45</v>
      </c>
      <c r="F18" s="87" t="s">
        <v>46</v>
      </c>
      <c r="G18" s="90"/>
      <c r="H18" s="90"/>
      <c r="I18" s="91"/>
      <c r="J18" s="37" t="s">
        <v>40</v>
      </c>
      <c r="K18" s="38">
        <v>69</v>
      </c>
      <c r="L18" s="92"/>
      <c r="M18" s="91"/>
      <c r="N18" s="92">
        <f t="shared" si="9"/>
        <v>0</v>
      </c>
      <c r="O18" s="90"/>
      <c r="P18" s="90"/>
      <c r="Q18" s="91"/>
      <c r="R18" s="6"/>
      <c r="S18" s="10"/>
      <c r="T18" s="40"/>
      <c r="U18" s="41" t="s">
        <v>36</v>
      </c>
      <c r="V18" s="42"/>
      <c r="W18" s="42">
        <f t="shared" si="0"/>
        <v>0</v>
      </c>
      <c r="X18" s="42">
        <v>0</v>
      </c>
      <c r="Y18" s="42">
        <f t="shared" si="1"/>
        <v>0</v>
      </c>
      <c r="Z18" s="42">
        <v>0</v>
      </c>
      <c r="AA18" s="43">
        <f t="shared" si="2"/>
        <v>0</v>
      </c>
      <c r="AB18" s="10"/>
      <c r="AC18" s="10"/>
      <c r="AT18" s="4" t="s">
        <v>32</v>
      </c>
      <c r="AU18" s="32">
        <v>1</v>
      </c>
      <c r="AY18" s="4" t="s">
        <v>31</v>
      </c>
      <c r="BE18" s="44">
        <f t="shared" si="3"/>
        <v>0</v>
      </c>
      <c r="BF18" s="44">
        <f t="shared" si="4"/>
        <v>0</v>
      </c>
      <c r="BG18" s="44">
        <f t="shared" si="5"/>
        <v>0</v>
      </c>
      <c r="BH18" s="44">
        <f t="shared" si="6"/>
        <v>0</v>
      </c>
      <c r="BI18" s="44">
        <f t="shared" si="7"/>
        <v>0</v>
      </c>
      <c r="BJ18" s="32">
        <v>1</v>
      </c>
      <c r="BK18" s="44">
        <f t="shared" si="8"/>
        <v>0</v>
      </c>
      <c r="BL18" s="32">
        <v>1</v>
      </c>
    </row>
    <row r="19" spans="2:64" ht="18" customHeight="1" x14ac:dyDescent="0.3">
      <c r="B19" s="5"/>
      <c r="C19" s="45">
        <v>6</v>
      </c>
      <c r="D19" s="46" t="s">
        <v>37</v>
      </c>
      <c r="E19" s="47" t="s">
        <v>47</v>
      </c>
      <c r="F19" s="93" t="s">
        <v>48</v>
      </c>
      <c r="G19" s="94"/>
      <c r="H19" s="94"/>
      <c r="I19" s="95"/>
      <c r="J19" s="48" t="s">
        <v>40</v>
      </c>
      <c r="K19" s="49">
        <v>69</v>
      </c>
      <c r="L19" s="96"/>
      <c r="M19" s="95"/>
      <c r="N19" s="97">
        <f t="shared" si="9"/>
        <v>0</v>
      </c>
      <c r="O19" s="98"/>
      <c r="P19" s="98"/>
      <c r="Q19" s="99"/>
      <c r="R19" s="6"/>
      <c r="S19" s="50">
        <f>N19</f>
        <v>0</v>
      </c>
      <c r="T19" s="40"/>
      <c r="U19" s="41" t="s">
        <v>36</v>
      </c>
      <c r="V19" s="42"/>
      <c r="W19" s="42">
        <f t="shared" si="0"/>
        <v>0</v>
      </c>
      <c r="X19" s="42">
        <v>4.0000000000000003E-5</v>
      </c>
      <c r="Y19" s="42">
        <f t="shared" si="1"/>
        <v>2.7600000000000003E-3</v>
      </c>
      <c r="Z19" s="42"/>
      <c r="AA19" s="43">
        <f t="shared" si="2"/>
        <v>0</v>
      </c>
      <c r="AB19" s="10"/>
      <c r="AC19" s="10"/>
      <c r="AT19" s="4" t="s">
        <v>37</v>
      </c>
      <c r="AU19" s="32">
        <v>1</v>
      </c>
      <c r="AY19" s="4" t="s">
        <v>31</v>
      </c>
      <c r="BE19" s="44">
        <f t="shared" si="3"/>
        <v>0</v>
      </c>
      <c r="BF19" s="44">
        <f t="shared" si="4"/>
        <v>0</v>
      </c>
      <c r="BG19" s="44">
        <f t="shared" si="5"/>
        <v>0</v>
      </c>
      <c r="BH19" s="44">
        <f t="shared" si="6"/>
        <v>0</v>
      </c>
      <c r="BI19" s="44">
        <f t="shared" si="7"/>
        <v>0</v>
      </c>
      <c r="BJ19" s="32">
        <v>1</v>
      </c>
      <c r="BK19" s="44">
        <f t="shared" si="8"/>
        <v>0</v>
      </c>
      <c r="BL19" s="32">
        <v>1</v>
      </c>
    </row>
    <row r="20" spans="2:64" ht="18" customHeight="1" x14ac:dyDescent="0.3">
      <c r="B20" s="5"/>
      <c r="C20" s="33">
        <v>7</v>
      </c>
      <c r="D20" s="34" t="s">
        <v>32</v>
      </c>
      <c r="E20" s="35" t="s">
        <v>49</v>
      </c>
      <c r="F20" s="87" t="s">
        <v>50</v>
      </c>
      <c r="G20" s="90"/>
      <c r="H20" s="90"/>
      <c r="I20" s="91"/>
      <c r="J20" s="37" t="s">
        <v>40</v>
      </c>
      <c r="K20" s="38">
        <v>1</v>
      </c>
      <c r="L20" s="92"/>
      <c r="M20" s="91"/>
      <c r="N20" s="92">
        <f t="shared" si="9"/>
        <v>0</v>
      </c>
      <c r="O20" s="90"/>
      <c r="P20" s="90"/>
      <c r="Q20" s="91"/>
      <c r="R20" s="6"/>
      <c r="S20" s="10"/>
      <c r="T20" s="40"/>
      <c r="U20" s="41" t="s">
        <v>36</v>
      </c>
      <c r="V20" s="42"/>
      <c r="W20" s="42">
        <f t="shared" si="0"/>
        <v>0</v>
      </c>
      <c r="X20" s="42">
        <v>0</v>
      </c>
      <c r="Y20" s="42">
        <f t="shared" si="1"/>
        <v>0</v>
      </c>
      <c r="Z20" s="42">
        <v>0</v>
      </c>
      <c r="AA20" s="43">
        <f t="shared" si="2"/>
        <v>0</v>
      </c>
      <c r="AB20" s="10"/>
      <c r="AC20" s="10"/>
      <c r="AT20" s="4" t="s">
        <v>32</v>
      </c>
      <c r="AU20" s="32">
        <v>1</v>
      </c>
      <c r="AY20" s="4" t="s">
        <v>31</v>
      </c>
      <c r="BE20" s="44">
        <f t="shared" si="3"/>
        <v>0</v>
      </c>
      <c r="BF20" s="44">
        <f t="shared" si="4"/>
        <v>0</v>
      </c>
      <c r="BG20" s="44">
        <f t="shared" si="5"/>
        <v>0</v>
      </c>
      <c r="BH20" s="44">
        <f t="shared" si="6"/>
        <v>0</v>
      </c>
      <c r="BI20" s="44">
        <f t="shared" si="7"/>
        <v>0</v>
      </c>
      <c r="BJ20" s="32">
        <v>1</v>
      </c>
      <c r="BK20" s="44">
        <f t="shared" si="8"/>
        <v>0</v>
      </c>
      <c r="BL20" s="32">
        <v>1</v>
      </c>
    </row>
    <row r="21" spans="2:64" ht="18" customHeight="1" x14ac:dyDescent="0.3">
      <c r="B21" s="5"/>
      <c r="C21" s="45">
        <v>8</v>
      </c>
      <c r="D21" s="46" t="s">
        <v>37</v>
      </c>
      <c r="E21" s="47" t="s">
        <v>51</v>
      </c>
      <c r="F21" s="93" t="s">
        <v>52</v>
      </c>
      <c r="G21" s="94"/>
      <c r="H21" s="94"/>
      <c r="I21" s="95"/>
      <c r="J21" s="48" t="s">
        <v>40</v>
      </c>
      <c r="K21" s="49">
        <v>5</v>
      </c>
      <c r="L21" s="96"/>
      <c r="M21" s="95"/>
      <c r="N21" s="97">
        <f t="shared" si="9"/>
        <v>0</v>
      </c>
      <c r="O21" s="98"/>
      <c r="P21" s="98"/>
      <c r="Q21" s="99"/>
      <c r="R21" s="6"/>
      <c r="S21" s="50">
        <f>N21</f>
        <v>0</v>
      </c>
      <c r="T21" s="40"/>
      <c r="U21" s="41" t="s">
        <v>36</v>
      </c>
      <c r="V21" s="42"/>
      <c r="W21" s="42">
        <f t="shared" si="0"/>
        <v>0</v>
      </c>
      <c r="X21" s="42">
        <v>0</v>
      </c>
      <c r="Y21" s="42">
        <f t="shared" si="1"/>
        <v>0</v>
      </c>
      <c r="Z21" s="42"/>
      <c r="AA21" s="43">
        <f t="shared" si="2"/>
        <v>0</v>
      </c>
      <c r="AB21" s="10"/>
      <c r="AC21" s="10"/>
      <c r="AT21" s="4" t="s">
        <v>37</v>
      </c>
      <c r="AU21" s="32">
        <v>1</v>
      </c>
      <c r="AY21" s="4" t="s">
        <v>31</v>
      </c>
      <c r="BE21" s="44">
        <f t="shared" si="3"/>
        <v>0</v>
      </c>
      <c r="BF21" s="44">
        <f t="shared" si="4"/>
        <v>0</v>
      </c>
      <c r="BG21" s="44">
        <f t="shared" si="5"/>
        <v>0</v>
      </c>
      <c r="BH21" s="44">
        <f t="shared" si="6"/>
        <v>0</v>
      </c>
      <c r="BI21" s="44">
        <f t="shared" si="7"/>
        <v>0</v>
      </c>
      <c r="BJ21" s="32">
        <v>1</v>
      </c>
      <c r="BK21" s="44">
        <f t="shared" si="8"/>
        <v>0</v>
      </c>
      <c r="BL21" s="32">
        <v>1</v>
      </c>
    </row>
    <row r="22" spans="2:64" ht="27" customHeight="1" x14ac:dyDescent="0.3">
      <c r="B22" s="5"/>
      <c r="C22" s="45">
        <v>9</v>
      </c>
      <c r="D22" s="46" t="s">
        <v>37</v>
      </c>
      <c r="E22" s="47" t="s">
        <v>53</v>
      </c>
      <c r="F22" s="93" t="s">
        <v>54</v>
      </c>
      <c r="G22" s="94"/>
      <c r="H22" s="94"/>
      <c r="I22" s="95"/>
      <c r="J22" s="48" t="s">
        <v>40</v>
      </c>
      <c r="K22" s="49">
        <v>5</v>
      </c>
      <c r="L22" s="96"/>
      <c r="M22" s="95"/>
      <c r="N22" s="97">
        <f t="shared" si="9"/>
        <v>0</v>
      </c>
      <c r="O22" s="98"/>
      <c r="P22" s="98"/>
      <c r="Q22" s="99"/>
      <c r="R22" s="6"/>
      <c r="S22" s="50">
        <f>N22</f>
        <v>0</v>
      </c>
      <c r="T22" s="40"/>
      <c r="U22" s="41" t="s">
        <v>36</v>
      </c>
      <c r="V22" s="42"/>
      <c r="W22" s="42">
        <f t="shared" si="0"/>
        <v>0</v>
      </c>
      <c r="X22" s="42">
        <v>0</v>
      </c>
      <c r="Y22" s="42">
        <f t="shared" si="1"/>
        <v>0</v>
      </c>
      <c r="Z22" s="42"/>
      <c r="AA22" s="43">
        <f t="shared" si="2"/>
        <v>0</v>
      </c>
      <c r="AB22" s="10"/>
      <c r="AC22" s="10"/>
      <c r="AT22" s="4" t="s">
        <v>37</v>
      </c>
      <c r="AU22" s="32">
        <v>1</v>
      </c>
      <c r="AY22" s="4" t="s">
        <v>31</v>
      </c>
      <c r="BE22" s="44">
        <f t="shared" si="3"/>
        <v>0</v>
      </c>
      <c r="BF22" s="44">
        <f t="shared" si="4"/>
        <v>0</v>
      </c>
      <c r="BG22" s="44">
        <f t="shared" si="5"/>
        <v>0</v>
      </c>
      <c r="BH22" s="44">
        <f t="shared" si="6"/>
        <v>0</v>
      </c>
      <c r="BI22" s="44">
        <f t="shared" si="7"/>
        <v>0</v>
      </c>
      <c r="BJ22" s="32">
        <v>1</v>
      </c>
      <c r="BK22" s="44">
        <f t="shared" si="8"/>
        <v>0</v>
      </c>
      <c r="BL22" s="32">
        <v>1</v>
      </c>
    </row>
    <row r="23" spans="2:64" ht="18" customHeight="1" x14ac:dyDescent="0.3">
      <c r="B23" s="5"/>
      <c r="C23" s="33">
        <v>10</v>
      </c>
      <c r="D23" s="34" t="s">
        <v>32</v>
      </c>
      <c r="E23" s="35" t="s">
        <v>55</v>
      </c>
      <c r="F23" s="87" t="s">
        <v>56</v>
      </c>
      <c r="G23" s="90"/>
      <c r="H23" s="90"/>
      <c r="I23" s="91"/>
      <c r="J23" s="37" t="s">
        <v>35</v>
      </c>
      <c r="K23" s="38">
        <v>380</v>
      </c>
      <c r="L23" s="92"/>
      <c r="M23" s="91"/>
      <c r="N23" s="92">
        <f t="shared" si="9"/>
        <v>0</v>
      </c>
      <c r="O23" s="90"/>
      <c r="P23" s="90"/>
      <c r="Q23" s="91"/>
      <c r="R23" s="6"/>
      <c r="S23" s="10"/>
      <c r="T23" s="40"/>
      <c r="U23" s="41" t="s">
        <v>36</v>
      </c>
      <c r="V23" s="42"/>
      <c r="W23" s="42">
        <f t="shared" si="0"/>
        <v>0</v>
      </c>
      <c r="X23" s="42">
        <v>0</v>
      </c>
      <c r="Y23" s="42">
        <f t="shared" si="1"/>
        <v>0</v>
      </c>
      <c r="Z23" s="42">
        <v>0</v>
      </c>
      <c r="AA23" s="43">
        <f t="shared" si="2"/>
        <v>0</v>
      </c>
      <c r="AB23" s="10"/>
      <c r="AC23" s="10"/>
      <c r="AT23" s="4" t="s">
        <v>32</v>
      </c>
      <c r="AU23" s="32">
        <v>1</v>
      </c>
      <c r="AY23" s="4" t="s">
        <v>31</v>
      </c>
      <c r="BE23" s="44">
        <f t="shared" si="3"/>
        <v>0</v>
      </c>
      <c r="BF23" s="44">
        <f t="shared" si="4"/>
        <v>0</v>
      </c>
      <c r="BG23" s="44">
        <f t="shared" si="5"/>
        <v>0</v>
      </c>
      <c r="BH23" s="44">
        <f t="shared" si="6"/>
        <v>0</v>
      </c>
      <c r="BI23" s="44">
        <f t="shared" si="7"/>
        <v>0</v>
      </c>
      <c r="BJ23" s="32">
        <v>1</v>
      </c>
      <c r="BK23" s="44">
        <f t="shared" si="8"/>
        <v>0</v>
      </c>
      <c r="BL23" s="32">
        <v>1</v>
      </c>
    </row>
    <row r="24" spans="2:64" ht="18" customHeight="1" x14ac:dyDescent="0.3">
      <c r="B24" s="5"/>
      <c r="C24" s="45">
        <v>11</v>
      </c>
      <c r="D24" s="46" t="s">
        <v>37</v>
      </c>
      <c r="E24" s="47" t="s">
        <v>57</v>
      </c>
      <c r="F24" s="93" t="s">
        <v>58</v>
      </c>
      <c r="G24" s="94"/>
      <c r="H24" s="94"/>
      <c r="I24" s="95"/>
      <c r="J24" s="48" t="s">
        <v>35</v>
      </c>
      <c r="K24" s="49">
        <v>380</v>
      </c>
      <c r="L24" s="96"/>
      <c r="M24" s="95"/>
      <c r="N24" s="97">
        <f t="shared" si="9"/>
        <v>0</v>
      </c>
      <c r="O24" s="98"/>
      <c r="P24" s="98"/>
      <c r="Q24" s="99"/>
      <c r="R24" s="6"/>
      <c r="S24" s="50">
        <f>N24</f>
        <v>0</v>
      </c>
      <c r="T24" s="40"/>
      <c r="U24" s="41" t="s">
        <v>36</v>
      </c>
      <c r="V24" s="42"/>
      <c r="W24" s="42">
        <f t="shared" si="0"/>
        <v>0</v>
      </c>
      <c r="X24" s="42">
        <v>1E-4</v>
      </c>
      <c r="Y24" s="42">
        <f t="shared" si="1"/>
        <v>3.7999999999999999E-2</v>
      </c>
      <c r="Z24" s="42"/>
      <c r="AA24" s="43">
        <f t="shared" si="2"/>
        <v>0</v>
      </c>
      <c r="AB24" s="10"/>
      <c r="AC24" s="10"/>
      <c r="AT24" s="4" t="s">
        <v>37</v>
      </c>
      <c r="AU24" s="32">
        <v>1</v>
      </c>
      <c r="AY24" s="4" t="s">
        <v>31</v>
      </c>
      <c r="BE24" s="44">
        <f t="shared" si="3"/>
        <v>0</v>
      </c>
      <c r="BF24" s="44">
        <f t="shared" si="4"/>
        <v>0</v>
      </c>
      <c r="BG24" s="44">
        <f t="shared" si="5"/>
        <v>0</v>
      </c>
      <c r="BH24" s="44">
        <f t="shared" si="6"/>
        <v>0</v>
      </c>
      <c r="BI24" s="44">
        <f t="shared" si="7"/>
        <v>0</v>
      </c>
      <c r="BJ24" s="32">
        <v>1</v>
      </c>
      <c r="BK24" s="44">
        <f t="shared" si="8"/>
        <v>0</v>
      </c>
      <c r="BL24" s="32">
        <v>1</v>
      </c>
    </row>
    <row r="25" spans="2:64" ht="18" customHeight="1" x14ac:dyDescent="0.3">
      <c r="B25" s="5"/>
      <c r="C25" s="33">
        <v>18</v>
      </c>
      <c r="D25" s="34" t="s">
        <v>32</v>
      </c>
      <c r="E25" s="35" t="s">
        <v>59</v>
      </c>
      <c r="F25" s="87" t="s">
        <v>60</v>
      </c>
      <c r="G25" s="90"/>
      <c r="H25" s="90"/>
      <c r="I25" s="91"/>
      <c r="J25" s="37" t="s">
        <v>35</v>
      </c>
      <c r="K25" s="38">
        <v>400</v>
      </c>
      <c r="L25" s="92"/>
      <c r="M25" s="91"/>
      <c r="N25" s="92">
        <f t="shared" si="9"/>
        <v>0</v>
      </c>
      <c r="O25" s="90"/>
      <c r="P25" s="90"/>
      <c r="Q25" s="91"/>
      <c r="R25" s="6"/>
      <c r="S25" s="10"/>
      <c r="T25" s="40"/>
      <c r="U25" s="41" t="s">
        <v>36</v>
      </c>
      <c r="V25" s="42"/>
      <c r="W25" s="42">
        <f t="shared" si="0"/>
        <v>0</v>
      </c>
      <c r="X25" s="42">
        <v>0</v>
      </c>
      <c r="Y25" s="42">
        <f t="shared" si="1"/>
        <v>0</v>
      </c>
      <c r="Z25" s="42">
        <v>0</v>
      </c>
      <c r="AA25" s="43">
        <f t="shared" si="2"/>
        <v>0</v>
      </c>
      <c r="AB25" s="10"/>
      <c r="AC25" s="10"/>
      <c r="AT25" s="4" t="s">
        <v>32</v>
      </c>
      <c r="AU25" s="32">
        <v>1</v>
      </c>
      <c r="AY25" s="4" t="s">
        <v>31</v>
      </c>
      <c r="BE25" s="44">
        <f t="shared" si="3"/>
        <v>0</v>
      </c>
      <c r="BF25" s="44">
        <f t="shared" si="4"/>
        <v>0</v>
      </c>
      <c r="BG25" s="44">
        <f t="shared" si="5"/>
        <v>0</v>
      </c>
      <c r="BH25" s="44">
        <f t="shared" si="6"/>
        <v>0</v>
      </c>
      <c r="BI25" s="44">
        <f t="shared" si="7"/>
        <v>0</v>
      </c>
      <c r="BJ25" s="32">
        <v>1</v>
      </c>
      <c r="BK25" s="44">
        <f t="shared" si="8"/>
        <v>0</v>
      </c>
      <c r="BL25" s="32">
        <v>1</v>
      </c>
    </row>
    <row r="26" spans="2:64" ht="18" customHeight="1" x14ac:dyDescent="0.3">
      <c r="B26" s="5"/>
      <c r="C26" s="45">
        <v>19</v>
      </c>
      <c r="D26" s="46" t="s">
        <v>37</v>
      </c>
      <c r="E26" s="47" t="s">
        <v>61</v>
      </c>
      <c r="F26" s="93" t="s">
        <v>62</v>
      </c>
      <c r="G26" s="94"/>
      <c r="H26" s="94"/>
      <c r="I26" s="95"/>
      <c r="J26" s="48" t="s">
        <v>35</v>
      </c>
      <c r="K26" s="49">
        <v>400</v>
      </c>
      <c r="L26" s="96"/>
      <c r="M26" s="95"/>
      <c r="N26" s="97">
        <f t="shared" si="9"/>
        <v>0</v>
      </c>
      <c r="O26" s="98"/>
      <c r="P26" s="98"/>
      <c r="Q26" s="99"/>
      <c r="R26" s="6"/>
      <c r="S26" s="50">
        <f>N26</f>
        <v>0</v>
      </c>
      <c r="T26" s="40"/>
      <c r="U26" s="41" t="s">
        <v>36</v>
      </c>
      <c r="V26" s="42"/>
      <c r="W26" s="42">
        <f t="shared" si="0"/>
        <v>0</v>
      </c>
      <c r="X26" s="42">
        <v>1.9000000000000001E-4</v>
      </c>
      <c r="Y26" s="42">
        <f t="shared" si="1"/>
        <v>7.5999999999999998E-2</v>
      </c>
      <c r="Z26" s="42"/>
      <c r="AA26" s="43">
        <f t="shared" si="2"/>
        <v>0</v>
      </c>
      <c r="AB26" s="10"/>
      <c r="AC26" s="10"/>
      <c r="AT26" s="4" t="s">
        <v>37</v>
      </c>
      <c r="AU26" s="32">
        <v>1</v>
      </c>
      <c r="AY26" s="4" t="s">
        <v>31</v>
      </c>
      <c r="BE26" s="44">
        <f t="shared" si="3"/>
        <v>0</v>
      </c>
      <c r="BF26" s="44">
        <f t="shared" si="4"/>
        <v>0</v>
      </c>
      <c r="BG26" s="44">
        <f t="shared" si="5"/>
        <v>0</v>
      </c>
      <c r="BH26" s="44">
        <f t="shared" si="6"/>
        <v>0</v>
      </c>
      <c r="BI26" s="44">
        <f t="shared" si="7"/>
        <v>0</v>
      </c>
      <c r="BJ26" s="32">
        <v>1</v>
      </c>
      <c r="BK26" s="44">
        <f t="shared" si="8"/>
        <v>0</v>
      </c>
      <c r="BL26" s="32">
        <v>1</v>
      </c>
    </row>
    <row r="27" spans="2:64" ht="18.600000000000001" customHeight="1" x14ac:dyDescent="0.3">
      <c r="B27" s="5"/>
      <c r="C27" s="33">
        <v>20</v>
      </c>
      <c r="D27" s="34" t="s">
        <v>32</v>
      </c>
      <c r="E27" s="35" t="s">
        <v>63</v>
      </c>
      <c r="F27" s="87" t="s">
        <v>64</v>
      </c>
      <c r="G27" s="90"/>
      <c r="H27" s="90"/>
      <c r="I27" s="91"/>
      <c r="J27" s="37" t="s">
        <v>35</v>
      </c>
      <c r="K27" s="38">
        <v>550</v>
      </c>
      <c r="L27" s="92"/>
      <c r="M27" s="91"/>
      <c r="N27" s="92">
        <f t="shared" si="9"/>
        <v>0</v>
      </c>
      <c r="O27" s="90"/>
      <c r="P27" s="90"/>
      <c r="Q27" s="91"/>
      <c r="R27" s="6"/>
      <c r="S27" s="10"/>
      <c r="T27" s="40"/>
      <c r="U27" s="41" t="s">
        <v>36</v>
      </c>
      <c r="V27" s="42"/>
      <c r="W27" s="42">
        <f t="shared" si="0"/>
        <v>0</v>
      </c>
      <c r="X27" s="42">
        <v>0</v>
      </c>
      <c r="Y27" s="42">
        <f t="shared" si="1"/>
        <v>0</v>
      </c>
      <c r="Z27" s="42">
        <v>0</v>
      </c>
      <c r="AA27" s="43">
        <f t="shared" si="2"/>
        <v>0</v>
      </c>
      <c r="AB27" s="10"/>
      <c r="AC27" s="10"/>
      <c r="AT27" s="4" t="s">
        <v>32</v>
      </c>
      <c r="AU27" s="32">
        <v>1</v>
      </c>
      <c r="AY27" s="4" t="s">
        <v>31</v>
      </c>
      <c r="BE27" s="44">
        <f t="shared" si="3"/>
        <v>0</v>
      </c>
      <c r="BF27" s="44">
        <f t="shared" si="4"/>
        <v>0</v>
      </c>
      <c r="BG27" s="44">
        <f t="shared" si="5"/>
        <v>0</v>
      </c>
      <c r="BH27" s="44">
        <f t="shared" si="6"/>
        <v>0</v>
      </c>
      <c r="BI27" s="44">
        <f t="shared" si="7"/>
        <v>0</v>
      </c>
      <c r="BJ27" s="32">
        <v>1</v>
      </c>
      <c r="BK27" s="44">
        <f t="shared" si="8"/>
        <v>0</v>
      </c>
      <c r="BL27" s="32">
        <v>1</v>
      </c>
    </row>
    <row r="28" spans="2:64" ht="13.9" customHeight="1" x14ac:dyDescent="0.3">
      <c r="B28" s="5"/>
      <c r="C28" s="45">
        <v>21</v>
      </c>
      <c r="D28" s="46" t="s">
        <v>37</v>
      </c>
      <c r="E28" s="47" t="s">
        <v>65</v>
      </c>
      <c r="F28" s="93" t="s">
        <v>66</v>
      </c>
      <c r="G28" s="94"/>
      <c r="H28" s="94"/>
      <c r="I28" s="95"/>
      <c r="J28" s="48" t="s">
        <v>35</v>
      </c>
      <c r="K28" s="49">
        <v>550</v>
      </c>
      <c r="L28" s="96"/>
      <c r="M28" s="95"/>
      <c r="N28" s="97">
        <f t="shared" si="9"/>
        <v>0</v>
      </c>
      <c r="O28" s="98"/>
      <c r="P28" s="98"/>
      <c r="Q28" s="99"/>
      <c r="R28" s="6"/>
      <c r="S28" s="50">
        <f>N28</f>
        <v>0</v>
      </c>
      <c r="T28" s="40"/>
      <c r="U28" s="41" t="s">
        <v>36</v>
      </c>
      <c r="V28" s="42"/>
      <c r="W28" s="42">
        <f t="shared" si="0"/>
        <v>0</v>
      </c>
      <c r="X28" s="42">
        <v>1.9000000000000001E-4</v>
      </c>
      <c r="Y28" s="42">
        <f t="shared" si="1"/>
        <v>0.10450000000000001</v>
      </c>
      <c r="Z28" s="42"/>
      <c r="AA28" s="43">
        <f t="shared" si="2"/>
        <v>0</v>
      </c>
      <c r="AB28" s="10"/>
      <c r="AC28" s="10"/>
      <c r="AT28" s="4" t="s">
        <v>37</v>
      </c>
      <c r="AU28" s="32">
        <v>1</v>
      </c>
      <c r="AY28" s="4" t="s">
        <v>31</v>
      </c>
      <c r="BE28" s="44">
        <f t="shared" si="3"/>
        <v>0</v>
      </c>
      <c r="BF28" s="44">
        <f t="shared" si="4"/>
        <v>0</v>
      </c>
      <c r="BG28" s="44">
        <f t="shared" si="5"/>
        <v>0</v>
      </c>
      <c r="BH28" s="44">
        <f t="shared" si="6"/>
        <v>0</v>
      </c>
      <c r="BI28" s="44">
        <f t="shared" si="7"/>
        <v>0</v>
      </c>
      <c r="BJ28" s="32">
        <v>1</v>
      </c>
      <c r="BK28" s="44">
        <f t="shared" si="8"/>
        <v>0</v>
      </c>
      <c r="BL28" s="32">
        <v>1</v>
      </c>
    </row>
    <row r="29" spans="2:64" ht="18" customHeight="1" x14ac:dyDescent="0.3">
      <c r="B29" s="5"/>
      <c r="C29" s="33">
        <v>22</v>
      </c>
      <c r="D29" s="34" t="s">
        <v>32</v>
      </c>
      <c r="E29" s="35" t="s">
        <v>67</v>
      </c>
      <c r="F29" s="87" t="s">
        <v>68</v>
      </c>
      <c r="G29" s="90"/>
      <c r="H29" s="90"/>
      <c r="I29" s="91"/>
      <c r="J29" s="37" t="s">
        <v>35</v>
      </c>
      <c r="K29" s="38">
        <v>150</v>
      </c>
      <c r="L29" s="92"/>
      <c r="M29" s="91"/>
      <c r="N29" s="92">
        <f t="shared" si="9"/>
        <v>0</v>
      </c>
      <c r="O29" s="90"/>
      <c r="P29" s="90"/>
      <c r="Q29" s="91"/>
      <c r="R29" s="6"/>
      <c r="S29" s="10"/>
      <c r="T29" s="40"/>
      <c r="U29" s="41" t="s">
        <v>36</v>
      </c>
      <c r="V29" s="42"/>
      <c r="W29" s="42">
        <f t="shared" si="0"/>
        <v>0</v>
      </c>
      <c r="X29" s="42">
        <v>0</v>
      </c>
      <c r="Y29" s="42">
        <f t="shared" si="1"/>
        <v>0</v>
      </c>
      <c r="Z29" s="42">
        <v>0</v>
      </c>
      <c r="AA29" s="43">
        <f t="shared" si="2"/>
        <v>0</v>
      </c>
      <c r="AB29" s="10"/>
      <c r="AC29" s="10"/>
      <c r="AT29" s="4" t="s">
        <v>32</v>
      </c>
      <c r="AU29" s="32">
        <v>1</v>
      </c>
      <c r="AY29" s="4" t="s">
        <v>31</v>
      </c>
      <c r="BE29" s="44">
        <f t="shared" si="3"/>
        <v>0</v>
      </c>
      <c r="BF29" s="44">
        <f t="shared" si="4"/>
        <v>0</v>
      </c>
      <c r="BG29" s="44">
        <f t="shared" si="5"/>
        <v>0</v>
      </c>
      <c r="BH29" s="44">
        <f t="shared" si="6"/>
        <v>0</v>
      </c>
      <c r="BI29" s="44">
        <f t="shared" si="7"/>
        <v>0</v>
      </c>
      <c r="BJ29" s="32">
        <v>1</v>
      </c>
      <c r="BK29" s="44">
        <f t="shared" si="8"/>
        <v>0</v>
      </c>
      <c r="BL29" s="32">
        <v>1</v>
      </c>
    </row>
    <row r="30" spans="2:64" ht="16.149999999999999" customHeight="1" x14ac:dyDescent="0.3">
      <c r="B30" s="5"/>
      <c r="C30" s="45">
        <v>23</v>
      </c>
      <c r="D30" s="46" t="s">
        <v>37</v>
      </c>
      <c r="E30" s="47" t="s">
        <v>69</v>
      </c>
      <c r="F30" s="93" t="s">
        <v>70</v>
      </c>
      <c r="G30" s="94"/>
      <c r="H30" s="94"/>
      <c r="I30" s="95"/>
      <c r="J30" s="48" t="s">
        <v>35</v>
      </c>
      <c r="K30" s="49">
        <v>150</v>
      </c>
      <c r="L30" s="96"/>
      <c r="M30" s="95"/>
      <c r="N30" s="97">
        <f t="shared" si="9"/>
        <v>0</v>
      </c>
      <c r="O30" s="98"/>
      <c r="P30" s="98"/>
      <c r="Q30" s="99"/>
      <c r="R30" s="6"/>
      <c r="S30" s="50">
        <f>N30</f>
        <v>0</v>
      </c>
      <c r="T30" s="40"/>
      <c r="U30" s="41" t="s">
        <v>36</v>
      </c>
      <c r="V30" s="42"/>
      <c r="W30" s="42">
        <f t="shared" si="0"/>
        <v>0</v>
      </c>
      <c r="X30" s="42">
        <v>2.7999999999999998E-4</v>
      </c>
      <c r="Y30" s="42">
        <f t="shared" si="1"/>
        <v>4.1999999999999996E-2</v>
      </c>
      <c r="Z30" s="42"/>
      <c r="AA30" s="43">
        <f t="shared" si="2"/>
        <v>0</v>
      </c>
      <c r="AB30" s="10"/>
      <c r="AC30" s="10"/>
      <c r="AT30" s="4" t="s">
        <v>37</v>
      </c>
      <c r="AU30" s="32">
        <v>1</v>
      </c>
      <c r="AY30" s="4" t="s">
        <v>31</v>
      </c>
      <c r="BE30" s="44">
        <f t="shared" si="3"/>
        <v>0</v>
      </c>
      <c r="BF30" s="44">
        <f t="shared" si="4"/>
        <v>0</v>
      </c>
      <c r="BG30" s="44">
        <f t="shared" si="5"/>
        <v>0</v>
      </c>
      <c r="BH30" s="44">
        <f t="shared" si="6"/>
        <v>0</v>
      </c>
      <c r="BI30" s="44">
        <f t="shared" si="7"/>
        <v>0</v>
      </c>
      <c r="BJ30" s="32">
        <v>1</v>
      </c>
      <c r="BK30" s="44">
        <f t="shared" si="8"/>
        <v>0</v>
      </c>
      <c r="BL30" s="32">
        <v>1</v>
      </c>
    </row>
    <row r="31" spans="2:64" ht="24" customHeight="1" x14ac:dyDescent="0.3">
      <c r="B31" s="5"/>
      <c r="C31" s="33">
        <v>24</v>
      </c>
      <c r="D31" s="34" t="s">
        <v>32</v>
      </c>
      <c r="E31" s="35" t="s">
        <v>71</v>
      </c>
      <c r="F31" s="87" t="s">
        <v>72</v>
      </c>
      <c r="G31" s="90"/>
      <c r="H31" s="90"/>
      <c r="I31" s="91"/>
      <c r="J31" s="37" t="s">
        <v>35</v>
      </c>
      <c r="K31" s="38">
        <v>320</v>
      </c>
      <c r="L31" s="92"/>
      <c r="M31" s="91"/>
      <c r="N31" s="92">
        <f t="shared" si="9"/>
        <v>0</v>
      </c>
      <c r="O31" s="90"/>
      <c r="P31" s="90"/>
      <c r="Q31" s="91"/>
      <c r="R31" s="6"/>
      <c r="S31" s="10"/>
      <c r="T31" s="40"/>
      <c r="U31" s="41" t="s">
        <v>36</v>
      </c>
      <c r="V31" s="42"/>
      <c r="W31" s="42">
        <f t="shared" si="0"/>
        <v>0</v>
      </c>
      <c r="X31" s="42">
        <v>0</v>
      </c>
      <c r="Y31" s="42">
        <f t="shared" si="1"/>
        <v>0</v>
      </c>
      <c r="Z31" s="42">
        <v>0</v>
      </c>
      <c r="AA31" s="43">
        <f t="shared" si="2"/>
        <v>0</v>
      </c>
      <c r="AB31" s="10"/>
      <c r="AC31" s="10"/>
      <c r="AT31" s="4" t="s">
        <v>32</v>
      </c>
      <c r="AU31" s="32">
        <v>1</v>
      </c>
      <c r="AY31" s="4" t="s">
        <v>31</v>
      </c>
      <c r="BE31" s="44">
        <f t="shared" si="3"/>
        <v>0</v>
      </c>
      <c r="BF31" s="44">
        <f t="shared" si="4"/>
        <v>0</v>
      </c>
      <c r="BG31" s="44">
        <f t="shared" si="5"/>
        <v>0</v>
      </c>
      <c r="BH31" s="44">
        <f t="shared" si="6"/>
        <v>0</v>
      </c>
      <c r="BI31" s="44">
        <f t="shared" si="7"/>
        <v>0</v>
      </c>
      <c r="BJ31" s="32">
        <v>1</v>
      </c>
      <c r="BK31" s="44">
        <f t="shared" si="8"/>
        <v>0</v>
      </c>
      <c r="BL31" s="32">
        <v>1</v>
      </c>
    </row>
    <row r="32" spans="2:64" ht="17.45" customHeight="1" x14ac:dyDescent="0.3">
      <c r="B32" s="5"/>
      <c r="C32" s="45">
        <v>25</v>
      </c>
      <c r="D32" s="46" t="s">
        <v>37</v>
      </c>
      <c r="E32" s="47" t="s">
        <v>73</v>
      </c>
      <c r="F32" s="93" t="s">
        <v>74</v>
      </c>
      <c r="G32" s="94"/>
      <c r="H32" s="94"/>
      <c r="I32" s="95"/>
      <c r="J32" s="48" t="s">
        <v>35</v>
      </c>
      <c r="K32" s="49">
        <v>320</v>
      </c>
      <c r="L32" s="96"/>
      <c r="M32" s="95"/>
      <c r="N32" s="97">
        <f t="shared" si="9"/>
        <v>0</v>
      </c>
      <c r="O32" s="98"/>
      <c r="P32" s="98"/>
      <c r="Q32" s="99"/>
      <c r="R32" s="6"/>
      <c r="S32" s="50">
        <f>N32</f>
        <v>0</v>
      </c>
      <c r="T32" s="40"/>
      <c r="U32" s="41" t="s">
        <v>36</v>
      </c>
      <c r="V32" s="42"/>
      <c r="W32" s="42">
        <f t="shared" si="0"/>
        <v>0</v>
      </c>
      <c r="X32" s="42">
        <v>1.2E-4</v>
      </c>
      <c r="Y32" s="42">
        <f t="shared" si="1"/>
        <v>3.8400000000000004E-2</v>
      </c>
      <c r="Z32" s="42"/>
      <c r="AA32" s="43">
        <f t="shared" si="2"/>
        <v>0</v>
      </c>
      <c r="AB32" s="10"/>
      <c r="AC32" s="10"/>
      <c r="AT32" s="4" t="s">
        <v>37</v>
      </c>
      <c r="AU32" s="32">
        <v>1</v>
      </c>
      <c r="AY32" s="4" t="s">
        <v>31</v>
      </c>
      <c r="BE32" s="44">
        <f t="shared" si="3"/>
        <v>0</v>
      </c>
      <c r="BF32" s="44">
        <f t="shared" si="4"/>
        <v>0</v>
      </c>
      <c r="BG32" s="44">
        <f t="shared" si="5"/>
        <v>0</v>
      </c>
      <c r="BH32" s="44">
        <f t="shared" si="6"/>
        <v>0</v>
      </c>
      <c r="BI32" s="44">
        <f t="shared" si="7"/>
        <v>0</v>
      </c>
      <c r="BJ32" s="32">
        <v>1</v>
      </c>
      <c r="BK32" s="44">
        <f t="shared" si="8"/>
        <v>0</v>
      </c>
      <c r="BL32" s="32">
        <v>1</v>
      </c>
    </row>
    <row r="33" spans="2:64" ht="18" customHeight="1" x14ac:dyDescent="0.3">
      <c r="B33" s="5"/>
      <c r="C33" s="33">
        <v>26</v>
      </c>
      <c r="D33" s="34" t="s">
        <v>32</v>
      </c>
      <c r="E33" s="35" t="s">
        <v>75</v>
      </c>
      <c r="F33" s="87" t="s">
        <v>76</v>
      </c>
      <c r="G33" s="90"/>
      <c r="H33" s="90"/>
      <c r="I33" s="91"/>
      <c r="J33" s="37" t="s">
        <v>35</v>
      </c>
      <c r="K33" s="38">
        <v>500</v>
      </c>
      <c r="L33" s="92"/>
      <c r="M33" s="91"/>
      <c r="N33" s="92">
        <f t="shared" si="9"/>
        <v>0</v>
      </c>
      <c r="O33" s="90"/>
      <c r="P33" s="90"/>
      <c r="Q33" s="91"/>
      <c r="R33" s="6"/>
      <c r="S33" s="10"/>
      <c r="T33" s="40"/>
      <c r="U33" s="41" t="s">
        <v>36</v>
      </c>
      <c r="V33" s="42"/>
      <c r="W33" s="42">
        <f t="shared" si="0"/>
        <v>0</v>
      </c>
      <c r="X33" s="42">
        <v>0</v>
      </c>
      <c r="Y33" s="42">
        <f t="shared" si="1"/>
        <v>0</v>
      </c>
      <c r="Z33" s="42">
        <v>0</v>
      </c>
      <c r="AA33" s="43">
        <f t="shared" si="2"/>
        <v>0</v>
      </c>
      <c r="AB33" s="10"/>
      <c r="AC33" s="10"/>
      <c r="AT33" s="4" t="s">
        <v>32</v>
      </c>
      <c r="AU33" s="32">
        <v>1</v>
      </c>
      <c r="AY33" s="4" t="s">
        <v>31</v>
      </c>
      <c r="BE33" s="44">
        <f t="shared" si="3"/>
        <v>0</v>
      </c>
      <c r="BF33" s="44">
        <f t="shared" si="4"/>
        <v>0</v>
      </c>
      <c r="BG33" s="44">
        <f t="shared" si="5"/>
        <v>0</v>
      </c>
      <c r="BH33" s="44">
        <f t="shared" si="6"/>
        <v>0</v>
      </c>
      <c r="BI33" s="44">
        <f t="shared" si="7"/>
        <v>0</v>
      </c>
      <c r="BJ33" s="32">
        <v>1</v>
      </c>
      <c r="BK33" s="44">
        <f t="shared" si="8"/>
        <v>0</v>
      </c>
      <c r="BL33" s="32">
        <v>1</v>
      </c>
    </row>
    <row r="34" spans="2:64" ht="17.45" customHeight="1" x14ac:dyDescent="0.3">
      <c r="B34" s="5"/>
      <c r="C34" s="45">
        <v>27</v>
      </c>
      <c r="D34" s="46" t="s">
        <v>37</v>
      </c>
      <c r="E34" s="47" t="s">
        <v>77</v>
      </c>
      <c r="F34" s="93" t="s">
        <v>78</v>
      </c>
      <c r="G34" s="94"/>
      <c r="H34" s="94"/>
      <c r="I34" s="95"/>
      <c r="J34" s="48" t="s">
        <v>35</v>
      </c>
      <c r="K34" s="49">
        <v>500</v>
      </c>
      <c r="L34" s="96"/>
      <c r="M34" s="95"/>
      <c r="N34" s="97">
        <f t="shared" si="9"/>
        <v>0</v>
      </c>
      <c r="O34" s="98"/>
      <c r="P34" s="98"/>
      <c r="Q34" s="99"/>
      <c r="R34" s="6"/>
      <c r="S34" s="50">
        <f>N34</f>
        <v>0</v>
      </c>
      <c r="T34" s="40"/>
      <c r="U34" s="41" t="s">
        <v>36</v>
      </c>
      <c r="V34" s="42"/>
      <c r="W34" s="42">
        <f t="shared" si="0"/>
        <v>0</v>
      </c>
      <c r="X34" s="42">
        <v>1.3999999999999999E-4</v>
      </c>
      <c r="Y34" s="42">
        <f t="shared" si="1"/>
        <v>6.9999999999999993E-2</v>
      </c>
      <c r="Z34" s="42"/>
      <c r="AA34" s="43">
        <f t="shared" si="2"/>
        <v>0</v>
      </c>
      <c r="AB34" s="10"/>
      <c r="AC34" s="10"/>
      <c r="AT34" s="4" t="s">
        <v>37</v>
      </c>
      <c r="AU34" s="32">
        <v>1</v>
      </c>
      <c r="AY34" s="4" t="s">
        <v>31</v>
      </c>
      <c r="BE34" s="44">
        <f t="shared" si="3"/>
        <v>0</v>
      </c>
      <c r="BF34" s="44">
        <f t="shared" si="4"/>
        <v>0</v>
      </c>
      <c r="BG34" s="44">
        <f t="shared" si="5"/>
        <v>0</v>
      </c>
      <c r="BH34" s="44">
        <f t="shared" si="6"/>
        <v>0</v>
      </c>
      <c r="BI34" s="44">
        <f t="shared" si="7"/>
        <v>0</v>
      </c>
      <c r="BJ34" s="32">
        <v>1</v>
      </c>
      <c r="BK34" s="44">
        <f t="shared" si="8"/>
        <v>0</v>
      </c>
      <c r="BL34" s="32">
        <v>1</v>
      </c>
    </row>
    <row r="35" spans="2:64" ht="16.149999999999999" customHeight="1" x14ac:dyDescent="0.3">
      <c r="B35" s="5"/>
      <c r="C35" s="33">
        <v>28</v>
      </c>
      <c r="D35" s="34" t="s">
        <v>32</v>
      </c>
      <c r="E35" s="35" t="s">
        <v>75</v>
      </c>
      <c r="F35" s="87" t="s">
        <v>76</v>
      </c>
      <c r="G35" s="90"/>
      <c r="H35" s="90"/>
      <c r="I35" s="91"/>
      <c r="J35" s="37" t="s">
        <v>35</v>
      </c>
      <c r="K35" s="38">
        <v>450</v>
      </c>
      <c r="L35" s="92"/>
      <c r="M35" s="91"/>
      <c r="N35" s="92">
        <f t="shared" si="9"/>
        <v>0</v>
      </c>
      <c r="O35" s="90"/>
      <c r="P35" s="90"/>
      <c r="Q35" s="91"/>
      <c r="R35" s="6"/>
      <c r="S35" s="10"/>
      <c r="T35" s="40"/>
      <c r="U35" s="41" t="s">
        <v>36</v>
      </c>
      <c r="V35" s="42"/>
      <c r="W35" s="42">
        <f t="shared" si="0"/>
        <v>0</v>
      </c>
      <c r="X35" s="42">
        <v>0</v>
      </c>
      <c r="Y35" s="42">
        <f t="shared" si="1"/>
        <v>0</v>
      </c>
      <c r="Z35" s="42">
        <v>0</v>
      </c>
      <c r="AA35" s="43">
        <f t="shared" si="2"/>
        <v>0</v>
      </c>
      <c r="AB35" s="10"/>
      <c r="AC35" s="10"/>
      <c r="AT35" s="4" t="s">
        <v>32</v>
      </c>
      <c r="AU35" s="32">
        <v>1</v>
      </c>
      <c r="AY35" s="4" t="s">
        <v>31</v>
      </c>
      <c r="BE35" s="44">
        <f t="shared" si="3"/>
        <v>0</v>
      </c>
      <c r="BF35" s="44">
        <f t="shared" si="4"/>
        <v>0</v>
      </c>
      <c r="BG35" s="44">
        <f t="shared" si="5"/>
        <v>0</v>
      </c>
      <c r="BH35" s="44">
        <f t="shared" si="6"/>
        <v>0</v>
      </c>
      <c r="BI35" s="44">
        <f t="shared" si="7"/>
        <v>0</v>
      </c>
      <c r="BJ35" s="32">
        <v>1</v>
      </c>
      <c r="BK35" s="44">
        <f t="shared" si="8"/>
        <v>0</v>
      </c>
      <c r="BL35" s="32">
        <v>1</v>
      </c>
    </row>
    <row r="36" spans="2:64" ht="16.899999999999999" customHeight="1" x14ac:dyDescent="0.3">
      <c r="B36" s="5"/>
      <c r="C36" s="45">
        <v>29</v>
      </c>
      <c r="D36" s="46" t="s">
        <v>37</v>
      </c>
      <c r="E36" s="47" t="s">
        <v>77</v>
      </c>
      <c r="F36" s="93" t="s">
        <v>78</v>
      </c>
      <c r="G36" s="94"/>
      <c r="H36" s="94"/>
      <c r="I36" s="95"/>
      <c r="J36" s="48" t="s">
        <v>35</v>
      </c>
      <c r="K36" s="49">
        <v>450</v>
      </c>
      <c r="L36" s="96"/>
      <c r="M36" s="95"/>
      <c r="N36" s="97">
        <f t="shared" si="9"/>
        <v>0</v>
      </c>
      <c r="O36" s="98"/>
      <c r="P36" s="98"/>
      <c r="Q36" s="99"/>
      <c r="R36" s="6"/>
      <c r="S36" s="50">
        <f>N36</f>
        <v>0</v>
      </c>
      <c r="T36" s="40"/>
      <c r="U36" s="41" t="s">
        <v>36</v>
      </c>
      <c r="V36" s="42"/>
      <c r="W36" s="42">
        <f t="shared" si="0"/>
        <v>0</v>
      </c>
      <c r="X36" s="42">
        <v>1.3999999999999999E-4</v>
      </c>
      <c r="Y36" s="42">
        <f t="shared" si="1"/>
        <v>6.3E-2</v>
      </c>
      <c r="Z36" s="42"/>
      <c r="AA36" s="43">
        <f t="shared" si="2"/>
        <v>0</v>
      </c>
      <c r="AB36" s="10"/>
      <c r="AC36" s="10"/>
      <c r="AT36" s="4" t="s">
        <v>37</v>
      </c>
      <c r="AU36" s="32">
        <v>1</v>
      </c>
      <c r="AY36" s="4" t="s">
        <v>31</v>
      </c>
      <c r="BE36" s="44">
        <f t="shared" si="3"/>
        <v>0</v>
      </c>
      <c r="BF36" s="44">
        <f t="shared" si="4"/>
        <v>0</v>
      </c>
      <c r="BG36" s="44">
        <f t="shared" si="5"/>
        <v>0</v>
      </c>
      <c r="BH36" s="44">
        <f t="shared" si="6"/>
        <v>0</v>
      </c>
      <c r="BI36" s="44">
        <f t="shared" si="7"/>
        <v>0</v>
      </c>
      <c r="BJ36" s="32">
        <v>1</v>
      </c>
      <c r="BK36" s="44">
        <f t="shared" si="8"/>
        <v>0</v>
      </c>
      <c r="BL36" s="32">
        <v>1</v>
      </c>
    </row>
    <row r="37" spans="2:64" ht="19.149999999999999" customHeight="1" x14ac:dyDescent="0.3">
      <c r="B37" s="5"/>
      <c r="C37" s="33">
        <v>30</v>
      </c>
      <c r="D37" s="34" t="s">
        <v>32</v>
      </c>
      <c r="E37" s="35" t="s">
        <v>79</v>
      </c>
      <c r="F37" s="87" t="s">
        <v>80</v>
      </c>
      <c r="G37" s="90"/>
      <c r="H37" s="90"/>
      <c r="I37" s="91"/>
      <c r="J37" s="37" t="s">
        <v>35</v>
      </c>
      <c r="K37" s="38">
        <v>1210</v>
      </c>
      <c r="L37" s="92"/>
      <c r="M37" s="91"/>
      <c r="N37" s="92">
        <f t="shared" si="9"/>
        <v>0</v>
      </c>
      <c r="O37" s="90"/>
      <c r="P37" s="90"/>
      <c r="Q37" s="91"/>
      <c r="R37" s="6"/>
      <c r="S37" s="10"/>
      <c r="T37" s="40"/>
      <c r="U37" s="41" t="s">
        <v>36</v>
      </c>
      <c r="V37" s="42"/>
      <c r="W37" s="42">
        <f t="shared" si="0"/>
        <v>0</v>
      </c>
      <c r="X37" s="42">
        <v>0</v>
      </c>
      <c r="Y37" s="42">
        <f t="shared" si="1"/>
        <v>0</v>
      </c>
      <c r="Z37" s="42">
        <v>0</v>
      </c>
      <c r="AA37" s="43">
        <f t="shared" si="2"/>
        <v>0</v>
      </c>
      <c r="AB37" s="10"/>
      <c r="AC37" s="10"/>
      <c r="AT37" s="4" t="s">
        <v>32</v>
      </c>
      <c r="AU37" s="32">
        <v>1</v>
      </c>
      <c r="AY37" s="4" t="s">
        <v>31</v>
      </c>
      <c r="BE37" s="44">
        <f t="shared" si="3"/>
        <v>0</v>
      </c>
      <c r="BF37" s="44">
        <f t="shared" si="4"/>
        <v>0</v>
      </c>
      <c r="BG37" s="44">
        <f t="shared" si="5"/>
        <v>0</v>
      </c>
      <c r="BH37" s="44">
        <f t="shared" si="6"/>
        <v>0</v>
      </c>
      <c r="BI37" s="44">
        <f t="shared" si="7"/>
        <v>0</v>
      </c>
      <c r="BJ37" s="32">
        <v>1</v>
      </c>
      <c r="BK37" s="44">
        <f t="shared" si="8"/>
        <v>0</v>
      </c>
      <c r="BL37" s="32">
        <v>1</v>
      </c>
    </row>
    <row r="38" spans="2:64" ht="16.149999999999999" customHeight="1" x14ac:dyDescent="0.3">
      <c r="B38" s="5"/>
      <c r="C38" s="45">
        <v>31</v>
      </c>
      <c r="D38" s="46" t="s">
        <v>37</v>
      </c>
      <c r="E38" s="47" t="s">
        <v>81</v>
      </c>
      <c r="F38" s="93" t="s">
        <v>82</v>
      </c>
      <c r="G38" s="94"/>
      <c r="H38" s="94"/>
      <c r="I38" s="95"/>
      <c r="J38" s="48" t="s">
        <v>35</v>
      </c>
      <c r="K38" s="49">
        <v>1210</v>
      </c>
      <c r="L38" s="96"/>
      <c r="M38" s="95"/>
      <c r="N38" s="97">
        <f t="shared" si="9"/>
        <v>0</v>
      </c>
      <c r="O38" s="98"/>
      <c r="P38" s="98"/>
      <c r="Q38" s="99"/>
      <c r="R38" s="6"/>
      <c r="S38" s="50">
        <f>N38</f>
        <v>0</v>
      </c>
      <c r="T38" s="40"/>
      <c r="U38" s="41" t="s">
        <v>36</v>
      </c>
      <c r="V38" s="42"/>
      <c r="W38" s="42">
        <f t="shared" si="0"/>
        <v>0</v>
      </c>
      <c r="X38" s="42">
        <v>1.97E-3</v>
      </c>
      <c r="Y38" s="42">
        <f t="shared" si="1"/>
        <v>2.3837000000000002</v>
      </c>
      <c r="Z38" s="42"/>
      <c r="AA38" s="43">
        <f t="shared" si="2"/>
        <v>0</v>
      </c>
      <c r="AB38" s="10"/>
      <c r="AC38" s="10"/>
      <c r="AT38" s="4" t="s">
        <v>37</v>
      </c>
      <c r="AU38" s="32">
        <v>1</v>
      </c>
      <c r="AY38" s="4" t="s">
        <v>31</v>
      </c>
      <c r="BE38" s="44">
        <f t="shared" si="3"/>
        <v>0</v>
      </c>
      <c r="BF38" s="44">
        <f t="shared" si="4"/>
        <v>0</v>
      </c>
      <c r="BG38" s="44">
        <f t="shared" si="5"/>
        <v>0</v>
      </c>
      <c r="BH38" s="44">
        <f t="shared" si="6"/>
        <v>0</v>
      </c>
      <c r="BI38" s="44">
        <f t="shared" si="7"/>
        <v>0</v>
      </c>
      <c r="BJ38" s="32">
        <v>1</v>
      </c>
      <c r="BK38" s="44">
        <f t="shared" si="8"/>
        <v>0</v>
      </c>
      <c r="BL38" s="32">
        <v>1</v>
      </c>
    </row>
    <row r="39" spans="2:64" ht="18" customHeight="1" x14ac:dyDescent="0.3">
      <c r="B39" s="5"/>
      <c r="C39" s="33">
        <v>32</v>
      </c>
      <c r="D39" s="34" t="s">
        <v>32</v>
      </c>
      <c r="E39" s="35" t="s">
        <v>83</v>
      </c>
      <c r="F39" s="87" t="s">
        <v>84</v>
      </c>
      <c r="G39" s="90"/>
      <c r="H39" s="90"/>
      <c r="I39" s="91"/>
      <c r="J39" s="37" t="s">
        <v>35</v>
      </c>
      <c r="K39" s="38">
        <v>140</v>
      </c>
      <c r="L39" s="92"/>
      <c r="M39" s="91"/>
      <c r="N39" s="92">
        <f t="shared" si="9"/>
        <v>0</v>
      </c>
      <c r="O39" s="90"/>
      <c r="P39" s="90"/>
      <c r="Q39" s="91"/>
      <c r="R39" s="6"/>
      <c r="S39" s="10"/>
      <c r="T39" s="40"/>
      <c r="U39" s="41" t="s">
        <v>36</v>
      </c>
      <c r="V39" s="42"/>
      <c r="W39" s="42">
        <f t="shared" si="0"/>
        <v>0</v>
      </c>
      <c r="X39" s="42"/>
      <c r="Y39" s="42">
        <f t="shared" si="1"/>
        <v>0</v>
      </c>
      <c r="Z39" s="42"/>
      <c r="AA39" s="43">
        <f t="shared" si="2"/>
        <v>0</v>
      </c>
      <c r="AB39" s="10"/>
      <c r="AC39" s="10"/>
      <c r="AT39" s="4" t="s">
        <v>32</v>
      </c>
      <c r="AU39" s="32">
        <v>1</v>
      </c>
      <c r="AY39" s="4" t="s">
        <v>31</v>
      </c>
      <c r="BE39" s="44">
        <f t="shared" si="3"/>
        <v>0</v>
      </c>
      <c r="BF39" s="44">
        <f t="shared" si="4"/>
        <v>0</v>
      </c>
      <c r="BG39" s="44">
        <f t="shared" si="5"/>
        <v>0</v>
      </c>
      <c r="BH39" s="44">
        <f t="shared" si="6"/>
        <v>0</v>
      </c>
      <c r="BI39" s="44">
        <f t="shared" si="7"/>
        <v>0</v>
      </c>
      <c r="BJ39" s="32">
        <v>1</v>
      </c>
      <c r="BK39" s="44">
        <f t="shared" si="8"/>
        <v>0</v>
      </c>
      <c r="BL39" s="32">
        <v>1</v>
      </c>
    </row>
    <row r="40" spans="2:64" ht="18" customHeight="1" x14ac:dyDescent="0.3">
      <c r="B40" s="5"/>
      <c r="C40" s="33">
        <v>33</v>
      </c>
      <c r="D40" s="34"/>
      <c r="E40" s="35" t="s">
        <v>83</v>
      </c>
      <c r="F40" s="87" t="s">
        <v>85</v>
      </c>
      <c r="G40" s="88"/>
      <c r="H40" s="88"/>
      <c r="I40" s="89"/>
      <c r="J40" s="37" t="s">
        <v>35</v>
      </c>
      <c r="K40" s="38">
        <v>120</v>
      </c>
      <c r="L40" s="92"/>
      <c r="M40" s="102"/>
      <c r="N40" s="92">
        <f t="shared" si="9"/>
        <v>0</v>
      </c>
      <c r="O40" s="90"/>
      <c r="P40" s="90"/>
      <c r="Q40" s="91"/>
      <c r="R40" s="6"/>
      <c r="S40" s="10"/>
      <c r="T40" s="40"/>
      <c r="U40" s="41"/>
      <c r="V40" s="42"/>
      <c r="W40" s="42">
        <f t="shared" si="0"/>
        <v>0</v>
      </c>
      <c r="X40" s="42"/>
      <c r="Y40" s="42">
        <f t="shared" si="1"/>
        <v>0</v>
      </c>
      <c r="Z40" s="42"/>
      <c r="AA40" s="43">
        <f t="shared" si="2"/>
        <v>0</v>
      </c>
      <c r="AB40" s="10"/>
      <c r="AC40" s="10"/>
      <c r="AU40" s="32"/>
      <c r="BE40" s="44"/>
      <c r="BF40" s="44"/>
      <c r="BG40" s="44"/>
      <c r="BH40" s="44"/>
      <c r="BI40" s="44"/>
      <c r="BJ40" s="32"/>
      <c r="BK40" s="44">
        <f t="shared" si="8"/>
        <v>0</v>
      </c>
      <c r="BL40" s="32"/>
    </row>
    <row r="41" spans="2:64" ht="30.6" customHeight="1" x14ac:dyDescent="0.3">
      <c r="B41" s="5"/>
      <c r="C41" s="33">
        <v>34</v>
      </c>
      <c r="D41" s="34" t="s">
        <v>32</v>
      </c>
      <c r="E41" s="35" t="s">
        <v>86</v>
      </c>
      <c r="F41" s="87" t="s">
        <v>87</v>
      </c>
      <c r="G41" s="90"/>
      <c r="H41" s="90"/>
      <c r="I41" s="91"/>
      <c r="J41" s="37" t="s">
        <v>40</v>
      </c>
      <c r="K41" s="38">
        <v>500</v>
      </c>
      <c r="L41" s="92"/>
      <c r="M41" s="91"/>
      <c r="N41" s="92">
        <f t="shared" si="9"/>
        <v>0</v>
      </c>
      <c r="O41" s="90"/>
      <c r="P41" s="90"/>
      <c r="Q41" s="91"/>
      <c r="R41" s="6"/>
      <c r="S41" s="10"/>
      <c r="T41" s="40"/>
      <c r="U41" s="41" t="s">
        <v>36</v>
      </c>
      <c r="V41" s="42"/>
      <c r="W41" s="42">
        <f t="shared" si="0"/>
        <v>0</v>
      </c>
      <c r="X41" s="42">
        <v>0</v>
      </c>
      <c r="Y41" s="42">
        <f t="shared" si="1"/>
        <v>0</v>
      </c>
      <c r="Z41" s="42">
        <v>0</v>
      </c>
      <c r="AA41" s="43">
        <f t="shared" si="2"/>
        <v>0</v>
      </c>
      <c r="AB41" s="10"/>
      <c r="AC41" s="10"/>
      <c r="AT41" s="4" t="s">
        <v>32</v>
      </c>
      <c r="AU41" s="32">
        <v>1</v>
      </c>
      <c r="AY41" s="4" t="s">
        <v>31</v>
      </c>
      <c r="BE41" s="44">
        <f t="shared" si="3"/>
        <v>0</v>
      </c>
      <c r="BF41" s="44">
        <f t="shared" si="4"/>
        <v>0</v>
      </c>
      <c r="BG41" s="44">
        <f t="shared" si="5"/>
        <v>0</v>
      </c>
      <c r="BH41" s="44">
        <f t="shared" si="6"/>
        <v>0</v>
      </c>
      <c r="BI41" s="44">
        <f t="shared" si="7"/>
        <v>0</v>
      </c>
      <c r="BJ41" s="32">
        <v>1</v>
      </c>
      <c r="BK41" s="44">
        <f t="shared" si="8"/>
        <v>0</v>
      </c>
      <c r="BL41" s="32">
        <v>1</v>
      </c>
    </row>
    <row r="42" spans="2:64" ht="18" customHeight="1" x14ac:dyDescent="0.3">
      <c r="B42" s="5"/>
      <c r="C42" s="45">
        <v>34</v>
      </c>
      <c r="D42" s="46" t="s">
        <v>37</v>
      </c>
      <c r="E42" s="47" t="s">
        <v>88</v>
      </c>
      <c r="F42" s="93" t="s">
        <v>89</v>
      </c>
      <c r="G42" s="94"/>
      <c r="H42" s="94"/>
      <c r="I42" s="95"/>
      <c r="J42" s="48" t="s">
        <v>40</v>
      </c>
      <c r="K42" s="49">
        <v>500</v>
      </c>
      <c r="L42" s="96"/>
      <c r="M42" s="95"/>
      <c r="N42" s="97">
        <f t="shared" si="9"/>
        <v>0</v>
      </c>
      <c r="O42" s="98"/>
      <c r="P42" s="98"/>
      <c r="Q42" s="99"/>
      <c r="R42" s="6"/>
      <c r="S42" s="50">
        <f>N42</f>
        <v>0</v>
      </c>
      <c r="T42" s="40"/>
      <c r="U42" s="41" t="s">
        <v>36</v>
      </c>
      <c r="V42" s="42"/>
      <c r="W42" s="42">
        <f t="shared" si="0"/>
        <v>0</v>
      </c>
      <c r="X42" s="42">
        <v>1.0000000000000001E-5</v>
      </c>
      <c r="Y42" s="42">
        <f t="shared" si="1"/>
        <v>5.0000000000000001E-3</v>
      </c>
      <c r="Z42" s="42"/>
      <c r="AA42" s="43">
        <f t="shared" si="2"/>
        <v>0</v>
      </c>
      <c r="AB42" s="10"/>
      <c r="AC42" s="10"/>
      <c r="AT42" s="4" t="s">
        <v>37</v>
      </c>
      <c r="AU42" s="32">
        <v>1</v>
      </c>
      <c r="AY42" s="4" t="s">
        <v>31</v>
      </c>
      <c r="BE42" s="44">
        <f t="shared" si="3"/>
        <v>0</v>
      </c>
      <c r="BF42" s="44">
        <f t="shared" si="4"/>
        <v>0</v>
      </c>
      <c r="BG42" s="44">
        <f t="shared" si="5"/>
        <v>0</v>
      </c>
      <c r="BH42" s="44">
        <f t="shared" si="6"/>
        <v>0</v>
      </c>
      <c r="BI42" s="44">
        <f t="shared" si="7"/>
        <v>0</v>
      </c>
      <c r="BJ42" s="32">
        <v>1</v>
      </c>
      <c r="BK42" s="44">
        <f t="shared" si="8"/>
        <v>0</v>
      </c>
      <c r="BL42" s="32">
        <v>1</v>
      </c>
    </row>
    <row r="43" spans="2:64" ht="18" customHeight="1" x14ac:dyDescent="0.3">
      <c r="B43" s="5"/>
      <c r="C43" s="45">
        <v>35</v>
      </c>
      <c r="D43" s="46" t="s">
        <v>37</v>
      </c>
      <c r="E43" s="47" t="s">
        <v>90</v>
      </c>
      <c r="F43" s="93" t="s">
        <v>91</v>
      </c>
      <c r="G43" s="94"/>
      <c r="H43" s="94"/>
      <c r="I43" s="95"/>
      <c r="J43" s="48" t="s">
        <v>92</v>
      </c>
      <c r="K43" s="49">
        <v>1</v>
      </c>
      <c r="L43" s="96"/>
      <c r="M43" s="95"/>
      <c r="N43" s="97">
        <f t="shared" si="9"/>
        <v>0</v>
      </c>
      <c r="O43" s="98"/>
      <c r="P43" s="98"/>
      <c r="Q43" s="99"/>
      <c r="R43" s="6"/>
      <c r="S43" s="50">
        <f>N43</f>
        <v>0</v>
      </c>
      <c r="T43" s="40"/>
      <c r="U43" s="41"/>
      <c r="V43" s="42"/>
      <c r="W43" s="42"/>
      <c r="X43" s="42"/>
      <c r="Y43" s="42"/>
      <c r="Z43" s="42"/>
      <c r="AA43" s="43"/>
      <c r="AB43" s="10"/>
      <c r="AC43" s="10"/>
      <c r="AU43" s="32"/>
      <c r="BE43" s="44"/>
      <c r="BF43" s="44"/>
      <c r="BG43" s="44"/>
      <c r="BH43" s="44"/>
      <c r="BI43" s="44"/>
      <c r="BJ43" s="32"/>
      <c r="BK43" s="44">
        <f t="shared" si="8"/>
        <v>0</v>
      </c>
      <c r="BL43" s="32"/>
    </row>
    <row r="44" spans="2:64" ht="18" customHeight="1" x14ac:dyDescent="0.3">
      <c r="B44" s="5"/>
      <c r="C44" s="51">
        <v>36</v>
      </c>
      <c r="D44" s="52" t="s">
        <v>32</v>
      </c>
      <c r="E44" s="53" t="s">
        <v>90</v>
      </c>
      <c r="F44" s="103" t="s">
        <v>93</v>
      </c>
      <c r="G44" s="104"/>
      <c r="H44" s="104"/>
      <c r="I44" s="105"/>
      <c r="J44" s="54" t="s">
        <v>94</v>
      </c>
      <c r="K44" s="55">
        <v>150</v>
      </c>
      <c r="L44" s="106"/>
      <c r="M44" s="105"/>
      <c r="N44" s="92">
        <f t="shared" si="9"/>
        <v>0</v>
      </c>
      <c r="O44" s="90"/>
      <c r="P44" s="90"/>
      <c r="Q44" s="91"/>
      <c r="R44" s="6"/>
      <c r="S44" s="10"/>
      <c r="T44" s="40"/>
      <c r="U44" s="41" t="s">
        <v>36</v>
      </c>
      <c r="V44" s="42"/>
      <c r="W44" s="42">
        <f>(V44*K44)</f>
        <v>0</v>
      </c>
      <c r="X44" s="42">
        <v>0</v>
      </c>
      <c r="Y44" s="42">
        <f>(X44*K44)</f>
        <v>0</v>
      </c>
      <c r="Z44" s="42"/>
      <c r="AA44" s="43">
        <f>(Z44*K44)</f>
        <v>0</v>
      </c>
      <c r="AB44" s="10"/>
      <c r="AC44" s="10"/>
      <c r="AT44" s="4" t="s">
        <v>37</v>
      </c>
      <c r="AU44" s="32">
        <v>1</v>
      </c>
      <c r="AY44" s="4" t="s">
        <v>31</v>
      </c>
      <c r="BE44" s="44">
        <f t="shared" si="3"/>
        <v>0</v>
      </c>
      <c r="BF44" s="44">
        <f t="shared" si="4"/>
        <v>0</v>
      </c>
      <c r="BG44" s="44">
        <f t="shared" si="5"/>
        <v>0</v>
      </c>
      <c r="BH44" s="44">
        <f t="shared" si="6"/>
        <v>0</v>
      </c>
      <c r="BI44" s="44">
        <f t="shared" si="7"/>
        <v>0</v>
      </c>
      <c r="BJ44" s="32">
        <v>1</v>
      </c>
      <c r="BK44" s="44">
        <f t="shared" si="8"/>
        <v>0</v>
      </c>
      <c r="BL44" s="32">
        <v>1</v>
      </c>
    </row>
    <row r="45" spans="2:64" ht="21" customHeight="1" x14ac:dyDescent="0.35">
      <c r="B45" s="21"/>
      <c r="C45" s="22"/>
      <c r="D45" s="23" t="s">
        <v>95</v>
      </c>
      <c r="E45" s="24"/>
      <c r="N45" s="107">
        <f>SUM(N46:Q56)</f>
        <v>0</v>
      </c>
      <c r="O45" s="108"/>
      <c r="P45" s="108"/>
      <c r="Q45" s="108"/>
      <c r="R45" s="25"/>
      <c r="S45" s="10"/>
      <c r="T45" s="26"/>
      <c r="U45" s="10"/>
      <c r="V45" s="10"/>
      <c r="W45" s="27">
        <f>SUM(W46:W56)</f>
        <v>0</v>
      </c>
      <c r="X45" s="10"/>
      <c r="Y45" s="27">
        <f>SUM(Y46:Y56)</f>
        <v>0</v>
      </c>
      <c r="Z45" s="10"/>
      <c r="AA45" s="28">
        <f>SUM(AA46:AA56)</f>
        <v>0</v>
      </c>
      <c r="AB45" s="10"/>
      <c r="AC45" s="10"/>
      <c r="AR45" s="29"/>
      <c r="AT45" s="29" t="s">
        <v>30</v>
      </c>
      <c r="AU45" s="30">
        <v>0</v>
      </c>
      <c r="AY45" s="29" t="s">
        <v>31</v>
      </c>
      <c r="BK45" s="56">
        <f>SUM(BK46:BK56)</f>
        <v>0</v>
      </c>
      <c r="BL45" s="32">
        <v>0</v>
      </c>
    </row>
    <row r="46" spans="2:64" ht="26.45" customHeight="1" x14ac:dyDescent="0.3">
      <c r="B46" s="5"/>
      <c r="C46" s="33">
        <v>37</v>
      </c>
      <c r="D46" s="34" t="s">
        <v>32</v>
      </c>
      <c r="E46" s="57" t="s">
        <v>33</v>
      </c>
      <c r="F46" s="87" t="s">
        <v>34</v>
      </c>
      <c r="G46" s="90"/>
      <c r="H46" s="90"/>
      <c r="I46" s="91"/>
      <c r="J46" s="37" t="s">
        <v>35</v>
      </c>
      <c r="K46" s="38">
        <v>350</v>
      </c>
      <c r="L46" s="92"/>
      <c r="M46" s="109"/>
      <c r="N46" s="92">
        <f>L46*K46</f>
        <v>0</v>
      </c>
      <c r="O46" s="90"/>
      <c r="P46" s="90"/>
      <c r="Q46" s="91"/>
      <c r="R46" s="6"/>
      <c r="S46" s="10"/>
      <c r="T46" s="40"/>
      <c r="U46" s="41" t="s">
        <v>36</v>
      </c>
      <c r="V46" s="42"/>
      <c r="W46" s="42">
        <f t="shared" ref="W46:W52" si="10">(V46*K46)</f>
        <v>0</v>
      </c>
      <c r="X46" s="42">
        <v>0</v>
      </c>
      <c r="Y46" s="42">
        <f t="shared" ref="Y46:Y52" si="11">(X46*K46)</f>
        <v>0</v>
      </c>
      <c r="Z46" s="42">
        <v>0</v>
      </c>
      <c r="AA46" s="43">
        <f t="shared" ref="AA46:AA52" si="12">(Z46*K46)</f>
        <v>0</v>
      </c>
      <c r="AB46" s="10"/>
      <c r="AC46" s="10"/>
      <c r="AT46" s="4" t="s">
        <v>32</v>
      </c>
      <c r="AU46" s="32">
        <v>1</v>
      </c>
      <c r="AY46" s="4" t="s">
        <v>31</v>
      </c>
      <c r="BE46" s="44">
        <f t="shared" ref="BE46:BE56" si="13">IF((U46="základná"),N46,0)</f>
        <v>0</v>
      </c>
      <c r="BF46" s="44">
        <f t="shared" ref="BF46:BF56" si="14">IF((U46="znížená"),N46,0)</f>
        <v>0</v>
      </c>
      <c r="BG46" s="44">
        <f t="shared" ref="BG46:BG56" si="15">IF((U46="základná prenesená"),N46,0)</f>
        <v>0</v>
      </c>
      <c r="BH46" s="44">
        <f t="shared" ref="BH46:BH56" si="16">IF((U46="znížená prenesená"),N46,0)</f>
        <v>0</v>
      </c>
      <c r="BI46" s="44">
        <f t="shared" ref="BI46:BI56" si="17">IF((U46="nulová"),N46,0)</f>
        <v>0</v>
      </c>
      <c r="BJ46" s="32">
        <v>1</v>
      </c>
      <c r="BK46" s="44">
        <f t="shared" ref="BK46:BK52" si="18">ROUND((L46*K46),2)</f>
        <v>0</v>
      </c>
      <c r="BL46" s="32">
        <v>1</v>
      </c>
    </row>
    <row r="47" spans="2:64" ht="27.6" customHeight="1" x14ac:dyDescent="0.3">
      <c r="B47" s="5"/>
      <c r="C47" s="45">
        <v>38</v>
      </c>
      <c r="D47" s="46"/>
      <c r="E47" s="58" t="s">
        <v>38</v>
      </c>
      <c r="F47" s="93" t="s">
        <v>39</v>
      </c>
      <c r="G47" s="94"/>
      <c r="H47" s="94"/>
      <c r="I47" s="95"/>
      <c r="J47" s="48" t="s">
        <v>40</v>
      </c>
      <c r="K47" s="49">
        <v>350</v>
      </c>
      <c r="L47" s="96"/>
      <c r="M47" s="110"/>
      <c r="N47" s="97">
        <f t="shared" ref="N47:N56" si="19">L47*K47</f>
        <v>0</v>
      </c>
      <c r="O47" s="98"/>
      <c r="P47" s="98"/>
      <c r="Q47" s="99"/>
      <c r="R47" s="6"/>
      <c r="S47" s="50"/>
      <c r="T47" s="40"/>
      <c r="U47" s="41"/>
      <c r="V47" s="42"/>
      <c r="W47" s="42"/>
      <c r="X47" s="42"/>
      <c r="Y47" s="42"/>
      <c r="Z47" s="42"/>
      <c r="AA47" s="43"/>
      <c r="AB47" s="10"/>
      <c r="AC47" s="10"/>
      <c r="AU47" s="32"/>
      <c r="BE47" s="44"/>
      <c r="BF47" s="44"/>
      <c r="BG47" s="44"/>
      <c r="BH47" s="44"/>
      <c r="BI47" s="44"/>
      <c r="BJ47" s="32"/>
      <c r="BK47" s="44"/>
      <c r="BL47" s="32"/>
    </row>
    <row r="48" spans="2:64" ht="16.149999999999999" customHeight="1" x14ac:dyDescent="0.3">
      <c r="B48" s="5"/>
      <c r="C48" s="45">
        <v>39</v>
      </c>
      <c r="D48" s="46"/>
      <c r="E48" s="57" t="s">
        <v>83</v>
      </c>
      <c r="F48" s="87" t="s">
        <v>84</v>
      </c>
      <c r="G48" s="90"/>
      <c r="H48" s="90"/>
      <c r="I48" s="91"/>
      <c r="J48" s="37" t="s">
        <v>35</v>
      </c>
      <c r="K48" s="38">
        <v>65</v>
      </c>
      <c r="L48" s="92"/>
      <c r="M48" s="109"/>
      <c r="N48" s="92">
        <f t="shared" si="19"/>
        <v>0</v>
      </c>
      <c r="O48" s="90"/>
      <c r="P48" s="90"/>
      <c r="Q48" s="91"/>
      <c r="R48" s="6"/>
      <c r="S48" s="50"/>
      <c r="T48" s="40"/>
      <c r="U48" s="41"/>
      <c r="V48" s="42"/>
      <c r="W48" s="42"/>
      <c r="X48" s="42"/>
      <c r="Y48" s="42"/>
      <c r="Z48" s="42"/>
      <c r="AA48" s="43"/>
      <c r="AB48" s="10"/>
      <c r="AC48" s="10"/>
      <c r="AU48" s="32"/>
      <c r="BE48" s="44"/>
      <c r="BF48" s="44"/>
      <c r="BG48" s="44"/>
      <c r="BH48" s="44"/>
      <c r="BI48" s="44"/>
      <c r="BJ48" s="32"/>
      <c r="BK48" s="44"/>
      <c r="BL48" s="32"/>
    </row>
    <row r="49" spans="2:64" ht="16.149999999999999" customHeight="1" x14ac:dyDescent="0.3">
      <c r="B49" s="5"/>
      <c r="C49" s="45">
        <v>40</v>
      </c>
      <c r="D49" s="46"/>
      <c r="E49" s="57"/>
      <c r="F49" s="87" t="s">
        <v>85</v>
      </c>
      <c r="G49" s="88"/>
      <c r="H49" s="88"/>
      <c r="I49" s="89"/>
      <c r="J49" s="37" t="s">
        <v>35</v>
      </c>
      <c r="K49" s="38">
        <v>60</v>
      </c>
      <c r="L49" s="92"/>
      <c r="M49" s="102"/>
      <c r="N49" s="92">
        <f t="shared" si="19"/>
        <v>0</v>
      </c>
      <c r="O49" s="90"/>
      <c r="P49" s="90"/>
      <c r="Q49" s="91"/>
      <c r="R49" s="6"/>
      <c r="S49" s="50"/>
      <c r="T49" s="40"/>
      <c r="U49" s="41"/>
      <c r="V49" s="42"/>
      <c r="W49" s="42"/>
      <c r="X49" s="42"/>
      <c r="Y49" s="42"/>
      <c r="Z49" s="42"/>
      <c r="AA49" s="43"/>
      <c r="AB49" s="10"/>
      <c r="AC49" s="10"/>
      <c r="AU49" s="32"/>
      <c r="BE49" s="44"/>
      <c r="BF49" s="44"/>
      <c r="BG49" s="44"/>
      <c r="BH49" s="44"/>
      <c r="BI49" s="44"/>
      <c r="BJ49" s="32"/>
      <c r="BK49" s="44"/>
      <c r="BL49" s="32"/>
    </row>
    <row r="50" spans="2:64" ht="17.45" customHeight="1" x14ac:dyDescent="0.3">
      <c r="B50" s="5"/>
      <c r="C50" s="59">
        <v>41</v>
      </c>
      <c r="D50" s="60"/>
      <c r="E50" s="57" t="s">
        <v>96</v>
      </c>
      <c r="F50" s="87" t="s">
        <v>97</v>
      </c>
      <c r="G50" s="90"/>
      <c r="H50" s="90"/>
      <c r="I50" s="91"/>
      <c r="J50" s="37" t="s">
        <v>40</v>
      </c>
      <c r="K50" s="38">
        <v>4</v>
      </c>
      <c r="L50" s="92"/>
      <c r="M50" s="91"/>
      <c r="N50" s="92">
        <f t="shared" si="19"/>
        <v>0</v>
      </c>
      <c r="O50" s="90"/>
      <c r="P50" s="90"/>
      <c r="Q50" s="91"/>
      <c r="R50" s="6"/>
      <c r="S50" s="10"/>
      <c r="T50" s="40"/>
      <c r="U50" s="41"/>
      <c r="V50" s="42"/>
      <c r="W50" s="42"/>
      <c r="X50" s="42"/>
      <c r="Y50" s="42"/>
      <c r="Z50" s="42"/>
      <c r="AA50" s="43"/>
      <c r="AB50" s="10"/>
      <c r="AC50" s="10"/>
      <c r="AU50" s="32"/>
      <c r="BE50" s="44"/>
      <c r="BF50" s="44"/>
      <c r="BG50" s="44"/>
      <c r="BH50" s="44"/>
      <c r="BI50" s="44"/>
      <c r="BJ50" s="32"/>
      <c r="BK50" s="44"/>
      <c r="BL50" s="32"/>
    </row>
    <row r="51" spans="2:64" ht="28.15" customHeight="1" x14ac:dyDescent="0.3">
      <c r="B51" s="5"/>
      <c r="C51" s="33">
        <v>42</v>
      </c>
      <c r="D51" s="34" t="s">
        <v>32</v>
      </c>
      <c r="E51" s="57" t="s">
        <v>98</v>
      </c>
      <c r="F51" s="87" t="s">
        <v>99</v>
      </c>
      <c r="G51" s="90"/>
      <c r="H51" s="90"/>
      <c r="I51" s="91"/>
      <c r="J51" s="37" t="s">
        <v>35</v>
      </c>
      <c r="K51" s="38">
        <v>350</v>
      </c>
      <c r="L51" s="92"/>
      <c r="M51" s="91"/>
      <c r="N51" s="92">
        <f t="shared" si="19"/>
        <v>0</v>
      </c>
      <c r="O51" s="90"/>
      <c r="P51" s="90"/>
      <c r="Q51" s="91"/>
      <c r="R51" s="6"/>
      <c r="S51" s="10"/>
      <c r="T51" s="40"/>
      <c r="U51" s="41" t="s">
        <v>36</v>
      </c>
      <c r="V51" s="42"/>
      <c r="W51" s="42">
        <f t="shared" si="10"/>
        <v>0</v>
      </c>
      <c r="X51" s="42">
        <v>0</v>
      </c>
      <c r="Y51" s="42">
        <f t="shared" si="11"/>
        <v>0</v>
      </c>
      <c r="Z51" s="42">
        <v>0</v>
      </c>
      <c r="AA51" s="43">
        <f t="shared" si="12"/>
        <v>0</v>
      </c>
      <c r="AB51" s="10"/>
      <c r="AC51" s="10"/>
      <c r="AT51" s="4" t="s">
        <v>32</v>
      </c>
      <c r="AU51" s="32">
        <v>1</v>
      </c>
      <c r="AY51" s="4" t="s">
        <v>31</v>
      </c>
      <c r="BE51" s="44">
        <f t="shared" si="13"/>
        <v>0</v>
      </c>
      <c r="BF51" s="44">
        <f t="shared" si="14"/>
        <v>0</v>
      </c>
      <c r="BG51" s="44">
        <f t="shared" si="15"/>
        <v>0</v>
      </c>
      <c r="BH51" s="44">
        <f t="shared" si="16"/>
        <v>0</v>
      </c>
      <c r="BI51" s="44">
        <f t="shared" si="17"/>
        <v>0</v>
      </c>
      <c r="BJ51" s="32">
        <v>1</v>
      </c>
      <c r="BK51" s="44">
        <f t="shared" si="18"/>
        <v>0</v>
      </c>
      <c r="BL51" s="32">
        <v>1</v>
      </c>
    </row>
    <row r="52" spans="2:64" ht="15.6" customHeight="1" x14ac:dyDescent="0.3">
      <c r="B52" s="5"/>
      <c r="C52" s="59">
        <v>43</v>
      </c>
      <c r="D52" s="46" t="s">
        <v>37</v>
      </c>
      <c r="E52" s="58" t="s">
        <v>100</v>
      </c>
      <c r="F52" s="93" t="s">
        <v>101</v>
      </c>
      <c r="G52" s="94"/>
      <c r="H52" s="94"/>
      <c r="I52" s="95"/>
      <c r="J52" s="48" t="s">
        <v>35</v>
      </c>
      <c r="K52" s="49">
        <v>350</v>
      </c>
      <c r="L52" s="96"/>
      <c r="M52" s="95"/>
      <c r="N52" s="97">
        <f t="shared" si="19"/>
        <v>0</v>
      </c>
      <c r="O52" s="98"/>
      <c r="P52" s="98"/>
      <c r="Q52" s="99"/>
      <c r="R52" s="6"/>
      <c r="S52" s="50">
        <f>N52</f>
        <v>0</v>
      </c>
      <c r="T52" s="40"/>
      <c r="U52" s="41" t="s">
        <v>36</v>
      </c>
      <c r="V52" s="42"/>
      <c r="W52" s="42">
        <f t="shared" si="10"/>
        <v>0</v>
      </c>
      <c r="X52" s="42">
        <v>0</v>
      </c>
      <c r="Y52" s="42">
        <f t="shared" si="11"/>
        <v>0</v>
      </c>
      <c r="Z52" s="42"/>
      <c r="AA52" s="43">
        <f t="shared" si="12"/>
        <v>0</v>
      </c>
      <c r="AB52" s="10"/>
      <c r="AC52" s="10"/>
      <c r="AT52" s="4" t="s">
        <v>37</v>
      </c>
      <c r="AU52" s="32">
        <v>1</v>
      </c>
      <c r="AY52" s="4" t="s">
        <v>31</v>
      </c>
      <c r="BE52" s="44">
        <f t="shared" si="13"/>
        <v>0</v>
      </c>
      <c r="BF52" s="44">
        <f t="shared" si="14"/>
        <v>0</v>
      </c>
      <c r="BG52" s="44">
        <f t="shared" si="15"/>
        <v>0</v>
      </c>
      <c r="BH52" s="44">
        <f t="shared" si="16"/>
        <v>0</v>
      </c>
      <c r="BI52" s="44">
        <f t="shared" si="17"/>
        <v>0</v>
      </c>
      <c r="BJ52" s="32">
        <v>1</v>
      </c>
      <c r="BK52" s="44">
        <f t="shared" si="18"/>
        <v>0</v>
      </c>
      <c r="BL52" s="32">
        <v>1</v>
      </c>
    </row>
    <row r="53" spans="2:64" ht="17.45" customHeight="1" x14ac:dyDescent="0.3">
      <c r="B53" s="5"/>
      <c r="C53" s="59">
        <v>44</v>
      </c>
      <c r="D53" s="60"/>
      <c r="E53" s="61" t="s">
        <v>102</v>
      </c>
      <c r="F53" s="103" t="s">
        <v>103</v>
      </c>
      <c r="G53" s="104"/>
      <c r="H53" s="104"/>
      <c r="I53" s="105"/>
      <c r="J53" s="62" t="s">
        <v>92</v>
      </c>
      <c r="K53" s="63">
        <v>1</v>
      </c>
      <c r="L53" s="111"/>
      <c r="M53" s="112"/>
      <c r="N53" s="92">
        <f t="shared" si="19"/>
        <v>0</v>
      </c>
      <c r="O53" s="90"/>
      <c r="P53" s="90"/>
      <c r="Q53" s="91"/>
      <c r="R53" s="6"/>
      <c r="S53" s="10"/>
      <c r="T53" s="40"/>
      <c r="U53" s="41"/>
      <c r="V53" s="42"/>
      <c r="W53" s="42"/>
      <c r="X53" s="42"/>
      <c r="Y53" s="42"/>
      <c r="Z53" s="42"/>
      <c r="AA53" s="43"/>
      <c r="AB53" s="10"/>
      <c r="AC53" s="10"/>
      <c r="AU53" s="32"/>
      <c r="BE53" s="44"/>
      <c r="BF53" s="44"/>
      <c r="BG53" s="44"/>
      <c r="BH53" s="44"/>
      <c r="BI53" s="44"/>
      <c r="BJ53" s="32"/>
      <c r="BK53" s="44"/>
      <c r="BL53" s="32"/>
    </row>
    <row r="54" spans="2:64" ht="15" customHeight="1" x14ac:dyDescent="0.3">
      <c r="B54" s="5"/>
      <c r="C54" s="59">
        <v>45</v>
      </c>
      <c r="D54" s="46" t="s">
        <v>37</v>
      </c>
      <c r="E54" s="58"/>
      <c r="F54" s="93" t="s">
        <v>104</v>
      </c>
      <c r="G54" s="94"/>
      <c r="H54" s="94"/>
      <c r="I54" s="95"/>
      <c r="J54" s="48" t="s">
        <v>92</v>
      </c>
      <c r="K54" s="49">
        <v>1</v>
      </c>
      <c r="L54" s="113"/>
      <c r="M54" s="114"/>
      <c r="N54" s="97">
        <f t="shared" si="19"/>
        <v>0</v>
      </c>
      <c r="O54" s="98"/>
      <c r="P54" s="98"/>
      <c r="Q54" s="99"/>
      <c r="R54" s="6"/>
      <c r="S54" s="50">
        <f>N54</f>
        <v>0</v>
      </c>
      <c r="T54" s="40"/>
      <c r="U54" s="41"/>
      <c r="V54" s="42"/>
      <c r="W54" s="42"/>
      <c r="X54" s="42"/>
      <c r="Y54" s="42"/>
      <c r="Z54" s="42"/>
      <c r="AA54" s="43"/>
      <c r="AB54" s="10"/>
      <c r="AC54" s="10"/>
      <c r="AU54" s="32"/>
      <c r="BE54" s="44"/>
      <c r="BF54" s="44"/>
      <c r="BG54" s="44"/>
      <c r="BH54" s="44"/>
      <c r="BI54" s="44"/>
      <c r="BJ54" s="32"/>
      <c r="BK54" s="44"/>
      <c r="BL54" s="32"/>
    </row>
    <row r="55" spans="2:64" ht="15" customHeight="1" x14ac:dyDescent="0.3">
      <c r="B55" s="5"/>
      <c r="C55" s="59">
        <v>46</v>
      </c>
      <c r="D55" s="46"/>
      <c r="E55" s="58"/>
      <c r="F55" s="93" t="s">
        <v>105</v>
      </c>
      <c r="G55" s="116"/>
      <c r="H55" s="116"/>
      <c r="I55" s="117"/>
      <c r="J55" s="48" t="s">
        <v>92</v>
      </c>
      <c r="K55" s="49">
        <v>1</v>
      </c>
      <c r="L55" s="118"/>
      <c r="M55" s="119"/>
      <c r="N55" s="97">
        <f t="shared" si="19"/>
        <v>0</v>
      </c>
      <c r="O55" s="98"/>
      <c r="P55" s="98"/>
      <c r="Q55" s="99"/>
      <c r="R55" s="6"/>
      <c r="S55" s="50"/>
      <c r="T55" s="40"/>
      <c r="U55" s="41"/>
      <c r="V55" s="42"/>
      <c r="W55" s="42"/>
      <c r="X55" s="42"/>
      <c r="Y55" s="42"/>
      <c r="Z55" s="42"/>
      <c r="AA55" s="43"/>
      <c r="AB55" s="10"/>
      <c r="AC55" s="10"/>
      <c r="AU55" s="32"/>
      <c r="BE55" s="44"/>
      <c r="BF55" s="44"/>
      <c r="BG55" s="44"/>
      <c r="BH55" s="44"/>
      <c r="BI55" s="44"/>
      <c r="BJ55" s="32"/>
      <c r="BK55" s="44"/>
      <c r="BL55" s="32"/>
    </row>
    <row r="56" spans="2:64" ht="18.600000000000001" customHeight="1" x14ac:dyDescent="0.3">
      <c r="B56" s="5"/>
      <c r="C56" s="51">
        <v>47</v>
      </c>
      <c r="D56" s="52" t="s">
        <v>32</v>
      </c>
      <c r="E56" s="61" t="s">
        <v>90</v>
      </c>
      <c r="F56" s="103" t="s">
        <v>106</v>
      </c>
      <c r="G56" s="104"/>
      <c r="H56" s="104"/>
      <c r="I56" s="105"/>
      <c r="J56" s="54" t="s">
        <v>94</v>
      </c>
      <c r="K56" s="55">
        <v>20</v>
      </c>
      <c r="L56" s="120"/>
      <c r="M56" s="121"/>
      <c r="N56" s="92">
        <f t="shared" si="19"/>
        <v>0</v>
      </c>
      <c r="O56" s="90"/>
      <c r="P56" s="90"/>
      <c r="Q56" s="91"/>
      <c r="R56" s="6"/>
      <c r="S56" s="10"/>
      <c r="T56" s="40"/>
      <c r="U56" s="41" t="s">
        <v>36</v>
      </c>
      <c r="V56" s="42"/>
      <c r="W56" s="42">
        <f>(V56*K56)</f>
        <v>0</v>
      </c>
      <c r="X56" s="42">
        <v>0</v>
      </c>
      <c r="Y56" s="42">
        <f>(X56*K56)</f>
        <v>0</v>
      </c>
      <c r="Z56" s="42"/>
      <c r="AA56" s="43">
        <f>(Z56*K56)</f>
        <v>0</v>
      </c>
      <c r="AB56" s="10"/>
      <c r="AC56" s="10"/>
      <c r="AT56" s="4" t="s">
        <v>37</v>
      </c>
      <c r="AU56" s="32">
        <v>1</v>
      </c>
      <c r="AY56" s="4" t="s">
        <v>31</v>
      </c>
      <c r="BE56" s="44">
        <f t="shared" si="13"/>
        <v>0</v>
      </c>
      <c r="BF56" s="44">
        <f t="shared" si="14"/>
        <v>0</v>
      </c>
      <c r="BG56" s="44">
        <f t="shared" si="15"/>
        <v>0</v>
      </c>
      <c r="BH56" s="44">
        <f t="shared" si="16"/>
        <v>0</v>
      </c>
      <c r="BI56" s="44">
        <f t="shared" si="17"/>
        <v>0</v>
      </c>
      <c r="BJ56" s="32">
        <v>1</v>
      </c>
      <c r="BK56" s="44">
        <f>ROUND((L56*K56),2)</f>
        <v>0</v>
      </c>
      <c r="BL56" s="32">
        <v>1</v>
      </c>
    </row>
    <row r="57" spans="2:64" ht="18.600000000000001" customHeight="1" x14ac:dyDescent="0.35">
      <c r="B57" s="5"/>
      <c r="C57" s="22"/>
      <c r="D57" s="64" t="s">
        <v>107</v>
      </c>
      <c r="E57" s="24"/>
      <c r="N57" s="107">
        <f>SUM(N58:Q64)</f>
        <v>0</v>
      </c>
      <c r="O57" s="108"/>
      <c r="P57" s="108"/>
      <c r="Q57" s="108"/>
      <c r="R57" s="6"/>
      <c r="S57" s="10"/>
      <c r="T57" s="65"/>
      <c r="U57" s="41"/>
      <c r="V57" s="42"/>
      <c r="W57" s="42"/>
      <c r="X57" s="42"/>
      <c r="Y57" s="42"/>
      <c r="Z57" s="42"/>
      <c r="AA57" s="43"/>
      <c r="AB57" s="10"/>
      <c r="AC57" s="10"/>
      <c r="AU57" s="32"/>
      <c r="BE57" s="44"/>
      <c r="BF57" s="44"/>
      <c r="BG57" s="44"/>
      <c r="BH57" s="44"/>
      <c r="BI57" s="44"/>
      <c r="BJ57" s="32"/>
      <c r="BK57" s="44"/>
      <c r="BL57" s="32"/>
    </row>
    <row r="58" spans="2:64" ht="18.600000000000001" customHeight="1" x14ac:dyDescent="0.3">
      <c r="B58" s="5"/>
      <c r="C58" s="33">
        <v>48</v>
      </c>
      <c r="D58" s="34" t="s">
        <v>32</v>
      </c>
      <c r="E58" s="35"/>
      <c r="F58" s="87" t="s">
        <v>108</v>
      </c>
      <c r="G58" s="90"/>
      <c r="H58" s="90"/>
      <c r="I58" s="91"/>
      <c r="J58" s="37" t="s">
        <v>40</v>
      </c>
      <c r="K58" s="38">
        <v>37</v>
      </c>
      <c r="L58" s="92"/>
      <c r="M58" s="91"/>
      <c r="N58" s="92">
        <f t="shared" ref="N58:N64" si="20">L58*K58</f>
        <v>0</v>
      </c>
      <c r="O58" s="90"/>
      <c r="P58" s="90"/>
      <c r="Q58" s="91"/>
      <c r="R58" s="6"/>
      <c r="S58" s="10"/>
      <c r="T58" s="65"/>
      <c r="U58" s="41"/>
      <c r="V58" s="42"/>
      <c r="W58" s="42"/>
      <c r="X58" s="42"/>
      <c r="Y58" s="42"/>
      <c r="Z58" s="42"/>
      <c r="AA58" s="43"/>
      <c r="AB58" s="10"/>
      <c r="AC58" s="10"/>
      <c r="AU58" s="32"/>
      <c r="BE58" s="44"/>
      <c r="BF58" s="44"/>
      <c r="BG58" s="44"/>
      <c r="BH58" s="44"/>
      <c r="BI58" s="44"/>
      <c r="BJ58" s="32"/>
      <c r="BK58" s="44"/>
      <c r="BL58" s="32"/>
    </row>
    <row r="59" spans="2:64" ht="18.600000000000001" customHeight="1" x14ac:dyDescent="0.3">
      <c r="B59" s="5"/>
      <c r="C59" s="45">
        <v>49</v>
      </c>
      <c r="D59" s="46" t="s">
        <v>37</v>
      </c>
      <c r="E59" s="66"/>
      <c r="F59" s="115" t="s">
        <v>109</v>
      </c>
      <c r="G59" s="98"/>
      <c r="H59" s="98"/>
      <c r="I59" s="99"/>
      <c r="J59" s="67" t="s">
        <v>40</v>
      </c>
      <c r="K59" s="68">
        <v>37</v>
      </c>
      <c r="L59" s="97"/>
      <c r="M59" s="99"/>
      <c r="N59" s="97">
        <f t="shared" si="20"/>
        <v>0</v>
      </c>
      <c r="O59" s="98"/>
      <c r="P59" s="98"/>
      <c r="Q59" s="99"/>
      <c r="R59" s="6"/>
      <c r="S59" s="50">
        <f>N59</f>
        <v>0</v>
      </c>
      <c r="T59" s="65"/>
      <c r="U59" s="41"/>
      <c r="V59" s="42"/>
      <c r="W59" s="42"/>
      <c r="X59" s="42"/>
      <c r="Y59" s="42"/>
      <c r="Z59" s="42"/>
      <c r="AA59" s="43"/>
      <c r="AB59" s="10"/>
      <c r="AC59" s="10"/>
      <c r="AU59" s="32"/>
      <c r="BE59" s="44"/>
      <c r="BF59" s="44"/>
      <c r="BG59" s="44"/>
      <c r="BH59" s="44"/>
      <c r="BI59" s="44"/>
      <c r="BJ59" s="32"/>
      <c r="BK59" s="44"/>
      <c r="BL59" s="32"/>
    </row>
    <row r="60" spans="2:64" ht="18.600000000000001" customHeight="1" x14ac:dyDescent="0.3">
      <c r="B60" s="5"/>
      <c r="C60" s="45">
        <v>50</v>
      </c>
      <c r="D60" s="46"/>
      <c r="E60" s="35"/>
      <c r="F60" s="87" t="s">
        <v>110</v>
      </c>
      <c r="G60" s="90"/>
      <c r="H60" s="90"/>
      <c r="I60" s="91"/>
      <c r="J60" s="37" t="s">
        <v>40</v>
      </c>
      <c r="K60" s="38">
        <v>28</v>
      </c>
      <c r="L60" s="92"/>
      <c r="M60" s="91"/>
      <c r="N60" s="92">
        <f t="shared" si="20"/>
        <v>0</v>
      </c>
      <c r="O60" s="90"/>
      <c r="P60" s="90"/>
      <c r="Q60" s="91"/>
      <c r="R60" s="6"/>
      <c r="S60" s="50"/>
      <c r="T60" s="65"/>
      <c r="U60" s="41"/>
      <c r="V60" s="42"/>
      <c r="W60" s="42"/>
      <c r="X60" s="42"/>
      <c r="Y60" s="42"/>
      <c r="Z60" s="42"/>
      <c r="AA60" s="43"/>
      <c r="AB60" s="10"/>
      <c r="AC60" s="10"/>
      <c r="AU60" s="32"/>
      <c r="BE60" s="44"/>
      <c r="BF60" s="44"/>
      <c r="BG60" s="44"/>
      <c r="BH60" s="44"/>
      <c r="BI60" s="44"/>
      <c r="BJ60" s="32"/>
      <c r="BK60" s="44"/>
      <c r="BL60" s="32"/>
    </row>
    <row r="61" spans="2:64" ht="18.600000000000001" customHeight="1" x14ac:dyDescent="0.3">
      <c r="B61" s="5"/>
      <c r="C61" s="45">
        <v>51</v>
      </c>
      <c r="D61" s="46"/>
      <c r="E61" s="35"/>
      <c r="F61" s="87" t="s">
        <v>111</v>
      </c>
      <c r="G61" s="88"/>
      <c r="H61" s="88"/>
      <c r="I61" s="89"/>
      <c r="J61" s="37" t="s">
        <v>40</v>
      </c>
      <c r="K61" s="38">
        <v>26</v>
      </c>
      <c r="L61" s="92"/>
      <c r="M61" s="102"/>
      <c r="N61" s="92">
        <f t="shared" si="20"/>
        <v>0</v>
      </c>
      <c r="O61" s="90"/>
      <c r="P61" s="90"/>
      <c r="Q61" s="91"/>
      <c r="R61" s="6"/>
      <c r="S61" s="50"/>
      <c r="T61" s="65"/>
      <c r="U61" s="41"/>
      <c r="V61" s="42"/>
      <c r="W61" s="42"/>
      <c r="X61" s="42"/>
      <c r="Y61" s="42"/>
      <c r="Z61" s="42"/>
      <c r="AA61" s="43"/>
      <c r="AB61" s="10"/>
      <c r="AC61" s="10"/>
      <c r="AU61" s="32"/>
      <c r="BE61" s="44"/>
      <c r="BF61" s="44"/>
      <c r="BG61" s="44"/>
      <c r="BH61" s="44"/>
      <c r="BI61" s="44"/>
      <c r="BJ61" s="32"/>
      <c r="BK61" s="44"/>
      <c r="BL61" s="32"/>
    </row>
    <row r="62" spans="2:64" ht="18.600000000000001" customHeight="1" x14ac:dyDescent="0.3">
      <c r="B62" s="5"/>
      <c r="C62" s="45">
        <v>52</v>
      </c>
      <c r="D62" s="46"/>
      <c r="E62" s="66"/>
      <c r="F62" s="115" t="s">
        <v>112</v>
      </c>
      <c r="G62" s="122"/>
      <c r="H62" s="122"/>
      <c r="I62" s="123"/>
      <c r="J62" s="67" t="s">
        <v>40</v>
      </c>
      <c r="K62" s="68">
        <v>26</v>
      </c>
      <c r="L62" s="118"/>
      <c r="M62" s="119"/>
      <c r="N62" s="97">
        <f t="shared" si="20"/>
        <v>0</v>
      </c>
      <c r="O62" s="98"/>
      <c r="P62" s="98"/>
      <c r="Q62" s="99"/>
      <c r="R62" s="6"/>
      <c r="S62" s="50"/>
      <c r="T62" s="65"/>
      <c r="U62" s="41"/>
      <c r="V62" s="42"/>
      <c r="W62" s="42"/>
      <c r="X62" s="42"/>
      <c r="Y62" s="42"/>
      <c r="Z62" s="42"/>
      <c r="AA62" s="43"/>
      <c r="AB62" s="10"/>
      <c r="AC62" s="10"/>
      <c r="AU62" s="32"/>
      <c r="BE62" s="44"/>
      <c r="BF62" s="44"/>
      <c r="BG62" s="44"/>
      <c r="BH62" s="44"/>
      <c r="BI62" s="44"/>
      <c r="BJ62" s="32"/>
      <c r="BK62" s="44"/>
      <c r="BL62" s="32"/>
    </row>
    <row r="63" spans="2:64" ht="18.600000000000001" customHeight="1" x14ac:dyDescent="0.3">
      <c r="B63" s="5"/>
      <c r="C63" s="45">
        <v>53</v>
      </c>
      <c r="D63" s="46"/>
      <c r="E63" s="66"/>
      <c r="F63" s="87" t="s">
        <v>113</v>
      </c>
      <c r="G63" s="88"/>
      <c r="H63" s="88"/>
      <c r="I63" s="89"/>
      <c r="J63" s="37" t="s">
        <v>40</v>
      </c>
      <c r="K63" s="38">
        <v>2</v>
      </c>
      <c r="L63" s="124"/>
      <c r="M63" s="125"/>
      <c r="N63" s="92">
        <f t="shared" si="20"/>
        <v>0</v>
      </c>
      <c r="O63" s="90"/>
      <c r="P63" s="90"/>
      <c r="Q63" s="91"/>
      <c r="R63" s="6"/>
      <c r="S63" s="50"/>
      <c r="T63" s="65"/>
      <c r="U63" s="41"/>
      <c r="V63" s="42"/>
      <c r="W63" s="42"/>
      <c r="X63" s="42"/>
      <c r="Y63" s="42"/>
      <c r="Z63" s="42"/>
      <c r="AA63" s="43"/>
      <c r="AB63" s="10"/>
      <c r="AC63" s="10"/>
      <c r="AU63" s="32"/>
      <c r="BE63" s="44"/>
      <c r="BF63" s="44"/>
      <c r="BG63" s="44"/>
      <c r="BH63" s="44"/>
      <c r="BI63" s="44"/>
      <c r="BJ63" s="32"/>
      <c r="BK63" s="44"/>
      <c r="BL63" s="32"/>
    </row>
    <row r="64" spans="2:64" ht="18.600000000000001" customHeight="1" x14ac:dyDescent="0.3">
      <c r="B64" s="5"/>
      <c r="C64" s="45">
        <v>54</v>
      </c>
      <c r="D64" s="46" t="s">
        <v>37</v>
      </c>
      <c r="E64" s="47" t="s">
        <v>114</v>
      </c>
      <c r="F64" s="93" t="s">
        <v>115</v>
      </c>
      <c r="G64" s="94"/>
      <c r="H64" s="94"/>
      <c r="I64" s="95"/>
      <c r="J64" s="48" t="s">
        <v>40</v>
      </c>
      <c r="K64" s="49">
        <v>2</v>
      </c>
      <c r="L64" s="96"/>
      <c r="M64" s="95"/>
      <c r="N64" s="97">
        <f t="shared" si="20"/>
        <v>0</v>
      </c>
      <c r="O64" s="98"/>
      <c r="P64" s="98"/>
      <c r="Q64" s="99"/>
      <c r="R64" s="6"/>
      <c r="S64" s="50">
        <f>N64</f>
        <v>0</v>
      </c>
      <c r="T64" s="65"/>
      <c r="U64" s="41"/>
      <c r="V64" s="42"/>
      <c r="W64" s="42"/>
      <c r="X64" s="42"/>
      <c r="Y64" s="42"/>
      <c r="Z64" s="42"/>
      <c r="AA64" s="43"/>
      <c r="AB64" s="10"/>
      <c r="AC64" s="10"/>
      <c r="AU64" s="32"/>
      <c r="BE64" s="44"/>
      <c r="BF64" s="44"/>
      <c r="BG64" s="44"/>
      <c r="BH64" s="44"/>
      <c r="BI64" s="44"/>
      <c r="BJ64" s="32"/>
      <c r="BK64" s="44"/>
      <c r="BL64" s="32"/>
    </row>
    <row r="65" spans="2:64" ht="18.600000000000001" customHeight="1" x14ac:dyDescent="0.35">
      <c r="B65" s="5"/>
      <c r="C65" s="22"/>
      <c r="D65" s="23" t="s">
        <v>116</v>
      </c>
      <c r="E65" s="24"/>
      <c r="N65" s="107">
        <f>SUM(N66:Q71)</f>
        <v>0</v>
      </c>
      <c r="O65" s="108"/>
      <c r="P65" s="108"/>
      <c r="Q65" s="108"/>
      <c r="R65" s="6"/>
      <c r="S65" s="10"/>
      <c r="T65" s="65"/>
      <c r="U65" s="41"/>
      <c r="V65" s="42"/>
      <c r="W65" s="42"/>
      <c r="X65" s="42"/>
      <c r="Y65" s="42"/>
      <c r="Z65" s="42"/>
      <c r="AA65" s="43"/>
      <c r="AB65" s="10"/>
      <c r="AC65" s="10"/>
      <c r="AU65" s="32"/>
      <c r="BE65" s="44"/>
      <c r="BF65" s="44"/>
      <c r="BG65" s="44"/>
      <c r="BH65" s="44"/>
      <c r="BI65" s="44"/>
      <c r="BJ65" s="32"/>
      <c r="BK65" s="44"/>
      <c r="BL65" s="32"/>
    </row>
    <row r="66" spans="2:64" ht="18.600000000000001" customHeight="1" x14ac:dyDescent="0.3">
      <c r="B66" s="5"/>
      <c r="C66" s="33">
        <v>55</v>
      </c>
      <c r="D66" s="34" t="s">
        <v>37</v>
      </c>
      <c r="E66" s="35" t="s">
        <v>117</v>
      </c>
      <c r="F66" s="87" t="s">
        <v>118</v>
      </c>
      <c r="G66" s="90"/>
      <c r="H66" s="90"/>
      <c r="I66" s="91"/>
      <c r="J66" s="37" t="s">
        <v>92</v>
      </c>
      <c r="K66" s="38">
        <v>1</v>
      </c>
      <c r="L66" s="92"/>
      <c r="M66" s="91"/>
      <c r="N66" s="92">
        <f t="shared" ref="N66:N71" si="21">L66*K66</f>
        <v>0</v>
      </c>
      <c r="O66" s="90"/>
      <c r="P66" s="90"/>
      <c r="Q66" s="91"/>
      <c r="R66" s="6"/>
      <c r="S66" s="10"/>
      <c r="T66" s="65"/>
      <c r="U66" s="41"/>
      <c r="V66" s="42"/>
      <c r="W66" s="42"/>
      <c r="X66" s="42"/>
      <c r="Y66" s="42"/>
      <c r="Z66" s="42"/>
      <c r="AA66" s="43"/>
      <c r="AB66" s="10"/>
      <c r="AC66" s="10"/>
      <c r="AU66" s="32"/>
      <c r="BE66" s="44"/>
      <c r="BF66" s="44"/>
      <c r="BG66" s="44"/>
      <c r="BH66" s="44"/>
      <c r="BI66" s="44"/>
      <c r="BJ66" s="32"/>
      <c r="BK66" s="44"/>
      <c r="BL66" s="32"/>
    </row>
    <row r="67" spans="2:64" ht="18.600000000000001" customHeight="1" x14ac:dyDescent="0.3">
      <c r="B67" s="5"/>
      <c r="C67" s="51">
        <v>56</v>
      </c>
      <c r="D67" s="52" t="s">
        <v>37</v>
      </c>
      <c r="E67" s="35" t="s">
        <v>117</v>
      </c>
      <c r="F67" s="87" t="s">
        <v>119</v>
      </c>
      <c r="G67" s="90"/>
      <c r="H67" s="90"/>
      <c r="I67" s="91"/>
      <c r="J67" s="37" t="s">
        <v>92</v>
      </c>
      <c r="K67" s="38">
        <v>1</v>
      </c>
      <c r="L67" s="92"/>
      <c r="M67" s="91"/>
      <c r="N67" s="92">
        <f t="shared" si="21"/>
        <v>0</v>
      </c>
      <c r="O67" s="90"/>
      <c r="P67" s="90"/>
      <c r="Q67" s="91"/>
      <c r="R67" s="6"/>
      <c r="S67" s="50">
        <f>N67</f>
        <v>0</v>
      </c>
      <c r="T67" s="65"/>
      <c r="U67" s="41"/>
      <c r="V67" s="42"/>
      <c r="W67" s="42"/>
      <c r="X67" s="42"/>
      <c r="Y67" s="42"/>
      <c r="Z67" s="42"/>
      <c r="AA67" s="43"/>
      <c r="AB67" s="10"/>
      <c r="AC67" s="10"/>
      <c r="AU67" s="32"/>
      <c r="BE67" s="44"/>
      <c r="BF67" s="44"/>
      <c r="BG67" s="44"/>
      <c r="BH67" s="44"/>
      <c r="BI67" s="44"/>
      <c r="BJ67" s="32"/>
      <c r="BK67" s="44"/>
      <c r="BL67" s="32"/>
    </row>
    <row r="68" spans="2:64" ht="24.6" customHeight="1" x14ac:dyDescent="0.3">
      <c r="B68" s="5"/>
      <c r="C68" s="33">
        <v>57</v>
      </c>
      <c r="D68" s="34" t="s">
        <v>37</v>
      </c>
      <c r="E68" s="35" t="s">
        <v>117</v>
      </c>
      <c r="F68" s="87" t="s">
        <v>120</v>
      </c>
      <c r="G68" s="90"/>
      <c r="H68" s="90"/>
      <c r="I68" s="91"/>
      <c r="J68" s="37" t="s">
        <v>92</v>
      </c>
      <c r="K68" s="38">
        <v>1</v>
      </c>
      <c r="L68" s="92"/>
      <c r="M68" s="91"/>
      <c r="N68" s="92">
        <f t="shared" si="21"/>
        <v>0</v>
      </c>
      <c r="O68" s="90"/>
      <c r="P68" s="90"/>
      <c r="Q68" s="91"/>
      <c r="R68" s="6"/>
      <c r="S68" s="10"/>
      <c r="T68" s="65"/>
      <c r="U68" s="41"/>
      <c r="V68" s="42"/>
      <c r="W68" s="42"/>
      <c r="X68" s="42"/>
      <c r="Y68" s="42"/>
      <c r="Z68" s="42"/>
      <c r="AA68" s="43"/>
      <c r="AB68" s="10"/>
      <c r="AC68" s="10"/>
      <c r="AU68" s="32"/>
      <c r="BE68" s="44"/>
      <c r="BF68" s="44"/>
      <c r="BG68" s="44"/>
      <c r="BH68" s="44"/>
      <c r="BI68" s="44"/>
      <c r="BJ68" s="32"/>
      <c r="BK68" s="44"/>
      <c r="BL68" s="32"/>
    </row>
    <row r="69" spans="2:64" ht="24.6" customHeight="1" x14ac:dyDescent="0.3">
      <c r="B69" s="5"/>
      <c r="C69" s="51">
        <v>58</v>
      </c>
      <c r="D69" s="52" t="s">
        <v>37</v>
      </c>
      <c r="E69" s="35" t="s">
        <v>117</v>
      </c>
      <c r="F69" s="87" t="s">
        <v>121</v>
      </c>
      <c r="G69" s="88"/>
      <c r="H69" s="88"/>
      <c r="I69" s="89"/>
      <c r="J69" s="37" t="s">
        <v>92</v>
      </c>
      <c r="K69" s="38">
        <v>1</v>
      </c>
      <c r="L69" s="39"/>
      <c r="M69" s="36"/>
      <c r="N69" s="92">
        <f t="shared" ref="N69:N70" si="22">L69*K69</f>
        <v>0</v>
      </c>
      <c r="O69" s="90"/>
      <c r="P69" s="90"/>
      <c r="Q69" s="91"/>
      <c r="R69" s="6"/>
      <c r="S69" s="10"/>
      <c r="T69" s="65"/>
      <c r="U69" s="41"/>
      <c r="V69" s="42"/>
      <c r="W69" s="42"/>
      <c r="X69" s="42"/>
      <c r="Y69" s="42"/>
      <c r="Z69" s="42"/>
      <c r="AA69" s="43"/>
      <c r="AB69" s="10"/>
      <c r="AC69" s="10"/>
      <c r="AU69" s="32"/>
      <c r="BE69" s="44"/>
      <c r="BF69" s="44"/>
      <c r="BG69" s="44"/>
      <c r="BH69" s="44"/>
      <c r="BI69" s="44"/>
      <c r="BJ69" s="32"/>
      <c r="BK69" s="44"/>
      <c r="BL69" s="32"/>
    </row>
    <row r="70" spans="2:64" ht="24.6" customHeight="1" x14ac:dyDescent="0.3">
      <c r="B70" s="5"/>
      <c r="C70" s="51">
        <v>59</v>
      </c>
      <c r="D70" s="52" t="s">
        <v>37</v>
      </c>
      <c r="E70" s="35" t="s">
        <v>117</v>
      </c>
      <c r="F70" s="87" t="s">
        <v>127</v>
      </c>
      <c r="G70" s="90"/>
      <c r="H70" s="90"/>
      <c r="I70" s="91"/>
      <c r="J70" s="37" t="s">
        <v>92</v>
      </c>
      <c r="K70" s="38">
        <v>1</v>
      </c>
      <c r="L70" s="39"/>
      <c r="M70" s="36"/>
      <c r="N70" s="92">
        <f t="shared" si="22"/>
        <v>0</v>
      </c>
      <c r="O70" s="90"/>
      <c r="P70" s="90"/>
      <c r="Q70" s="91"/>
      <c r="R70" s="6"/>
      <c r="S70" s="10"/>
      <c r="T70" s="65"/>
      <c r="U70" s="41"/>
      <c r="V70" s="42"/>
      <c r="W70" s="42"/>
      <c r="X70" s="42"/>
      <c r="Y70" s="42"/>
      <c r="Z70" s="42"/>
      <c r="AA70" s="43"/>
      <c r="AB70" s="10"/>
      <c r="AC70" s="10"/>
      <c r="AU70" s="32"/>
      <c r="BE70" s="44"/>
      <c r="BF70" s="44"/>
      <c r="BG70" s="44"/>
      <c r="BH70" s="44"/>
      <c r="BI70" s="44"/>
      <c r="BJ70" s="32"/>
      <c r="BK70" s="44"/>
      <c r="BL70" s="32"/>
    </row>
    <row r="71" spans="2:64" ht="18.600000000000001" customHeight="1" x14ac:dyDescent="0.3">
      <c r="B71" s="5"/>
      <c r="C71" s="51">
        <v>60</v>
      </c>
      <c r="D71" s="52" t="s">
        <v>37</v>
      </c>
      <c r="E71" s="35" t="s">
        <v>117</v>
      </c>
      <c r="F71" s="87" t="s">
        <v>128</v>
      </c>
      <c r="G71" s="90"/>
      <c r="H71" s="90"/>
      <c r="I71" s="91"/>
      <c r="J71" s="37" t="s">
        <v>92</v>
      </c>
      <c r="K71" s="38">
        <v>1</v>
      </c>
      <c r="L71" s="92"/>
      <c r="M71" s="91"/>
      <c r="N71" s="92">
        <f t="shared" si="21"/>
        <v>0</v>
      </c>
      <c r="O71" s="90"/>
      <c r="P71" s="90"/>
      <c r="Q71" s="91"/>
      <c r="R71" s="6"/>
      <c r="S71" s="50">
        <f>N71</f>
        <v>0</v>
      </c>
      <c r="T71" s="65"/>
      <c r="U71" s="41"/>
      <c r="V71" s="42"/>
      <c r="W71" s="42"/>
      <c r="X71" s="42"/>
      <c r="Y71" s="42"/>
      <c r="Z71" s="42"/>
      <c r="AA71" s="43"/>
      <c r="AB71" s="10"/>
      <c r="AC71" s="10"/>
      <c r="AU71" s="32"/>
      <c r="BE71" s="44"/>
      <c r="BF71" s="44"/>
      <c r="BG71" s="44"/>
      <c r="BH71" s="44"/>
      <c r="BI71" s="44"/>
      <c r="BJ71" s="32"/>
      <c r="BK71" s="44"/>
      <c r="BL71" s="32"/>
    </row>
    <row r="72" spans="2:64" ht="37.5" customHeight="1" x14ac:dyDescent="0.35">
      <c r="B72" s="21"/>
      <c r="C72" s="22"/>
      <c r="D72" s="23" t="s">
        <v>122</v>
      </c>
      <c r="E72" s="24"/>
      <c r="N72" s="107">
        <f>SUM(N73:Q75)</f>
        <v>0</v>
      </c>
      <c r="O72" s="108"/>
      <c r="P72" s="108"/>
      <c r="Q72" s="108"/>
      <c r="R72" s="25"/>
      <c r="S72" s="10"/>
      <c r="T72" s="26"/>
      <c r="U72" s="10"/>
      <c r="V72" s="10"/>
      <c r="W72" s="27">
        <f>SUM(W75:W75)</f>
        <v>0</v>
      </c>
      <c r="X72" s="10"/>
      <c r="Y72" s="27">
        <f>SUM(Y75:Y75)</f>
        <v>0</v>
      </c>
      <c r="Z72" s="10"/>
      <c r="AA72" s="28">
        <f>SUM(AA75:AA75)</f>
        <v>0</v>
      </c>
      <c r="AB72" s="10"/>
      <c r="AC72" s="10"/>
      <c r="AR72" s="29"/>
      <c r="AT72" s="29" t="s">
        <v>30</v>
      </c>
      <c r="AU72" s="30">
        <v>0</v>
      </c>
      <c r="AY72" s="29" t="s">
        <v>31</v>
      </c>
      <c r="BK72" s="56">
        <f>SUM(BK75:BK75)</f>
        <v>0</v>
      </c>
      <c r="BL72" s="32">
        <v>0</v>
      </c>
    </row>
    <row r="73" spans="2:64" ht="30.6" customHeight="1" x14ac:dyDescent="0.3">
      <c r="B73" s="21"/>
      <c r="C73" s="45">
        <f>C71+1</f>
        <v>61</v>
      </c>
      <c r="D73" s="46" t="s">
        <v>32</v>
      </c>
      <c r="E73" s="47" t="s">
        <v>83</v>
      </c>
      <c r="F73" s="93" t="s">
        <v>123</v>
      </c>
      <c r="G73" s="94"/>
      <c r="H73" s="94"/>
      <c r="I73" s="95"/>
      <c r="J73" s="48" t="s">
        <v>92</v>
      </c>
      <c r="K73" s="49">
        <v>1</v>
      </c>
      <c r="L73" s="96"/>
      <c r="M73" s="95"/>
      <c r="N73" s="96">
        <f>L73*K73</f>
        <v>0</v>
      </c>
      <c r="O73" s="94"/>
      <c r="P73" s="94"/>
      <c r="Q73" s="95"/>
      <c r="R73" s="25"/>
      <c r="S73" s="10"/>
      <c r="T73" s="26"/>
      <c r="U73" s="10"/>
      <c r="V73" s="10"/>
      <c r="W73" s="27"/>
      <c r="X73" s="10"/>
      <c r="Y73" s="27"/>
      <c r="Z73" s="10"/>
      <c r="AA73" s="28"/>
      <c r="AB73" s="10"/>
      <c r="AC73" s="10"/>
      <c r="AR73" s="29"/>
      <c r="AT73" s="29"/>
      <c r="AU73" s="30"/>
      <c r="AY73" s="29"/>
      <c r="BK73" s="56"/>
      <c r="BL73" s="32"/>
    </row>
    <row r="74" spans="2:64" ht="18.600000000000001" customHeight="1" x14ac:dyDescent="0.3">
      <c r="B74" s="21"/>
      <c r="C74" s="45">
        <v>62</v>
      </c>
      <c r="D74" s="46" t="s">
        <v>32</v>
      </c>
      <c r="E74" s="47" t="s">
        <v>83</v>
      </c>
      <c r="F74" s="93" t="s">
        <v>124</v>
      </c>
      <c r="G74" s="94"/>
      <c r="H74" s="94"/>
      <c r="I74" s="95"/>
      <c r="J74" s="48" t="s">
        <v>92</v>
      </c>
      <c r="K74" s="49">
        <v>1</v>
      </c>
      <c r="L74" s="96"/>
      <c r="M74" s="95"/>
      <c r="N74" s="96">
        <f>L74*K74</f>
        <v>0</v>
      </c>
      <c r="O74" s="94"/>
      <c r="P74" s="94"/>
      <c r="Q74" s="95"/>
      <c r="R74" s="25"/>
      <c r="S74" s="10"/>
      <c r="T74" s="26"/>
      <c r="U74" s="10"/>
      <c r="V74" s="10"/>
      <c r="W74" s="27"/>
      <c r="X74" s="10"/>
      <c r="Y74" s="27"/>
      <c r="Z74" s="10"/>
      <c r="AA74" s="28"/>
      <c r="AB74" s="10"/>
      <c r="AC74" s="10"/>
      <c r="AR74" s="29"/>
      <c r="AT74" s="29"/>
      <c r="AU74" s="30"/>
      <c r="AY74" s="29"/>
      <c r="BK74" s="56"/>
      <c r="BL74" s="32"/>
    </row>
    <row r="75" spans="2:64" ht="19.899999999999999" customHeight="1" x14ac:dyDescent="0.3">
      <c r="B75" s="5"/>
      <c r="C75" s="45">
        <v>63</v>
      </c>
      <c r="D75" s="46" t="s">
        <v>32</v>
      </c>
      <c r="E75" s="47" t="s">
        <v>83</v>
      </c>
      <c r="F75" s="93" t="s">
        <v>125</v>
      </c>
      <c r="G75" s="94"/>
      <c r="H75" s="94"/>
      <c r="I75" s="95"/>
      <c r="J75" s="48" t="s">
        <v>92</v>
      </c>
      <c r="K75" s="49">
        <v>1</v>
      </c>
      <c r="L75" s="96"/>
      <c r="M75" s="95"/>
      <c r="N75" s="96">
        <f>L75*K75</f>
        <v>0</v>
      </c>
      <c r="O75" s="94"/>
      <c r="P75" s="94"/>
      <c r="Q75" s="95"/>
      <c r="R75" s="6"/>
      <c r="S75" s="10"/>
      <c r="T75" s="40"/>
      <c r="U75" s="41" t="s">
        <v>36</v>
      </c>
      <c r="V75" s="42"/>
      <c r="W75" s="42">
        <f>(V75*K75)</f>
        <v>0</v>
      </c>
      <c r="X75" s="42">
        <v>0</v>
      </c>
      <c r="Y75" s="42">
        <f>(X75*K75)</f>
        <v>0</v>
      </c>
      <c r="Z75" s="42">
        <v>0</v>
      </c>
      <c r="AA75" s="43">
        <f>(Z75*K75)</f>
        <v>0</v>
      </c>
      <c r="AB75" s="10"/>
      <c r="AC75" s="10"/>
      <c r="AT75" s="4" t="s">
        <v>32</v>
      </c>
      <c r="AU75" s="32">
        <v>1</v>
      </c>
      <c r="AY75" s="4" t="s">
        <v>31</v>
      </c>
      <c r="BE75" s="44">
        <f>IF((U75="základná"),N75,0)</f>
        <v>0</v>
      </c>
      <c r="BF75" s="44">
        <f>IF((U75="znížená"),N75,0)</f>
        <v>0</v>
      </c>
      <c r="BG75" s="44">
        <f>IF((U75="základná prenesená"),N75,0)</f>
        <v>0</v>
      </c>
      <c r="BH75" s="44">
        <f>IF((U75="znížená prenesená"),N75,0)</f>
        <v>0</v>
      </c>
      <c r="BI75" s="44">
        <f>IF((U75="nulová"),N75,0)</f>
        <v>0</v>
      </c>
      <c r="BJ75" s="32">
        <v>1</v>
      </c>
      <c r="BK75" s="44">
        <f>ROUND((L75*K75),2)</f>
        <v>0</v>
      </c>
      <c r="BL75" s="32">
        <v>1</v>
      </c>
    </row>
    <row r="76" spans="2:64" ht="14.25" customHeight="1" x14ac:dyDescent="0.3">
      <c r="B76" s="69"/>
      <c r="C76" s="70"/>
      <c r="D76" s="71"/>
      <c r="E76" s="71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2"/>
      <c r="S76" s="10"/>
      <c r="T76" s="73"/>
      <c r="U76" s="73"/>
      <c r="V76" s="73"/>
      <c r="W76" s="73"/>
      <c r="X76" s="73"/>
      <c r="Y76" s="73"/>
      <c r="Z76" s="73"/>
      <c r="AA76" s="73"/>
      <c r="AB76" s="10"/>
      <c r="AC76" s="10"/>
    </row>
    <row r="77" spans="2:64" ht="23.45" customHeight="1" x14ac:dyDescent="0.3">
      <c r="H77" s="74" t="s">
        <v>126</v>
      </c>
      <c r="I77" s="11"/>
      <c r="J77" s="11"/>
      <c r="K77" s="11"/>
      <c r="L77" s="11"/>
      <c r="M77" s="11"/>
      <c r="N77" s="126">
        <f>N72+N57+N45+N13+N65</f>
        <v>0</v>
      </c>
      <c r="O77" s="126"/>
      <c r="P77" s="126"/>
      <c r="Q77" s="126"/>
      <c r="R77" s="126"/>
      <c r="S77" s="75">
        <f>SUM(S14:S76)</f>
        <v>0</v>
      </c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2:64" ht="23.45" customHeight="1" x14ac:dyDescent="0.3">
      <c r="H78" s="74"/>
      <c r="I78" s="11"/>
      <c r="J78" s="11"/>
      <c r="K78" s="11"/>
      <c r="L78" s="11"/>
      <c r="M78" s="11"/>
      <c r="N78" s="127"/>
      <c r="O78" s="127"/>
      <c r="P78" s="127"/>
      <c r="Q78" s="127"/>
      <c r="R78" s="127"/>
      <c r="S78" s="76"/>
    </row>
    <row r="80" spans="2:64" ht="14.25" customHeight="1" x14ac:dyDescent="0.3">
      <c r="C80" s="77"/>
      <c r="D80" s="77"/>
      <c r="E80" s="77"/>
    </row>
    <row r="81" spans="3:5" ht="14.25" customHeight="1" x14ac:dyDescent="0.3">
      <c r="C81" s="77"/>
      <c r="D81" s="77"/>
      <c r="E81" s="77"/>
    </row>
    <row r="82" spans="3:5" ht="16.149999999999999" customHeight="1" x14ac:dyDescent="0.3"/>
  </sheetData>
  <mergeCells count="186">
    <mergeCell ref="N77:R77"/>
    <mergeCell ref="N78:R78"/>
    <mergeCell ref="F74:I74"/>
    <mergeCell ref="L74:M74"/>
    <mergeCell ref="N74:Q74"/>
    <mergeCell ref="F75:I75"/>
    <mergeCell ref="L75:M75"/>
    <mergeCell ref="N75:Q75"/>
    <mergeCell ref="F71:I71"/>
    <mergeCell ref="L71:M71"/>
    <mergeCell ref="N71:Q71"/>
    <mergeCell ref="N72:Q72"/>
    <mergeCell ref="F73:I73"/>
    <mergeCell ref="L73:M73"/>
    <mergeCell ref="N73:Q73"/>
    <mergeCell ref="F67:I67"/>
    <mergeCell ref="L67:M67"/>
    <mergeCell ref="N67:Q67"/>
    <mergeCell ref="F68:I68"/>
    <mergeCell ref="L68:M68"/>
    <mergeCell ref="N68:Q68"/>
    <mergeCell ref="F64:I64"/>
    <mergeCell ref="L64:M64"/>
    <mergeCell ref="N64:Q64"/>
    <mergeCell ref="N65:Q65"/>
    <mergeCell ref="F66:I66"/>
    <mergeCell ref="L66:M66"/>
    <mergeCell ref="N66:Q66"/>
    <mergeCell ref="F62:I62"/>
    <mergeCell ref="L62:M62"/>
    <mergeCell ref="N62:Q62"/>
    <mergeCell ref="F63:I63"/>
    <mergeCell ref="L63:M63"/>
    <mergeCell ref="N63:Q63"/>
    <mergeCell ref="F60:I60"/>
    <mergeCell ref="L60:M60"/>
    <mergeCell ref="N60:Q60"/>
    <mergeCell ref="F61:I61"/>
    <mergeCell ref="L61:M61"/>
    <mergeCell ref="N61:Q61"/>
    <mergeCell ref="N57:Q57"/>
    <mergeCell ref="F58:I58"/>
    <mergeCell ref="L58:M58"/>
    <mergeCell ref="N58:Q58"/>
    <mergeCell ref="F59:I59"/>
    <mergeCell ref="L59:M59"/>
    <mergeCell ref="N59:Q59"/>
    <mergeCell ref="F55:I55"/>
    <mergeCell ref="L55:M55"/>
    <mergeCell ref="N55:Q55"/>
    <mergeCell ref="F56:I56"/>
    <mergeCell ref="L56:M56"/>
    <mergeCell ref="N56:Q56"/>
    <mergeCell ref="F53:I53"/>
    <mergeCell ref="L53:M53"/>
    <mergeCell ref="N53:Q53"/>
    <mergeCell ref="F54:I54"/>
    <mergeCell ref="L54:M54"/>
    <mergeCell ref="N54:Q54"/>
    <mergeCell ref="F51:I51"/>
    <mergeCell ref="L51:M51"/>
    <mergeCell ref="N51:Q51"/>
    <mergeCell ref="F52:I52"/>
    <mergeCell ref="L52:M52"/>
    <mergeCell ref="N52:Q52"/>
    <mergeCell ref="F49:I49"/>
    <mergeCell ref="L49:M49"/>
    <mergeCell ref="N49:Q49"/>
    <mergeCell ref="F50:I50"/>
    <mergeCell ref="L50:M50"/>
    <mergeCell ref="N50:Q50"/>
    <mergeCell ref="F47:I47"/>
    <mergeCell ref="L47:M47"/>
    <mergeCell ref="N47:Q47"/>
    <mergeCell ref="F48:I48"/>
    <mergeCell ref="L48:M48"/>
    <mergeCell ref="N48:Q48"/>
    <mergeCell ref="F44:I44"/>
    <mergeCell ref="L44:M44"/>
    <mergeCell ref="N44:Q44"/>
    <mergeCell ref="N45:Q45"/>
    <mergeCell ref="F46:I46"/>
    <mergeCell ref="L46:M46"/>
    <mergeCell ref="N46:Q46"/>
    <mergeCell ref="F42:I42"/>
    <mergeCell ref="L42:M42"/>
    <mergeCell ref="N42:Q42"/>
    <mergeCell ref="F43:I43"/>
    <mergeCell ref="L43:M43"/>
    <mergeCell ref="N43:Q43"/>
    <mergeCell ref="F40:I40"/>
    <mergeCell ref="L40:M40"/>
    <mergeCell ref="N40:Q40"/>
    <mergeCell ref="F41:I41"/>
    <mergeCell ref="L41:M41"/>
    <mergeCell ref="N41:Q41"/>
    <mergeCell ref="F38:I38"/>
    <mergeCell ref="L38:M38"/>
    <mergeCell ref="N38:Q38"/>
    <mergeCell ref="F39:I39"/>
    <mergeCell ref="L39:M39"/>
    <mergeCell ref="N39:Q39"/>
    <mergeCell ref="F36:I36"/>
    <mergeCell ref="L36:M36"/>
    <mergeCell ref="N36:Q36"/>
    <mergeCell ref="F37:I37"/>
    <mergeCell ref="L37:M37"/>
    <mergeCell ref="N37:Q37"/>
    <mergeCell ref="F34:I34"/>
    <mergeCell ref="L34:M34"/>
    <mergeCell ref="N34:Q34"/>
    <mergeCell ref="F35:I35"/>
    <mergeCell ref="L35:M35"/>
    <mergeCell ref="N35:Q35"/>
    <mergeCell ref="F32:I32"/>
    <mergeCell ref="L32:M32"/>
    <mergeCell ref="N32:Q32"/>
    <mergeCell ref="F33:I33"/>
    <mergeCell ref="L33:M33"/>
    <mergeCell ref="N33:Q33"/>
    <mergeCell ref="F30:I30"/>
    <mergeCell ref="L30:M30"/>
    <mergeCell ref="N30:Q30"/>
    <mergeCell ref="F31:I31"/>
    <mergeCell ref="L31:M31"/>
    <mergeCell ref="N31:Q31"/>
    <mergeCell ref="F28:I28"/>
    <mergeCell ref="L28:M28"/>
    <mergeCell ref="N28:Q28"/>
    <mergeCell ref="F29:I29"/>
    <mergeCell ref="L29:M29"/>
    <mergeCell ref="N29:Q29"/>
    <mergeCell ref="F26:I26"/>
    <mergeCell ref="L26:M26"/>
    <mergeCell ref="N26:Q26"/>
    <mergeCell ref="F27:I27"/>
    <mergeCell ref="L27:M27"/>
    <mergeCell ref="N27:Q27"/>
    <mergeCell ref="F24:I24"/>
    <mergeCell ref="L24:M24"/>
    <mergeCell ref="N24:Q24"/>
    <mergeCell ref="F25:I25"/>
    <mergeCell ref="L25:M25"/>
    <mergeCell ref="N25:Q25"/>
    <mergeCell ref="F22:I22"/>
    <mergeCell ref="L22:M22"/>
    <mergeCell ref="N22:Q22"/>
    <mergeCell ref="F23:I23"/>
    <mergeCell ref="L23:M23"/>
    <mergeCell ref="N23:Q23"/>
    <mergeCell ref="F20:I20"/>
    <mergeCell ref="L20:M20"/>
    <mergeCell ref="N20:Q20"/>
    <mergeCell ref="F21:I21"/>
    <mergeCell ref="L21:M21"/>
    <mergeCell ref="N21:Q21"/>
    <mergeCell ref="F18:I18"/>
    <mergeCell ref="L18:M18"/>
    <mergeCell ref="N18:Q18"/>
    <mergeCell ref="F19:I19"/>
    <mergeCell ref="L19:M19"/>
    <mergeCell ref="N19:Q19"/>
    <mergeCell ref="C3:Q3"/>
    <mergeCell ref="F5:P5"/>
    <mergeCell ref="F6:P6"/>
    <mergeCell ref="L8:P8"/>
    <mergeCell ref="F12:I12"/>
    <mergeCell ref="L12:M12"/>
    <mergeCell ref="N12:Q12"/>
    <mergeCell ref="F69:I69"/>
    <mergeCell ref="F70:I70"/>
    <mergeCell ref="N69:Q69"/>
    <mergeCell ref="N70:Q70"/>
    <mergeCell ref="F16:I16"/>
    <mergeCell ref="L16:M16"/>
    <mergeCell ref="N16:Q16"/>
    <mergeCell ref="F17:I17"/>
    <mergeCell ref="L17:M17"/>
    <mergeCell ref="N17:Q17"/>
    <mergeCell ref="N13:Q13"/>
    <mergeCell ref="F14:I14"/>
    <mergeCell ref="L14:M14"/>
    <mergeCell ref="N14:Q14"/>
    <mergeCell ref="F15:I15"/>
    <mergeCell ref="L15:M15"/>
    <mergeCell ref="N15:Q15"/>
  </mergeCells>
  <pageMargins left="0.58333333333333337" right="0.58333333333333337" top="0.58333333333333337" bottom="0.58333333333333337" header="0" footer="0"/>
  <pageSetup paperSize="9" scale="91" fitToHeight="100" orientation="portrait" blackAndWhite="1" useFirstPageNumber="1" horizontalDpi="4294967293" r:id="rId1"/>
  <headerFooter alignWithMargins="0"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13347 - Urgentný príjem</vt:lpstr>
      <vt:lpstr>'13347 - Urgentný príjem'!Názvy_tlače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Surgent</dc:creator>
  <cp:lastModifiedBy>Eva</cp:lastModifiedBy>
  <dcterms:created xsi:type="dcterms:W3CDTF">2019-12-20T14:18:32Z</dcterms:created>
  <dcterms:modified xsi:type="dcterms:W3CDTF">2020-07-02T12:24:00Z</dcterms:modified>
</cp:coreProperties>
</file>