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Optiplex\Desktop\ZSS Tornaľa\rozpočet\"/>
    </mc:Choice>
  </mc:AlternateContent>
  <bookViews>
    <workbookView xWindow="0" yWindow="0" windowWidth="28800" windowHeight="11835"/>
  </bookViews>
  <sheets>
    <sheet name="Rekapitulácia stavby" sheetId="1" r:id="rId1"/>
    <sheet name="03-2024-A5 - Blok A5" sheetId="2" r:id="rId2"/>
    <sheet name="03-2024-A6 - Blok A6" sheetId="3" r:id="rId3"/>
    <sheet name="03-2024-A7 - Blok A7" sheetId="4" r:id="rId4"/>
    <sheet name="03-2024-A8 - Blok A8" sheetId="5" r:id="rId5"/>
    <sheet name="03-2024-A9 - Blok A9" sheetId="6" r:id="rId6"/>
    <sheet name="03-2024-Spoj.chodba - Spo..." sheetId="7" r:id="rId7"/>
  </sheets>
  <definedNames>
    <definedName name="_xlnm._FilterDatabase" localSheetId="1" hidden="1">'03-2024-A5 - Blok A5'!$C$128:$K$247</definedName>
    <definedName name="_xlnm._FilterDatabase" localSheetId="2" hidden="1">'03-2024-A6 - Blok A6'!$C$128:$K$261</definedName>
    <definedName name="_xlnm._FilterDatabase" localSheetId="3" hidden="1">'03-2024-A7 - Blok A7'!$C$128:$K$261</definedName>
    <definedName name="_xlnm._FilterDatabase" localSheetId="4" hidden="1">'03-2024-A8 - Blok A8'!$C$128:$K$261</definedName>
    <definedName name="_xlnm._FilterDatabase" localSheetId="5" hidden="1">'03-2024-A9 - Blok A9'!$C$128:$K$261</definedName>
    <definedName name="_xlnm._FilterDatabase" localSheetId="6" hidden="1">'03-2024-Spoj.chodba - Spo...'!$C$124:$K$202</definedName>
    <definedName name="_xlnm.Print_Titles" localSheetId="1">'03-2024-A5 - Blok A5'!$128:$128</definedName>
    <definedName name="_xlnm.Print_Titles" localSheetId="2">'03-2024-A6 - Blok A6'!$128:$128</definedName>
    <definedName name="_xlnm.Print_Titles" localSheetId="3">'03-2024-A7 - Blok A7'!$128:$128</definedName>
    <definedName name="_xlnm.Print_Titles" localSheetId="4">'03-2024-A8 - Blok A8'!$128:$128</definedName>
    <definedName name="_xlnm.Print_Titles" localSheetId="5">'03-2024-A9 - Blok A9'!$128:$128</definedName>
    <definedName name="_xlnm.Print_Titles" localSheetId="6">'03-2024-Spoj.chodba - Spo...'!$124:$124</definedName>
    <definedName name="_xlnm.Print_Titles" localSheetId="0">'Rekapitulácia stavby'!$92:$92</definedName>
    <definedName name="_xlnm.Print_Area" localSheetId="1">'03-2024-A5 - Blok A5'!$C$4:$J$76,'03-2024-A5 - Blok A5'!$C$82:$J$110,'03-2024-A5 - Blok A5'!$C$116:$J$247</definedName>
    <definedName name="_xlnm.Print_Area" localSheetId="2">'03-2024-A6 - Blok A6'!$C$4:$J$76,'03-2024-A6 - Blok A6'!$C$82:$J$110,'03-2024-A6 - Blok A6'!$C$116:$J$261</definedName>
    <definedName name="_xlnm.Print_Area" localSheetId="3">'03-2024-A7 - Blok A7'!$C$4:$J$76,'03-2024-A7 - Blok A7'!$C$82:$J$110,'03-2024-A7 - Blok A7'!$C$116:$J$261</definedName>
    <definedName name="_xlnm.Print_Area" localSheetId="4">'03-2024-A8 - Blok A8'!$C$4:$J$76,'03-2024-A8 - Blok A8'!$C$82:$J$110,'03-2024-A8 - Blok A8'!$C$116:$J$261</definedName>
    <definedName name="_xlnm.Print_Area" localSheetId="5">'03-2024-A9 - Blok A9'!$C$4:$J$76,'03-2024-A9 - Blok A9'!$C$82:$J$110,'03-2024-A9 - Blok A9'!$C$116:$J$261</definedName>
    <definedName name="_xlnm.Print_Area" localSheetId="6">'03-2024-Spoj.chodba - Spo...'!$C$4:$J$76,'03-2024-Spoj.chodba - Spo...'!$C$82:$J$106,'03-2024-Spoj.chodba - Spo...'!$C$112:$J$202</definedName>
    <definedName name="_xlnm.Print_Area" localSheetId="0">'Rekapitulácia stavby'!$D$4:$AO$76,'Rekapitulácia stavby'!$C$82:$AQ$101</definedName>
  </definedNames>
  <calcPr calcId="152511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202" i="7"/>
  <c r="BH202" i="7"/>
  <c r="BG202" i="7"/>
  <c r="BE202" i="7"/>
  <c r="T202" i="7"/>
  <c r="T201" i="7"/>
  <c r="R202" i="7"/>
  <c r="R201" i="7" s="1"/>
  <c r="P202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5" i="7"/>
  <c r="BH175" i="7"/>
  <c r="BG175" i="7"/>
  <c r="BE175" i="7"/>
  <c r="T175" i="7"/>
  <c r="R175" i="7"/>
  <c r="P175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5" i="7"/>
  <c r="BH165" i="7"/>
  <c r="BG165" i="7"/>
  <c r="BE165" i="7"/>
  <c r="T165" i="7"/>
  <c r="R165" i="7"/>
  <c r="P165" i="7"/>
  <c r="BI162" i="7"/>
  <c r="BH162" i="7"/>
  <c r="BG162" i="7"/>
  <c r="BE162" i="7"/>
  <c r="T162" i="7"/>
  <c r="R162" i="7"/>
  <c r="P162" i="7"/>
  <c r="BI159" i="7"/>
  <c r="BH159" i="7"/>
  <c r="BG159" i="7"/>
  <c r="BE159" i="7"/>
  <c r="T159" i="7"/>
  <c r="R159" i="7"/>
  <c r="P159" i="7"/>
  <c r="BI156" i="7"/>
  <c r="BH156" i="7"/>
  <c r="BG156" i="7"/>
  <c r="BE156" i="7"/>
  <c r="T156" i="7"/>
  <c r="R156" i="7"/>
  <c r="P156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6" i="7"/>
  <c r="BH146" i="7"/>
  <c r="BG146" i="7"/>
  <c r="BE146" i="7"/>
  <c r="T146" i="7"/>
  <c r="R146" i="7"/>
  <c r="P146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J121" i="7"/>
  <c r="F121" i="7"/>
  <c r="F119" i="7"/>
  <c r="E117" i="7"/>
  <c r="J91" i="7"/>
  <c r="F91" i="7"/>
  <c r="F89" i="7"/>
  <c r="E87" i="7"/>
  <c r="J24" i="7"/>
  <c r="E24" i="7"/>
  <c r="J92" i="7" s="1"/>
  <c r="J23" i="7"/>
  <c r="J18" i="7"/>
  <c r="E18" i="7"/>
  <c r="F92" i="7" s="1"/>
  <c r="J17" i="7"/>
  <c r="J12" i="7"/>
  <c r="J89" i="7"/>
  <c r="E7" i="7"/>
  <c r="E115" i="7"/>
  <c r="J37" i="6"/>
  <c r="J36" i="6"/>
  <c r="AY99" i="1" s="1"/>
  <c r="J35" i="6"/>
  <c r="AX99" i="1"/>
  <c r="BI261" i="6"/>
  <c r="BH261" i="6"/>
  <c r="BG261" i="6"/>
  <c r="BE261" i="6"/>
  <c r="T261" i="6"/>
  <c r="T260" i="6" s="1"/>
  <c r="R261" i="6"/>
  <c r="R260" i="6"/>
  <c r="P261" i="6"/>
  <c r="P260" i="6" s="1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29" i="6"/>
  <c r="BH229" i="6"/>
  <c r="BG229" i="6"/>
  <c r="BE229" i="6"/>
  <c r="T229" i="6"/>
  <c r="R229" i="6"/>
  <c r="P229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19" i="6"/>
  <c r="BH219" i="6"/>
  <c r="BG219" i="6"/>
  <c r="BE219" i="6"/>
  <c r="T219" i="6"/>
  <c r="R219" i="6"/>
  <c r="P219" i="6"/>
  <c r="BI216" i="6"/>
  <c r="BH216" i="6"/>
  <c r="BG216" i="6"/>
  <c r="BE216" i="6"/>
  <c r="T216" i="6"/>
  <c r="R216" i="6"/>
  <c r="P216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09" i="6"/>
  <c r="BH209" i="6"/>
  <c r="BG209" i="6"/>
  <c r="BE209" i="6"/>
  <c r="T209" i="6"/>
  <c r="R209" i="6"/>
  <c r="P209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3" i="6"/>
  <c r="BH203" i="6"/>
  <c r="BG203" i="6"/>
  <c r="BE203" i="6"/>
  <c r="T203" i="6"/>
  <c r="R203" i="6"/>
  <c r="P203" i="6"/>
  <c r="BI200" i="6"/>
  <c r="BH200" i="6"/>
  <c r="BG200" i="6"/>
  <c r="BE200" i="6"/>
  <c r="T200" i="6"/>
  <c r="R200" i="6"/>
  <c r="P200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1" i="6"/>
  <c r="BH191" i="6"/>
  <c r="BG191" i="6"/>
  <c r="BE191" i="6"/>
  <c r="T191" i="6"/>
  <c r="R191" i="6"/>
  <c r="P191" i="6"/>
  <c r="BI183" i="6"/>
  <c r="BH183" i="6"/>
  <c r="BG183" i="6"/>
  <c r="BE183" i="6"/>
  <c r="T183" i="6"/>
  <c r="R183" i="6"/>
  <c r="P183" i="6"/>
  <c r="BI180" i="6"/>
  <c r="BH180" i="6"/>
  <c r="BG180" i="6"/>
  <c r="BE180" i="6"/>
  <c r="T180" i="6"/>
  <c r="R180" i="6"/>
  <c r="P180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3" i="6"/>
  <c r="BH173" i="6"/>
  <c r="BG173" i="6"/>
  <c r="BE173" i="6"/>
  <c r="T173" i="6"/>
  <c r="R173" i="6"/>
  <c r="P173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49" i="6"/>
  <c r="BH149" i="6"/>
  <c r="BG149" i="6"/>
  <c r="BE149" i="6"/>
  <c r="T149" i="6"/>
  <c r="T148" i="6"/>
  <c r="R149" i="6"/>
  <c r="R148" i="6" s="1"/>
  <c r="P149" i="6"/>
  <c r="P148" i="6"/>
  <c r="BI146" i="6"/>
  <c r="BH146" i="6"/>
  <c r="BG146" i="6"/>
  <c r="BE146" i="6"/>
  <c r="T146" i="6"/>
  <c r="T145" i="6" s="1"/>
  <c r="R146" i="6"/>
  <c r="R145" i="6"/>
  <c r="P146" i="6"/>
  <c r="P145" i="6" s="1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J125" i="6"/>
  <c r="F125" i="6"/>
  <c r="F123" i="6"/>
  <c r="E121" i="6"/>
  <c r="J91" i="6"/>
  <c r="F91" i="6"/>
  <c r="F89" i="6"/>
  <c r="E87" i="6"/>
  <c r="J24" i="6"/>
  <c r="E24" i="6"/>
  <c r="J126" i="6" s="1"/>
  <c r="J23" i="6"/>
  <c r="J18" i="6"/>
  <c r="E18" i="6"/>
  <c r="F92" i="6" s="1"/>
  <c r="J17" i="6"/>
  <c r="J12" i="6"/>
  <c r="J89" i="6"/>
  <c r="E7" i="6"/>
  <c r="E119" i="6"/>
  <c r="J37" i="5"/>
  <c r="J36" i="5"/>
  <c r="AY98" i="1" s="1"/>
  <c r="J35" i="5"/>
  <c r="AX98" i="1"/>
  <c r="BI261" i="5"/>
  <c r="BH261" i="5"/>
  <c r="BG261" i="5"/>
  <c r="BE261" i="5"/>
  <c r="T261" i="5"/>
  <c r="T260" i="5" s="1"/>
  <c r="R261" i="5"/>
  <c r="R260" i="5"/>
  <c r="P261" i="5"/>
  <c r="P260" i="5" s="1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R216" i="5"/>
  <c r="P216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09" i="5"/>
  <c r="BH209" i="5"/>
  <c r="BG209" i="5"/>
  <c r="BE209" i="5"/>
  <c r="T209" i="5"/>
  <c r="R209" i="5"/>
  <c r="P209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R191" i="5"/>
  <c r="P191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1" i="5"/>
  <c r="BH171" i="5"/>
  <c r="BG171" i="5"/>
  <c r="BE171" i="5"/>
  <c r="T171" i="5"/>
  <c r="R171" i="5"/>
  <c r="P171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T148" i="5"/>
  <c r="R149" i="5"/>
  <c r="R148" i="5" s="1"/>
  <c r="P149" i="5"/>
  <c r="P148" i="5"/>
  <c r="BI146" i="5"/>
  <c r="BH146" i="5"/>
  <c r="BG146" i="5"/>
  <c r="BE146" i="5"/>
  <c r="T146" i="5"/>
  <c r="T145" i="5" s="1"/>
  <c r="R146" i="5"/>
  <c r="R145" i="5"/>
  <c r="P146" i="5"/>
  <c r="P145" i="5" s="1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J125" i="5"/>
  <c r="F125" i="5"/>
  <c r="F123" i="5"/>
  <c r="E121" i="5"/>
  <c r="J91" i="5"/>
  <c r="F91" i="5"/>
  <c r="F89" i="5"/>
  <c r="E87" i="5"/>
  <c r="J24" i="5"/>
  <c r="E24" i="5"/>
  <c r="J126" i="5" s="1"/>
  <c r="J23" i="5"/>
  <c r="J18" i="5"/>
  <c r="E18" i="5"/>
  <c r="F126" i="5" s="1"/>
  <c r="J17" i="5"/>
  <c r="J12" i="5"/>
  <c r="J89" i="5"/>
  <c r="E7" i="5"/>
  <c r="E85" i="5"/>
  <c r="J37" i="4"/>
  <c r="J36" i="4"/>
  <c r="AY97" i="1" s="1"/>
  <c r="J35" i="4"/>
  <c r="AX97" i="1"/>
  <c r="BI261" i="4"/>
  <c r="BH261" i="4"/>
  <c r="BG261" i="4"/>
  <c r="BE261" i="4"/>
  <c r="T261" i="4"/>
  <c r="T260" i="4" s="1"/>
  <c r="R261" i="4"/>
  <c r="R260" i="4"/>
  <c r="P261" i="4"/>
  <c r="P260" i="4" s="1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29" i="4"/>
  <c r="BH229" i="4"/>
  <c r="BG229" i="4"/>
  <c r="BE229" i="4"/>
  <c r="T229" i="4"/>
  <c r="R229" i="4"/>
  <c r="P229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19" i="4"/>
  <c r="BH219" i="4"/>
  <c r="BG219" i="4"/>
  <c r="BE219" i="4"/>
  <c r="T219" i="4"/>
  <c r="R219" i="4"/>
  <c r="P219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R191" i="4"/>
  <c r="P191" i="4"/>
  <c r="BI183" i="4"/>
  <c r="BH183" i="4"/>
  <c r="BG183" i="4"/>
  <c r="BE183" i="4"/>
  <c r="T183" i="4"/>
  <c r="R183" i="4"/>
  <c r="P183" i="4"/>
  <c r="BI180" i="4"/>
  <c r="BH180" i="4"/>
  <c r="BG180" i="4"/>
  <c r="BE180" i="4"/>
  <c r="T180" i="4"/>
  <c r="R180" i="4"/>
  <c r="P180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49" i="4"/>
  <c r="BH149" i="4"/>
  <c r="BG149" i="4"/>
  <c r="BE149" i="4"/>
  <c r="T149" i="4"/>
  <c r="T148" i="4"/>
  <c r="R149" i="4"/>
  <c r="R148" i="4" s="1"/>
  <c r="P149" i="4"/>
  <c r="P148" i="4"/>
  <c r="BI146" i="4"/>
  <c r="BH146" i="4"/>
  <c r="BG146" i="4"/>
  <c r="BE146" i="4"/>
  <c r="T146" i="4"/>
  <c r="T145" i="4" s="1"/>
  <c r="R146" i="4"/>
  <c r="R145" i="4"/>
  <c r="P146" i="4"/>
  <c r="P145" i="4" s="1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J125" i="4"/>
  <c r="F125" i="4"/>
  <c r="F123" i="4"/>
  <c r="E121" i="4"/>
  <c r="J91" i="4"/>
  <c r="F91" i="4"/>
  <c r="F89" i="4"/>
  <c r="E87" i="4"/>
  <c r="J24" i="4"/>
  <c r="E24" i="4"/>
  <c r="J92" i="4" s="1"/>
  <c r="J23" i="4"/>
  <c r="J18" i="4"/>
  <c r="E18" i="4"/>
  <c r="F92" i="4" s="1"/>
  <c r="J17" i="4"/>
  <c r="J12" i="4"/>
  <c r="J89" i="4"/>
  <c r="E7" i="4"/>
  <c r="E119" i="4"/>
  <c r="J37" i="3"/>
  <c r="J36" i="3"/>
  <c r="AY96" i="1" s="1"/>
  <c r="J35" i="3"/>
  <c r="AX96" i="1"/>
  <c r="BI261" i="3"/>
  <c r="BH261" i="3"/>
  <c r="BG261" i="3"/>
  <c r="BE261" i="3"/>
  <c r="T261" i="3"/>
  <c r="T260" i="3" s="1"/>
  <c r="R261" i="3"/>
  <c r="R260" i="3"/>
  <c r="P261" i="3"/>
  <c r="P260" i="3" s="1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29" i="3"/>
  <c r="BH229" i="3"/>
  <c r="BG229" i="3"/>
  <c r="BE229" i="3"/>
  <c r="T229" i="3"/>
  <c r="R229" i="3"/>
  <c r="P229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19" i="3"/>
  <c r="BH219" i="3"/>
  <c r="BG219" i="3"/>
  <c r="BE219" i="3"/>
  <c r="T219" i="3"/>
  <c r="R219" i="3"/>
  <c r="P219" i="3"/>
  <c r="BI216" i="3"/>
  <c r="BH216" i="3"/>
  <c r="BG216" i="3"/>
  <c r="BE216" i="3"/>
  <c r="T216" i="3"/>
  <c r="R216" i="3"/>
  <c r="P216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09" i="3"/>
  <c r="BH209" i="3"/>
  <c r="BG209" i="3"/>
  <c r="BE209" i="3"/>
  <c r="T209" i="3"/>
  <c r="R209" i="3"/>
  <c r="P209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83" i="3"/>
  <c r="BH183" i="3"/>
  <c r="BG183" i="3"/>
  <c r="BE183" i="3"/>
  <c r="T183" i="3"/>
  <c r="R183" i="3"/>
  <c r="P183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49" i="3"/>
  <c r="BH149" i="3"/>
  <c r="BG149" i="3"/>
  <c r="BE149" i="3"/>
  <c r="T149" i="3"/>
  <c r="T148" i="3"/>
  <c r="R149" i="3"/>
  <c r="R148" i="3" s="1"/>
  <c r="P149" i="3"/>
  <c r="P148" i="3"/>
  <c r="BI146" i="3"/>
  <c r="BH146" i="3"/>
  <c r="BG146" i="3"/>
  <c r="BE146" i="3"/>
  <c r="T146" i="3"/>
  <c r="T145" i="3" s="1"/>
  <c r="R146" i="3"/>
  <c r="R145" i="3"/>
  <c r="P146" i="3"/>
  <c r="P145" i="3" s="1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J125" i="3"/>
  <c r="F125" i="3"/>
  <c r="F123" i="3"/>
  <c r="E121" i="3"/>
  <c r="J91" i="3"/>
  <c r="F91" i="3"/>
  <c r="F89" i="3"/>
  <c r="E87" i="3"/>
  <c r="J24" i="3"/>
  <c r="E24" i="3"/>
  <c r="J92" i="3" s="1"/>
  <c r="J23" i="3"/>
  <c r="J18" i="3"/>
  <c r="E18" i="3"/>
  <c r="F126" i="3" s="1"/>
  <c r="J17" i="3"/>
  <c r="J12" i="3"/>
  <c r="J123" i="3"/>
  <c r="E7" i="3"/>
  <c r="E85" i="3"/>
  <c r="J37" i="2"/>
  <c r="J36" i="2"/>
  <c r="AY95" i="1" s="1"/>
  <c r="J35" i="2"/>
  <c r="AX95" i="1"/>
  <c r="BI247" i="2"/>
  <c r="BH247" i="2"/>
  <c r="BG247" i="2"/>
  <c r="BE247" i="2"/>
  <c r="T247" i="2"/>
  <c r="T246" i="2" s="1"/>
  <c r="R247" i="2"/>
  <c r="R246" i="2"/>
  <c r="P247" i="2"/>
  <c r="P246" i="2" s="1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19" i="2"/>
  <c r="BH219" i="2"/>
  <c r="BG219" i="2"/>
  <c r="BE219" i="2"/>
  <c r="T219" i="2"/>
  <c r="R219" i="2"/>
  <c r="P219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R191" i="2"/>
  <c r="P191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T148" i="2" s="1"/>
  <c r="R149" i="2"/>
  <c r="R148" i="2"/>
  <c r="P149" i="2"/>
  <c r="P148" i="2" s="1"/>
  <c r="BI146" i="2"/>
  <c r="BH146" i="2"/>
  <c r="BG146" i="2"/>
  <c r="BE146" i="2"/>
  <c r="T146" i="2"/>
  <c r="T145" i="2"/>
  <c r="R146" i="2"/>
  <c r="R145" i="2" s="1"/>
  <c r="P146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J125" i="2"/>
  <c r="F125" i="2"/>
  <c r="F123" i="2"/>
  <c r="E121" i="2"/>
  <c r="J91" i="2"/>
  <c r="F91" i="2"/>
  <c r="F89" i="2"/>
  <c r="E87" i="2"/>
  <c r="J24" i="2"/>
  <c r="E24" i="2"/>
  <c r="J126" i="2"/>
  <c r="J23" i="2"/>
  <c r="J18" i="2"/>
  <c r="E18" i="2"/>
  <c r="F126" i="2"/>
  <c r="J17" i="2"/>
  <c r="J12" i="2"/>
  <c r="J89" i="2"/>
  <c r="E7" i="2"/>
  <c r="E119" i="2"/>
  <c r="L90" i="1"/>
  <c r="AM90" i="1"/>
  <c r="AM89" i="1"/>
  <c r="L89" i="1"/>
  <c r="AM87" i="1"/>
  <c r="L87" i="1"/>
  <c r="L85" i="1"/>
  <c r="L84" i="1"/>
  <c r="J198" i="2"/>
  <c r="BK226" i="2"/>
  <c r="BK216" i="2"/>
  <c r="J232" i="2"/>
  <c r="BK206" i="2"/>
  <c r="J238" i="2"/>
  <c r="BK132" i="2"/>
  <c r="BK244" i="2"/>
  <c r="BK180" i="2"/>
  <c r="BK146" i="2"/>
  <c r="BK198" i="2"/>
  <c r="BK191" i="2"/>
  <c r="J146" i="2"/>
  <c r="J245" i="3"/>
  <c r="J219" i="3"/>
  <c r="BK134" i="3"/>
  <c r="BK232" i="3"/>
  <c r="BK195" i="3"/>
  <c r="J159" i="3"/>
  <c r="BK242" i="3"/>
  <c r="J203" i="3"/>
  <c r="BK191" i="3"/>
  <c r="J251" i="3"/>
  <c r="J161" i="3"/>
  <c r="J200" i="4"/>
  <c r="J254" i="4"/>
  <c r="J161" i="4"/>
  <c r="BK226" i="4"/>
  <c r="BK146" i="4"/>
  <c r="BK206" i="4"/>
  <c r="J157" i="4"/>
  <c r="J212" i="4"/>
  <c r="J246" i="4"/>
  <c r="BK258" i="4"/>
  <c r="BK247" i="4"/>
  <c r="J261" i="4"/>
  <c r="BK244" i="4"/>
  <c r="BK155" i="4"/>
  <c r="J195" i="5"/>
  <c r="J238" i="5"/>
  <c r="BK177" i="5"/>
  <c r="BK234" i="5"/>
  <c r="J155" i="5"/>
  <c r="BK254" i="5"/>
  <c r="BK209" i="5"/>
  <c r="BK154" i="5"/>
  <c r="J160" i="5"/>
  <c r="BK141" i="5"/>
  <c r="J247" i="5"/>
  <c r="J171" i="5"/>
  <c r="J245" i="5"/>
  <c r="J233" i="6"/>
  <c r="BK252" i="6"/>
  <c r="BK180" i="6"/>
  <c r="J255" i="6"/>
  <c r="BK136" i="6"/>
  <c r="BK200" i="6"/>
  <c r="J250" i="6"/>
  <c r="J143" i="6"/>
  <c r="BK155" i="6"/>
  <c r="J198" i="6"/>
  <c r="BK249" i="6"/>
  <c r="J157" i="6"/>
  <c r="J225" i="6"/>
  <c r="J160" i="6"/>
  <c r="BK177" i="6"/>
  <c r="BK157" i="6"/>
  <c r="J175" i="7"/>
  <c r="BK181" i="7"/>
  <c r="BK146" i="7"/>
  <c r="J149" i="7"/>
  <c r="BK171" i="7"/>
  <c r="BK182" i="7"/>
  <c r="BK202" i="7"/>
  <c r="J150" i="7"/>
  <c r="J184" i="7"/>
  <c r="BK192" i="7"/>
  <c r="BK151" i="7"/>
  <c r="J191" i="2"/>
  <c r="BK236" i="2"/>
  <c r="J213" i="2"/>
  <c r="J137" i="2"/>
  <c r="BK229" i="2"/>
  <c r="BK219" i="2"/>
  <c r="BK239" i="2"/>
  <c r="J164" i="2"/>
  <c r="J243" i="2"/>
  <c r="J234" i="2"/>
  <c r="BK177" i="2"/>
  <c r="J205" i="2"/>
  <c r="BK200" i="2"/>
  <c r="BK157" i="2"/>
  <c r="J167" i="2"/>
  <c r="J257" i="3"/>
  <c r="J200" i="3"/>
  <c r="BK234" i="3"/>
  <c r="J152" i="3"/>
  <c r="J243" i="3"/>
  <c r="J234" i="3"/>
  <c r="BK198" i="3"/>
  <c r="BK250" i="3"/>
  <c r="BK226" i="3"/>
  <c r="J194" i="3"/>
  <c r="BK136" i="3"/>
  <c r="J155" i="3"/>
  <c r="J255" i="3"/>
  <c r="J132" i="3"/>
  <c r="J225" i="3"/>
  <c r="J154" i="3"/>
  <c r="BK203" i="3"/>
  <c r="BK175" i="3"/>
  <c r="J195" i="3"/>
  <c r="J163" i="3"/>
  <c r="J241" i="4"/>
  <c r="J165" i="4"/>
  <c r="BK257" i="4"/>
  <c r="J141" i="4"/>
  <c r="BK256" i="4"/>
  <c r="BK143" i="4"/>
  <c r="BK132" i="4"/>
  <c r="J239" i="4"/>
  <c r="J256" i="4"/>
  <c r="BK173" i="4"/>
  <c r="J235" i="4"/>
  <c r="J180" i="4"/>
  <c r="J149" i="4"/>
  <c r="J198" i="4"/>
  <c r="J253" i="4"/>
  <c r="BK239" i="4"/>
  <c r="BK159" i="4"/>
  <c r="BK212" i="5"/>
  <c r="J146" i="5"/>
  <c r="BK229" i="5"/>
  <c r="BK149" i="5"/>
  <c r="BK159" i="5"/>
  <c r="BK251" i="5"/>
  <c r="BK167" i="5"/>
  <c r="J183" i="5"/>
  <c r="BK134" i="5"/>
  <c r="J206" i="5"/>
  <c r="BK213" i="6"/>
  <c r="J252" i="6"/>
  <c r="J175" i="6"/>
  <c r="J226" i="6"/>
  <c r="J248" i="6"/>
  <c r="J167" i="6"/>
  <c r="BK173" i="6"/>
  <c r="BK226" i="6"/>
  <c r="BK154" i="6"/>
  <c r="BK137" i="6"/>
  <c r="J190" i="7"/>
  <c r="BK135" i="7"/>
  <c r="BK165" i="7"/>
  <c r="J162" i="7"/>
  <c r="J196" i="7"/>
  <c r="BK129" i="7"/>
  <c r="BK131" i="7"/>
  <c r="J178" i="7"/>
  <c r="J144" i="7"/>
  <c r="BK172" i="7"/>
  <c r="BK183" i="7"/>
  <c r="BK142" i="7"/>
  <c r="J132" i="7"/>
  <c r="AS94" i="1"/>
  <c r="BK212" i="2"/>
  <c r="J212" i="2"/>
  <c r="BK134" i="2"/>
  <c r="BK243" i="2"/>
  <c r="J173" i="2"/>
  <c r="J245" i="2"/>
  <c r="BK237" i="2"/>
  <c r="J171" i="2"/>
  <c r="BK194" i="2"/>
  <c r="BK171" i="2"/>
  <c r="BK152" i="2"/>
  <c r="BK160" i="2"/>
  <c r="BK247" i="3"/>
  <c r="BK254" i="3"/>
  <c r="BK163" i="3"/>
  <c r="J250" i="3"/>
  <c r="BK235" i="3"/>
  <c r="J183" i="3"/>
  <c r="J253" i="3"/>
  <c r="BK229" i="3"/>
  <c r="BK173" i="3"/>
  <c r="J212" i="3"/>
  <c r="BK259" i="3"/>
  <c r="BK237" i="3"/>
  <c r="J241" i="3"/>
  <c r="BK161" i="3"/>
  <c r="J232" i="3"/>
  <c r="BK180" i="3"/>
  <c r="BK248" i="3"/>
  <c r="J165" i="3"/>
  <c r="J219" i="4"/>
  <c r="BK161" i="4"/>
  <c r="BK200" i="4"/>
  <c r="BK219" i="4"/>
  <c r="J134" i="4"/>
  <c r="J249" i="4"/>
  <c r="J243" i="4"/>
  <c r="BK183" i="4"/>
  <c r="J136" i="4"/>
  <c r="BK175" i="4"/>
  <c r="BK250" i="4"/>
  <c r="BK212" i="4"/>
  <c r="J232" i="4"/>
  <c r="BK238" i="4"/>
  <c r="BK137" i="4"/>
  <c r="J237" i="4"/>
  <c r="J167" i="4"/>
  <c r="BK239" i="5"/>
  <c r="J165" i="5"/>
  <c r="BK237" i="5"/>
  <c r="BK203" i="5"/>
  <c r="J226" i="5"/>
  <c r="J149" i="5"/>
  <c r="BK226" i="5"/>
  <c r="J256" i="5"/>
  <c r="J169" i="5"/>
  <c r="J250" i="5"/>
  <c r="BK195" i="5"/>
  <c r="BK257" i="5"/>
  <c r="BK194" i="5"/>
  <c r="J137" i="5"/>
  <c r="BK233" i="5"/>
  <c r="J249" i="5"/>
  <c r="J143" i="5"/>
  <c r="J244" i="6"/>
  <c r="BK212" i="6"/>
  <c r="BK241" i="6"/>
  <c r="BK163" i="6"/>
  <c r="BK253" i="6"/>
  <c r="J162" i="6"/>
  <c r="J206" i="6"/>
  <c r="J253" i="6"/>
  <c r="J191" i="6"/>
  <c r="BK248" i="6"/>
  <c r="J245" i="6"/>
  <c r="J173" i="6"/>
  <c r="J242" i="6"/>
  <c r="J254" i="6"/>
  <c r="BK198" i="6"/>
  <c r="J239" i="6"/>
  <c r="BK169" i="6"/>
  <c r="J195" i="7"/>
  <c r="BK153" i="7"/>
  <c r="J159" i="7"/>
  <c r="J194" i="7"/>
  <c r="J189" i="7"/>
  <c r="BK200" i="7"/>
  <c r="J192" i="7"/>
  <c r="BK179" i="7"/>
  <c r="J179" i="7"/>
  <c r="BK141" i="7"/>
  <c r="J160" i="2"/>
  <c r="BK209" i="2"/>
  <c r="J206" i="2"/>
  <c r="J169" i="2"/>
  <c r="BK141" i="2"/>
  <c r="BK247" i="2"/>
  <c r="BK242" i="2"/>
  <c r="BK232" i="2"/>
  <c r="J161" i="2"/>
  <c r="BK183" i="2"/>
  <c r="J159" i="2"/>
  <c r="BK161" i="2"/>
  <c r="BK239" i="3"/>
  <c r="J209" i="3"/>
  <c r="J146" i="3"/>
  <c r="BK241" i="3"/>
  <c r="BK213" i="3"/>
  <c r="BK261" i="3"/>
  <c r="BK152" i="3"/>
  <c r="J237" i="3"/>
  <c r="J138" i="3"/>
  <c r="BK183" i="3"/>
  <c r="BK167" i="3"/>
  <c r="J248" i="4"/>
  <c r="J164" i="4"/>
  <c r="BK177" i="4"/>
  <c r="J152" i="4"/>
  <c r="J160" i="4"/>
  <c r="BK241" i="4"/>
  <c r="BK180" i="4"/>
  <c r="BK237" i="4"/>
  <c r="BK261" i="4"/>
  <c r="BK232" i="4"/>
  <c r="BK152" i="4"/>
  <c r="J197" i="4"/>
  <c r="J257" i="4"/>
  <c r="BK213" i="4"/>
  <c r="J240" i="5"/>
  <c r="BK206" i="5"/>
  <c r="BK253" i="5"/>
  <c r="J200" i="5"/>
  <c r="J248" i="5"/>
  <c r="J177" i="5"/>
  <c r="BK243" i="5"/>
  <c r="J164" i="5"/>
  <c r="BK242" i="5"/>
  <c r="J180" i="5"/>
  <c r="J233" i="5"/>
  <c r="BK161" i="5"/>
  <c r="J213" i="5"/>
  <c r="BK248" i="5"/>
  <c r="J141" i="5"/>
  <c r="J232" i="6"/>
  <c r="J251" i="6"/>
  <c r="J165" i="6"/>
  <c r="J134" i="6"/>
  <c r="BK149" i="6"/>
  <c r="J154" i="6"/>
  <c r="BK134" i="6"/>
  <c r="BK240" i="6"/>
  <c r="J243" i="6"/>
  <c r="J261" i="6"/>
  <c r="J177" i="6"/>
  <c r="BK232" i="6"/>
  <c r="J234" i="6"/>
  <c r="J212" i="6"/>
  <c r="J238" i="6"/>
  <c r="BK193" i="7"/>
  <c r="BK140" i="7"/>
  <c r="BK159" i="7"/>
  <c r="J197" i="7"/>
  <c r="J199" i="7"/>
  <c r="BK199" i="7"/>
  <c r="J143" i="2"/>
  <c r="BK138" i="2"/>
  <c r="J195" i="2"/>
  <c r="J219" i="2"/>
  <c r="BK213" i="2"/>
  <c r="J237" i="2"/>
  <c r="J247" i="2"/>
  <c r="J241" i="2"/>
  <c r="J226" i="2"/>
  <c r="J163" i="2"/>
  <c r="BK235" i="2"/>
  <c r="J149" i="2"/>
  <c r="BK167" i="2"/>
  <c r="J157" i="2"/>
  <c r="BK257" i="3"/>
  <c r="J169" i="3"/>
  <c r="BK132" i="3"/>
  <c r="J143" i="4"/>
  <c r="BK245" i="4"/>
  <c r="BK255" i="4"/>
  <c r="BK246" i="4"/>
  <c r="J236" i="4"/>
  <c r="J171" i="4"/>
  <c r="J216" i="4"/>
  <c r="BK163" i="4"/>
  <c r="J177" i="4"/>
  <c r="J146" i="4"/>
  <c r="J159" i="4"/>
  <c r="BK191" i="4"/>
  <c r="BK216" i="4"/>
  <c r="J225" i="5"/>
  <c r="J254" i="5"/>
  <c r="BK173" i="5"/>
  <c r="J219" i="5"/>
  <c r="J229" i="5"/>
  <c r="J161" i="5"/>
  <c r="J194" i="5"/>
  <c r="BK143" i="5"/>
  <c r="BK219" i="5"/>
  <c r="BK169" i="5"/>
  <c r="J198" i="5"/>
  <c r="J237" i="5"/>
  <c r="J259" i="5"/>
  <c r="BK256" i="5"/>
  <c r="BK191" i="5"/>
  <c r="BK255" i="6"/>
  <c r="BK203" i="6"/>
  <c r="J235" i="6"/>
  <c r="J257" i="6"/>
  <c r="BK233" i="6"/>
  <c r="J155" i="6"/>
  <c r="BK159" i="6"/>
  <c r="J237" i="6"/>
  <c r="J141" i="6"/>
  <c r="J164" i="6"/>
  <c r="BK238" i="6"/>
  <c r="BK257" i="6"/>
  <c r="BK152" i="6"/>
  <c r="BK197" i="6"/>
  <c r="J146" i="6"/>
  <c r="BK194" i="7"/>
  <c r="BK144" i="7"/>
  <c r="BK191" i="7"/>
  <c r="BK198" i="7"/>
  <c r="J129" i="7"/>
  <c r="BK137" i="7"/>
  <c r="J128" i="7"/>
  <c r="BK132" i="7"/>
  <c r="BK190" i="7"/>
  <c r="J191" i="7"/>
  <c r="BK156" i="7"/>
  <c r="J153" i="7"/>
  <c r="J175" i="2"/>
  <c r="J229" i="2"/>
  <c r="BK164" i="2"/>
  <c r="J225" i="2"/>
  <c r="BK234" i="2"/>
  <c r="BK154" i="2"/>
  <c r="J240" i="2"/>
  <c r="J165" i="2"/>
  <c r="J244" i="2"/>
  <c r="J236" i="2"/>
  <c r="J200" i="2"/>
  <c r="J134" i="2"/>
  <c r="J132" i="2"/>
  <c r="J154" i="2"/>
  <c r="BK149" i="2"/>
  <c r="BK238" i="3"/>
  <c r="J206" i="3"/>
  <c r="BK246" i="3"/>
  <c r="J246" i="3"/>
  <c r="J256" i="3"/>
  <c r="BK255" i="3"/>
  <c r="BK216" i="3"/>
  <c r="BK138" i="3"/>
  <c r="BK165" i="3"/>
  <c r="BK256" i="3"/>
  <c r="BK159" i="3"/>
  <c r="J242" i="3"/>
  <c r="J171" i="3"/>
  <c r="J239" i="3"/>
  <c r="J177" i="3"/>
  <c r="J249" i="3"/>
  <c r="BK162" i="3"/>
  <c r="J203" i="4"/>
  <c r="J244" i="4"/>
  <c r="J252" i="4"/>
  <c r="BK138" i="4"/>
  <c r="J173" i="4"/>
  <c r="BK160" i="4"/>
  <c r="J242" i="4"/>
  <c r="BK197" i="4"/>
  <c r="BK169" i="4"/>
  <c r="BK236" i="4"/>
  <c r="BK171" i="4"/>
  <c r="J247" i="4"/>
  <c r="J194" i="4"/>
  <c r="BK136" i="4"/>
  <c r="J258" i="4"/>
  <c r="J138" i="4"/>
  <c r="J238" i="4"/>
  <c r="J234" i="4"/>
  <c r="BK154" i="4"/>
  <c r="BK197" i="5"/>
  <c r="BK132" i="5"/>
  <c r="BK205" i="5"/>
  <c r="J251" i="5"/>
  <c r="J157" i="5"/>
  <c r="J255" i="5"/>
  <c r="BK252" i="5"/>
  <c r="BK162" i="5"/>
  <c r="J173" i="5"/>
  <c r="J253" i="5"/>
  <c r="BK232" i="5"/>
  <c r="BK164" i="5"/>
  <c r="J232" i="5"/>
  <c r="J212" i="5"/>
  <c r="J246" i="5"/>
  <c r="J257" i="5"/>
  <c r="J242" i="5"/>
  <c r="BK246" i="6"/>
  <c r="J195" i="6"/>
  <c r="BK191" i="6"/>
  <c r="BK243" i="6"/>
  <c r="BK167" i="6"/>
  <c r="BK141" i="6"/>
  <c r="BK132" i="6"/>
  <c r="BK235" i="6"/>
  <c r="BK254" i="6"/>
  <c r="J249" i="6"/>
  <c r="J197" i="6"/>
  <c r="J229" i="6"/>
  <c r="BK237" i="6"/>
  <c r="BK165" i="6"/>
  <c r="J161" i="6"/>
  <c r="BK164" i="6"/>
  <c r="J181" i="7"/>
  <c r="BK188" i="7"/>
  <c r="BK186" i="7"/>
  <c r="J165" i="7"/>
  <c r="J183" i="7"/>
  <c r="BK197" i="7"/>
  <c r="J202" i="7"/>
  <c r="J182" i="7"/>
  <c r="J148" i="7"/>
  <c r="J134" i="7"/>
  <c r="J197" i="2"/>
  <c r="BK233" i="2"/>
  <c r="J152" i="2"/>
  <c r="BK205" i="2"/>
  <c r="BK195" i="2"/>
  <c r="J177" i="2"/>
  <c r="BK163" i="2"/>
  <c r="BK240" i="2"/>
  <c r="J209" i="2"/>
  <c r="J141" i="2"/>
  <c r="J183" i="2"/>
  <c r="BK173" i="2"/>
  <c r="BK143" i="2"/>
  <c r="J252" i="3"/>
  <c r="BK236" i="3"/>
  <c r="BK194" i="3"/>
  <c r="BK233" i="3"/>
  <c r="J175" i="3"/>
  <c r="J162" i="3"/>
  <c r="BK243" i="3"/>
  <c r="J134" i="3"/>
  <c r="J229" i="3"/>
  <c r="BK245" i="3"/>
  <c r="BK137" i="3"/>
  <c r="BK225" i="3"/>
  <c r="J143" i="3"/>
  <c r="J163" i="4"/>
  <c r="BK243" i="4"/>
  <c r="BK233" i="4"/>
  <c r="BK198" i="4"/>
  <c r="BK234" i="4"/>
  <c r="J225" i="4"/>
  <c r="J251" i="4"/>
  <c r="J191" i="4"/>
  <c r="J259" i="4"/>
  <c r="BK209" i="4"/>
  <c r="BK249" i="4"/>
  <c r="J195" i="4"/>
  <c r="BK254" i="4"/>
  <c r="BK247" i="5"/>
  <c r="BK165" i="5"/>
  <c r="BK175" i="5"/>
  <c r="BK137" i="5"/>
  <c r="J197" i="5"/>
  <c r="BK163" i="5"/>
  <c r="BK225" i="5"/>
  <c r="J163" i="5"/>
  <c r="BK245" i="5"/>
  <c r="BK258" i="5"/>
  <c r="BK146" i="5"/>
  <c r="BK256" i="6"/>
  <c r="J200" i="6"/>
  <c r="J216" i="6"/>
  <c r="BK250" i="6"/>
  <c r="BK138" i="6"/>
  <c r="J256" i="6"/>
  <c r="BK245" i="6"/>
  <c r="J209" i="6"/>
  <c r="J163" i="6"/>
  <c r="BK175" i="6"/>
  <c r="J194" i="6"/>
  <c r="BK229" i="6"/>
  <c r="J136" i="6"/>
  <c r="J183" i="6"/>
  <c r="J188" i="7"/>
  <c r="J186" i="7"/>
  <c r="J171" i="7"/>
  <c r="J187" i="7"/>
  <c r="BK149" i="7"/>
  <c r="BK180" i="7"/>
  <c r="BK143" i="7"/>
  <c r="J193" i="7"/>
  <c r="BK175" i="7"/>
  <c r="J131" i="7"/>
  <c r="J194" i="2"/>
  <c r="BK137" i="2"/>
  <c r="BK241" i="2"/>
  <c r="J203" i="2"/>
  <c r="J239" i="2"/>
  <c r="BK225" i="2"/>
  <c r="BK169" i="2"/>
  <c r="J136" i="2"/>
  <c r="BK197" i="2"/>
  <c r="BK165" i="2"/>
  <c r="BK240" i="3"/>
  <c r="BK205" i="3"/>
  <c r="J198" i="3"/>
  <c r="J197" i="3"/>
  <c r="J191" i="3"/>
  <c r="BK169" i="3"/>
  <c r="J164" i="3"/>
  <c r="BK149" i="3"/>
  <c r="J240" i="3"/>
  <c r="BK177" i="3"/>
  <c r="J248" i="3"/>
  <c r="BK209" i="3"/>
  <c r="BK154" i="3"/>
  <c r="BK200" i="3"/>
  <c r="J261" i="3"/>
  <c r="J236" i="3"/>
  <c r="J258" i="3"/>
  <c r="BK206" i="3"/>
  <c r="BK249" i="3"/>
  <c r="J173" i="3"/>
  <c r="J226" i="3"/>
  <c r="BK164" i="3"/>
  <c r="J250" i="4"/>
  <c r="BK194" i="4"/>
  <c r="BK253" i="4"/>
  <c r="BK149" i="4"/>
  <c r="J206" i="4"/>
  <c r="J255" i="4"/>
  <c r="J154" i="4"/>
  <c r="J226" i="4"/>
  <c r="BK216" i="5"/>
  <c r="J134" i="5"/>
  <c r="J216" i="5"/>
  <c r="J159" i="5"/>
  <c r="BK160" i="5"/>
  <c r="J154" i="5"/>
  <c r="BK244" i="5"/>
  <c r="BK249" i="5"/>
  <c r="BK152" i="5"/>
  <c r="J252" i="5"/>
  <c r="BK213" i="5"/>
  <c r="J235" i="5"/>
  <c r="BK250" i="5"/>
  <c r="J261" i="5"/>
  <c r="BK200" i="5"/>
  <c r="BK246" i="5"/>
  <c r="J259" i="6"/>
  <c r="BK225" i="6"/>
  <c r="BK162" i="6"/>
  <c r="J240" i="6"/>
  <c r="BK258" i="6"/>
  <c r="BK160" i="6"/>
  <c r="BK242" i="6"/>
  <c r="J152" i="6"/>
  <c r="J203" i="6"/>
  <c r="J159" i="6"/>
  <c r="BK209" i="6"/>
  <c r="J236" i="6"/>
  <c r="J205" i="6"/>
  <c r="BK171" i="6"/>
  <c r="BK143" i="6"/>
  <c r="BK178" i="7"/>
  <c r="BK130" i="7"/>
  <c r="J137" i="7"/>
  <c r="BK150" i="7"/>
  <c r="J146" i="7"/>
  <c r="J198" i="7"/>
  <c r="J151" i="7"/>
  <c r="J180" i="7"/>
  <c r="BK187" i="7"/>
  <c r="J143" i="7"/>
  <c r="BK128" i="7"/>
  <c r="BK252" i="3"/>
  <c r="J238" i="3"/>
  <c r="J167" i="3"/>
  <c r="BK143" i="3"/>
  <c r="BK244" i="3"/>
  <c r="J205" i="3"/>
  <c r="J137" i="3"/>
  <c r="J141" i="3"/>
  <c r="BK258" i="3"/>
  <c r="BK141" i="3"/>
  <c r="J213" i="3"/>
  <c r="J254" i="3"/>
  <c r="J136" i="3"/>
  <c r="J180" i="3"/>
  <c r="BK251" i="4"/>
  <c r="BK195" i="4"/>
  <c r="BK259" i="4"/>
  <c r="J169" i="4"/>
  <c r="BK203" i="4"/>
  <c r="J229" i="4"/>
  <c r="BK252" i="4"/>
  <c r="BK248" i="4"/>
  <c r="J205" i="4"/>
  <c r="BK167" i="4"/>
  <c r="J209" i="4"/>
  <c r="BK240" i="4"/>
  <c r="BK157" i="4"/>
  <c r="J240" i="4"/>
  <c r="BK165" i="4"/>
  <c r="J245" i="4"/>
  <c r="BK164" i="4"/>
  <c r="J209" i="5"/>
  <c r="BK136" i="5"/>
  <c r="BK235" i="5"/>
  <c r="BK198" i="5"/>
  <c r="J236" i="5"/>
  <c r="J205" i="5"/>
  <c r="BK240" i="5"/>
  <c r="BK155" i="5"/>
  <c r="BK171" i="5"/>
  <c r="J258" i="5"/>
  <c r="BK238" i="5"/>
  <c r="BK157" i="5"/>
  <c r="J132" i="5"/>
  <c r="J136" i="5"/>
  <c r="BK241" i="5"/>
  <c r="BK259" i="5"/>
  <c r="BK180" i="5"/>
  <c r="BK239" i="6"/>
  <c r="BK244" i="6"/>
  <c r="J169" i="6"/>
  <c r="J137" i="6"/>
  <c r="BK219" i="6"/>
  <c r="BK205" i="6"/>
  <c r="J241" i="6"/>
  <c r="J149" i="6"/>
  <c r="BK183" i="6"/>
  <c r="BK247" i="6"/>
  <c r="J171" i="6"/>
  <c r="BK251" i="6"/>
  <c r="BK161" i="6"/>
  <c r="BK206" i="6"/>
  <c r="J200" i="7"/>
  <c r="J172" i="7"/>
  <c r="BK185" i="7"/>
  <c r="J142" i="7"/>
  <c r="BK195" i="7"/>
  <c r="J141" i="7"/>
  <c r="BK134" i="7"/>
  <c r="J185" i="7"/>
  <c r="J130" i="7"/>
  <c r="BK189" i="7"/>
  <c r="BK162" i="7"/>
  <c r="J135" i="7"/>
  <c r="J138" i="2"/>
  <c r="J235" i="2"/>
  <c r="J180" i="2"/>
  <c r="BK136" i="2"/>
  <c r="J233" i="2"/>
  <c r="J162" i="2"/>
  <c r="J242" i="2"/>
  <c r="J216" i="2"/>
  <c r="BK245" i="2"/>
  <c r="BK238" i="2"/>
  <c r="BK203" i="2"/>
  <c r="J155" i="2"/>
  <c r="BK162" i="2"/>
  <c r="BK175" i="2"/>
  <c r="BK155" i="2"/>
  <c r="BK159" i="2"/>
  <c r="J216" i="3"/>
  <c r="J235" i="3"/>
  <c r="J160" i="3"/>
  <c r="J244" i="3"/>
  <c r="BK251" i="3"/>
  <c r="BK146" i="3"/>
  <c r="J247" i="3"/>
  <c r="BK212" i="3"/>
  <c r="BK160" i="3"/>
  <c r="BK253" i="3"/>
  <c r="J157" i="3"/>
  <c r="J259" i="3"/>
  <c r="BK155" i="3"/>
  <c r="J233" i="3"/>
  <c r="BK157" i="3"/>
  <c r="BK197" i="3"/>
  <c r="BK171" i="3"/>
  <c r="BK219" i="3"/>
  <c r="J149" i="3"/>
  <c r="BK225" i="4"/>
  <c r="J162" i="4"/>
  <c r="BK242" i="4"/>
  <c r="BK205" i="4"/>
  <c r="J175" i="4"/>
  <c r="BK134" i="4"/>
  <c r="BK235" i="4"/>
  <c r="J132" i="4"/>
  <c r="J213" i="4"/>
  <c r="BK162" i="4"/>
  <c r="J233" i="4"/>
  <c r="J137" i="4"/>
  <c r="BK141" i="4"/>
  <c r="J183" i="4"/>
  <c r="J155" i="4"/>
  <c r="BK229" i="4"/>
  <c r="J241" i="5"/>
  <c r="J167" i="5"/>
  <c r="J234" i="5"/>
  <c r="J152" i="5"/>
  <c r="J203" i="5"/>
  <c r="J138" i="5"/>
  <c r="J175" i="5"/>
  <c r="BK236" i="5"/>
  <c r="BK138" i="5"/>
  <c r="J239" i="5"/>
  <c r="J191" i="5"/>
  <c r="J243" i="5"/>
  <c r="BK261" i="5"/>
  <c r="J162" i="5"/>
  <c r="J244" i="5"/>
  <c r="BK255" i="5"/>
  <c r="BK183" i="5"/>
  <c r="BK261" i="6"/>
  <c r="J213" i="6"/>
  <c r="BK234" i="6"/>
  <c r="BK146" i="6"/>
  <c r="BK236" i="6"/>
  <c r="BK259" i="6"/>
  <c r="BK195" i="6"/>
  <c r="J247" i="6"/>
  <c r="BK194" i="6"/>
  <c r="J219" i="6"/>
  <c r="J258" i="6"/>
  <c r="J246" i="6"/>
  <c r="J138" i="6"/>
  <c r="BK216" i="6"/>
  <c r="J132" i="6"/>
  <c r="J180" i="6"/>
  <c r="BK184" i="7"/>
  <c r="BK196" i="7"/>
  <c r="BK148" i="7"/>
  <c r="J140" i="7"/>
  <c r="J156" i="7"/>
  <c r="P131" i="2" l="1"/>
  <c r="P151" i="2"/>
  <c r="T168" i="2"/>
  <c r="P231" i="2"/>
  <c r="P230" i="2" s="1"/>
  <c r="P140" i="3"/>
  <c r="BK168" i="3"/>
  <c r="J168" i="3" s="1"/>
  <c r="J104" i="3" s="1"/>
  <c r="BK231" i="3"/>
  <c r="J231" i="3"/>
  <c r="J108" i="3" s="1"/>
  <c r="T151" i="4"/>
  <c r="P199" i="4"/>
  <c r="R140" i="5"/>
  <c r="R130" i="5" s="1"/>
  <c r="R231" i="5"/>
  <c r="R230" i="5" s="1"/>
  <c r="R140" i="6"/>
  <c r="BK174" i="6"/>
  <c r="J174" i="6" s="1"/>
  <c r="J105" i="6" s="1"/>
  <c r="T199" i="6"/>
  <c r="BK140" i="2"/>
  <c r="BK130" i="2" s="1"/>
  <c r="J130" i="2" s="1"/>
  <c r="J97" i="2" s="1"/>
  <c r="BK199" i="2"/>
  <c r="J199" i="2"/>
  <c r="J106" i="2" s="1"/>
  <c r="P168" i="3"/>
  <c r="T199" i="3"/>
  <c r="R131" i="4"/>
  <c r="T168" i="4"/>
  <c r="R231" i="4"/>
  <c r="R230" i="4"/>
  <c r="P231" i="5"/>
  <c r="P230" i="5" s="1"/>
  <c r="R131" i="5"/>
  <c r="BK168" i="5"/>
  <c r="J168" i="5" s="1"/>
  <c r="J104" i="5" s="1"/>
  <c r="T231" i="5"/>
  <c r="T230" i="5"/>
  <c r="P168" i="6"/>
  <c r="T174" i="6"/>
  <c r="BK151" i="2"/>
  <c r="J151" i="2"/>
  <c r="J103" i="2" s="1"/>
  <c r="P199" i="2"/>
  <c r="R131" i="3"/>
  <c r="T151" i="3"/>
  <c r="BK199" i="3"/>
  <c r="J199" i="3" s="1"/>
  <c r="J106" i="3" s="1"/>
  <c r="R151" i="4"/>
  <c r="T174" i="4"/>
  <c r="BK151" i="6"/>
  <c r="J151" i="6"/>
  <c r="J103" i="6"/>
  <c r="BK199" i="6"/>
  <c r="J199" i="6" s="1"/>
  <c r="J106" i="6" s="1"/>
  <c r="BK139" i="7"/>
  <c r="R131" i="2"/>
  <c r="T199" i="2"/>
  <c r="P131" i="3"/>
  <c r="P130" i="3"/>
  <c r="R174" i="3"/>
  <c r="BK140" i="4"/>
  <c r="J140" i="4"/>
  <c r="J99" i="4"/>
  <c r="R168" i="4"/>
  <c r="R199" i="4"/>
  <c r="P140" i="5"/>
  <c r="BK174" i="5"/>
  <c r="J174" i="5" s="1"/>
  <c r="J105" i="5" s="1"/>
  <c r="T174" i="5"/>
  <c r="BK140" i="6"/>
  <c r="BK130" i="6" s="1"/>
  <c r="J130" i="6" s="1"/>
  <c r="J97" i="6" s="1"/>
  <c r="R199" i="6"/>
  <c r="BK152" i="7"/>
  <c r="J152" i="7" s="1"/>
  <c r="J102" i="7" s="1"/>
  <c r="R151" i="2"/>
  <c r="T174" i="2"/>
  <c r="T140" i="3"/>
  <c r="BK174" i="3"/>
  <c r="J174" i="3"/>
  <c r="J105" i="3"/>
  <c r="P231" i="3"/>
  <c r="P230" i="3" s="1"/>
  <c r="P140" i="4"/>
  <c r="BK168" i="4"/>
  <c r="J168" i="4" s="1"/>
  <c r="J104" i="4" s="1"/>
  <c r="BK231" i="4"/>
  <c r="J231" i="4"/>
  <c r="J108" i="4" s="1"/>
  <c r="BK131" i="5"/>
  <c r="T140" i="5"/>
  <c r="P168" i="5"/>
  <c r="BK199" i="5"/>
  <c r="J199" i="5" s="1"/>
  <c r="J106" i="5" s="1"/>
  <c r="P151" i="6"/>
  <c r="BK231" i="6"/>
  <c r="BK127" i="7"/>
  <c r="J127" i="7"/>
  <c r="J98" i="7"/>
  <c r="P152" i="7"/>
  <c r="R199" i="2"/>
  <c r="R140" i="3"/>
  <c r="T168" i="3"/>
  <c r="R231" i="3"/>
  <c r="R230" i="3" s="1"/>
  <c r="T131" i="4"/>
  <c r="P168" i="4"/>
  <c r="T199" i="4"/>
  <c r="T131" i="5"/>
  <c r="T130" i="5"/>
  <c r="R168" i="5"/>
  <c r="R199" i="5"/>
  <c r="T140" i="6"/>
  <c r="R168" i="6"/>
  <c r="R174" i="6"/>
  <c r="T127" i="7"/>
  <c r="T126" i="7" s="1"/>
  <c r="P147" i="7"/>
  <c r="R152" i="7"/>
  <c r="BK131" i="2"/>
  <c r="J131" i="2" s="1"/>
  <c r="J98" i="2" s="1"/>
  <c r="T140" i="2"/>
  <c r="BK168" i="2"/>
  <c r="J168" i="2" s="1"/>
  <c r="J104" i="2" s="1"/>
  <c r="R174" i="2"/>
  <c r="BK140" i="3"/>
  <c r="J140" i="3" s="1"/>
  <c r="J99" i="3" s="1"/>
  <c r="P151" i="3"/>
  <c r="R199" i="3"/>
  <c r="BK151" i="5"/>
  <c r="J151" i="5"/>
  <c r="J103" i="5"/>
  <c r="T199" i="5"/>
  <c r="P131" i="6"/>
  <c r="T231" i="6"/>
  <c r="T230" i="6"/>
  <c r="R139" i="7"/>
  <c r="BK177" i="7"/>
  <c r="J177" i="7"/>
  <c r="J104" i="7"/>
  <c r="R140" i="2"/>
  <c r="P168" i="2"/>
  <c r="R231" i="2"/>
  <c r="R230" i="2"/>
  <c r="BK131" i="3"/>
  <c r="R151" i="3"/>
  <c r="T231" i="3"/>
  <c r="T230" i="3"/>
  <c r="P131" i="4"/>
  <c r="P130" i="4" s="1"/>
  <c r="BK151" i="4"/>
  <c r="J151" i="4"/>
  <c r="J103" i="4" s="1"/>
  <c r="P174" i="4"/>
  <c r="P231" i="4"/>
  <c r="P230" i="4"/>
  <c r="P131" i="5"/>
  <c r="P130" i="5" s="1"/>
  <c r="R151" i="5"/>
  <c r="BK231" i="5"/>
  <c r="J231" i="5" s="1"/>
  <c r="J108" i="5" s="1"/>
  <c r="T131" i="6"/>
  <c r="T130" i="6" s="1"/>
  <c r="T151" i="6"/>
  <c r="T150" i="6"/>
  <c r="T168" i="6"/>
  <c r="R231" i="6"/>
  <c r="R230" i="6"/>
  <c r="P127" i="7"/>
  <c r="P126" i="7" s="1"/>
  <c r="P139" i="7"/>
  <c r="P138" i="7"/>
  <c r="T147" i="7"/>
  <c r="P177" i="7"/>
  <c r="P176" i="7" s="1"/>
  <c r="T151" i="2"/>
  <c r="T150" i="2"/>
  <c r="P174" i="2"/>
  <c r="T131" i="3"/>
  <c r="T130" i="3"/>
  <c r="P174" i="3"/>
  <c r="T174" i="3"/>
  <c r="T140" i="4"/>
  <c r="R174" i="4"/>
  <c r="T151" i="5"/>
  <c r="P174" i="5"/>
  <c r="BK131" i="6"/>
  <c r="J131" i="6"/>
  <c r="J98" i="6"/>
  <c r="R151" i="6"/>
  <c r="R150" i="6" s="1"/>
  <c r="P231" i="6"/>
  <c r="P230" i="6"/>
  <c r="T139" i="7"/>
  <c r="T152" i="7"/>
  <c r="P140" i="2"/>
  <c r="BK174" i="2"/>
  <c r="J174" i="2" s="1"/>
  <c r="J105" i="2" s="1"/>
  <c r="BK231" i="2"/>
  <c r="P151" i="4"/>
  <c r="P150" i="4" s="1"/>
  <c r="BK199" i="4"/>
  <c r="J199" i="4"/>
  <c r="J106" i="4"/>
  <c r="P151" i="5"/>
  <c r="P150" i="5" s="1"/>
  <c r="P199" i="5"/>
  <c r="R131" i="6"/>
  <c r="R130" i="6" s="1"/>
  <c r="R129" i="6" s="1"/>
  <c r="P199" i="6"/>
  <c r="R147" i="7"/>
  <c r="R177" i="7"/>
  <c r="R176" i="7" s="1"/>
  <c r="T131" i="2"/>
  <c r="T130" i="2"/>
  <c r="R168" i="2"/>
  <c r="T231" i="2"/>
  <c r="T230" i="2"/>
  <c r="BK151" i="3"/>
  <c r="J151" i="3" s="1"/>
  <c r="J103" i="3" s="1"/>
  <c r="R168" i="3"/>
  <c r="P199" i="3"/>
  <c r="BK131" i="4"/>
  <c r="R140" i="4"/>
  <c r="BK174" i="4"/>
  <c r="J174" i="4" s="1"/>
  <c r="J105" i="4" s="1"/>
  <c r="T231" i="4"/>
  <c r="T230" i="4"/>
  <c r="BK140" i="5"/>
  <c r="J140" i="5" s="1"/>
  <c r="J99" i="5" s="1"/>
  <c r="T168" i="5"/>
  <c r="R174" i="5"/>
  <c r="P140" i="6"/>
  <c r="BK168" i="6"/>
  <c r="J168" i="6"/>
  <c r="J104" i="6" s="1"/>
  <c r="P174" i="6"/>
  <c r="R127" i="7"/>
  <c r="R126" i="7"/>
  <c r="BK147" i="7"/>
  <c r="J147" i="7" s="1"/>
  <c r="J101" i="7" s="1"/>
  <c r="T177" i="7"/>
  <c r="T176" i="7" s="1"/>
  <c r="BK260" i="6"/>
  <c r="J260" i="6"/>
  <c r="J109" i="6"/>
  <c r="BK145" i="4"/>
  <c r="J145" i="4" s="1"/>
  <c r="J100" i="4" s="1"/>
  <c r="BK145" i="5"/>
  <c r="J145" i="5" s="1"/>
  <c r="J100" i="5" s="1"/>
  <c r="BK145" i="6"/>
  <c r="J145" i="6"/>
  <c r="J100" i="6" s="1"/>
  <c r="BK145" i="2"/>
  <c r="J145" i="2"/>
  <c r="J100" i="2"/>
  <c r="BK145" i="3"/>
  <c r="J145" i="3" s="1"/>
  <c r="J100" i="3" s="1"/>
  <c r="BK148" i="4"/>
  <c r="J148" i="4" s="1"/>
  <c r="J101" i="4" s="1"/>
  <c r="BK260" i="5"/>
  <c r="J260" i="5"/>
  <c r="J109" i="5" s="1"/>
  <c r="BK260" i="3"/>
  <c r="J260" i="3"/>
  <c r="J109" i="3"/>
  <c r="BK148" i="5"/>
  <c r="J148" i="5" s="1"/>
  <c r="J101" i="5" s="1"/>
  <c r="BK148" i="3"/>
  <c r="J148" i="3" s="1"/>
  <c r="J101" i="3" s="1"/>
  <c r="BK148" i="6"/>
  <c r="J148" i="6"/>
  <c r="J101" i="6" s="1"/>
  <c r="BK148" i="2"/>
  <c r="J148" i="2"/>
  <c r="J101" i="2"/>
  <c r="BK260" i="4"/>
  <c r="J260" i="4" s="1"/>
  <c r="J109" i="4" s="1"/>
  <c r="BK246" i="2"/>
  <c r="J246" i="2" s="1"/>
  <c r="J109" i="2" s="1"/>
  <c r="BK201" i="7"/>
  <c r="J201" i="7"/>
  <c r="J105" i="7" s="1"/>
  <c r="E85" i="7"/>
  <c r="BF140" i="7"/>
  <c r="BF156" i="7"/>
  <c r="BF193" i="7"/>
  <c r="J231" i="6"/>
  <c r="J108" i="6" s="1"/>
  <c r="F122" i="7"/>
  <c r="BF134" i="7"/>
  <c r="BF144" i="7"/>
  <c r="BF159" i="7"/>
  <c r="BF180" i="7"/>
  <c r="BF186" i="7"/>
  <c r="BF196" i="7"/>
  <c r="BF143" i="7"/>
  <c r="BF146" i="7"/>
  <c r="BF175" i="7"/>
  <c r="BF181" i="7"/>
  <c r="BF187" i="7"/>
  <c r="BF194" i="7"/>
  <c r="J122" i="7"/>
  <c r="BF128" i="7"/>
  <c r="BF129" i="7"/>
  <c r="BF172" i="7"/>
  <c r="BF199" i="7"/>
  <c r="BF135" i="7"/>
  <c r="BF148" i="7"/>
  <c r="BF165" i="7"/>
  <c r="BF188" i="7"/>
  <c r="BF191" i="7"/>
  <c r="BF195" i="7"/>
  <c r="J119" i="7"/>
  <c r="BF137" i="7"/>
  <c r="BF142" i="7"/>
  <c r="BF185" i="7"/>
  <c r="BF197" i="7"/>
  <c r="BF132" i="7"/>
  <c r="BF183" i="7"/>
  <c r="BF192" i="7"/>
  <c r="BF200" i="7"/>
  <c r="BF130" i="7"/>
  <c r="BF131" i="7"/>
  <c r="BF141" i="7"/>
  <c r="BF184" i="7"/>
  <c r="BF190" i="7"/>
  <c r="BF150" i="7"/>
  <c r="BF171" i="7"/>
  <c r="BF189" i="7"/>
  <c r="BF202" i="7"/>
  <c r="BF149" i="7"/>
  <c r="BF151" i="7"/>
  <c r="BF153" i="7"/>
  <c r="BF162" i="7"/>
  <c r="BF178" i="7"/>
  <c r="BF179" i="7"/>
  <c r="BF182" i="7"/>
  <c r="BF198" i="7"/>
  <c r="J131" i="5"/>
  <c r="J98" i="5" s="1"/>
  <c r="E85" i="6"/>
  <c r="BF137" i="6"/>
  <c r="BF138" i="6"/>
  <c r="BF146" i="6"/>
  <c r="BF152" i="6"/>
  <c r="BF154" i="6"/>
  <c r="BF159" i="6"/>
  <c r="BF171" i="6"/>
  <c r="BF173" i="6"/>
  <c r="BF198" i="6"/>
  <c r="BF205" i="6"/>
  <c r="J123" i="6"/>
  <c r="BF149" i="6"/>
  <c r="BF191" i="6"/>
  <c r="BF195" i="6"/>
  <c r="BF197" i="6"/>
  <c r="BF203" i="6"/>
  <c r="BF212" i="6"/>
  <c r="BF216" i="6"/>
  <c r="BF241" i="6"/>
  <c r="BF141" i="6"/>
  <c r="BF163" i="6"/>
  <c r="BF167" i="6"/>
  <c r="BF169" i="6"/>
  <c r="BF194" i="6"/>
  <c r="BF232" i="6"/>
  <c r="BF257" i="6"/>
  <c r="BF132" i="6"/>
  <c r="BF162" i="6"/>
  <c r="BF180" i="6"/>
  <c r="BF234" i="6"/>
  <c r="BF236" i="6"/>
  <c r="BF240" i="6"/>
  <c r="BF255" i="6"/>
  <c r="F126" i="6"/>
  <c r="BF213" i="6"/>
  <c r="BF229" i="6"/>
  <c r="BF233" i="6"/>
  <c r="BF235" i="6"/>
  <c r="BF239" i="6"/>
  <c r="BF243" i="6"/>
  <c r="BF252" i="6"/>
  <c r="BF254" i="6"/>
  <c r="BF256" i="6"/>
  <c r="BF259" i="6"/>
  <c r="BF161" i="6"/>
  <c r="BF165" i="6"/>
  <c r="BF209" i="6"/>
  <c r="BF250" i="6"/>
  <c r="BF134" i="6"/>
  <c r="BF155" i="6"/>
  <c r="BF177" i="6"/>
  <c r="BF219" i="6"/>
  <c r="BF238" i="6"/>
  <c r="J92" i="6"/>
  <c r="BF164" i="6"/>
  <c r="BF136" i="6"/>
  <c r="BF143" i="6"/>
  <c r="BF157" i="6"/>
  <c r="BF206" i="6"/>
  <c r="BF225" i="6"/>
  <c r="BF226" i="6"/>
  <c r="BF244" i="6"/>
  <c r="BF245" i="6"/>
  <c r="BF248" i="6"/>
  <c r="BF258" i="6"/>
  <c r="BF160" i="6"/>
  <c r="BF175" i="6"/>
  <c r="BF200" i="6"/>
  <c r="BF246" i="6"/>
  <c r="BF249" i="6"/>
  <c r="BF253" i="6"/>
  <c r="BF183" i="6"/>
  <c r="BF237" i="6"/>
  <c r="BF242" i="6"/>
  <c r="BF247" i="6"/>
  <c r="BF251" i="6"/>
  <c r="BF261" i="6"/>
  <c r="J131" i="4"/>
  <c r="J98" i="4" s="1"/>
  <c r="J92" i="5"/>
  <c r="BF132" i="5"/>
  <c r="BF165" i="5"/>
  <c r="BF173" i="5"/>
  <c r="BF175" i="5"/>
  <c r="BF183" i="5"/>
  <c r="BF191" i="5"/>
  <c r="BF216" i="5"/>
  <c r="BF225" i="5"/>
  <c r="BF235" i="5"/>
  <c r="BF236" i="5"/>
  <c r="BF256" i="5"/>
  <c r="E119" i="5"/>
  <c r="BF143" i="5"/>
  <c r="BF149" i="5"/>
  <c r="BF152" i="5"/>
  <c r="BF159" i="5"/>
  <c r="BF169" i="5"/>
  <c r="BF197" i="5"/>
  <c r="BF257" i="5"/>
  <c r="BF258" i="5"/>
  <c r="BK150" i="4"/>
  <c r="J150" i="4" s="1"/>
  <c r="J102" i="4" s="1"/>
  <c r="J123" i="5"/>
  <c r="BF137" i="5"/>
  <c r="BF155" i="5"/>
  <c r="BF157" i="5"/>
  <c r="BF163" i="5"/>
  <c r="BF164" i="5"/>
  <c r="BF167" i="5"/>
  <c r="BF195" i="5"/>
  <c r="BF203" i="5"/>
  <c r="BF213" i="5"/>
  <c r="BF226" i="5"/>
  <c r="BF253" i="5"/>
  <c r="BF259" i="5"/>
  <c r="BF261" i="5"/>
  <c r="BK230" i="4"/>
  <c r="J230" i="4" s="1"/>
  <c r="J107" i="4" s="1"/>
  <c r="BF177" i="5"/>
  <c r="BF229" i="5"/>
  <c r="BF244" i="5"/>
  <c r="BF247" i="5"/>
  <c r="BF141" i="5"/>
  <c r="BF154" i="5"/>
  <c r="BF180" i="5"/>
  <c r="BF234" i="5"/>
  <c r="BF237" i="5"/>
  <c r="BF251" i="5"/>
  <c r="BF254" i="5"/>
  <c r="BF146" i="5"/>
  <c r="BF238" i="5"/>
  <c r="BF241" i="5"/>
  <c r="BF252" i="5"/>
  <c r="BF209" i="5"/>
  <c r="BF232" i="5"/>
  <c r="BF240" i="5"/>
  <c r="BF245" i="5"/>
  <c r="BF249" i="5"/>
  <c r="F92" i="5"/>
  <c r="BF136" i="5"/>
  <c r="BF161" i="5"/>
  <c r="BF206" i="5"/>
  <c r="BF233" i="5"/>
  <c r="BF243" i="5"/>
  <c r="BF246" i="5"/>
  <c r="BF134" i="5"/>
  <c r="BF138" i="5"/>
  <c r="BF160" i="5"/>
  <c r="BF194" i="5"/>
  <c r="BF200" i="5"/>
  <c r="BF212" i="5"/>
  <c r="BF219" i="5"/>
  <c r="BF239" i="5"/>
  <c r="BF248" i="5"/>
  <c r="BF250" i="5"/>
  <c r="BF162" i="5"/>
  <c r="BF171" i="5"/>
  <c r="BF198" i="5"/>
  <c r="BF205" i="5"/>
  <c r="BF242" i="5"/>
  <c r="BF255" i="5"/>
  <c r="BF161" i="4"/>
  <c r="BF175" i="4"/>
  <c r="BF205" i="4"/>
  <c r="BF209" i="4"/>
  <c r="BF236" i="4"/>
  <c r="BF240" i="4"/>
  <c r="BF247" i="4"/>
  <c r="BF194" i="4"/>
  <c r="BF241" i="4"/>
  <c r="BF248" i="4"/>
  <c r="BF256" i="4"/>
  <c r="BK230" i="3"/>
  <c r="J230" i="3"/>
  <c r="J107" i="3"/>
  <c r="J123" i="4"/>
  <c r="BF134" i="4"/>
  <c r="BF143" i="4"/>
  <c r="BF149" i="4"/>
  <c r="BF155" i="4"/>
  <c r="BF200" i="4"/>
  <c r="BF235" i="4"/>
  <c r="BF242" i="4"/>
  <c r="BF245" i="4"/>
  <c r="BF132" i="4"/>
  <c r="BF180" i="4"/>
  <c r="BF213" i="4"/>
  <c r="BF219" i="4"/>
  <c r="BF246" i="4"/>
  <c r="BF250" i="4"/>
  <c r="BF259" i="4"/>
  <c r="J126" i="4"/>
  <c r="BF141" i="4"/>
  <c r="BF146" i="4"/>
  <c r="BF165" i="4"/>
  <c r="BF169" i="4"/>
  <c r="BF203" i="4"/>
  <c r="BF216" i="4"/>
  <c r="BF251" i="4"/>
  <c r="BF253" i="4"/>
  <c r="BF261" i="4"/>
  <c r="E85" i="4"/>
  <c r="BF152" i="4"/>
  <c r="BF160" i="4"/>
  <c r="BF164" i="4"/>
  <c r="BF197" i="4"/>
  <c r="BF226" i="4"/>
  <c r="BF243" i="4"/>
  <c r="BF254" i="4"/>
  <c r="BF258" i="4"/>
  <c r="J131" i="3"/>
  <c r="J98" i="3"/>
  <c r="BF159" i="4"/>
  <c r="BF191" i="4"/>
  <c r="BF212" i="4"/>
  <c r="BF244" i="4"/>
  <c r="BF249" i="4"/>
  <c r="BF136" i="4"/>
  <c r="BF195" i="4"/>
  <c r="BF225" i="4"/>
  <c r="BF257" i="4"/>
  <c r="BF138" i="4"/>
  <c r="BF162" i="4"/>
  <c r="BF167" i="4"/>
  <c r="BF177" i="4"/>
  <c r="F126" i="4"/>
  <c r="BF157" i="4"/>
  <c r="BF163" i="4"/>
  <c r="BF173" i="4"/>
  <c r="BF206" i="4"/>
  <c r="BF234" i="4"/>
  <c r="BF237" i="4"/>
  <c r="BF137" i="4"/>
  <c r="BF183" i="4"/>
  <c r="BF229" i="4"/>
  <c r="BF154" i="4"/>
  <c r="BF171" i="4"/>
  <c r="BF198" i="4"/>
  <c r="BF232" i="4"/>
  <c r="BF233" i="4"/>
  <c r="BF238" i="4"/>
  <c r="BF239" i="4"/>
  <c r="BF252" i="4"/>
  <c r="BF255" i="4"/>
  <c r="J89" i="3"/>
  <c r="BF155" i="3"/>
  <c r="BF197" i="3"/>
  <c r="BF206" i="3"/>
  <c r="BF229" i="3"/>
  <c r="BF234" i="3"/>
  <c r="BF241" i="3"/>
  <c r="BF245" i="3"/>
  <c r="BF253" i="3"/>
  <c r="BF138" i="3"/>
  <c r="BF152" i="3"/>
  <c r="BF157" i="3"/>
  <c r="BF205" i="3"/>
  <c r="BF209" i="3"/>
  <c r="BF213" i="3"/>
  <c r="BF233" i="3"/>
  <c r="BF236" i="3"/>
  <c r="BF240" i="3"/>
  <c r="BF252" i="3"/>
  <c r="E119" i="3"/>
  <c r="BF149" i="3"/>
  <c r="BF165" i="3"/>
  <c r="BF180" i="3"/>
  <c r="BF195" i="3"/>
  <c r="BF235" i="3"/>
  <c r="BF239" i="3"/>
  <c r="BF246" i="3"/>
  <c r="BF251" i="3"/>
  <c r="BF255" i="3"/>
  <c r="BF257" i="3"/>
  <c r="BF259" i="3"/>
  <c r="BF137" i="3"/>
  <c r="BF164" i="3"/>
  <c r="BF183" i="3"/>
  <c r="BF238" i="3"/>
  <c r="BF258" i="3"/>
  <c r="J231" i="2"/>
  <c r="J108" i="2"/>
  <c r="J126" i="3"/>
  <c r="BF261" i="3"/>
  <c r="F92" i="3"/>
  <c r="BF132" i="3"/>
  <c r="BF160" i="3"/>
  <c r="BF167" i="3"/>
  <c r="BF171" i="3"/>
  <c r="BF216" i="3"/>
  <c r="BF232" i="3"/>
  <c r="BF243" i="3"/>
  <c r="BF250" i="3"/>
  <c r="BF143" i="3"/>
  <c r="BF162" i="3"/>
  <c r="BF177" i="3"/>
  <c r="BF198" i="3"/>
  <c r="BF200" i="3"/>
  <c r="BF237" i="3"/>
  <c r="BF242" i="3"/>
  <c r="BF169" i="3"/>
  <c r="BF134" i="3"/>
  <c r="BF154" i="3"/>
  <c r="BF163" i="3"/>
  <c r="BF173" i="3"/>
  <c r="BF191" i="3"/>
  <c r="BF203" i="3"/>
  <c r="BF212" i="3"/>
  <c r="BF244" i="3"/>
  <c r="BF247" i="3"/>
  <c r="BF254" i="3"/>
  <c r="BF136" i="3"/>
  <c r="BF146" i="3"/>
  <c r="BF248" i="3"/>
  <c r="BF256" i="3"/>
  <c r="BF141" i="3"/>
  <c r="BF161" i="3"/>
  <c r="BF175" i="3"/>
  <c r="BF194" i="3"/>
  <c r="BF225" i="3"/>
  <c r="BF226" i="3"/>
  <c r="BF159" i="3"/>
  <c r="BF219" i="3"/>
  <c r="BF249" i="3"/>
  <c r="J92" i="2"/>
  <c r="BF154" i="2"/>
  <c r="BF197" i="2"/>
  <c r="BF209" i="2"/>
  <c r="J123" i="2"/>
  <c r="BF138" i="2"/>
  <c r="BF149" i="2"/>
  <c r="BF160" i="2"/>
  <c r="BF205" i="2"/>
  <c r="BF245" i="2"/>
  <c r="BF136" i="2"/>
  <c r="BF143" i="2"/>
  <c r="BF195" i="2"/>
  <c r="BF132" i="2"/>
  <c r="BF152" i="2"/>
  <c r="BF157" i="2"/>
  <c r="BF164" i="2"/>
  <c r="BF183" i="2"/>
  <c r="BF229" i="2"/>
  <c r="BF236" i="2"/>
  <c r="BF237" i="2"/>
  <c r="BF240" i="2"/>
  <c r="BF241" i="2"/>
  <c r="BF243" i="2"/>
  <c r="BF244" i="2"/>
  <c r="BF247" i="2"/>
  <c r="BF159" i="2"/>
  <c r="BF175" i="2"/>
  <c r="BF180" i="2"/>
  <c r="BF194" i="2"/>
  <c r="BF206" i="2"/>
  <c r="BF235" i="2"/>
  <c r="BF238" i="2"/>
  <c r="BF239" i="2"/>
  <c r="BF242" i="2"/>
  <c r="F92" i="2"/>
  <c r="BF137" i="2"/>
  <c r="BF146" i="2"/>
  <c r="BF161" i="2"/>
  <c r="BF162" i="2"/>
  <c r="BF165" i="2"/>
  <c r="BF173" i="2"/>
  <c r="BF198" i="2"/>
  <c r="BF177" i="2"/>
  <c r="BF191" i="2"/>
  <c r="BF203" i="2"/>
  <c r="BF213" i="2"/>
  <c r="BF219" i="2"/>
  <c r="BF226" i="2"/>
  <c r="BF233" i="2"/>
  <c r="BF200" i="2"/>
  <c r="BF216" i="2"/>
  <c r="E85" i="2"/>
  <c r="BF141" i="2"/>
  <c r="BF171" i="2"/>
  <c r="BF234" i="2"/>
  <c r="BF134" i="2"/>
  <c r="BF155" i="2"/>
  <c r="BF167" i="2"/>
  <c r="BF169" i="2"/>
  <c r="BF212" i="2"/>
  <c r="BF163" i="2"/>
  <c r="BF225" i="2"/>
  <c r="BF232" i="2"/>
  <c r="J33" i="3"/>
  <c r="AV96" i="1"/>
  <c r="F35" i="6"/>
  <c r="BB99" i="1" s="1"/>
  <c r="J33" i="7"/>
  <c r="AV100" i="1"/>
  <c r="F35" i="2"/>
  <c r="BB95" i="1" s="1"/>
  <c r="J33" i="4"/>
  <c r="AV97" i="1"/>
  <c r="F36" i="5"/>
  <c r="BC98" i="1" s="1"/>
  <c r="F37" i="6"/>
  <c r="BD99" i="1"/>
  <c r="J33" i="2"/>
  <c r="AV95" i="1" s="1"/>
  <c r="F33" i="5"/>
  <c r="AZ98" i="1"/>
  <c r="F36" i="7"/>
  <c r="BC100" i="1" s="1"/>
  <c r="F36" i="2"/>
  <c r="BC95" i="1"/>
  <c r="J33" i="5"/>
  <c r="AV98" i="1" s="1"/>
  <c r="F33" i="7"/>
  <c r="AZ100" i="1"/>
  <c r="F36" i="3"/>
  <c r="BC96" i="1" s="1"/>
  <c r="F33" i="6"/>
  <c r="AZ99" i="1"/>
  <c r="F37" i="7"/>
  <c r="BD100" i="1" s="1"/>
  <c r="F33" i="4"/>
  <c r="AZ97" i="1" s="1"/>
  <c r="F35" i="4"/>
  <c r="BB97" i="1" s="1"/>
  <c r="F36" i="6"/>
  <c r="BC99" i="1" s="1"/>
  <c r="F33" i="3"/>
  <c r="AZ96" i="1" s="1"/>
  <c r="F35" i="5"/>
  <c r="BB98" i="1" s="1"/>
  <c r="F37" i="2"/>
  <c r="BD95" i="1" s="1"/>
  <c r="F36" i="4"/>
  <c r="BC97" i="1" s="1"/>
  <c r="F35" i="7"/>
  <c r="BB100" i="1" s="1"/>
  <c r="F35" i="3"/>
  <c r="BB96" i="1" s="1"/>
  <c r="J33" i="6"/>
  <c r="AV99" i="1" s="1"/>
  <c r="F33" i="2"/>
  <c r="AZ95" i="1" s="1"/>
  <c r="F37" i="4"/>
  <c r="BD97" i="1" s="1"/>
  <c r="F37" i="3"/>
  <c r="BD96" i="1" s="1"/>
  <c r="F37" i="5"/>
  <c r="BD98" i="1" s="1"/>
  <c r="BK150" i="2" l="1"/>
  <c r="J150" i="2" s="1"/>
  <c r="J102" i="2" s="1"/>
  <c r="BK150" i="5"/>
  <c r="J150" i="5" s="1"/>
  <c r="J102" i="5" s="1"/>
  <c r="BK150" i="6"/>
  <c r="J150" i="6" s="1"/>
  <c r="J102" i="6" s="1"/>
  <c r="BK150" i="3"/>
  <c r="J150" i="3" s="1"/>
  <c r="J102" i="3" s="1"/>
  <c r="J140" i="6"/>
  <c r="J99" i="6" s="1"/>
  <c r="J140" i="2"/>
  <c r="J99" i="2" s="1"/>
  <c r="T129" i="2"/>
  <c r="R150" i="2"/>
  <c r="R150" i="4"/>
  <c r="BK230" i="2"/>
  <c r="J230" i="2"/>
  <c r="J107" i="2"/>
  <c r="R150" i="5"/>
  <c r="R129" i="5"/>
  <c r="R130" i="2"/>
  <c r="R129" i="2"/>
  <c r="R150" i="3"/>
  <c r="R138" i="7"/>
  <c r="R125" i="7"/>
  <c r="BK230" i="6"/>
  <c r="J230" i="6" s="1"/>
  <c r="J107" i="6" s="1"/>
  <c r="T150" i="3"/>
  <c r="T129" i="3"/>
  <c r="T138" i="7"/>
  <c r="T125" i="7"/>
  <c r="BK130" i="4"/>
  <c r="J130" i="4"/>
  <c r="J97" i="4" s="1"/>
  <c r="T129" i="6"/>
  <c r="P129" i="4"/>
  <c r="AU97" i="1"/>
  <c r="P150" i="6"/>
  <c r="R130" i="4"/>
  <c r="R129" i="4"/>
  <c r="T150" i="4"/>
  <c r="P150" i="3"/>
  <c r="P129" i="3"/>
  <c r="AU96" i="1"/>
  <c r="BK130" i="5"/>
  <c r="J130" i="5" s="1"/>
  <c r="J97" i="5" s="1"/>
  <c r="BK138" i="7"/>
  <c r="J138" i="7"/>
  <c r="J99" i="7" s="1"/>
  <c r="R130" i="3"/>
  <c r="R129" i="3" s="1"/>
  <c r="P129" i="5"/>
  <c r="AU98" i="1" s="1"/>
  <c r="BK230" i="5"/>
  <c r="J230" i="5" s="1"/>
  <c r="J107" i="5" s="1"/>
  <c r="BK130" i="3"/>
  <c r="J130" i="3"/>
  <c r="J97" i="3" s="1"/>
  <c r="P130" i="2"/>
  <c r="T150" i="5"/>
  <c r="T129" i="5"/>
  <c r="P125" i="7"/>
  <c r="AU100" i="1"/>
  <c r="P130" i="6"/>
  <c r="P129" i="6"/>
  <c r="AU99" i="1" s="1"/>
  <c r="T130" i="4"/>
  <c r="T129" i="4" s="1"/>
  <c r="P150" i="2"/>
  <c r="J139" i="7"/>
  <c r="J100" i="7"/>
  <c r="BK126" i="7"/>
  <c r="J126" i="7"/>
  <c r="J97" i="7" s="1"/>
  <c r="BK176" i="7"/>
  <c r="J176" i="7" s="1"/>
  <c r="J103" i="7" s="1"/>
  <c r="BK129" i="4"/>
  <c r="J129" i="4" s="1"/>
  <c r="J30" i="4" s="1"/>
  <c r="AG97" i="1" s="1"/>
  <c r="BK129" i="2"/>
  <c r="J129" i="2"/>
  <c r="J96" i="2"/>
  <c r="J34" i="5"/>
  <c r="AW98" i="1" s="1"/>
  <c r="AT98" i="1" s="1"/>
  <c r="J34" i="3"/>
  <c r="AW96" i="1"/>
  <c r="AT96" i="1" s="1"/>
  <c r="F34" i="4"/>
  <c r="BA97" i="1" s="1"/>
  <c r="BC94" i="1"/>
  <c r="W32" i="1" s="1"/>
  <c r="J34" i="2"/>
  <c r="AW95" i="1" s="1"/>
  <c r="AT95" i="1" s="1"/>
  <c r="F34" i="7"/>
  <c r="BA100" i="1"/>
  <c r="J34" i="4"/>
  <c r="AW97" i="1"/>
  <c r="AT97" i="1"/>
  <c r="J34" i="7"/>
  <c r="AW100" i="1" s="1"/>
  <c r="AT100" i="1" s="1"/>
  <c r="F34" i="3"/>
  <c r="BA96" i="1"/>
  <c r="BB94" i="1"/>
  <c r="W31" i="1"/>
  <c r="F34" i="2"/>
  <c r="BA95" i="1"/>
  <c r="AZ94" i="1"/>
  <c r="W29" i="1"/>
  <c r="F34" i="5"/>
  <c r="BA98" i="1"/>
  <c r="F34" i="6"/>
  <c r="BA99" i="1" s="1"/>
  <c r="J34" i="6"/>
  <c r="AW99" i="1"/>
  <c r="AT99" i="1" s="1"/>
  <c r="BD94" i="1"/>
  <c r="W33" i="1" s="1"/>
  <c r="BK129" i="6" l="1"/>
  <c r="J129" i="6" s="1"/>
  <c r="J30" i="6" s="1"/>
  <c r="AG99" i="1" s="1"/>
  <c r="BK129" i="3"/>
  <c r="J129" i="3" s="1"/>
  <c r="J96" i="3" s="1"/>
  <c r="BK129" i="5"/>
  <c r="J129" i="5" s="1"/>
  <c r="J96" i="5" s="1"/>
  <c r="P129" i="2"/>
  <c r="AU95" i="1" s="1"/>
  <c r="AU94" i="1" s="1"/>
  <c r="BK125" i="7"/>
  <c r="J125" i="7"/>
  <c r="J96" i="7"/>
  <c r="AN99" i="1"/>
  <c r="J96" i="6"/>
  <c r="J39" i="6"/>
  <c r="AN97" i="1"/>
  <c r="J96" i="4"/>
  <c r="J39" i="4"/>
  <c r="J30" i="5"/>
  <c r="AG98" i="1" s="1"/>
  <c r="AN98" i="1" s="1"/>
  <c r="BA94" i="1"/>
  <c r="W30" i="1"/>
  <c r="J30" i="3"/>
  <c r="AG96" i="1" s="1"/>
  <c r="AN96" i="1" s="1"/>
  <c r="AY94" i="1"/>
  <c r="J30" i="2"/>
  <c r="AG95" i="1" s="1"/>
  <c r="AX94" i="1"/>
  <c r="AV94" i="1"/>
  <c r="AK29" i="1" s="1"/>
  <c r="J39" i="5" l="1"/>
  <c r="J39" i="3"/>
  <c r="J39" i="2"/>
  <c r="AN95" i="1"/>
  <c r="J30" i="7"/>
  <c r="AG100" i="1" s="1"/>
  <c r="AG94" i="1" s="1"/>
  <c r="AK26" i="1" s="1"/>
  <c r="AW94" i="1"/>
  <c r="AK30" i="1" s="1"/>
  <c r="J39" i="7" l="1"/>
  <c r="AK35" i="1"/>
  <c r="AN100" i="1"/>
  <c r="AT94" i="1"/>
  <c r="AN94" i="1" l="1"/>
</calcChain>
</file>

<file path=xl/sharedStrings.xml><?xml version="1.0" encoding="utf-8"?>
<sst xmlns="http://schemas.openxmlformats.org/spreadsheetml/2006/main" count="9324" uniqueCount="871">
  <si>
    <t>Export Komplet</t>
  </si>
  <si>
    <t/>
  </si>
  <si>
    <t>2.0</t>
  </si>
  <si>
    <t>False</t>
  </si>
  <si>
    <t>{6740839a-e715-4d5a-bfe9-58881d70a78c}</t>
  </si>
  <si>
    <t>&gt;&gt;  skryté stĺpce  &lt;&lt;</t>
  </si>
  <si>
    <t>0,01</t>
  </si>
  <si>
    <t>20</t>
  </si>
  <si>
    <t>v ---  nižšie sa nachádzajú doplnkové a pomocné údaje k zostavám  --- v</t>
  </si>
  <si>
    <t>Návod na vyplnenie</t>
  </si>
  <si>
    <t>0,001</t>
  </si>
  <si>
    <t>Kód:</t>
  </si>
  <si>
    <t>03/2024-03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</si>
  <si>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</si>
  <si>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</si>
  <si>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striech ubytovacích blokov a spojovacej chodby</t>
  </si>
  <si>
    <t>JKSO:</t>
  </si>
  <si>
    <t>KS:</t>
  </si>
  <si>
    <t>Miesto:</t>
  </si>
  <si>
    <t>Tornaľa</t>
  </si>
  <si>
    <t>Dátum:</t>
  </si>
  <si>
    <t>10. 4. 2024</t>
  </si>
  <si>
    <t>Objednávateľ:</t>
  </si>
  <si>
    <t>IČO:</t>
  </si>
  <si>
    <t>DD a DSS Tornaľa</t>
  </si>
  <si>
    <t>IČ DPH:</t>
  </si>
  <si>
    <t>Zhotoviteľ:</t>
  </si>
  <si>
    <t>Vyplň údaj</t>
  </si>
  <si>
    <t>Projektant:</t>
  </si>
  <si>
    <t>STAVOMAT RS s.r.o., Rimavská Sobota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</si>
  <si>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</si>
  <si>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</si>
  <si>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</si>
  <si>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</si>
  <si>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</si>
  <si>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</si>
  <si>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</si>
  <si>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</si>
  <si>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</si>
  <si>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</si>
  <si>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</si>
  <si>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</si>
  <si>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</si>
  <si>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</si>
  <si>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</si>
  <si>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</si>
  <si>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</si>
  <si>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</si>
  <si>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</si>
  <si>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</si>
  <si>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</si>
  <si>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</si>
  <si>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</si>
  <si>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</si>
  <si>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</si>
  <si>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</si>
  <si>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</si>
  <si>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</si>
  <si>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</si>
  <si>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</si>
  <si>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</si>
  <si>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</si>
  <si>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</si>
  <si>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</si>
  <si>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</si>
  <si>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</si>
  <si>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</si>
  <si>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</si>
  <si>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</si>
  <si>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</si>
  <si>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</si>
  <si>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</si>
  <si>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</si>
  <si>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</si>
  <si>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</si>
  <si>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</si>
  <si>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</si>
  <si>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</si>
  <si>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</si>
  <si>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03/2024-A5</t>
  </si>
  <si>
    <t>Blok A5</t>
  </si>
  <si>
    <t>STA</t>
  </si>
  <si>
    <t>1</t>
  </si>
  <si>
    <t>{d230f8eb-f23f-4308-a2c8-9d03ea208b2b}</t>
  </si>
  <si>
    <t>03/2024-A6</t>
  </si>
  <si>
    <t>Blok A6</t>
  </si>
  <si>
    <t>{b4243082-1c49-4bf0-835a-f0157ef0baaf}</t>
  </si>
  <si>
    <t>03/2024-A7</t>
  </si>
  <si>
    <t>Blok A7</t>
  </si>
  <si>
    <t>{99e0e377-6979-4e4c-83fa-9b12fe1637e2}</t>
  </si>
  <si>
    <t>03/2024-A8</t>
  </si>
  <si>
    <t>Blok A8</t>
  </si>
  <si>
    <t>{d580cc68-4be8-4e4e-8184-821544cff193}</t>
  </si>
  <si>
    <t>03/2024-A9</t>
  </si>
  <si>
    <t>Blok A9</t>
  </si>
  <si>
    <t>{e5bf8d3a-5feb-4423-8fb9-87fcd6720b06}</t>
  </si>
  <si>
    <t>03/2024-Spoj.chodba</t>
  </si>
  <si>
    <t>Spojovacia chodba</t>
  </si>
  <si>
    <t>{d0f746c9-7f97-4df9-9795-beccb45b11a3}</t>
  </si>
  <si>
    <t>KRYCÍ LIST ROZPOČTU</t>
  </si>
  <si>
    <t>Objekt:</t>
  </si>
  <si>
    <t>03/2024-A5 - Blok A5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</si>
  <si>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</si>
  <si>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</si>
  <si>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</si>
  <si>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</si>
  <si>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</si>
  <si>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</si>
  <si>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</si>
  <si>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</si>
  <si>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</si>
  <si>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</si>
  <si>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</si>
  <si>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</si>
  <si>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</si>
  <si>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</si>
  <si>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</si>
  <si>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M - Práce a dodávky M</t>
  </si>
  <si>
    <t xml:space="preserve">    21-M - Elektromontáže</t>
  </si>
  <si>
    <t xml:space="preserve">    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</si>
  <si>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</si>
  <si>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</si>
  <si>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</si>
  <si>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</si>
  <si>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</si>
  <si>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</si>
  <si>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</si>
  <si>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</si>
  <si>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</si>
  <si>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</si>
  <si>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</si>
  <si>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</si>
  <si>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</si>
  <si>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</si>
  <si>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</si>
  <si>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</si>
  <si>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</si>
  <si>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</si>
  <si>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311321315.S</t>
  </si>
  <si>
    <t>Betón nadzákladových múrov, železový (bez výstuže) tr. C 20/25</t>
  </si>
  <si>
    <t>m3</t>
  </si>
  <si>
    <t>4</t>
  </si>
  <si>
    <t>2</t>
  </si>
  <si>
    <t>46140373</t>
  </si>
  <si>
    <t>VV</t>
  </si>
  <si>
    <t>0,11*(12,745+14,2+12,745+14,2)*0,56+0,25*(14,2+12,475+14,2)*0,2</t>
  </si>
  <si>
    <t>311351101.S</t>
  </si>
  <si>
    <t>Debnenie nadzákladových múrov jednostranné, zhotovenie-dielce</t>
  </si>
  <si>
    <t>m2</t>
  </si>
  <si>
    <t>2042279474</t>
  </si>
  <si>
    <t>12,745*0,56+(14,2+12,475+14,2)*0,76</t>
  </si>
  <si>
    <t>311351102.S</t>
  </si>
  <si>
    <t>Debnenie nadzákladových múrov jednostranné, odstránenie-dielce</t>
  </si>
  <si>
    <t>-156290941</t>
  </si>
  <si>
    <t>311361821.S</t>
  </si>
  <si>
    <t>Výstuž nadzákladových múrov B500 (10505)</t>
  </si>
  <si>
    <t>t</t>
  </si>
  <si>
    <t>-1876054979</t>
  </si>
  <si>
    <t>5</t>
  </si>
  <si>
    <t>342272051.S</t>
  </si>
  <si>
    <t>Priečky z pórobetónových tvárnic hladkých s objemovou hmotnosťou do 600 kg/m3 hrúbky 150 mm</t>
  </si>
  <si>
    <t>-1726701440</t>
  </si>
  <si>
    <t>(14,2+12,745+14,2)*0,75</t>
  </si>
  <si>
    <t>Vodorovné konštrukcie</t>
  </si>
  <si>
    <t>6</t>
  </si>
  <si>
    <t>417391151.S</t>
  </si>
  <si>
    <t>Montáž obkladu betónových konštrukcií vykonaný súčasne s betónovaním extrudovaným polystyrénom</t>
  </si>
  <si>
    <t>1470993615</t>
  </si>
  <si>
    <t>(12,745+14,2+12,745)*0,2</t>
  </si>
  <si>
    <t>7</t>
  </si>
  <si>
    <t>M</t>
  </si>
  <si>
    <t>283750001800.S</t>
  </si>
  <si>
    <t>Doska XPS 300 hr. 50 mm</t>
  </si>
  <si>
    <t>8</t>
  </si>
  <si>
    <t>1795346364</t>
  </si>
  <si>
    <t>7,938*1,05 'Prepočítané koeficientom množstva</t>
  </si>
  <si>
    <t>Úpravy povrchov, podlahy, osadenie</t>
  </si>
  <si>
    <t>625250201.S</t>
  </si>
  <si>
    <t>Kontaktný zatepľovací systém z bieleho EPS hr. 20 mm, skrutkovacie kotvy</t>
  </si>
  <si>
    <t>288942081</t>
  </si>
  <si>
    <t>14,2*0,6+14,2*0,4</t>
  </si>
  <si>
    <t>99</t>
  </si>
  <si>
    <t>Presun hmôt HSV</t>
  </si>
  <si>
    <t>9</t>
  </si>
  <si>
    <t>999281111.S</t>
  </si>
  <si>
    <t>Presun hmôt pre opravy a údržbu objektov vrátane vonkajších plášťov výšky do 25 m</t>
  </si>
  <si>
    <t>-9306893</t>
  </si>
  <si>
    <t>PSV</t>
  </si>
  <si>
    <t>Práce a dodávky PSV</t>
  </si>
  <si>
    <t>712</t>
  </si>
  <si>
    <t>Izolácie striech, povlakové krytiny</t>
  </si>
  <si>
    <t>10</t>
  </si>
  <si>
    <t>712370060.S</t>
  </si>
  <si>
    <t>Zhotovenie povlakovej krytiny striech plochých do 10° PVC-P fóliou celoplošne lepenou so zvarením spoju</t>
  </si>
  <si>
    <t>16</t>
  </si>
  <si>
    <t>1158009909</t>
  </si>
  <si>
    <t>185+(12,745+13,9+12,745)*0,35</t>
  </si>
  <si>
    <t>11</t>
  </si>
  <si>
    <t>283220002000.S</t>
  </si>
  <si>
    <t>Hydroizolačná fólia PVC-P hr. 1,5 mm izolácia plochých striech</t>
  </si>
  <si>
    <t>32</t>
  </si>
  <si>
    <t>1557826709</t>
  </si>
  <si>
    <t>12</t>
  </si>
  <si>
    <t>712370070.S</t>
  </si>
  <si>
    <t>Zhotovenie povlakovej krytiny striech plochých do 10° PVC-P fóliou upevnenou prikotvením so zvarením spoju</t>
  </si>
  <si>
    <t>-986332705</t>
  </si>
  <si>
    <t>13,52*12,745</t>
  </si>
  <si>
    <t>13</t>
  </si>
  <si>
    <t>-1630066495</t>
  </si>
  <si>
    <t>198,1588*1,15 'Prepočítané koeficientom množstva</t>
  </si>
  <si>
    <t>14</t>
  </si>
  <si>
    <t>311970001500.S</t>
  </si>
  <si>
    <t>Vrut do dĺžky 150 mm na upevnenie do kombi dosiek</t>
  </si>
  <si>
    <t>ks</t>
  </si>
  <si>
    <t>1235225543</t>
  </si>
  <si>
    <t>15</t>
  </si>
  <si>
    <t>712973240.S</t>
  </si>
  <si>
    <t>Detaily k PVC-P fóliam osadenie vetracích komínkov</t>
  </si>
  <si>
    <t>2101002676</t>
  </si>
  <si>
    <t>283220002300.S</t>
  </si>
  <si>
    <t>Hydroizolačná fólia PVC-P hr. 2,0 mm izolácia plochých striech</t>
  </si>
  <si>
    <t>1196027297</t>
  </si>
  <si>
    <t>17</t>
  </si>
  <si>
    <t>283770004000.S</t>
  </si>
  <si>
    <t>Odvetrávací komín pre PVC-P fólie, výška 225 mm, priemer 75 mm</t>
  </si>
  <si>
    <t>-1361113810</t>
  </si>
  <si>
    <t>18</t>
  </si>
  <si>
    <t>311690001000.S</t>
  </si>
  <si>
    <t>Rozperný nit 6x30 mm do betónu, hliníkový</t>
  </si>
  <si>
    <t>-897461281</t>
  </si>
  <si>
    <t>19</t>
  </si>
  <si>
    <t>712990040.S</t>
  </si>
  <si>
    <t>Položenie geotextílie vodorovne alebo zvislo na strechy ploché do 10°</t>
  </si>
  <si>
    <t>-684558901</t>
  </si>
  <si>
    <t>693110004500.S</t>
  </si>
  <si>
    <t>Geotextília polypropylénová netkaná 300 g/m2</t>
  </si>
  <si>
    <t>1609422194</t>
  </si>
  <si>
    <t>185*1,15 'Prepočítané koeficientom množstva</t>
  </si>
  <si>
    <t>21</t>
  </si>
  <si>
    <t>998712101.S</t>
  </si>
  <si>
    <t>Presun hmôt pre izoláciu povlakovej krytiny v objektoch výšky do 6 m</t>
  </si>
  <si>
    <t>-232358069</t>
  </si>
  <si>
    <t>713</t>
  </si>
  <si>
    <t>Izolácie tepelné</t>
  </si>
  <si>
    <t>22</t>
  </si>
  <si>
    <t>713141230.S</t>
  </si>
  <si>
    <t>Montáž tepelnej izolácie striech plochých do 10°, dvojvrstvová prilep. za studena</t>
  </si>
  <si>
    <t>728848059</t>
  </si>
  <si>
    <t>23</t>
  </si>
  <si>
    <t>631440033400.S</t>
  </si>
  <si>
    <t>Doska tepelnoizolačná hr. 150 mm, izolácia pre zateplenie plochých striech</t>
  </si>
  <si>
    <t>676738393</t>
  </si>
  <si>
    <t>13,52*12,745*2*1,15</t>
  </si>
  <si>
    <t>24</t>
  </si>
  <si>
    <t>998713101.S</t>
  </si>
  <si>
    <t>Presun hmôt pre izolácie tepelné v objektoch výšky do 6 m</t>
  </si>
  <si>
    <t>1469961577</t>
  </si>
  <si>
    <t>762</t>
  </si>
  <si>
    <t>Konštrukcie tesárske</t>
  </si>
  <si>
    <t>25</t>
  </si>
  <si>
    <t>762342812.S</t>
  </si>
  <si>
    <t>Demontáž latovania striech so sklonom do 60° pri osovej vzdialenosti lát 0,22 - 0,50 m, -0,00500 t</t>
  </si>
  <si>
    <t>627519614</t>
  </si>
  <si>
    <t>13,9*12,745</t>
  </si>
  <si>
    <t>26</t>
  </si>
  <si>
    <t>762331813.S</t>
  </si>
  <si>
    <t>Demontáž viazaných konštrukcií krovov so sklonom do 60°, prierezovej plochy 224 - 288 cm2, -0,02400 t</t>
  </si>
  <si>
    <t>m</t>
  </si>
  <si>
    <t>1826415118</t>
  </si>
  <si>
    <t>"stĺp</t>
  </si>
  <si>
    <t>9*0,65</t>
  </si>
  <si>
    <t>27</t>
  </si>
  <si>
    <t>762332120.S</t>
  </si>
  <si>
    <t>Montáž viazaných konštrukcií krovov striech z reziva priemernej plochy 120 - 224 cm2</t>
  </si>
  <si>
    <t>1205361434</t>
  </si>
  <si>
    <t>"krokva</t>
  </si>
  <si>
    <t>46*3,5+46*4</t>
  </si>
  <si>
    <t>28</t>
  </si>
  <si>
    <t>762332130.S</t>
  </si>
  <si>
    <t>Montáž viazaných konštrukcií krovov striech z reziva priemernej plochy 224 - 288 cm2</t>
  </si>
  <si>
    <t>-1672385852</t>
  </si>
  <si>
    <t>"pomúrnica</t>
  </si>
  <si>
    <t>2*13,9</t>
  </si>
  <si>
    <t>"väznica</t>
  </si>
  <si>
    <t>3*13,9+9*2,5</t>
  </si>
  <si>
    <t>Súčet</t>
  </si>
  <si>
    <t>29</t>
  </si>
  <si>
    <t>605120002900.S</t>
  </si>
  <si>
    <t>Hranoly z mäkkého reziva neopracované hranené akosť I</t>
  </si>
  <si>
    <t>-1766575314</t>
  </si>
  <si>
    <t>0,626+0,132+1,126+0,608+3,220+3,68</t>
  </si>
  <si>
    <t>9,392*1,1 'Prepočítané koeficientom množstva</t>
  </si>
  <si>
    <t>30</t>
  </si>
  <si>
    <t>762341003.S</t>
  </si>
  <si>
    <t>Montáž debnenia jednoduchých striech, na krokvy a kontralaty z dosiek s vetracou medzerou</t>
  </si>
  <si>
    <t>149741642</t>
  </si>
  <si>
    <t>31</t>
  </si>
  <si>
    <t>607260000300.S</t>
  </si>
  <si>
    <t>Doska OSB nebrúsená hr. 18 mm</t>
  </si>
  <si>
    <t>1723289917</t>
  </si>
  <si>
    <t>185*1,1</t>
  </si>
  <si>
    <t>762395000.S</t>
  </si>
  <si>
    <t>Spojovacie prostriedky pre viazané konštrukcie krovov, debnenie a laťovanie, nadstrešné konštr., spádové kliny - svorky, dosky, klince, pásová oceľ, vruty</t>
  </si>
  <si>
    <t>-882535604</t>
  </si>
  <si>
    <t>33</t>
  </si>
  <si>
    <t>998762102.S</t>
  </si>
  <si>
    <t>Presun hmôt pre konštrukcie tesárske v objektoch výšky do 12 m</t>
  </si>
  <si>
    <t>1235218276</t>
  </si>
  <si>
    <t>764</t>
  </si>
  <si>
    <t>Konštrukcie klampiarske</t>
  </si>
  <si>
    <t>34</t>
  </si>
  <si>
    <t>764312822.S</t>
  </si>
  <si>
    <t>Demontáž krytiny hladkej strešnej z tabúľ 2000 x 670 mm, do 30st.,  -0,00751t</t>
  </si>
  <si>
    <t>-332150136</t>
  </si>
  <si>
    <t>"plocha strechy</t>
  </si>
  <si>
    <t>14,2*13,125</t>
  </si>
  <si>
    <t>35</t>
  </si>
  <si>
    <t>764430840.S</t>
  </si>
  <si>
    <t>Demontáž oplechovania múrov a nadmuroviek rš od 330 do 500 mm,  -0,00230t</t>
  </si>
  <si>
    <t>-1819266206</t>
  </si>
  <si>
    <t>2*14,2+2*13,125</t>
  </si>
  <si>
    <t>36</t>
  </si>
  <si>
    <t>764341831.S</t>
  </si>
  <si>
    <t>Demontáž odvetrávacieho komína na vlnitej, hladkej, drážkovej krytine do 30° D do 250 mm,  -0,00305t</t>
  </si>
  <si>
    <t>256496856</t>
  </si>
  <si>
    <t>37</t>
  </si>
  <si>
    <t>764326220.S</t>
  </si>
  <si>
    <t>Oplechovanie okapu z pozinkovaného farbeného PZf plechu vrátane podkladového plechu r.š. 500 mm</t>
  </si>
  <si>
    <t>89933751</t>
  </si>
  <si>
    <t>"kO</t>
  </si>
  <si>
    <t>14,2</t>
  </si>
  <si>
    <t>38</t>
  </si>
  <si>
    <t>764430420.S</t>
  </si>
  <si>
    <t>Oplechovanie muriva a atík z pozinkovaného farbeného PZf plechu, vrátane rohov r.š. 300 mm</t>
  </si>
  <si>
    <t>462604980</t>
  </si>
  <si>
    <t>"kA</t>
  </si>
  <si>
    <t>40,60</t>
  </si>
  <si>
    <t>39</t>
  </si>
  <si>
    <t>764171174</t>
  </si>
  <si>
    <t>Montáž klampiarskych prvkov - odvetrávací komínček priemer 125 mm, sklon strechy do 30°</t>
  </si>
  <si>
    <t>48739408</t>
  </si>
  <si>
    <t>40</t>
  </si>
  <si>
    <t>764352421.S</t>
  </si>
  <si>
    <t>Žľaby z pozinkovaného farbeného PZf plechu, pododkvapové polkruhové r.š. 150 mm</t>
  </si>
  <si>
    <t>-2138327139</t>
  </si>
  <si>
    <t>"K1</t>
  </si>
  <si>
    <t>41</t>
  </si>
  <si>
    <t>764359412.S</t>
  </si>
  <si>
    <t>Kotlík kónický z pozinkovaného farbeného PZf plechu, pre rúry s priemerom od 100 do 125 mm</t>
  </si>
  <si>
    <t>-1330547471</t>
  </si>
  <si>
    <t>"K2</t>
  </si>
  <si>
    <t>42</t>
  </si>
  <si>
    <t>764454434.S</t>
  </si>
  <si>
    <t>Montáž kruhových kolien z pozinkovaného farbeného PZf plechu, pre zvodové rúry s priemerom 60 - 150 mm</t>
  </si>
  <si>
    <t>-2076653731</t>
  </si>
  <si>
    <t>"K3</t>
  </si>
  <si>
    <t>"K5</t>
  </si>
  <si>
    <t>43</t>
  </si>
  <si>
    <t>553440004200.S</t>
  </si>
  <si>
    <t>Koleno lisované pozink farebný 45°, priemer 125 mm</t>
  </si>
  <si>
    <t>256782328</t>
  </si>
  <si>
    <t>44</t>
  </si>
  <si>
    <t>764454454.S</t>
  </si>
  <si>
    <t>Zvodové rúry z pozinkovaného farbeného PZf plechu, kruhové priemer 125 mm</t>
  </si>
  <si>
    <t>-542907742</t>
  </si>
  <si>
    <t>"K4</t>
  </si>
  <si>
    <t>45</t>
  </si>
  <si>
    <t>998764101.S</t>
  </si>
  <si>
    <t>Presun hmôt pre konštrukcie klampiarske v objektoch výšky do 6 m</t>
  </si>
  <si>
    <t>147196489</t>
  </si>
  <si>
    <t>Práce a dodávky M</t>
  </si>
  <si>
    <t>21-M</t>
  </si>
  <si>
    <t>Elektromontáže</t>
  </si>
  <si>
    <t>46</t>
  </si>
  <si>
    <t>Pol1</t>
  </si>
  <si>
    <t>Uzemňovacie vedenie na povrchu FeZn do 120 mm2</t>
  </si>
  <si>
    <t>64</t>
  </si>
  <si>
    <t>-93957541</t>
  </si>
  <si>
    <t>47</t>
  </si>
  <si>
    <t>Pol2</t>
  </si>
  <si>
    <t>HR-Podpera PV 23</t>
  </si>
  <si>
    <t>256</t>
  </si>
  <si>
    <t>-1228984909</t>
  </si>
  <si>
    <t>48</t>
  </si>
  <si>
    <t>Pol3</t>
  </si>
  <si>
    <t>HR-Podpera PV 21 + plast. Podložka</t>
  </si>
  <si>
    <t>-348468326</t>
  </si>
  <si>
    <t>49</t>
  </si>
  <si>
    <t>Pol4</t>
  </si>
  <si>
    <t>Lano šesťpramenné pozinkovaný 024320 pevnosť 1270 MPa D 8mm</t>
  </si>
  <si>
    <t>kg</t>
  </si>
  <si>
    <t>-1724405551</t>
  </si>
  <si>
    <t>50</t>
  </si>
  <si>
    <t>Pol29</t>
  </si>
  <si>
    <t>Zachyt.tyč včít.upevnenia na strešný hrebeň do 3 m dľžky tyče</t>
  </si>
  <si>
    <t>-402744457</t>
  </si>
  <si>
    <t>51</t>
  </si>
  <si>
    <t>Pol9</t>
  </si>
  <si>
    <t>HR-Svorka SJ01</t>
  </si>
  <si>
    <t>960886470</t>
  </si>
  <si>
    <t>52</t>
  </si>
  <si>
    <t>Pol10</t>
  </si>
  <si>
    <t>HR-Betónový podstavec</t>
  </si>
  <si>
    <t>427403039</t>
  </si>
  <si>
    <t>53</t>
  </si>
  <si>
    <t>Pol11</t>
  </si>
  <si>
    <t>HR-Zberná tyč JP15</t>
  </si>
  <si>
    <t>1195600959</t>
  </si>
  <si>
    <t>54</t>
  </si>
  <si>
    <t>Pol12</t>
  </si>
  <si>
    <t>HR-Ochranná strieška OS 01</t>
  </si>
  <si>
    <t>-713291958</t>
  </si>
  <si>
    <t>55</t>
  </si>
  <si>
    <t>Pol13</t>
  </si>
  <si>
    <t>Bleskozvodová svorka do 2 skrutiek (SS, SR 03)</t>
  </si>
  <si>
    <t>385255636</t>
  </si>
  <si>
    <t>56</t>
  </si>
  <si>
    <t>Pol14</t>
  </si>
  <si>
    <t>HR-Svorka SS</t>
  </si>
  <si>
    <t>842230569</t>
  </si>
  <si>
    <t>57</t>
  </si>
  <si>
    <t>Pol15</t>
  </si>
  <si>
    <t>Bleskozvodová svorka nad 2 skrutky (ST, SJ, SK, SZ, SR 01, 02)</t>
  </si>
  <si>
    <t>1983914111</t>
  </si>
  <si>
    <t>58</t>
  </si>
  <si>
    <t>Pol17</t>
  </si>
  <si>
    <t>HR-Svorka SK</t>
  </si>
  <si>
    <t>1844925957</t>
  </si>
  <si>
    <t>59</t>
  </si>
  <si>
    <t>Pol18</t>
  </si>
  <si>
    <t>HR-Svorka SO</t>
  </si>
  <si>
    <t>495842087</t>
  </si>
  <si>
    <t>OST</t>
  </si>
  <si>
    <t>Ostatné</t>
  </si>
  <si>
    <t>60</t>
  </si>
  <si>
    <t>Pol28</t>
  </si>
  <si>
    <t>Stavebno montážne práce náročné - prehliadky pracoviska a revízie (Tr 4) v rozsahu viac ako 8 hodín</t>
  </si>
  <si>
    <t>hod</t>
  </si>
  <si>
    <t>262144</t>
  </si>
  <si>
    <t>-1983244907</t>
  </si>
  <si>
    <t>03/2024-A6 - Blok A6</t>
  </si>
  <si>
    <t>55694585</t>
  </si>
  <si>
    <t>628823800</t>
  </si>
  <si>
    <t>2113119873</t>
  </si>
  <si>
    <t>595361544</t>
  </si>
  <si>
    <t>-1936994049</t>
  </si>
  <si>
    <t>1326050844</t>
  </si>
  <si>
    <t>(14,2+12,745+14,2)*0,2</t>
  </si>
  <si>
    <t>-1497959939</t>
  </si>
  <si>
    <t>8,229*1,05 'Prepočítané koeficientom množstva</t>
  </si>
  <si>
    <t>1563264422</t>
  </si>
  <si>
    <t>13,125*0,6+13,125*0,4</t>
  </si>
  <si>
    <t>1377314110</t>
  </si>
  <si>
    <t>1062099534</t>
  </si>
  <si>
    <t>185+(13,9+12,745+13,9)*0,35</t>
  </si>
  <si>
    <t>757966806</t>
  </si>
  <si>
    <t>-1643248877</t>
  </si>
  <si>
    <t>-855099434</t>
  </si>
  <si>
    <t>-1796443336</t>
  </si>
  <si>
    <t>119972004</t>
  </si>
  <si>
    <t>735566421</t>
  </si>
  <si>
    <t>1446540067</t>
  </si>
  <si>
    <t>1070170514</t>
  </si>
  <si>
    <t>1177979000</t>
  </si>
  <si>
    <t>-1981781062</t>
  </si>
  <si>
    <t>1675215008</t>
  </si>
  <si>
    <t>-1012863963</t>
  </si>
  <si>
    <t>1781324743</t>
  </si>
  <si>
    <t>-1978940027</t>
  </si>
  <si>
    <t>587248225</t>
  </si>
  <si>
    <t>1065916696</t>
  </si>
  <si>
    <t>-464762522</t>
  </si>
  <si>
    <t>66*3,6+22*4,2</t>
  </si>
  <si>
    <t>-1201751262</t>
  </si>
  <si>
    <t>2*13,15</t>
  </si>
  <si>
    <t>3*13,15+9*2,5</t>
  </si>
  <si>
    <t>-1379110162</t>
  </si>
  <si>
    <t>0,592+0,132+1,065+0,608+4,752+1,848</t>
  </si>
  <si>
    <t>8,997*1,1 'Prepočítané koeficientom množstva</t>
  </si>
  <si>
    <t>358729858</t>
  </si>
  <si>
    <t>-328747030</t>
  </si>
  <si>
    <t>1169170016</t>
  </si>
  <si>
    <t>1381442853</t>
  </si>
  <si>
    <t>960337592</t>
  </si>
  <si>
    <t>523595454</t>
  </si>
  <si>
    <t>-159897185</t>
  </si>
  <si>
    <t>847016329</t>
  </si>
  <si>
    <t>13,2</t>
  </si>
  <si>
    <t>-1564143335</t>
  </si>
  <si>
    <t>41,3</t>
  </si>
  <si>
    <t>1248175727</t>
  </si>
  <si>
    <t>1688433344</t>
  </si>
  <si>
    <t>1631390224</t>
  </si>
  <si>
    <t>-722159583</t>
  </si>
  <si>
    <t>177836059</t>
  </si>
  <si>
    <t>-2107946574</t>
  </si>
  <si>
    <t>-425008686</t>
  </si>
  <si>
    <t>-1799989749</t>
  </si>
  <si>
    <t>-1650425643</t>
  </si>
  <si>
    <t>1449979860</t>
  </si>
  <si>
    <t>-2034095464</t>
  </si>
  <si>
    <t>Pol5</t>
  </si>
  <si>
    <t>Zvodový vodič včítane podpery FeZn lano do D 70 mm</t>
  </si>
  <si>
    <t>-1496159273</t>
  </si>
  <si>
    <t>1402219755</t>
  </si>
  <si>
    <t>Pol6</t>
  </si>
  <si>
    <t>HR-Podpera PV 01h</t>
  </si>
  <si>
    <t>658882731</t>
  </si>
  <si>
    <t>Pol7</t>
  </si>
  <si>
    <t>1766351813</t>
  </si>
  <si>
    <t>1463554731</t>
  </si>
  <si>
    <t>1111957683</t>
  </si>
  <si>
    <t>921308157</t>
  </si>
  <si>
    <t>884655111</t>
  </si>
  <si>
    <t>560760279</t>
  </si>
  <si>
    <t>-1271772605</t>
  </si>
  <si>
    <t>1125320735</t>
  </si>
  <si>
    <t>61</t>
  </si>
  <si>
    <t>-1976708160</t>
  </si>
  <si>
    <t>62</t>
  </si>
  <si>
    <t>Pol16</t>
  </si>
  <si>
    <t>HR-Svorka SZ</t>
  </si>
  <si>
    <t>-1508422223</t>
  </si>
  <si>
    <t>63</t>
  </si>
  <si>
    <t>1072315174</t>
  </si>
  <si>
    <t>-874529608</t>
  </si>
  <si>
    <t>65</t>
  </si>
  <si>
    <t>Pol19</t>
  </si>
  <si>
    <t>Ochranný uholník alebo rúrka s držiak. do steny</t>
  </si>
  <si>
    <t>-290537082</t>
  </si>
  <si>
    <t>66</t>
  </si>
  <si>
    <t>Pol20</t>
  </si>
  <si>
    <t>HR-Držiak DUZ</t>
  </si>
  <si>
    <t>407557654</t>
  </si>
  <si>
    <t>67</t>
  </si>
  <si>
    <t>Pol21</t>
  </si>
  <si>
    <t>HR-Ochranný uholnik OU</t>
  </si>
  <si>
    <t>1276982610</t>
  </si>
  <si>
    <t>68</t>
  </si>
  <si>
    <t>Pol30</t>
  </si>
  <si>
    <t>Označenie zvodov štítkami smaltované, z umelej hmot</t>
  </si>
  <si>
    <t>-1829419796</t>
  </si>
  <si>
    <t>69</t>
  </si>
  <si>
    <t>Pol23</t>
  </si>
  <si>
    <t>Hromozvodný označovací štítok - kovový</t>
  </si>
  <si>
    <t>-365174575</t>
  </si>
  <si>
    <t>70</t>
  </si>
  <si>
    <t>Pol24</t>
  </si>
  <si>
    <t>Tyčový uzemňovač zarazený do zeme a pripoj.vedenie do 2 m</t>
  </si>
  <si>
    <t>1370786858</t>
  </si>
  <si>
    <t>71</t>
  </si>
  <si>
    <t>Pol25</t>
  </si>
  <si>
    <t>HR-Zemniaca tyč ZT 2 m</t>
  </si>
  <si>
    <t>1834461373</t>
  </si>
  <si>
    <t>72</t>
  </si>
  <si>
    <t>Pol26</t>
  </si>
  <si>
    <t>HR-Svorka SJ02</t>
  </si>
  <si>
    <t>1550750450</t>
  </si>
  <si>
    <t>73</t>
  </si>
  <si>
    <t>Pol27</t>
  </si>
  <si>
    <t>Drôt FeZn D10mm</t>
  </si>
  <si>
    <t>-1219448391</t>
  </si>
  <si>
    <t>74</t>
  </si>
  <si>
    <t>321959141</t>
  </si>
  <si>
    <t>03/2024-A7 - Blok A7</t>
  </si>
  <si>
    <t>-1448249735</t>
  </si>
  <si>
    <t>930879637</t>
  </si>
  <si>
    <t>-487185576</t>
  </si>
  <si>
    <t>1748899324</t>
  </si>
  <si>
    <t>-2010585970</t>
  </si>
  <si>
    <t>-60861179</t>
  </si>
  <si>
    <t>-614922154</t>
  </si>
  <si>
    <t>-1019243375</t>
  </si>
  <si>
    <t>-954937304</t>
  </si>
  <si>
    <t>606776663</t>
  </si>
  <si>
    <t>1093212515</t>
  </si>
  <si>
    <t>927110094</t>
  </si>
  <si>
    <t>-1309326026</t>
  </si>
  <si>
    <t>1938146175</t>
  </si>
  <si>
    <t>257345596</t>
  </si>
  <si>
    <t>2120232714</t>
  </si>
  <si>
    <t>1942208082</t>
  </si>
  <si>
    <t>1943810689</t>
  </si>
  <si>
    <t>1774974354</t>
  </si>
  <si>
    <t>1124981163</t>
  </si>
  <si>
    <t>-1592123049</t>
  </si>
  <si>
    <t>-1969895491</t>
  </si>
  <si>
    <t>-832454704</t>
  </si>
  <si>
    <t>-109534732</t>
  </si>
  <si>
    <t>-40768392</t>
  </si>
  <si>
    <t>607096437</t>
  </si>
  <si>
    <t>955711995</t>
  </si>
  <si>
    <t>-569873828</t>
  </si>
  <si>
    <t>668769393</t>
  </si>
  <si>
    <t>-1855774921</t>
  </si>
  <si>
    <t>-1497219947</t>
  </si>
  <si>
    <t>585049922</t>
  </si>
  <si>
    <t>387385730</t>
  </si>
  <si>
    <t>-106383298</t>
  </si>
  <si>
    <t>1078929009</t>
  </si>
  <si>
    <t>-529399199</t>
  </si>
  <si>
    <t>-371358694</t>
  </si>
  <si>
    <t>1285183412</t>
  </si>
  <si>
    <t>310176255</t>
  </si>
  <si>
    <t>1368967650</t>
  </si>
  <si>
    <t>922059459</t>
  </si>
  <si>
    <t>-1750438260</t>
  </si>
  <si>
    <t>727267248</t>
  </si>
  <si>
    <t>-478909850</t>
  </si>
  <si>
    <t>-1429688511</t>
  </si>
  <si>
    <t>1292983188</t>
  </si>
  <si>
    <t>-1380928989</t>
  </si>
  <si>
    <t>-1555965100</t>
  </si>
  <si>
    <t>1404138457</t>
  </si>
  <si>
    <t>160716937</t>
  </si>
  <si>
    <t>1721772368</t>
  </si>
  <si>
    <t>-910326882</t>
  </si>
  <si>
    <t>-1146607624</t>
  </si>
  <si>
    <t>2121959298</t>
  </si>
  <si>
    <t>2116819305</t>
  </si>
  <si>
    <t>935045333</t>
  </si>
  <si>
    <t>-41315642</t>
  </si>
  <si>
    <t>-1979418803</t>
  </si>
  <si>
    <t>-617734167</t>
  </si>
  <si>
    <t>446034745</t>
  </si>
  <si>
    <t>1162350096</t>
  </si>
  <si>
    <t>109913765</t>
  </si>
  <si>
    <t>-1541392923</t>
  </si>
  <si>
    <t>1192125544</t>
  </si>
  <si>
    <t>-995180025</t>
  </si>
  <si>
    <t>1492794224</t>
  </si>
  <si>
    <t>-1743302873</t>
  </si>
  <si>
    <t>-1830752526</t>
  </si>
  <si>
    <t>2085738022</t>
  </si>
  <si>
    <t>26381192</t>
  </si>
  <si>
    <t>189231474</t>
  </si>
  <si>
    <t>-2102164988</t>
  </si>
  <si>
    <t>1444091103</t>
  </si>
  <si>
    <t>-1671509658</t>
  </si>
  <si>
    <t>03/2024-A8 - Blok A8</t>
  </si>
  <si>
    <t>-1624374287</t>
  </si>
  <si>
    <t>-483852418</t>
  </si>
  <si>
    <t>-701034996</t>
  </si>
  <si>
    <t>99674864</t>
  </si>
  <si>
    <t>-2040652416</t>
  </si>
  <si>
    <t>613456728</t>
  </si>
  <si>
    <t>500018959</t>
  </si>
  <si>
    <t>1468049208</t>
  </si>
  <si>
    <t>-1191999443</t>
  </si>
  <si>
    <t>930175572</t>
  </si>
  <si>
    <t>-1375305062</t>
  </si>
  <si>
    <t>1113908935</t>
  </si>
  <si>
    <t>-347841152</t>
  </si>
  <si>
    <t>-742491927</t>
  </si>
  <si>
    <t>-1461413948</t>
  </si>
  <si>
    <t>-1590750657</t>
  </si>
  <si>
    <t>-835300876</t>
  </si>
  <si>
    <t>1321912862</t>
  </si>
  <si>
    <t>-791288993</t>
  </si>
  <si>
    <t>-132316033</t>
  </si>
  <si>
    <t>521966110</t>
  </si>
  <si>
    <t>668849534</t>
  </si>
  <si>
    <t>891277157</t>
  </si>
  <si>
    <t>-1043483013</t>
  </si>
  <si>
    <t>-770447704</t>
  </si>
  <si>
    <t>149072703</t>
  </si>
  <si>
    <t>704327900</t>
  </si>
  <si>
    <t>268883214</t>
  </si>
  <si>
    <t>1684480928</t>
  </si>
  <si>
    <t>-434879153</t>
  </si>
  <si>
    <t>1065209712</t>
  </si>
  <si>
    <t>-1077315208</t>
  </si>
  <si>
    <t>704466267</t>
  </si>
  <si>
    <t>1093037791</t>
  </si>
  <si>
    <t>1511364291</t>
  </si>
  <si>
    <t>1413861490</t>
  </si>
  <si>
    <t>970892989</t>
  </si>
  <si>
    <t>777560326</t>
  </si>
  <si>
    <t>-860717704</t>
  </si>
  <si>
    <t>226854226</t>
  </si>
  <si>
    <t>1791469789</t>
  </si>
  <si>
    <t>382332588</t>
  </si>
  <si>
    <t>992372721</t>
  </si>
  <si>
    <t>-143728296</t>
  </si>
  <si>
    <t>1788625883</t>
  </si>
  <si>
    <t>1226292430</t>
  </si>
  <si>
    <t>448397013</t>
  </si>
  <si>
    <t>-297399982</t>
  </si>
  <si>
    <t>308578175</t>
  </si>
  <si>
    <t>528605902</t>
  </si>
  <si>
    <t>1326347964</t>
  </si>
  <si>
    <t>2055830373</t>
  </si>
  <si>
    <t>671229686</t>
  </si>
  <si>
    <t>-724350862</t>
  </si>
  <si>
    <t>1820190356</t>
  </si>
  <si>
    <t>-1544442163</t>
  </si>
  <si>
    <t>-2051491978</t>
  </si>
  <si>
    <t>-408342526</t>
  </si>
  <si>
    <t>434319345</t>
  </si>
  <si>
    <t>-176879889</t>
  </si>
  <si>
    <t>680728529</t>
  </si>
  <si>
    <t>-1350155313</t>
  </si>
  <si>
    <t>1689979009</t>
  </si>
  <si>
    <t>-522783116</t>
  </si>
  <si>
    <t>-981139415</t>
  </si>
  <si>
    <t>-1270239700</t>
  </si>
  <si>
    <t>1671424196</t>
  </si>
  <si>
    <t>-852423117</t>
  </si>
  <si>
    <t>-109079361</t>
  </si>
  <si>
    <t>1473713406</t>
  </si>
  <si>
    <t>-1291843836</t>
  </si>
  <si>
    <t>514845283</t>
  </si>
  <si>
    <t>-1309719836</t>
  </si>
  <si>
    <t>1017527252</t>
  </si>
  <si>
    <t>03/2024-A9 - Blok A9</t>
  </si>
  <si>
    <t>-2109516914</t>
  </si>
  <si>
    <t>900075401</t>
  </si>
  <si>
    <t>-1312159204</t>
  </si>
  <si>
    <t>-1967277894</t>
  </si>
  <si>
    <t>476495264</t>
  </si>
  <si>
    <t>850880984</t>
  </si>
  <si>
    <t>1682664661</t>
  </si>
  <si>
    <t>20900055</t>
  </si>
  <si>
    <t>1907409634</t>
  </si>
  <si>
    <t>-513504225</t>
  </si>
  <si>
    <t>-2146865832</t>
  </si>
  <si>
    <t>1611320151</t>
  </si>
  <si>
    <t>899609385</t>
  </si>
  <si>
    <t>-352057064</t>
  </si>
  <si>
    <t>-170632195</t>
  </si>
  <si>
    <t>1626717112</t>
  </si>
  <si>
    <t>1478671001</t>
  </si>
  <si>
    <t>2054937111</t>
  </si>
  <si>
    <t>1526174640</t>
  </si>
  <si>
    <t>-803127193</t>
  </si>
  <si>
    <t>-1382443008</t>
  </si>
  <si>
    <t>-1390311534</t>
  </si>
  <si>
    <t>1494542631</t>
  </si>
  <si>
    <t>-1015531149</t>
  </si>
  <si>
    <t>1084206158</t>
  </si>
  <si>
    <t>2032355391</t>
  </si>
  <si>
    <t>27589587</t>
  </si>
  <si>
    <t>968020649</t>
  </si>
  <si>
    <t>-175845350</t>
  </si>
  <si>
    <t>-822664209</t>
  </si>
  <si>
    <t>-1006615804</t>
  </si>
  <si>
    <t>2033070327</t>
  </si>
  <si>
    <t>936435689</t>
  </si>
  <si>
    <t>155121465</t>
  </si>
  <si>
    <t>82597886</t>
  </si>
  <si>
    <t>-94675337</t>
  </si>
  <si>
    <t>-144614554</t>
  </si>
  <si>
    <t>934885339</t>
  </si>
  <si>
    <t>747367695</t>
  </si>
  <si>
    <t>-1237648112</t>
  </si>
  <si>
    <t>428085203</t>
  </si>
  <si>
    <t>-1829095990</t>
  </si>
  <si>
    <t>-330149715</t>
  </si>
  <si>
    <t>-673781168</t>
  </si>
  <si>
    <t>91912501</t>
  </si>
  <si>
    <t>-1957590718</t>
  </si>
  <si>
    <t>1889653770</t>
  </si>
  <si>
    <t>-783139910</t>
  </si>
  <si>
    <t>1661553676</t>
  </si>
  <si>
    <t>1387553096</t>
  </si>
  <si>
    <t>-1384192011</t>
  </si>
  <si>
    <t>1869115695</t>
  </si>
  <si>
    <t>872617806</t>
  </si>
  <si>
    <t>1994183585</t>
  </si>
  <si>
    <t>-1938474919</t>
  </si>
  <si>
    <t>1371911176</t>
  </si>
  <si>
    <t>332124737</t>
  </si>
  <si>
    <t>1494770632</t>
  </si>
  <si>
    <t>103763100</t>
  </si>
  <si>
    <t>-2079880679</t>
  </si>
  <si>
    <t>2122658659</t>
  </si>
  <si>
    <t>1035335691</t>
  </si>
  <si>
    <t>-2032075959</t>
  </si>
  <si>
    <t>-949057285</t>
  </si>
  <si>
    <t>218755141</t>
  </si>
  <si>
    <t>-814888841</t>
  </si>
  <si>
    <t>1982767617</t>
  </si>
  <si>
    <t>1462933537</t>
  </si>
  <si>
    <t>-1069805163</t>
  </si>
  <si>
    <t>-1055024656</t>
  </si>
  <si>
    <t>-1221811892</t>
  </si>
  <si>
    <t>-1685714513</t>
  </si>
  <si>
    <t>1265161663</t>
  </si>
  <si>
    <t>-1272968768</t>
  </si>
  <si>
    <t>03/2024-Spoj.chodba - Spojovacia chodba</t>
  </si>
  <si>
    <t xml:space="preserve">    9 - Ostatné konštrukcie a práce-búranie</t>
  </si>
  <si>
    <t>Ostatné konštrukcie a práce-búranie</t>
  </si>
  <si>
    <t>965024121.S</t>
  </si>
  <si>
    <t>Búranie pórobetónových dosiek na strechách plochých,  -0,02353t</t>
  </si>
  <si>
    <t>-799908421</t>
  </si>
  <si>
    <t>965082920.S</t>
  </si>
  <si>
    <t>Odstránenie násypu pod podlahami alebo na strechách, hr.do 100 mm,  -1,40000t</t>
  </si>
  <si>
    <t>1899002957</t>
  </si>
  <si>
    <t>979011111.S</t>
  </si>
  <si>
    <t>Zvislá doprava sutiny a vybúraných hmôt za prvé podlažie nad alebo pod základným podlažím</t>
  </si>
  <si>
    <t>-515990905</t>
  </si>
  <si>
    <t>979081111.S</t>
  </si>
  <si>
    <t>Odvoz sutiny a vybúraných hmôt na skládku do 1 km</t>
  </si>
  <si>
    <t>1786218208</t>
  </si>
  <si>
    <t>979081121.S</t>
  </si>
  <si>
    <t>Odvoz sutiny a vybúraných hmôt na skládku za každý ďalší 1 km</t>
  </si>
  <si>
    <t>490529932</t>
  </si>
  <si>
    <t>48,936*5</t>
  </si>
  <si>
    <t>979082111.S</t>
  </si>
  <si>
    <t>Vnútrostavenisková doprava sutiny a vybúraných hmôt do 10 m</t>
  </si>
  <si>
    <t>-408411328</t>
  </si>
  <si>
    <t>979082121.S</t>
  </si>
  <si>
    <t>Vnútrostavenisková doprava sutiny a vybúraných hmôt za každých ďalších 5 m</t>
  </si>
  <si>
    <t>726336171</t>
  </si>
  <si>
    <t>48,936*3</t>
  </si>
  <si>
    <t>979089612.S</t>
  </si>
  <si>
    <t>Poplatok za skládku - iné odpady zo stavieb a demolácií (17 09), ostatné</t>
  </si>
  <si>
    <t>-810969647</t>
  </si>
  <si>
    <t>712300832.S</t>
  </si>
  <si>
    <t>Odstránenie povlakovej krytiny na strechách plochých 10°, -0,01000t</t>
  </si>
  <si>
    <t>118195858</t>
  </si>
  <si>
    <t>1327780433</t>
  </si>
  <si>
    <t>-990640992</t>
  </si>
  <si>
    <t>-449898016</t>
  </si>
  <si>
    <t>2019831448</t>
  </si>
  <si>
    <t>125,22*1,15 'Prepočítané koeficientom množstva</t>
  </si>
  <si>
    <t>338002943</t>
  </si>
  <si>
    <t>-991200558</t>
  </si>
  <si>
    <t>1551744057</t>
  </si>
  <si>
    <t>631440025400.S</t>
  </si>
  <si>
    <t>Doska tepelnoizolačná hr. 100 mm, izolácia pre zateplenie plochých striech</t>
  </si>
  <si>
    <t>-503089235</t>
  </si>
  <si>
    <t>265419481</t>
  </si>
  <si>
    <t>Oplechovanie okapu z pozinkovaného farbeného PZf plechu vrátane podkladového plechu r.š. 550 mm</t>
  </si>
  <si>
    <t>-106216428</t>
  </si>
  <si>
    <t>"kAO</t>
  </si>
  <si>
    <t>52,5</t>
  </si>
  <si>
    <t>764430410.S</t>
  </si>
  <si>
    <t>Oplechovanie muriva a atík z pozinkovaného farbeného PZf plechu, vrátane rohov r.š. 250 mm</t>
  </si>
  <si>
    <t>-1400602305</t>
  </si>
  <si>
    <t>-823136928</t>
  </si>
  <si>
    <t>1773435753</t>
  </si>
  <si>
    <t>811492218</t>
  </si>
  <si>
    <t>1900803717</t>
  </si>
  <si>
    <t>1814294013</t>
  </si>
  <si>
    <t>-1952725991</t>
  </si>
  <si>
    <t>-1847678386</t>
  </si>
  <si>
    <t>1634433217</t>
  </si>
  <si>
    <t>-65358301</t>
  </si>
  <si>
    <t>-610891626</t>
  </si>
  <si>
    <t>-786996728</t>
  </si>
  <si>
    <t>34407336</t>
  </si>
  <si>
    <t>-822547744</t>
  </si>
  <si>
    <t>1476883598</t>
  </si>
  <si>
    <t>1573461927</t>
  </si>
  <si>
    <t>679867277</t>
  </si>
  <si>
    <t>143697666</t>
  </si>
  <si>
    <t>-707785995</t>
  </si>
  <si>
    <t>276978694</t>
  </si>
  <si>
    <t>1748533683</t>
  </si>
  <si>
    <t>-1103077745</t>
  </si>
  <si>
    <t>-1524229030</t>
  </si>
  <si>
    <t>-354203164</t>
  </si>
  <si>
    <t>-176737073</t>
  </si>
  <si>
    <t>1935487561</t>
  </si>
  <si>
    <t>-1895677031</t>
  </si>
  <si>
    <t>-1455285188</t>
  </si>
  <si>
    <t>1458704490</t>
  </si>
  <si>
    <t>-185674578</t>
  </si>
  <si>
    <t>-1197272615</t>
  </si>
  <si>
    <t>REKAPITULÁCIA STAVBY, 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</si>
</sst>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>
      <selection activeCell="I85" sqref="I8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6" t="s">
        <v>5</v>
      </c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870</v>
      </c>
      <c r="AR4" s="20"/>
      <c r="AS4" s="22" t="s">
        <v>8</v>
      </c>
      <c r="BE4" s="23" t="s">
        <v>9</v>
      </c>
      <c r="BS4" s="17" t="s">
        <v>10</v>
      </c>
    </row>
    <row r="5" spans="1:74" s="1" customFormat="1" ht="12" customHeight="1">
      <c r="B5" s="20"/>
      <c r="D5" s="24" t="s">
        <v>11</v>
      </c>
      <c r="K5" s="227" t="s">
        <v>12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R5" s="20"/>
      <c r="BE5" s="224" t="s">
        <v>13</v>
      </c>
      <c r="BS5" s="17" t="s">
        <v>6</v>
      </c>
    </row>
    <row r="6" spans="1:74" s="1" customFormat="1" ht="36.950000000000003" customHeight="1">
      <c r="B6" s="20"/>
      <c r="D6" s="26" t="s">
        <v>14</v>
      </c>
      <c r="K6" s="229" t="s">
        <v>15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R6" s="20"/>
      <c r="BE6" s="225"/>
      <c r="BS6" s="17" t="s">
        <v>6</v>
      </c>
    </row>
    <row r="7" spans="1:74" s="1" customFormat="1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25"/>
      <c r="BS7" s="17" t="s">
        <v>6</v>
      </c>
    </row>
    <row r="8" spans="1:74" s="1" customFormat="1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25"/>
      <c r="BS8" s="17" t="s">
        <v>6</v>
      </c>
    </row>
    <row r="9" spans="1:74" s="1" customFormat="1" ht="14.45" customHeight="1">
      <c r="B9" s="20"/>
      <c r="AR9" s="20"/>
      <c r="BE9" s="225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5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25"/>
      <c r="BS11" s="17" t="s">
        <v>6</v>
      </c>
    </row>
    <row r="12" spans="1:74" s="1" customFormat="1" ht="6.95" customHeight="1">
      <c r="B12" s="20"/>
      <c r="AR12" s="20"/>
      <c r="BE12" s="225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5"/>
      <c r="BS13" s="17" t="s">
        <v>6</v>
      </c>
    </row>
    <row r="14" spans="1:74" ht="12.75">
      <c r="B14" s="20"/>
      <c r="E14" s="230" t="s">
        <v>27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7" t="s">
        <v>25</v>
      </c>
      <c r="AN14" s="29" t="s">
        <v>27</v>
      </c>
      <c r="AR14" s="20"/>
      <c r="BE14" s="225"/>
      <c r="BS14" s="17" t="s">
        <v>6</v>
      </c>
    </row>
    <row r="15" spans="1:74" s="1" customFormat="1" ht="6.95" customHeight="1">
      <c r="B15" s="20"/>
      <c r="AR15" s="20"/>
      <c r="BE15" s="225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5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25"/>
      <c r="BS17" s="17" t="s">
        <v>30</v>
      </c>
    </row>
    <row r="18" spans="1:71" s="1" customFormat="1" ht="6.95" customHeight="1">
      <c r="B18" s="20"/>
      <c r="AR18" s="20"/>
      <c r="BE18" s="225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25"/>
      <c r="BS19" s="17" t="s">
        <v>6</v>
      </c>
    </row>
    <row r="20" spans="1:71" s="1" customFormat="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25"/>
      <c r="BS20" s="17" t="s">
        <v>30</v>
      </c>
    </row>
    <row r="21" spans="1:71" s="1" customFormat="1" ht="6.95" customHeight="1">
      <c r="B21" s="20"/>
      <c r="AR21" s="20"/>
      <c r="BE21" s="225"/>
    </row>
    <row r="22" spans="1:71" s="1" customFormat="1" ht="12" customHeight="1">
      <c r="B22" s="20"/>
      <c r="D22" s="27" t="s">
        <v>33</v>
      </c>
      <c r="AR22" s="20"/>
      <c r="BE22" s="225"/>
    </row>
    <row r="23" spans="1:71" s="1" customFormat="1" ht="16.5" customHeight="1">
      <c r="B23" s="20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20"/>
      <c r="BE23" s="225"/>
    </row>
    <row r="24" spans="1:71" s="1" customFormat="1" ht="6.95" customHeight="1">
      <c r="B24" s="20"/>
      <c r="AR24" s="20"/>
      <c r="BE24" s="225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5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3">
        <f>ROUND(AG94,2)</f>
        <v>0</v>
      </c>
      <c r="AL26" s="234"/>
      <c r="AM26" s="234"/>
      <c r="AN26" s="234"/>
      <c r="AO26" s="234"/>
      <c r="AP26" s="32"/>
      <c r="AQ26" s="32"/>
      <c r="AR26" s="33"/>
      <c r="BE26" s="225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5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5" t="s">
        <v>35</v>
      </c>
      <c r="M28" s="235"/>
      <c r="N28" s="235"/>
      <c r="O28" s="235"/>
      <c r="P28" s="235"/>
      <c r="Q28" s="32"/>
      <c r="R28" s="32"/>
      <c r="S28" s="32"/>
      <c r="T28" s="32"/>
      <c r="U28" s="32"/>
      <c r="V28" s="32"/>
      <c r="W28" s="235" t="s">
        <v>36</v>
      </c>
      <c r="X28" s="235"/>
      <c r="Y28" s="235"/>
      <c r="Z28" s="235"/>
      <c r="AA28" s="235"/>
      <c r="AB28" s="235"/>
      <c r="AC28" s="235"/>
      <c r="AD28" s="235"/>
      <c r="AE28" s="235"/>
      <c r="AF28" s="32"/>
      <c r="AG28" s="32"/>
      <c r="AH28" s="32"/>
      <c r="AI28" s="32"/>
      <c r="AJ28" s="32"/>
      <c r="AK28" s="235" t="s">
        <v>37</v>
      </c>
      <c r="AL28" s="235"/>
      <c r="AM28" s="235"/>
      <c r="AN28" s="235"/>
      <c r="AO28" s="235"/>
      <c r="AP28" s="32"/>
      <c r="AQ28" s="32"/>
      <c r="AR28" s="33"/>
      <c r="BE28" s="225"/>
    </row>
    <row r="29" spans="1:71" s="3" customFormat="1" ht="14.45" customHeight="1">
      <c r="B29" s="37"/>
      <c r="D29" s="27" t="s">
        <v>38</v>
      </c>
      <c r="F29" s="38" t="s">
        <v>39</v>
      </c>
      <c r="L29" s="238">
        <v>0.2</v>
      </c>
      <c r="M29" s="237"/>
      <c r="N29" s="237"/>
      <c r="O29" s="237"/>
      <c r="P29" s="237"/>
      <c r="Q29" s="39"/>
      <c r="R29" s="39"/>
      <c r="S29" s="39"/>
      <c r="T29" s="39"/>
      <c r="U29" s="39"/>
      <c r="V29" s="39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F29" s="39"/>
      <c r="AG29" s="39"/>
      <c r="AH29" s="39"/>
      <c r="AI29" s="39"/>
      <c r="AJ29" s="39"/>
      <c r="AK29" s="236">
        <f>ROUND(AV94, 2)</f>
        <v>0</v>
      </c>
      <c r="AL29" s="237"/>
      <c r="AM29" s="237"/>
      <c r="AN29" s="237"/>
      <c r="AO29" s="237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26"/>
    </row>
    <row r="30" spans="1:71" s="3" customFormat="1" ht="14.45" customHeight="1">
      <c r="B30" s="37"/>
      <c r="F30" s="38" t="s">
        <v>40</v>
      </c>
      <c r="L30" s="238">
        <v>0.2</v>
      </c>
      <c r="M30" s="237"/>
      <c r="N30" s="237"/>
      <c r="O30" s="237"/>
      <c r="P30" s="237"/>
      <c r="Q30" s="39"/>
      <c r="R30" s="39"/>
      <c r="S30" s="39"/>
      <c r="T30" s="39"/>
      <c r="U30" s="39"/>
      <c r="V30" s="39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F30" s="39"/>
      <c r="AG30" s="39"/>
      <c r="AH30" s="39"/>
      <c r="AI30" s="39"/>
      <c r="AJ30" s="39"/>
      <c r="AK30" s="236">
        <f>ROUND(AW94, 2)</f>
        <v>0</v>
      </c>
      <c r="AL30" s="237"/>
      <c r="AM30" s="237"/>
      <c r="AN30" s="237"/>
      <c r="AO30" s="237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26"/>
    </row>
    <row r="31" spans="1:71" s="3" customFormat="1" ht="14.45" hidden="1" customHeight="1">
      <c r="B31" s="37"/>
      <c r="F31" s="27" t="s">
        <v>41</v>
      </c>
      <c r="L31" s="239">
        <v>0.2</v>
      </c>
      <c r="M31" s="240"/>
      <c r="N31" s="240"/>
      <c r="O31" s="240"/>
      <c r="P31" s="240"/>
      <c r="W31" s="241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41">
        <v>0</v>
      </c>
      <c r="AL31" s="240"/>
      <c r="AM31" s="240"/>
      <c r="AN31" s="240"/>
      <c r="AO31" s="240"/>
      <c r="AR31" s="37"/>
      <c r="BE31" s="226"/>
    </row>
    <row r="32" spans="1:71" s="3" customFormat="1" ht="14.45" hidden="1" customHeight="1">
      <c r="B32" s="37"/>
      <c r="F32" s="27" t="s">
        <v>42</v>
      </c>
      <c r="L32" s="239">
        <v>0.2</v>
      </c>
      <c r="M32" s="240"/>
      <c r="N32" s="240"/>
      <c r="O32" s="240"/>
      <c r="P32" s="240"/>
      <c r="W32" s="241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41">
        <v>0</v>
      </c>
      <c r="AL32" s="240"/>
      <c r="AM32" s="240"/>
      <c r="AN32" s="240"/>
      <c r="AO32" s="240"/>
      <c r="AR32" s="37"/>
      <c r="BE32" s="226"/>
    </row>
    <row r="33" spans="1:57" s="3" customFormat="1" ht="14.45" hidden="1" customHeight="1">
      <c r="B33" s="37"/>
      <c r="F33" s="38" t="s">
        <v>43</v>
      </c>
      <c r="L33" s="238">
        <v>0</v>
      </c>
      <c r="M33" s="237"/>
      <c r="N33" s="237"/>
      <c r="O33" s="237"/>
      <c r="P33" s="237"/>
      <c r="Q33" s="39"/>
      <c r="R33" s="39"/>
      <c r="S33" s="39"/>
      <c r="T33" s="39"/>
      <c r="U33" s="39"/>
      <c r="V33" s="39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F33" s="39"/>
      <c r="AG33" s="39"/>
      <c r="AH33" s="39"/>
      <c r="AI33" s="39"/>
      <c r="AJ33" s="39"/>
      <c r="AK33" s="236">
        <v>0</v>
      </c>
      <c r="AL33" s="237"/>
      <c r="AM33" s="237"/>
      <c r="AN33" s="237"/>
      <c r="AO33" s="237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26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5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45" t="s">
        <v>46</v>
      </c>
      <c r="Y35" s="243"/>
      <c r="Z35" s="243"/>
      <c r="AA35" s="243"/>
      <c r="AB35" s="243"/>
      <c r="AC35" s="43"/>
      <c r="AD35" s="43"/>
      <c r="AE35" s="43"/>
      <c r="AF35" s="43"/>
      <c r="AG35" s="43"/>
      <c r="AH35" s="43"/>
      <c r="AI35" s="43"/>
      <c r="AJ35" s="43"/>
      <c r="AK35" s="242">
        <f>SUM(AK26:AK33)</f>
        <v>0</v>
      </c>
      <c r="AL35" s="243"/>
      <c r="AM35" s="243"/>
      <c r="AN35" s="243"/>
      <c r="AO35" s="244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R49" s="45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8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49</v>
      </c>
      <c r="AI60" s="35"/>
      <c r="AJ60" s="35"/>
      <c r="AK60" s="35"/>
      <c r="AL60" s="35"/>
      <c r="AM60" s="48" t="s">
        <v>50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6" t="s">
        <v>51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52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8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49</v>
      </c>
      <c r="AI75" s="35"/>
      <c r="AJ75" s="35"/>
      <c r="AK75" s="35"/>
      <c r="AL75" s="35"/>
      <c r="AM75" s="48" t="s">
        <v>50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11</v>
      </c>
      <c r="L84" s="4" t="str">
        <f>K5</f>
        <v>03/2024-03</v>
      </c>
      <c r="AR84" s="54"/>
    </row>
    <row r="85" spans="1:91" s="5" customFormat="1" ht="36.950000000000003" customHeight="1">
      <c r="B85" s="55"/>
      <c r="C85" s="56" t="s">
        <v>14</v>
      </c>
      <c r="L85" s="205" t="str">
        <f>K6</f>
        <v>Rekonštrukcia striech ubytovacích blokov a spojovacej chodby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Tornaľa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207" t="str">
        <f>IF(AN8= "","",AN8)</f>
        <v>10. 4. 2024</v>
      </c>
      <c r="AN87" s="207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DD a DSS Tornaľa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08" t="str">
        <f>IF(E17="","",E17)</f>
        <v>STAVOMAT RS s.r.o., Rimavská Sobota</v>
      </c>
      <c r="AN89" s="209"/>
      <c r="AO89" s="209"/>
      <c r="AP89" s="209"/>
      <c r="AQ89" s="32"/>
      <c r="AR89" s="33"/>
      <c r="AS89" s="210" t="s">
        <v>54</v>
      </c>
      <c r="AT89" s="211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08" t="str">
        <f>IF(E20="","",E20)</f>
        <v xml:space="preserve"> </v>
      </c>
      <c r="AN90" s="209"/>
      <c r="AO90" s="209"/>
      <c r="AP90" s="209"/>
      <c r="AQ90" s="32"/>
      <c r="AR90" s="33"/>
      <c r="AS90" s="212"/>
      <c r="AT90" s="213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2"/>
      <c r="AT91" s="213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14" t="s">
        <v>55</v>
      </c>
      <c r="D92" s="215"/>
      <c r="E92" s="215"/>
      <c r="F92" s="215"/>
      <c r="G92" s="215"/>
      <c r="H92" s="63"/>
      <c r="I92" s="217" t="s">
        <v>56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6" t="s">
        <v>57</v>
      </c>
      <c r="AH92" s="215"/>
      <c r="AI92" s="215"/>
      <c r="AJ92" s="215"/>
      <c r="AK92" s="215"/>
      <c r="AL92" s="215"/>
      <c r="AM92" s="215"/>
      <c r="AN92" s="217" t="s">
        <v>58</v>
      </c>
      <c r="AO92" s="215"/>
      <c r="AP92" s="218"/>
      <c r="AQ92" s="64" t="s">
        <v>59</v>
      </c>
      <c r="AR92" s="33"/>
      <c r="AS92" s="65" t="s">
        <v>60</v>
      </c>
      <c r="AT92" s="66" t="s">
        <v>61</v>
      </c>
      <c r="AU92" s="66" t="s">
        <v>62</v>
      </c>
      <c r="AV92" s="66" t="s">
        <v>63</v>
      </c>
      <c r="AW92" s="66" t="s">
        <v>64</v>
      </c>
      <c r="AX92" s="66" t="s">
        <v>65</v>
      </c>
      <c r="AY92" s="66" t="s">
        <v>66</v>
      </c>
      <c r="AZ92" s="66" t="s">
        <v>67</v>
      </c>
      <c r="BA92" s="66" t="s">
        <v>68</v>
      </c>
      <c r="BB92" s="66" t="s">
        <v>69</v>
      </c>
      <c r="BC92" s="66" t="s">
        <v>70</v>
      </c>
      <c r="BD92" s="67" t="s">
        <v>71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72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22">
        <f>ROUND(SUM(AG95:AG100),2)</f>
        <v>0</v>
      </c>
      <c r="AH94" s="222"/>
      <c r="AI94" s="222"/>
      <c r="AJ94" s="222"/>
      <c r="AK94" s="222"/>
      <c r="AL94" s="222"/>
      <c r="AM94" s="222"/>
      <c r="AN94" s="223">
        <f t="shared" ref="AN94:AN100" si="0">SUM(AG94,AT94)</f>
        <v>0</v>
      </c>
      <c r="AO94" s="223"/>
      <c r="AP94" s="223"/>
      <c r="AQ94" s="75" t="s">
        <v>1</v>
      </c>
      <c r="AR94" s="71"/>
      <c r="AS94" s="76">
        <f>ROUND(SUM(AS95:AS100),2)</f>
        <v>0</v>
      </c>
      <c r="AT94" s="77">
        <f t="shared" ref="AT94:AT100" si="1">ROUND(SUM(AV94:AW94),2)</f>
        <v>0</v>
      </c>
      <c r="AU94" s="78">
        <f>ROUND(SUM(AU95:AU100),5)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ROUND(SUM(AZ95:AZ100),2)</f>
        <v>0</v>
      </c>
      <c r="BA94" s="77">
        <f>ROUND(SUM(BA95:BA100),2)</f>
        <v>0</v>
      </c>
      <c r="BB94" s="77">
        <f>ROUND(SUM(BB95:BB100),2)</f>
        <v>0</v>
      </c>
      <c r="BC94" s="77">
        <f>ROUND(SUM(BC95:BC100),2)</f>
        <v>0</v>
      </c>
      <c r="BD94" s="79">
        <f>ROUND(SUM(BD95:BD100),2)</f>
        <v>0</v>
      </c>
      <c r="BS94" s="80" t="s">
        <v>73</v>
      </c>
      <c r="BT94" s="80" t="s">
        <v>74</v>
      </c>
      <c r="BU94" s="81" t="s">
        <v>75</v>
      </c>
      <c r="BV94" s="80" t="s">
        <v>76</v>
      </c>
      <c r="BW94" s="80" t="s">
        <v>4</v>
      </c>
      <c r="BX94" s="80" t="s">
        <v>77</v>
      </c>
      <c r="CL94" s="80" t="s">
        <v>1</v>
      </c>
    </row>
    <row r="95" spans="1:91" s="7" customFormat="1" ht="24.75" customHeight="1">
      <c r="A95" s="82" t="s">
        <v>78</v>
      </c>
      <c r="B95" s="83"/>
      <c r="C95" s="84"/>
      <c r="D95" s="219" t="s">
        <v>79</v>
      </c>
      <c r="E95" s="219"/>
      <c r="F95" s="219"/>
      <c r="G95" s="219"/>
      <c r="H95" s="219"/>
      <c r="I95" s="85"/>
      <c r="J95" s="219" t="s">
        <v>80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20">
        <f>'03-2024-A5 - Blok A5'!J30</f>
        <v>0</v>
      </c>
      <c r="AH95" s="221"/>
      <c r="AI95" s="221"/>
      <c r="AJ95" s="221"/>
      <c r="AK95" s="221"/>
      <c r="AL95" s="221"/>
      <c r="AM95" s="221"/>
      <c r="AN95" s="220">
        <f t="shared" si="0"/>
        <v>0</v>
      </c>
      <c r="AO95" s="221"/>
      <c r="AP95" s="221"/>
      <c r="AQ95" s="86" t="s">
        <v>81</v>
      </c>
      <c r="AR95" s="83"/>
      <c r="AS95" s="87">
        <v>0</v>
      </c>
      <c r="AT95" s="88">
        <f t="shared" si="1"/>
        <v>0</v>
      </c>
      <c r="AU95" s="89">
        <f>'03-2024-A5 - Blok A5'!P129</f>
        <v>0</v>
      </c>
      <c r="AV95" s="88">
        <f>'03-2024-A5 - Blok A5'!J33</f>
        <v>0</v>
      </c>
      <c r="AW95" s="88">
        <f>'03-2024-A5 - Blok A5'!J34</f>
        <v>0</v>
      </c>
      <c r="AX95" s="88">
        <f>'03-2024-A5 - Blok A5'!J35</f>
        <v>0</v>
      </c>
      <c r="AY95" s="88">
        <f>'03-2024-A5 - Blok A5'!J36</f>
        <v>0</v>
      </c>
      <c r="AZ95" s="88">
        <f>'03-2024-A5 - Blok A5'!F33</f>
        <v>0</v>
      </c>
      <c r="BA95" s="88">
        <f>'03-2024-A5 - Blok A5'!F34</f>
        <v>0</v>
      </c>
      <c r="BB95" s="88">
        <f>'03-2024-A5 - Blok A5'!F35</f>
        <v>0</v>
      </c>
      <c r="BC95" s="88">
        <f>'03-2024-A5 - Blok A5'!F36</f>
        <v>0</v>
      </c>
      <c r="BD95" s="90">
        <f>'03-2024-A5 - Blok A5'!F37</f>
        <v>0</v>
      </c>
      <c r="BT95" s="91" t="s">
        <v>82</v>
      </c>
      <c r="BV95" s="91" t="s">
        <v>76</v>
      </c>
      <c r="BW95" s="91" t="s">
        <v>83</v>
      </c>
      <c r="BX95" s="91" t="s">
        <v>4</v>
      </c>
      <c r="CL95" s="91" t="s">
        <v>1</v>
      </c>
      <c r="CM95" s="91" t="s">
        <v>74</v>
      </c>
    </row>
    <row r="96" spans="1:91" s="7" customFormat="1" ht="24.75" customHeight="1">
      <c r="A96" s="82" t="s">
        <v>78</v>
      </c>
      <c r="B96" s="83"/>
      <c r="C96" s="84"/>
      <c r="D96" s="219" t="s">
        <v>84</v>
      </c>
      <c r="E96" s="219"/>
      <c r="F96" s="219"/>
      <c r="G96" s="219"/>
      <c r="H96" s="219"/>
      <c r="I96" s="85"/>
      <c r="J96" s="219" t="s">
        <v>85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20">
        <f>'03-2024-A6 - Blok A6'!J30</f>
        <v>0</v>
      </c>
      <c r="AH96" s="221"/>
      <c r="AI96" s="221"/>
      <c r="AJ96" s="221"/>
      <c r="AK96" s="221"/>
      <c r="AL96" s="221"/>
      <c r="AM96" s="221"/>
      <c r="AN96" s="220">
        <f t="shared" si="0"/>
        <v>0</v>
      </c>
      <c r="AO96" s="221"/>
      <c r="AP96" s="221"/>
      <c r="AQ96" s="86" t="s">
        <v>81</v>
      </c>
      <c r="AR96" s="83"/>
      <c r="AS96" s="87">
        <v>0</v>
      </c>
      <c r="AT96" s="88">
        <f t="shared" si="1"/>
        <v>0</v>
      </c>
      <c r="AU96" s="89">
        <f>'03-2024-A6 - Blok A6'!P129</f>
        <v>0</v>
      </c>
      <c r="AV96" s="88">
        <f>'03-2024-A6 - Blok A6'!J33</f>
        <v>0</v>
      </c>
      <c r="AW96" s="88">
        <f>'03-2024-A6 - Blok A6'!J34</f>
        <v>0</v>
      </c>
      <c r="AX96" s="88">
        <f>'03-2024-A6 - Blok A6'!J35</f>
        <v>0</v>
      </c>
      <c r="AY96" s="88">
        <f>'03-2024-A6 - Blok A6'!J36</f>
        <v>0</v>
      </c>
      <c r="AZ96" s="88">
        <f>'03-2024-A6 - Blok A6'!F33</f>
        <v>0</v>
      </c>
      <c r="BA96" s="88">
        <f>'03-2024-A6 - Blok A6'!F34</f>
        <v>0</v>
      </c>
      <c r="BB96" s="88">
        <f>'03-2024-A6 - Blok A6'!F35</f>
        <v>0</v>
      </c>
      <c r="BC96" s="88">
        <f>'03-2024-A6 - Blok A6'!F36</f>
        <v>0</v>
      </c>
      <c r="BD96" s="90">
        <f>'03-2024-A6 - Blok A6'!F37</f>
        <v>0</v>
      </c>
      <c r="BT96" s="91" t="s">
        <v>82</v>
      </c>
      <c r="BV96" s="91" t="s">
        <v>76</v>
      </c>
      <c r="BW96" s="91" t="s">
        <v>86</v>
      </c>
      <c r="BX96" s="91" t="s">
        <v>4</v>
      </c>
      <c r="CL96" s="91" t="s">
        <v>1</v>
      </c>
      <c r="CM96" s="91" t="s">
        <v>74</v>
      </c>
    </row>
    <row r="97" spans="1:91" s="7" customFormat="1" ht="24.75" customHeight="1">
      <c r="A97" s="82" t="s">
        <v>78</v>
      </c>
      <c r="B97" s="83"/>
      <c r="C97" s="84"/>
      <c r="D97" s="219" t="s">
        <v>87</v>
      </c>
      <c r="E97" s="219"/>
      <c r="F97" s="219"/>
      <c r="G97" s="219"/>
      <c r="H97" s="219"/>
      <c r="I97" s="85"/>
      <c r="J97" s="219" t="s">
        <v>88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20">
        <f>'03-2024-A7 - Blok A7'!J30</f>
        <v>0</v>
      </c>
      <c r="AH97" s="221"/>
      <c r="AI97" s="221"/>
      <c r="AJ97" s="221"/>
      <c r="AK97" s="221"/>
      <c r="AL97" s="221"/>
      <c r="AM97" s="221"/>
      <c r="AN97" s="220">
        <f t="shared" si="0"/>
        <v>0</v>
      </c>
      <c r="AO97" s="221"/>
      <c r="AP97" s="221"/>
      <c r="AQ97" s="86" t="s">
        <v>81</v>
      </c>
      <c r="AR97" s="83"/>
      <c r="AS97" s="87">
        <v>0</v>
      </c>
      <c r="AT97" s="88">
        <f t="shared" si="1"/>
        <v>0</v>
      </c>
      <c r="AU97" s="89">
        <f>'03-2024-A7 - Blok A7'!P129</f>
        <v>0</v>
      </c>
      <c r="AV97" s="88">
        <f>'03-2024-A7 - Blok A7'!J33</f>
        <v>0</v>
      </c>
      <c r="AW97" s="88">
        <f>'03-2024-A7 - Blok A7'!J34</f>
        <v>0</v>
      </c>
      <c r="AX97" s="88">
        <f>'03-2024-A7 - Blok A7'!J35</f>
        <v>0</v>
      </c>
      <c r="AY97" s="88">
        <f>'03-2024-A7 - Blok A7'!J36</f>
        <v>0</v>
      </c>
      <c r="AZ97" s="88">
        <f>'03-2024-A7 - Blok A7'!F33</f>
        <v>0</v>
      </c>
      <c r="BA97" s="88">
        <f>'03-2024-A7 - Blok A7'!F34</f>
        <v>0</v>
      </c>
      <c r="BB97" s="88">
        <f>'03-2024-A7 - Blok A7'!F35</f>
        <v>0</v>
      </c>
      <c r="BC97" s="88">
        <f>'03-2024-A7 - Blok A7'!F36</f>
        <v>0</v>
      </c>
      <c r="BD97" s="90">
        <f>'03-2024-A7 - Blok A7'!F37</f>
        <v>0</v>
      </c>
      <c r="BT97" s="91" t="s">
        <v>82</v>
      </c>
      <c r="BV97" s="91" t="s">
        <v>76</v>
      </c>
      <c r="BW97" s="91" t="s">
        <v>89</v>
      </c>
      <c r="BX97" s="91" t="s">
        <v>4</v>
      </c>
      <c r="CL97" s="91" t="s">
        <v>1</v>
      </c>
      <c r="CM97" s="91" t="s">
        <v>74</v>
      </c>
    </row>
    <row r="98" spans="1:91" s="7" customFormat="1" ht="24.75" customHeight="1">
      <c r="A98" s="82" t="s">
        <v>78</v>
      </c>
      <c r="B98" s="83"/>
      <c r="C98" s="84"/>
      <c r="D98" s="219" t="s">
        <v>90</v>
      </c>
      <c r="E98" s="219"/>
      <c r="F98" s="219"/>
      <c r="G98" s="219"/>
      <c r="H98" s="219"/>
      <c r="I98" s="85"/>
      <c r="J98" s="219" t="s">
        <v>91</v>
      </c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20">
        <f>'03-2024-A8 - Blok A8'!J30</f>
        <v>0</v>
      </c>
      <c r="AH98" s="221"/>
      <c r="AI98" s="221"/>
      <c r="AJ98" s="221"/>
      <c r="AK98" s="221"/>
      <c r="AL98" s="221"/>
      <c r="AM98" s="221"/>
      <c r="AN98" s="220">
        <f t="shared" si="0"/>
        <v>0</v>
      </c>
      <c r="AO98" s="221"/>
      <c r="AP98" s="221"/>
      <c r="AQ98" s="86" t="s">
        <v>81</v>
      </c>
      <c r="AR98" s="83"/>
      <c r="AS98" s="87">
        <v>0</v>
      </c>
      <c r="AT98" s="88">
        <f t="shared" si="1"/>
        <v>0</v>
      </c>
      <c r="AU98" s="89">
        <f>'03-2024-A8 - Blok A8'!P129</f>
        <v>0</v>
      </c>
      <c r="AV98" s="88">
        <f>'03-2024-A8 - Blok A8'!J33</f>
        <v>0</v>
      </c>
      <c r="AW98" s="88">
        <f>'03-2024-A8 - Blok A8'!J34</f>
        <v>0</v>
      </c>
      <c r="AX98" s="88">
        <f>'03-2024-A8 - Blok A8'!J35</f>
        <v>0</v>
      </c>
      <c r="AY98" s="88">
        <f>'03-2024-A8 - Blok A8'!J36</f>
        <v>0</v>
      </c>
      <c r="AZ98" s="88">
        <f>'03-2024-A8 - Blok A8'!F33</f>
        <v>0</v>
      </c>
      <c r="BA98" s="88">
        <f>'03-2024-A8 - Blok A8'!F34</f>
        <v>0</v>
      </c>
      <c r="BB98" s="88">
        <f>'03-2024-A8 - Blok A8'!F35</f>
        <v>0</v>
      </c>
      <c r="BC98" s="88">
        <f>'03-2024-A8 - Blok A8'!F36</f>
        <v>0</v>
      </c>
      <c r="BD98" s="90">
        <f>'03-2024-A8 - Blok A8'!F37</f>
        <v>0</v>
      </c>
      <c r="BT98" s="91" t="s">
        <v>82</v>
      </c>
      <c r="BV98" s="91" t="s">
        <v>76</v>
      </c>
      <c r="BW98" s="91" t="s">
        <v>92</v>
      </c>
      <c r="BX98" s="91" t="s">
        <v>4</v>
      </c>
      <c r="CL98" s="91" t="s">
        <v>1</v>
      </c>
      <c r="CM98" s="91" t="s">
        <v>74</v>
      </c>
    </row>
    <row r="99" spans="1:91" s="7" customFormat="1" ht="24.75" customHeight="1">
      <c r="A99" s="82" t="s">
        <v>78</v>
      </c>
      <c r="B99" s="83"/>
      <c r="C99" s="84"/>
      <c r="D99" s="219" t="s">
        <v>93</v>
      </c>
      <c r="E99" s="219"/>
      <c r="F99" s="219"/>
      <c r="G99" s="219"/>
      <c r="H99" s="219"/>
      <c r="I99" s="85"/>
      <c r="J99" s="219" t="s">
        <v>94</v>
      </c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20">
        <f>'03-2024-A9 - Blok A9'!J30</f>
        <v>0</v>
      </c>
      <c r="AH99" s="221"/>
      <c r="AI99" s="221"/>
      <c r="AJ99" s="221"/>
      <c r="AK99" s="221"/>
      <c r="AL99" s="221"/>
      <c r="AM99" s="221"/>
      <c r="AN99" s="220">
        <f t="shared" si="0"/>
        <v>0</v>
      </c>
      <c r="AO99" s="221"/>
      <c r="AP99" s="221"/>
      <c r="AQ99" s="86" t="s">
        <v>81</v>
      </c>
      <c r="AR99" s="83"/>
      <c r="AS99" s="87">
        <v>0</v>
      </c>
      <c r="AT99" s="88">
        <f t="shared" si="1"/>
        <v>0</v>
      </c>
      <c r="AU99" s="89">
        <f>'03-2024-A9 - Blok A9'!P129</f>
        <v>0</v>
      </c>
      <c r="AV99" s="88">
        <f>'03-2024-A9 - Blok A9'!J33</f>
        <v>0</v>
      </c>
      <c r="AW99" s="88">
        <f>'03-2024-A9 - Blok A9'!J34</f>
        <v>0</v>
      </c>
      <c r="AX99" s="88">
        <f>'03-2024-A9 - Blok A9'!J35</f>
        <v>0</v>
      </c>
      <c r="AY99" s="88">
        <f>'03-2024-A9 - Blok A9'!J36</f>
        <v>0</v>
      </c>
      <c r="AZ99" s="88">
        <f>'03-2024-A9 - Blok A9'!F33</f>
        <v>0</v>
      </c>
      <c r="BA99" s="88">
        <f>'03-2024-A9 - Blok A9'!F34</f>
        <v>0</v>
      </c>
      <c r="BB99" s="88">
        <f>'03-2024-A9 - Blok A9'!F35</f>
        <v>0</v>
      </c>
      <c r="BC99" s="88">
        <f>'03-2024-A9 - Blok A9'!F36</f>
        <v>0</v>
      </c>
      <c r="BD99" s="90">
        <f>'03-2024-A9 - Blok A9'!F37</f>
        <v>0</v>
      </c>
      <c r="BT99" s="91" t="s">
        <v>82</v>
      </c>
      <c r="BV99" s="91" t="s">
        <v>76</v>
      </c>
      <c r="BW99" s="91" t="s">
        <v>95</v>
      </c>
      <c r="BX99" s="91" t="s">
        <v>4</v>
      </c>
      <c r="CL99" s="91" t="s">
        <v>1</v>
      </c>
      <c r="CM99" s="91" t="s">
        <v>74</v>
      </c>
    </row>
    <row r="100" spans="1:91" s="7" customFormat="1" ht="37.5" customHeight="1">
      <c r="A100" s="82" t="s">
        <v>78</v>
      </c>
      <c r="B100" s="83"/>
      <c r="C100" s="84"/>
      <c r="D100" s="219" t="s">
        <v>96</v>
      </c>
      <c r="E100" s="219"/>
      <c r="F100" s="219"/>
      <c r="G100" s="219"/>
      <c r="H100" s="219"/>
      <c r="I100" s="85"/>
      <c r="J100" s="219" t="s">
        <v>97</v>
      </c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20">
        <f>'03-2024-Spoj.chodba - Spo...'!J30</f>
        <v>0</v>
      </c>
      <c r="AH100" s="221"/>
      <c r="AI100" s="221"/>
      <c r="AJ100" s="221"/>
      <c r="AK100" s="221"/>
      <c r="AL100" s="221"/>
      <c r="AM100" s="221"/>
      <c r="AN100" s="220">
        <f t="shared" si="0"/>
        <v>0</v>
      </c>
      <c r="AO100" s="221"/>
      <c r="AP100" s="221"/>
      <c r="AQ100" s="86" t="s">
        <v>81</v>
      </c>
      <c r="AR100" s="83"/>
      <c r="AS100" s="92">
        <v>0</v>
      </c>
      <c r="AT100" s="93">
        <f t="shared" si="1"/>
        <v>0</v>
      </c>
      <c r="AU100" s="94">
        <f>'03-2024-Spoj.chodba - Spo...'!P125</f>
        <v>0</v>
      </c>
      <c r="AV100" s="93">
        <f>'03-2024-Spoj.chodba - Spo...'!J33</f>
        <v>0</v>
      </c>
      <c r="AW100" s="93">
        <f>'03-2024-Spoj.chodba - Spo...'!J34</f>
        <v>0</v>
      </c>
      <c r="AX100" s="93">
        <f>'03-2024-Spoj.chodba - Spo...'!J35</f>
        <v>0</v>
      </c>
      <c r="AY100" s="93">
        <f>'03-2024-Spoj.chodba - Spo...'!J36</f>
        <v>0</v>
      </c>
      <c r="AZ100" s="93">
        <f>'03-2024-Spoj.chodba - Spo...'!F33</f>
        <v>0</v>
      </c>
      <c r="BA100" s="93">
        <f>'03-2024-Spoj.chodba - Spo...'!F34</f>
        <v>0</v>
      </c>
      <c r="BB100" s="93">
        <f>'03-2024-Spoj.chodba - Spo...'!F35</f>
        <v>0</v>
      </c>
      <c r="BC100" s="93">
        <f>'03-2024-Spoj.chodba - Spo...'!F36</f>
        <v>0</v>
      </c>
      <c r="BD100" s="95">
        <f>'03-2024-Spoj.chodba - Spo...'!F37</f>
        <v>0</v>
      </c>
      <c r="BT100" s="91" t="s">
        <v>82</v>
      </c>
      <c r="BV100" s="91" t="s">
        <v>76</v>
      </c>
      <c r="BW100" s="91" t="s">
        <v>98</v>
      </c>
      <c r="BX100" s="91" t="s">
        <v>4</v>
      </c>
      <c r="CL100" s="91" t="s">
        <v>1</v>
      </c>
      <c r="CM100" s="91" t="s">
        <v>74</v>
      </c>
    </row>
    <row r="101" spans="1:91" s="2" customFormat="1" ht="30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5" customHeight="1">
      <c r="A102" s="32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3-2024-A5 - Blok A5'!C2" display="/"/>
    <hyperlink ref="A96" location="'03-2024-A6 - Blok A6'!C2" display="/"/>
    <hyperlink ref="A97" location="'03-2024-A7 - Blok A7'!C2" display="/"/>
    <hyperlink ref="A98" location="'03-2024-A8 - Blok A8'!C2" display="/"/>
    <hyperlink ref="A99" location="'03-2024-A9 - Blok A9'!C2" display="/"/>
    <hyperlink ref="A100" location="'03-2024-Spoj.chodba - Sp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83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99</v>
      </c>
      <c r="L4" s="20"/>
      <c r="M4" s="96" t="s">
        <v>8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7" t="str">
        <f>'Rekapitulácia stavby'!K6</f>
        <v>Rekonštrukcia striech ubytovacích blokov a spojovacej chodby</v>
      </c>
      <c r="F7" s="248"/>
      <c r="G7" s="248"/>
      <c r="H7" s="248"/>
      <c r="L7" s="20"/>
    </row>
    <row r="8" spans="1:46" s="2" customFormat="1" ht="12" customHeight="1">
      <c r="A8" s="32"/>
      <c r="B8" s="33"/>
      <c r="C8" s="32"/>
      <c r="D8" s="27" t="s">
        <v>100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5" t="s">
        <v>101</v>
      </c>
      <c r="F9" s="249"/>
      <c r="G9" s="249"/>
      <c r="H9" s="249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10. 4. 2024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0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0" t="s">
        <v>34</v>
      </c>
      <c r="E30" s="32"/>
      <c r="F30" s="32"/>
      <c r="G30" s="32"/>
      <c r="H30" s="32"/>
      <c r="I30" s="32"/>
      <c r="J30" s="74">
        <f>ROUND(J129,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1" t="s">
        <v>38</v>
      </c>
      <c r="E33" s="38" t="s">
        <v>39</v>
      </c>
      <c r="F33" s="102">
        <f>ROUND((SUM(BE129:BE247)),  2)</f>
        <v>0</v>
      </c>
      <c r="G33" s="103"/>
      <c r="H33" s="103"/>
      <c r="I33" s="104">
        <v>0.2</v>
      </c>
      <c r="J33" s="102">
        <f>ROUND(((SUM(BE129:BE247))*I33),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40</v>
      </c>
      <c r="F34" s="102">
        <f>ROUND((SUM(BF129:BF247)),  2)</f>
        <v>0</v>
      </c>
      <c r="G34" s="103"/>
      <c r="H34" s="103"/>
      <c r="I34" s="104">
        <v>0.2</v>
      </c>
      <c r="J34" s="102">
        <f>ROUND(((SUM(BF129:BF247))*I34),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5">
        <f>ROUND((SUM(BG129:BG247)),  2)</f>
        <v>0</v>
      </c>
      <c r="G35" s="32"/>
      <c r="H35" s="32"/>
      <c r="I35" s="106">
        <v>0.2</v>
      </c>
      <c r="J35" s="105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5">
        <f>ROUND((SUM(BH129:BH247)),  2)</f>
        <v>0</v>
      </c>
      <c r="G36" s="32"/>
      <c r="H36" s="32"/>
      <c r="I36" s="106">
        <v>0.2</v>
      </c>
      <c r="J36" s="105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43</v>
      </c>
      <c r="F37" s="102">
        <f>ROUND((SUM(BI129:BI247)),  2)</f>
        <v>0</v>
      </c>
      <c r="G37" s="103"/>
      <c r="H37" s="103"/>
      <c r="I37" s="104">
        <v>0</v>
      </c>
      <c r="J37" s="102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7"/>
      <c r="D39" s="108" t="s">
        <v>44</v>
      </c>
      <c r="E39" s="63"/>
      <c r="F39" s="63"/>
      <c r="G39" s="109" t="s">
        <v>45</v>
      </c>
      <c r="H39" s="110" t="s">
        <v>46</v>
      </c>
      <c r="I39" s="63"/>
      <c r="J39" s="111">
        <f>SUM(J30:J37)</f>
        <v>0</v>
      </c>
      <c r="K39" s="11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13" t="s">
        <v>50</v>
      </c>
      <c r="G61" s="48" t="s">
        <v>49</v>
      </c>
      <c r="H61" s="35"/>
      <c r="I61" s="35"/>
      <c r="J61" s="114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13" t="s">
        <v>50</v>
      </c>
      <c r="G76" s="48" t="s">
        <v>49</v>
      </c>
      <c r="H76" s="35"/>
      <c r="I76" s="35"/>
      <c r="J76" s="114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7" t="str">
        <f>E7</f>
        <v>Rekonštrukcia striech ubytovacích blokov a spojovacej chodby</v>
      </c>
      <c r="F85" s="248"/>
      <c r="G85" s="248"/>
      <c r="H85" s="248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100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5" t="str">
        <f>E9</f>
        <v>03/2024-A5 - Blok A5</v>
      </c>
      <c r="F87" s="249"/>
      <c r="G87" s="249"/>
      <c r="H87" s="249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Tornaľa</v>
      </c>
      <c r="G89" s="32"/>
      <c r="H89" s="32"/>
      <c r="I89" s="27" t="s">
        <v>20</v>
      </c>
      <c r="J89" s="58" t="str">
        <f>IF(J12="","",J12)</f>
        <v>10. 4. 2024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22</v>
      </c>
      <c r="D91" s="32"/>
      <c r="E91" s="32"/>
      <c r="F91" s="25" t="str">
        <f>E15</f>
        <v>DD a DSS Tornaľa</v>
      </c>
      <c r="G91" s="32"/>
      <c r="H91" s="32"/>
      <c r="I91" s="27" t="s">
        <v>28</v>
      </c>
      <c r="J91" s="30" t="str">
        <f>E21</f>
        <v>STAVOMAT RS s.r.o., Rimavská Sobota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7" t="s">
        <v>105</v>
      </c>
      <c r="D96" s="32"/>
      <c r="E96" s="32"/>
      <c r="F96" s="32"/>
      <c r="G96" s="32"/>
      <c r="H96" s="32"/>
      <c r="I96" s="32"/>
      <c r="J96" s="74">
        <f>J129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106</v>
      </c>
    </row>
    <row r="97" spans="1:31" s="9" customFormat="1" ht="24.95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899999999999999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899999999999999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899999999999999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899999999999999" customHeight="1">
      <c r="B101" s="122"/>
      <c r="D101" s="123" t="s">
        <v>111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1:31" s="9" customFormat="1" ht="24.95" customHeight="1">
      <c r="B102" s="118"/>
      <c r="D102" s="119" t="s">
        <v>112</v>
      </c>
      <c r="E102" s="120"/>
      <c r="F102" s="120"/>
      <c r="G102" s="120"/>
      <c r="H102" s="120"/>
      <c r="I102" s="120"/>
      <c r="J102" s="121">
        <f>J150</f>
        <v>0</v>
      </c>
      <c r="L102" s="118"/>
    </row>
    <row r="103" spans="1:31" s="10" customFormat="1" ht="19.899999999999999" customHeight="1">
      <c r="B103" s="122"/>
      <c r="D103" s="123" t="s">
        <v>113</v>
      </c>
      <c r="E103" s="124"/>
      <c r="F103" s="124"/>
      <c r="G103" s="124"/>
      <c r="H103" s="124"/>
      <c r="I103" s="124"/>
      <c r="J103" s="125">
        <f>J151</f>
        <v>0</v>
      </c>
      <c r="L103" s="122"/>
    </row>
    <row r="104" spans="1:31" s="10" customFormat="1" ht="19.899999999999999" customHeight="1">
      <c r="B104" s="122"/>
      <c r="D104" s="123" t="s">
        <v>114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31" s="10" customFormat="1" ht="19.899999999999999" customHeight="1">
      <c r="B105" s="122"/>
      <c r="D105" s="123" t="s">
        <v>115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31" s="10" customFormat="1" ht="19.899999999999999" customHeight="1">
      <c r="B106" s="122"/>
      <c r="D106" s="123" t="s">
        <v>116</v>
      </c>
      <c r="E106" s="124"/>
      <c r="F106" s="124"/>
      <c r="G106" s="124"/>
      <c r="H106" s="124"/>
      <c r="I106" s="124"/>
      <c r="J106" s="125">
        <f>J199</f>
        <v>0</v>
      </c>
      <c r="L106" s="122"/>
    </row>
    <row r="107" spans="1:31" s="9" customFormat="1" ht="24.95" customHeight="1">
      <c r="B107" s="118"/>
      <c r="D107" s="119" t="s">
        <v>117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1:31" s="10" customFormat="1" ht="19.899999999999999" customHeight="1">
      <c r="B108" s="122"/>
      <c r="D108" s="123" t="s">
        <v>118</v>
      </c>
      <c r="E108" s="124"/>
      <c r="F108" s="124"/>
      <c r="G108" s="124"/>
      <c r="H108" s="124"/>
      <c r="I108" s="124"/>
      <c r="J108" s="125">
        <f>J231</f>
        <v>0</v>
      </c>
      <c r="L108" s="122"/>
    </row>
    <row r="109" spans="1:31" s="10" customFormat="1" ht="19.899999999999999" customHeight="1">
      <c r="B109" s="122"/>
      <c r="D109" s="123" t="s">
        <v>119</v>
      </c>
      <c r="E109" s="124"/>
      <c r="F109" s="124"/>
      <c r="G109" s="124"/>
      <c r="H109" s="124"/>
      <c r="I109" s="124"/>
      <c r="J109" s="125">
        <f>J246</f>
        <v>0</v>
      </c>
      <c r="L109" s="122"/>
    </row>
    <row r="110" spans="1:31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120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14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47" t="str">
        <f>E7</f>
        <v>Rekonštrukcia striech ubytovacích blokov a spojovacej chodby</v>
      </c>
      <c r="F119" s="248"/>
      <c r="G119" s="248"/>
      <c r="H119" s="24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100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05" t="str">
        <f>E9</f>
        <v>03/2024-A5 - Blok A5</v>
      </c>
      <c r="F121" s="249"/>
      <c r="G121" s="249"/>
      <c r="H121" s="249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F12</f>
        <v>Tornaľa</v>
      </c>
      <c r="G123" s="32"/>
      <c r="H123" s="32"/>
      <c r="I123" s="27" t="s">
        <v>20</v>
      </c>
      <c r="J123" s="58" t="str">
        <f>IF(J12="","",J12)</f>
        <v>10. 4. 2024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40.15" customHeight="1">
      <c r="A125" s="32"/>
      <c r="B125" s="33"/>
      <c r="C125" s="27" t="s">
        <v>22</v>
      </c>
      <c r="D125" s="32"/>
      <c r="E125" s="32"/>
      <c r="F125" s="25" t="str">
        <f>E15</f>
        <v>DD a DSS Tornaľa</v>
      </c>
      <c r="G125" s="32"/>
      <c r="H125" s="32"/>
      <c r="I125" s="27" t="s">
        <v>28</v>
      </c>
      <c r="J125" s="30" t="str">
        <f>E21</f>
        <v>STAVOMAT RS s.r.o., Rimavská Sobota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 t="str">
        <f>IF(E18="","",E18)</f>
        <v>Vyplň údaj</v>
      </c>
      <c r="G126" s="32"/>
      <c r="H126" s="32"/>
      <c r="I126" s="27" t="s">
        <v>31</v>
      </c>
      <c r="J126" s="30" t="str">
        <f>E24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6"/>
      <c r="B128" s="127"/>
      <c r="C128" s="128" t="s">
        <v>121</v>
      </c>
      <c r="D128" s="129" t="s">
        <v>59</v>
      </c>
      <c r="E128" s="129" t="s">
        <v>55</v>
      </c>
      <c r="F128" s="129" t="s">
        <v>56</v>
      </c>
      <c r="G128" s="129" t="s">
        <v>122</v>
      </c>
      <c r="H128" s="129" t="s">
        <v>123</v>
      </c>
      <c r="I128" s="129" t="s">
        <v>124</v>
      </c>
      <c r="J128" s="130" t="s">
        <v>104</v>
      </c>
      <c r="K128" s="131" t="s">
        <v>125</v>
      </c>
      <c r="L128" s="132"/>
      <c r="M128" s="65" t="s">
        <v>1</v>
      </c>
      <c r="N128" s="66" t="s">
        <v>38</v>
      </c>
      <c r="O128" s="66" t="s">
        <v>126</v>
      </c>
      <c r="P128" s="66" t="s">
        <v>127</v>
      </c>
      <c r="Q128" s="66" t="s">
        <v>128</v>
      </c>
      <c r="R128" s="66" t="s">
        <v>129</v>
      </c>
      <c r="S128" s="66" t="s">
        <v>130</v>
      </c>
      <c r="T128" s="67" t="s">
        <v>131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2"/>
      <c r="B129" s="33"/>
      <c r="C129" s="72" t="s">
        <v>105</v>
      </c>
      <c r="D129" s="32"/>
      <c r="E129" s="32"/>
      <c r="F129" s="32"/>
      <c r="G129" s="32"/>
      <c r="H129" s="32"/>
      <c r="I129" s="32"/>
      <c r="J129" s="133">
        <f>BK129</f>
        <v>0</v>
      </c>
      <c r="K129" s="32"/>
      <c r="L129" s="33"/>
      <c r="M129" s="68"/>
      <c r="N129" s="59"/>
      <c r="O129" s="69"/>
      <c r="P129" s="134">
        <f>P130+P150+P230</f>
        <v>0</v>
      </c>
      <c r="Q129" s="69"/>
      <c r="R129" s="134">
        <f>R130+R150+R230</f>
        <v>27.558711636900007</v>
      </c>
      <c r="S129" s="69"/>
      <c r="T129" s="135">
        <f>T130+T150+T230</f>
        <v>2.5637512500000001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73</v>
      </c>
      <c r="AU129" s="17" t="s">
        <v>106</v>
      </c>
      <c r="BK129" s="136">
        <f>BK130+BK150+BK230</f>
        <v>0</v>
      </c>
    </row>
    <row r="130" spans="1:65" s="12" customFormat="1" ht="25.9" customHeight="1">
      <c r="B130" s="137"/>
      <c r="D130" s="138" t="s">
        <v>73</v>
      </c>
      <c r="E130" s="139" t="s">
        <v>132</v>
      </c>
      <c r="F130" s="139" t="s">
        <v>133</v>
      </c>
      <c r="I130" s="140"/>
      <c r="J130" s="141">
        <f>BK130</f>
        <v>0</v>
      </c>
      <c r="L130" s="137"/>
      <c r="M130" s="142"/>
      <c r="N130" s="143"/>
      <c r="O130" s="143"/>
      <c r="P130" s="144">
        <f>P131+P140+P145+P148</f>
        <v>0</v>
      </c>
      <c r="Q130" s="143"/>
      <c r="R130" s="144">
        <f>R131+R140+R145+R148</f>
        <v>16.062634720260004</v>
      </c>
      <c r="S130" s="143"/>
      <c r="T130" s="145">
        <f>T131+T140+T145+T148</f>
        <v>0</v>
      </c>
      <c r="AR130" s="138" t="s">
        <v>82</v>
      </c>
      <c r="AT130" s="146" t="s">
        <v>73</v>
      </c>
      <c r="AU130" s="146" t="s">
        <v>74</v>
      </c>
      <c r="AY130" s="138" t="s">
        <v>134</v>
      </c>
      <c r="BK130" s="147">
        <f>BK131+BK140+BK145+BK148</f>
        <v>0</v>
      </c>
    </row>
    <row r="131" spans="1:65" s="12" customFormat="1" ht="22.9" customHeight="1">
      <c r="B131" s="137"/>
      <c r="D131" s="138" t="s">
        <v>73</v>
      </c>
      <c r="E131" s="148" t="s">
        <v>135</v>
      </c>
      <c r="F131" s="148" t="s">
        <v>136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SUM(P132:P139)</f>
        <v>0</v>
      </c>
      <c r="Q131" s="143"/>
      <c r="R131" s="144">
        <f>SUM(R132:R139)</f>
        <v>15.881977270260002</v>
      </c>
      <c r="S131" s="143"/>
      <c r="T131" s="145">
        <f>SUM(T132:T139)</f>
        <v>0</v>
      </c>
      <c r="AR131" s="138" t="s">
        <v>82</v>
      </c>
      <c r="AT131" s="146" t="s">
        <v>73</v>
      </c>
      <c r="AU131" s="146" t="s">
        <v>82</v>
      </c>
      <c r="AY131" s="138" t="s">
        <v>134</v>
      </c>
      <c r="BK131" s="147">
        <f>SUM(BK132:BK139)</f>
        <v>0</v>
      </c>
    </row>
    <row r="132" spans="1:65" s="2" customFormat="1" ht="24.2" customHeight="1">
      <c r="A132" s="32"/>
      <c r="B132" s="150"/>
      <c r="C132" s="151" t="s">
        <v>82</v>
      </c>
      <c r="D132" s="151" t="s">
        <v>137</v>
      </c>
      <c r="E132" s="152" t="s">
        <v>138</v>
      </c>
      <c r="F132" s="153" t="s">
        <v>139</v>
      </c>
      <c r="G132" s="154" t="s">
        <v>140</v>
      </c>
      <c r="H132" s="155">
        <v>5.3630000000000004</v>
      </c>
      <c r="I132" s="156"/>
      <c r="J132" s="157">
        <f>ROUND(I132*H132,2)</f>
        <v>0</v>
      </c>
      <c r="K132" s="158"/>
      <c r="L132" s="33"/>
      <c r="M132" s="159" t="s">
        <v>1</v>
      </c>
      <c r="N132" s="160" t="s">
        <v>40</v>
      </c>
      <c r="O132" s="61"/>
      <c r="P132" s="161">
        <f>O132*H132</f>
        <v>0</v>
      </c>
      <c r="Q132" s="161">
        <v>2.2119</v>
      </c>
      <c r="R132" s="161">
        <f>Q132*H132</f>
        <v>11.8624197</v>
      </c>
      <c r="S132" s="161">
        <v>0</v>
      </c>
      <c r="T132" s="16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3" t="s">
        <v>141</v>
      </c>
      <c r="AT132" s="163" t="s">
        <v>137</v>
      </c>
      <c r="AU132" s="163" t="s">
        <v>142</v>
      </c>
      <c r="AY132" s="17" t="s">
        <v>134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142</v>
      </c>
      <c r="BK132" s="164">
        <f>ROUND(I132*H132,2)</f>
        <v>0</v>
      </c>
      <c r="BL132" s="17" t="s">
        <v>141</v>
      </c>
      <c r="BM132" s="163" t="s">
        <v>143</v>
      </c>
    </row>
    <row r="133" spans="1:65" s="13" customFormat="1" ht="22.5">
      <c r="B133" s="165"/>
      <c r="D133" s="166" t="s">
        <v>144</v>
      </c>
      <c r="E133" s="167" t="s">
        <v>1</v>
      </c>
      <c r="F133" s="168" t="s">
        <v>145</v>
      </c>
      <c r="H133" s="169">
        <v>5.3630000000000004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144</v>
      </c>
      <c r="AU133" s="167" t="s">
        <v>142</v>
      </c>
      <c r="AV133" s="13" t="s">
        <v>142</v>
      </c>
      <c r="AW133" s="13" t="s">
        <v>30</v>
      </c>
      <c r="AX133" s="13" t="s">
        <v>82</v>
      </c>
      <c r="AY133" s="167" t="s">
        <v>134</v>
      </c>
    </row>
    <row r="134" spans="1:65" s="2" customFormat="1" ht="24.2" customHeight="1">
      <c r="A134" s="32"/>
      <c r="B134" s="150"/>
      <c r="C134" s="151" t="s">
        <v>142</v>
      </c>
      <c r="D134" s="151" t="s">
        <v>137</v>
      </c>
      <c r="E134" s="152" t="s">
        <v>146</v>
      </c>
      <c r="F134" s="153" t="s">
        <v>147</v>
      </c>
      <c r="G134" s="154" t="s">
        <v>148</v>
      </c>
      <c r="H134" s="155">
        <v>38.201999999999998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40</v>
      </c>
      <c r="O134" s="61"/>
      <c r="P134" s="161">
        <f>O134*H134</f>
        <v>0</v>
      </c>
      <c r="Q134" s="161">
        <v>3.96E-3</v>
      </c>
      <c r="R134" s="161">
        <f>Q134*H134</f>
        <v>0.15127991999999998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141</v>
      </c>
      <c r="AT134" s="163" t="s">
        <v>137</v>
      </c>
      <c r="AU134" s="163" t="s">
        <v>142</v>
      </c>
      <c r="AY134" s="17" t="s">
        <v>134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142</v>
      </c>
      <c r="BK134" s="164">
        <f>ROUND(I134*H134,2)</f>
        <v>0</v>
      </c>
      <c r="BL134" s="17" t="s">
        <v>141</v>
      </c>
      <c r="BM134" s="163" t="s">
        <v>149</v>
      </c>
    </row>
    <row r="135" spans="1:65" s="13" customFormat="1" ht="11.25">
      <c r="B135" s="165"/>
      <c r="D135" s="166" t="s">
        <v>144</v>
      </c>
      <c r="E135" s="167" t="s">
        <v>1</v>
      </c>
      <c r="F135" s="168" t="s">
        <v>150</v>
      </c>
      <c r="H135" s="169">
        <v>38.201999999999998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144</v>
      </c>
      <c r="AU135" s="167" t="s">
        <v>142</v>
      </c>
      <c r="AV135" s="13" t="s">
        <v>142</v>
      </c>
      <c r="AW135" s="13" t="s">
        <v>30</v>
      </c>
      <c r="AX135" s="13" t="s">
        <v>82</v>
      </c>
      <c r="AY135" s="167" t="s">
        <v>134</v>
      </c>
    </row>
    <row r="136" spans="1:65" s="2" customFormat="1" ht="24.2" customHeight="1">
      <c r="A136" s="32"/>
      <c r="B136" s="150"/>
      <c r="C136" s="151" t="s">
        <v>135</v>
      </c>
      <c r="D136" s="151" t="s">
        <v>137</v>
      </c>
      <c r="E136" s="152" t="s">
        <v>151</v>
      </c>
      <c r="F136" s="153" t="s">
        <v>152</v>
      </c>
      <c r="G136" s="154" t="s">
        <v>148</v>
      </c>
      <c r="H136" s="155">
        <v>38.201999999999998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40</v>
      </c>
      <c r="O136" s="61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141</v>
      </c>
      <c r="AT136" s="163" t="s">
        <v>137</v>
      </c>
      <c r="AU136" s="163" t="s">
        <v>142</v>
      </c>
      <c r="AY136" s="17" t="s">
        <v>134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7" t="s">
        <v>142</v>
      </c>
      <c r="BK136" s="164">
        <f>ROUND(I136*H136,2)</f>
        <v>0</v>
      </c>
      <c r="BL136" s="17" t="s">
        <v>141</v>
      </c>
      <c r="BM136" s="163" t="s">
        <v>153</v>
      </c>
    </row>
    <row r="137" spans="1:65" s="2" customFormat="1" ht="16.5" customHeight="1">
      <c r="A137" s="32"/>
      <c r="B137" s="150"/>
      <c r="C137" s="151" t="s">
        <v>141</v>
      </c>
      <c r="D137" s="151" t="s">
        <v>137</v>
      </c>
      <c r="E137" s="152" t="s">
        <v>154</v>
      </c>
      <c r="F137" s="153" t="s">
        <v>155</v>
      </c>
      <c r="G137" s="154" t="s">
        <v>156</v>
      </c>
      <c r="H137" s="155">
        <v>0.42899999999999999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40</v>
      </c>
      <c r="O137" s="61"/>
      <c r="P137" s="161">
        <f>O137*H137</f>
        <v>0</v>
      </c>
      <c r="Q137" s="161">
        <v>1.0152039399999999</v>
      </c>
      <c r="R137" s="161">
        <f>Q137*H137</f>
        <v>0.43552249025999995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141</v>
      </c>
      <c r="AT137" s="163" t="s">
        <v>137</v>
      </c>
      <c r="AU137" s="163" t="s">
        <v>142</v>
      </c>
      <c r="AY137" s="17" t="s">
        <v>134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142</v>
      </c>
      <c r="BK137" s="164">
        <f>ROUND(I137*H137,2)</f>
        <v>0</v>
      </c>
      <c r="BL137" s="17" t="s">
        <v>141</v>
      </c>
      <c r="BM137" s="163" t="s">
        <v>157</v>
      </c>
    </row>
    <row r="138" spans="1:65" s="2" customFormat="1" ht="33" customHeight="1">
      <c r="A138" s="32"/>
      <c r="B138" s="150"/>
      <c r="C138" s="151" t="s">
        <v>158</v>
      </c>
      <c r="D138" s="151" t="s">
        <v>137</v>
      </c>
      <c r="E138" s="152" t="s">
        <v>159</v>
      </c>
      <c r="F138" s="153" t="s">
        <v>160</v>
      </c>
      <c r="G138" s="154" t="s">
        <v>148</v>
      </c>
      <c r="H138" s="155">
        <v>30.859000000000002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40</v>
      </c>
      <c r="O138" s="61"/>
      <c r="P138" s="161">
        <f>O138*H138</f>
        <v>0</v>
      </c>
      <c r="Q138" s="161">
        <v>0.11124000000000001</v>
      </c>
      <c r="R138" s="161">
        <f>Q138*H138</f>
        <v>3.4327551600000006</v>
      </c>
      <c r="S138" s="161">
        <v>0</v>
      </c>
      <c r="T138" s="16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141</v>
      </c>
      <c r="AT138" s="163" t="s">
        <v>137</v>
      </c>
      <c r="AU138" s="163" t="s">
        <v>142</v>
      </c>
      <c r="AY138" s="17" t="s">
        <v>134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142</v>
      </c>
      <c r="BK138" s="164">
        <f>ROUND(I138*H138,2)</f>
        <v>0</v>
      </c>
      <c r="BL138" s="17" t="s">
        <v>141</v>
      </c>
      <c r="BM138" s="163" t="s">
        <v>161</v>
      </c>
    </row>
    <row r="139" spans="1:65" s="13" customFormat="1" ht="11.25">
      <c r="B139" s="165"/>
      <c r="D139" s="166" t="s">
        <v>144</v>
      </c>
      <c r="E139" s="167" t="s">
        <v>1</v>
      </c>
      <c r="F139" s="168" t="s">
        <v>162</v>
      </c>
      <c r="H139" s="169">
        <v>30.859000000000002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144</v>
      </c>
      <c r="AU139" s="167" t="s">
        <v>142</v>
      </c>
      <c r="AV139" s="13" t="s">
        <v>142</v>
      </c>
      <c r="AW139" s="13" t="s">
        <v>30</v>
      </c>
      <c r="AX139" s="13" t="s">
        <v>82</v>
      </c>
      <c r="AY139" s="167" t="s">
        <v>134</v>
      </c>
    </row>
    <row r="140" spans="1:65" s="12" customFormat="1" ht="22.9" customHeight="1">
      <c r="B140" s="137"/>
      <c r="D140" s="138" t="s">
        <v>73</v>
      </c>
      <c r="E140" s="148" t="s">
        <v>141</v>
      </c>
      <c r="F140" s="148" t="s">
        <v>163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SUM(P141:P144)</f>
        <v>0</v>
      </c>
      <c r="Q140" s="143"/>
      <c r="R140" s="144">
        <f>SUM(R141:R144)</f>
        <v>1.494345E-2</v>
      </c>
      <c r="S140" s="143"/>
      <c r="T140" s="145">
        <f>SUM(T141:T144)</f>
        <v>0</v>
      </c>
      <c r="AR140" s="138" t="s">
        <v>82</v>
      </c>
      <c r="AT140" s="146" t="s">
        <v>73</v>
      </c>
      <c r="AU140" s="146" t="s">
        <v>82</v>
      </c>
      <c r="AY140" s="138" t="s">
        <v>134</v>
      </c>
      <c r="BK140" s="147">
        <f>SUM(BK141:BK144)</f>
        <v>0</v>
      </c>
    </row>
    <row r="141" spans="1:65" s="2" customFormat="1" ht="33" customHeight="1">
      <c r="A141" s="32"/>
      <c r="B141" s="150"/>
      <c r="C141" s="151" t="s">
        <v>164</v>
      </c>
      <c r="D141" s="151" t="s">
        <v>137</v>
      </c>
      <c r="E141" s="152" t="s">
        <v>165</v>
      </c>
      <c r="F141" s="153" t="s">
        <v>166</v>
      </c>
      <c r="G141" s="154" t="s">
        <v>148</v>
      </c>
      <c r="H141" s="155">
        <v>7.9379999999999997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40</v>
      </c>
      <c r="O141" s="61"/>
      <c r="P141" s="161">
        <f>O141*H141</f>
        <v>0</v>
      </c>
      <c r="Q141" s="161">
        <v>1.4999999999999999E-4</v>
      </c>
      <c r="R141" s="161">
        <f>Q141*H141</f>
        <v>1.1906999999999998E-3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141</v>
      </c>
      <c r="AT141" s="163" t="s">
        <v>137</v>
      </c>
      <c r="AU141" s="163" t="s">
        <v>142</v>
      </c>
      <c r="AY141" s="17" t="s">
        <v>134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142</v>
      </c>
      <c r="BK141" s="164">
        <f>ROUND(I141*H141,2)</f>
        <v>0</v>
      </c>
      <c r="BL141" s="17" t="s">
        <v>141</v>
      </c>
      <c r="BM141" s="163" t="s">
        <v>167</v>
      </c>
    </row>
    <row r="142" spans="1:65" s="13" customFormat="1" ht="11.25">
      <c r="B142" s="165"/>
      <c r="D142" s="166" t="s">
        <v>144</v>
      </c>
      <c r="E142" s="167" t="s">
        <v>1</v>
      </c>
      <c r="F142" s="168" t="s">
        <v>168</v>
      </c>
      <c r="H142" s="169">
        <v>7.9379999999999997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144</v>
      </c>
      <c r="AU142" s="167" t="s">
        <v>142</v>
      </c>
      <c r="AV142" s="13" t="s">
        <v>142</v>
      </c>
      <c r="AW142" s="13" t="s">
        <v>30</v>
      </c>
      <c r="AX142" s="13" t="s">
        <v>82</v>
      </c>
      <c r="AY142" s="167" t="s">
        <v>134</v>
      </c>
    </row>
    <row r="143" spans="1:65" s="2" customFormat="1" ht="16.5" customHeight="1">
      <c r="A143" s="32"/>
      <c r="B143" s="150"/>
      <c r="C143" s="174" t="s">
        <v>169</v>
      </c>
      <c r="D143" s="174" t="s">
        <v>170</v>
      </c>
      <c r="E143" s="175" t="s">
        <v>171</v>
      </c>
      <c r="F143" s="176" t="s">
        <v>172</v>
      </c>
      <c r="G143" s="177" t="s">
        <v>148</v>
      </c>
      <c r="H143" s="178">
        <v>8.3350000000000009</v>
      </c>
      <c r="I143" s="179"/>
      <c r="J143" s="180">
        <f>ROUND(I143*H143,2)</f>
        <v>0</v>
      </c>
      <c r="K143" s="181"/>
      <c r="L143" s="182"/>
      <c r="M143" s="183" t="s">
        <v>1</v>
      </c>
      <c r="N143" s="184" t="s">
        <v>40</v>
      </c>
      <c r="O143" s="61"/>
      <c r="P143" s="161">
        <f>O143*H143</f>
        <v>0</v>
      </c>
      <c r="Q143" s="161">
        <v>1.65E-3</v>
      </c>
      <c r="R143" s="161">
        <f>Q143*H143</f>
        <v>1.3752750000000001E-2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173</v>
      </c>
      <c r="AT143" s="163" t="s">
        <v>170</v>
      </c>
      <c r="AU143" s="163" t="s">
        <v>142</v>
      </c>
      <c r="AY143" s="17" t="s">
        <v>134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7" t="s">
        <v>142</v>
      </c>
      <c r="BK143" s="164">
        <f>ROUND(I143*H143,2)</f>
        <v>0</v>
      </c>
      <c r="BL143" s="17" t="s">
        <v>141</v>
      </c>
      <c r="BM143" s="163" t="s">
        <v>174</v>
      </c>
    </row>
    <row r="144" spans="1:65" s="13" customFormat="1" ht="11.25">
      <c r="B144" s="165"/>
      <c r="D144" s="166" t="s">
        <v>144</v>
      </c>
      <c r="F144" s="168" t="s">
        <v>175</v>
      </c>
      <c r="H144" s="169">
        <v>8.3350000000000009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144</v>
      </c>
      <c r="AU144" s="167" t="s">
        <v>142</v>
      </c>
      <c r="AV144" s="13" t="s">
        <v>142</v>
      </c>
      <c r="AW144" s="13" t="s">
        <v>3</v>
      </c>
      <c r="AX144" s="13" t="s">
        <v>82</v>
      </c>
      <c r="AY144" s="167" t="s">
        <v>134</v>
      </c>
    </row>
    <row r="145" spans="1:65" s="12" customFormat="1" ht="22.9" customHeight="1">
      <c r="B145" s="137"/>
      <c r="D145" s="138" t="s">
        <v>73</v>
      </c>
      <c r="E145" s="148" t="s">
        <v>164</v>
      </c>
      <c r="F145" s="148" t="s">
        <v>176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SUM(P146:P147)</f>
        <v>0</v>
      </c>
      <c r="Q145" s="143"/>
      <c r="R145" s="144">
        <f>SUM(R146:R147)</f>
        <v>0.165714</v>
      </c>
      <c r="S145" s="143"/>
      <c r="T145" s="145">
        <f>SUM(T146:T147)</f>
        <v>0</v>
      </c>
      <c r="AR145" s="138" t="s">
        <v>82</v>
      </c>
      <c r="AT145" s="146" t="s">
        <v>73</v>
      </c>
      <c r="AU145" s="146" t="s">
        <v>82</v>
      </c>
      <c r="AY145" s="138" t="s">
        <v>134</v>
      </c>
      <c r="BK145" s="147">
        <f>SUM(BK146:BK147)</f>
        <v>0</v>
      </c>
    </row>
    <row r="146" spans="1:65" s="2" customFormat="1" ht="24.2" customHeight="1">
      <c r="A146" s="32"/>
      <c r="B146" s="150"/>
      <c r="C146" s="151" t="s">
        <v>173</v>
      </c>
      <c r="D146" s="151" t="s">
        <v>137</v>
      </c>
      <c r="E146" s="152" t="s">
        <v>177</v>
      </c>
      <c r="F146" s="153" t="s">
        <v>178</v>
      </c>
      <c r="G146" s="154" t="s">
        <v>148</v>
      </c>
      <c r="H146" s="155">
        <v>14.2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40</v>
      </c>
      <c r="O146" s="61"/>
      <c r="P146" s="161">
        <f>O146*H146</f>
        <v>0</v>
      </c>
      <c r="Q146" s="161">
        <v>1.167E-2</v>
      </c>
      <c r="R146" s="161">
        <f>Q146*H146</f>
        <v>0.165714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141</v>
      </c>
      <c r="AT146" s="163" t="s">
        <v>137</v>
      </c>
      <c r="AU146" s="163" t="s">
        <v>142</v>
      </c>
      <c r="AY146" s="17" t="s">
        <v>134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142</v>
      </c>
      <c r="BK146" s="164">
        <f>ROUND(I146*H146,2)</f>
        <v>0</v>
      </c>
      <c r="BL146" s="17" t="s">
        <v>141</v>
      </c>
      <c r="BM146" s="163" t="s">
        <v>179</v>
      </c>
    </row>
    <row r="147" spans="1:65" s="13" customFormat="1" ht="11.25">
      <c r="B147" s="165"/>
      <c r="D147" s="166" t="s">
        <v>144</v>
      </c>
      <c r="E147" s="167" t="s">
        <v>1</v>
      </c>
      <c r="F147" s="168" t="s">
        <v>180</v>
      </c>
      <c r="H147" s="169">
        <v>14.2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144</v>
      </c>
      <c r="AU147" s="167" t="s">
        <v>142</v>
      </c>
      <c r="AV147" s="13" t="s">
        <v>142</v>
      </c>
      <c r="AW147" s="13" t="s">
        <v>30</v>
      </c>
      <c r="AX147" s="13" t="s">
        <v>82</v>
      </c>
      <c r="AY147" s="167" t="s">
        <v>134</v>
      </c>
    </row>
    <row r="148" spans="1:65" s="12" customFormat="1" ht="22.9" customHeight="1">
      <c r="B148" s="137"/>
      <c r="D148" s="138" t="s">
        <v>73</v>
      </c>
      <c r="E148" s="148" t="s">
        <v>181</v>
      </c>
      <c r="F148" s="148" t="s">
        <v>182</v>
      </c>
      <c r="I148" s="140"/>
      <c r="J148" s="149">
        <f>BK148</f>
        <v>0</v>
      </c>
      <c r="L148" s="137"/>
      <c r="M148" s="142"/>
      <c r="N148" s="143"/>
      <c r="O148" s="143"/>
      <c r="P148" s="144">
        <f>P149</f>
        <v>0</v>
      </c>
      <c r="Q148" s="143"/>
      <c r="R148" s="144">
        <f>R149</f>
        <v>0</v>
      </c>
      <c r="S148" s="143"/>
      <c r="T148" s="145">
        <f>T149</f>
        <v>0</v>
      </c>
      <c r="AR148" s="138" t="s">
        <v>82</v>
      </c>
      <c r="AT148" s="146" t="s">
        <v>73</v>
      </c>
      <c r="AU148" s="146" t="s">
        <v>82</v>
      </c>
      <c r="AY148" s="138" t="s">
        <v>134</v>
      </c>
      <c r="BK148" s="147">
        <f>BK149</f>
        <v>0</v>
      </c>
    </row>
    <row r="149" spans="1:65" s="2" customFormat="1" ht="24.2" customHeight="1">
      <c r="A149" s="32"/>
      <c r="B149" s="150"/>
      <c r="C149" s="151" t="s">
        <v>183</v>
      </c>
      <c r="D149" s="151" t="s">
        <v>137</v>
      </c>
      <c r="E149" s="152" t="s">
        <v>184</v>
      </c>
      <c r="F149" s="153" t="s">
        <v>185</v>
      </c>
      <c r="G149" s="154" t="s">
        <v>156</v>
      </c>
      <c r="H149" s="155">
        <v>16.062999999999999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40</v>
      </c>
      <c r="O149" s="61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141</v>
      </c>
      <c r="AT149" s="163" t="s">
        <v>137</v>
      </c>
      <c r="AU149" s="163" t="s">
        <v>142</v>
      </c>
      <c r="AY149" s="17" t="s">
        <v>134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142</v>
      </c>
      <c r="BK149" s="164">
        <f>ROUND(I149*H149,2)</f>
        <v>0</v>
      </c>
      <c r="BL149" s="17" t="s">
        <v>141</v>
      </c>
      <c r="BM149" s="163" t="s">
        <v>186</v>
      </c>
    </row>
    <row r="150" spans="1:65" s="12" customFormat="1" ht="25.9" customHeight="1">
      <c r="B150" s="137"/>
      <c r="D150" s="138" t="s">
        <v>73</v>
      </c>
      <c r="E150" s="139" t="s">
        <v>187</v>
      </c>
      <c r="F150" s="139" t="s">
        <v>188</v>
      </c>
      <c r="I150" s="140"/>
      <c r="J150" s="141">
        <f>BK150</f>
        <v>0</v>
      </c>
      <c r="L150" s="137"/>
      <c r="M150" s="142"/>
      <c r="N150" s="143"/>
      <c r="O150" s="143"/>
      <c r="P150" s="144">
        <f>P151+P168+P174+P199</f>
        <v>0</v>
      </c>
      <c r="Q150" s="143"/>
      <c r="R150" s="144">
        <f>R151+R168+R174+R199</f>
        <v>11.452756916640002</v>
      </c>
      <c r="S150" s="143"/>
      <c r="T150" s="145">
        <f>T151+T168+T174+T199</f>
        <v>2.5637512500000001</v>
      </c>
      <c r="AR150" s="138" t="s">
        <v>142</v>
      </c>
      <c r="AT150" s="146" t="s">
        <v>73</v>
      </c>
      <c r="AU150" s="146" t="s">
        <v>74</v>
      </c>
      <c r="AY150" s="138" t="s">
        <v>134</v>
      </c>
      <c r="BK150" s="147">
        <f>BK151+BK168+BK174+BK199</f>
        <v>0</v>
      </c>
    </row>
    <row r="151" spans="1:65" s="12" customFormat="1" ht="22.9" customHeight="1">
      <c r="B151" s="137"/>
      <c r="D151" s="138" t="s">
        <v>73</v>
      </c>
      <c r="E151" s="148" t="s">
        <v>189</v>
      </c>
      <c r="F151" s="148" t="s">
        <v>190</v>
      </c>
      <c r="I151" s="140"/>
      <c r="J151" s="149">
        <f>BK151</f>
        <v>0</v>
      </c>
      <c r="L151" s="137"/>
      <c r="M151" s="142"/>
      <c r="N151" s="143"/>
      <c r="O151" s="143"/>
      <c r="P151" s="144">
        <f>SUM(P152:P167)</f>
        <v>0</v>
      </c>
      <c r="Q151" s="143"/>
      <c r="R151" s="144">
        <f>SUM(R152:R167)</f>
        <v>1.0243831999999999</v>
      </c>
      <c r="S151" s="143"/>
      <c r="T151" s="145">
        <f>SUM(T152:T167)</f>
        <v>0</v>
      </c>
      <c r="AR151" s="138" t="s">
        <v>142</v>
      </c>
      <c r="AT151" s="146" t="s">
        <v>73</v>
      </c>
      <c r="AU151" s="146" t="s">
        <v>82</v>
      </c>
      <c r="AY151" s="138" t="s">
        <v>134</v>
      </c>
      <c r="BK151" s="147">
        <f>SUM(BK152:BK167)</f>
        <v>0</v>
      </c>
    </row>
    <row r="152" spans="1:65" s="2" customFormat="1" ht="33" customHeight="1">
      <c r="A152" s="32"/>
      <c r="B152" s="150"/>
      <c r="C152" s="151" t="s">
        <v>191</v>
      </c>
      <c r="D152" s="151" t="s">
        <v>137</v>
      </c>
      <c r="E152" s="152" t="s">
        <v>192</v>
      </c>
      <c r="F152" s="153" t="s">
        <v>193</v>
      </c>
      <c r="G152" s="154" t="s">
        <v>148</v>
      </c>
      <c r="H152" s="155">
        <v>198.78700000000001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40</v>
      </c>
      <c r="O152" s="61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194</v>
      </c>
      <c r="AT152" s="163" t="s">
        <v>137</v>
      </c>
      <c r="AU152" s="163" t="s">
        <v>142</v>
      </c>
      <c r="AY152" s="17" t="s">
        <v>134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142</v>
      </c>
      <c r="BK152" s="164">
        <f>ROUND(I152*H152,2)</f>
        <v>0</v>
      </c>
      <c r="BL152" s="17" t="s">
        <v>194</v>
      </c>
      <c r="BM152" s="163" t="s">
        <v>195</v>
      </c>
    </row>
    <row r="153" spans="1:65" s="13" customFormat="1" ht="11.25">
      <c r="B153" s="165"/>
      <c r="D153" s="166" t="s">
        <v>144</v>
      </c>
      <c r="E153" s="167" t="s">
        <v>1</v>
      </c>
      <c r="F153" s="168" t="s">
        <v>196</v>
      </c>
      <c r="H153" s="169">
        <v>198.78700000000001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144</v>
      </c>
      <c r="AU153" s="167" t="s">
        <v>142</v>
      </c>
      <c r="AV153" s="13" t="s">
        <v>142</v>
      </c>
      <c r="AW153" s="13" t="s">
        <v>30</v>
      </c>
      <c r="AX153" s="13" t="s">
        <v>82</v>
      </c>
      <c r="AY153" s="167" t="s">
        <v>134</v>
      </c>
    </row>
    <row r="154" spans="1:65" s="2" customFormat="1" ht="24.2" customHeight="1">
      <c r="A154" s="32"/>
      <c r="B154" s="150"/>
      <c r="C154" s="174" t="s">
        <v>197</v>
      </c>
      <c r="D154" s="174" t="s">
        <v>170</v>
      </c>
      <c r="E154" s="175" t="s">
        <v>198</v>
      </c>
      <c r="F154" s="176" t="s">
        <v>199</v>
      </c>
      <c r="G154" s="177" t="s">
        <v>148</v>
      </c>
      <c r="H154" s="178">
        <v>228.60499999999999</v>
      </c>
      <c r="I154" s="179"/>
      <c r="J154" s="180">
        <f>ROUND(I154*H154,2)</f>
        <v>0</v>
      </c>
      <c r="K154" s="181"/>
      <c r="L154" s="182"/>
      <c r="M154" s="183" t="s">
        <v>1</v>
      </c>
      <c r="N154" s="184" t="s">
        <v>40</v>
      </c>
      <c r="O154" s="61"/>
      <c r="P154" s="161">
        <f>O154*H154</f>
        <v>0</v>
      </c>
      <c r="Q154" s="161">
        <v>1.9E-3</v>
      </c>
      <c r="R154" s="161">
        <f>Q154*H154</f>
        <v>0.4343495</v>
      </c>
      <c r="S154" s="161">
        <v>0</v>
      </c>
      <c r="T154" s="162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200</v>
      </c>
      <c r="AT154" s="163" t="s">
        <v>170</v>
      </c>
      <c r="AU154" s="163" t="s">
        <v>142</v>
      </c>
      <c r="AY154" s="17" t="s">
        <v>134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7" t="s">
        <v>142</v>
      </c>
      <c r="BK154" s="164">
        <f>ROUND(I154*H154,2)</f>
        <v>0</v>
      </c>
      <c r="BL154" s="17" t="s">
        <v>194</v>
      </c>
      <c r="BM154" s="163" t="s">
        <v>201</v>
      </c>
    </row>
    <row r="155" spans="1:65" s="2" customFormat="1" ht="37.9" customHeight="1">
      <c r="A155" s="32"/>
      <c r="B155" s="150"/>
      <c r="C155" s="151" t="s">
        <v>202</v>
      </c>
      <c r="D155" s="151" t="s">
        <v>137</v>
      </c>
      <c r="E155" s="152" t="s">
        <v>203</v>
      </c>
      <c r="F155" s="153" t="s">
        <v>204</v>
      </c>
      <c r="G155" s="154" t="s">
        <v>148</v>
      </c>
      <c r="H155" s="155">
        <v>172.31200000000001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40</v>
      </c>
      <c r="O155" s="61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194</v>
      </c>
      <c r="AT155" s="163" t="s">
        <v>137</v>
      </c>
      <c r="AU155" s="163" t="s">
        <v>142</v>
      </c>
      <c r="AY155" s="17" t="s">
        <v>134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142</v>
      </c>
      <c r="BK155" s="164">
        <f>ROUND(I155*H155,2)</f>
        <v>0</v>
      </c>
      <c r="BL155" s="17" t="s">
        <v>194</v>
      </c>
      <c r="BM155" s="163" t="s">
        <v>205</v>
      </c>
    </row>
    <row r="156" spans="1:65" s="13" customFormat="1" ht="11.25">
      <c r="B156" s="165"/>
      <c r="D156" s="166" t="s">
        <v>144</v>
      </c>
      <c r="E156" s="167" t="s">
        <v>1</v>
      </c>
      <c r="F156" s="168" t="s">
        <v>206</v>
      </c>
      <c r="H156" s="169">
        <v>172.31200000000001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144</v>
      </c>
      <c r="AU156" s="167" t="s">
        <v>142</v>
      </c>
      <c r="AV156" s="13" t="s">
        <v>142</v>
      </c>
      <c r="AW156" s="13" t="s">
        <v>30</v>
      </c>
      <c r="AX156" s="13" t="s">
        <v>82</v>
      </c>
      <c r="AY156" s="167" t="s">
        <v>134</v>
      </c>
    </row>
    <row r="157" spans="1:65" s="2" customFormat="1" ht="24.2" customHeight="1">
      <c r="A157" s="32"/>
      <c r="B157" s="150"/>
      <c r="C157" s="174" t="s">
        <v>207</v>
      </c>
      <c r="D157" s="174" t="s">
        <v>170</v>
      </c>
      <c r="E157" s="175" t="s">
        <v>198</v>
      </c>
      <c r="F157" s="176" t="s">
        <v>199</v>
      </c>
      <c r="G157" s="177" t="s">
        <v>148</v>
      </c>
      <c r="H157" s="178">
        <v>227.88300000000001</v>
      </c>
      <c r="I157" s="179"/>
      <c r="J157" s="180">
        <f>ROUND(I157*H157,2)</f>
        <v>0</v>
      </c>
      <c r="K157" s="181"/>
      <c r="L157" s="182"/>
      <c r="M157" s="183" t="s">
        <v>1</v>
      </c>
      <c r="N157" s="184" t="s">
        <v>40</v>
      </c>
      <c r="O157" s="61"/>
      <c r="P157" s="161">
        <f>O157*H157</f>
        <v>0</v>
      </c>
      <c r="Q157" s="161">
        <v>1.9E-3</v>
      </c>
      <c r="R157" s="161">
        <f>Q157*H157</f>
        <v>0.43297770000000002</v>
      </c>
      <c r="S157" s="161">
        <v>0</v>
      </c>
      <c r="T157" s="16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200</v>
      </c>
      <c r="AT157" s="163" t="s">
        <v>170</v>
      </c>
      <c r="AU157" s="163" t="s">
        <v>142</v>
      </c>
      <c r="AY157" s="17" t="s">
        <v>134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7" t="s">
        <v>142</v>
      </c>
      <c r="BK157" s="164">
        <f>ROUND(I157*H157,2)</f>
        <v>0</v>
      </c>
      <c r="BL157" s="17" t="s">
        <v>194</v>
      </c>
      <c r="BM157" s="163" t="s">
        <v>208</v>
      </c>
    </row>
    <row r="158" spans="1:65" s="13" customFormat="1" ht="11.25">
      <c r="B158" s="165"/>
      <c r="D158" s="166" t="s">
        <v>144</v>
      </c>
      <c r="F158" s="168" t="s">
        <v>209</v>
      </c>
      <c r="H158" s="169">
        <v>227.88300000000001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144</v>
      </c>
      <c r="AU158" s="167" t="s">
        <v>142</v>
      </c>
      <c r="AV158" s="13" t="s">
        <v>142</v>
      </c>
      <c r="AW158" s="13" t="s">
        <v>3</v>
      </c>
      <c r="AX158" s="13" t="s">
        <v>82</v>
      </c>
      <c r="AY158" s="167" t="s">
        <v>134</v>
      </c>
    </row>
    <row r="159" spans="1:65" s="2" customFormat="1" ht="21.75" customHeight="1">
      <c r="A159" s="32"/>
      <c r="B159" s="150"/>
      <c r="C159" s="174" t="s">
        <v>210</v>
      </c>
      <c r="D159" s="174" t="s">
        <v>170</v>
      </c>
      <c r="E159" s="175" t="s">
        <v>211</v>
      </c>
      <c r="F159" s="176" t="s">
        <v>212</v>
      </c>
      <c r="G159" s="177" t="s">
        <v>213</v>
      </c>
      <c r="H159" s="178">
        <v>541.05999999999995</v>
      </c>
      <c r="I159" s="179"/>
      <c r="J159" s="180">
        <f t="shared" ref="J159:J165" si="0">ROUND(I159*H159,2)</f>
        <v>0</v>
      </c>
      <c r="K159" s="181"/>
      <c r="L159" s="182"/>
      <c r="M159" s="183" t="s">
        <v>1</v>
      </c>
      <c r="N159" s="184" t="s">
        <v>40</v>
      </c>
      <c r="O159" s="61"/>
      <c r="P159" s="161">
        <f t="shared" ref="P159:P165" si="1">O159*H159</f>
        <v>0</v>
      </c>
      <c r="Q159" s="161">
        <v>1.4999999999999999E-4</v>
      </c>
      <c r="R159" s="161">
        <f t="shared" ref="R159:R165" si="2">Q159*H159</f>
        <v>8.1158999999999981E-2</v>
      </c>
      <c r="S159" s="161">
        <v>0</v>
      </c>
      <c r="T159" s="162">
        <f t="shared" ref="T159:T165" si="3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200</v>
      </c>
      <c r="AT159" s="163" t="s">
        <v>170</v>
      </c>
      <c r="AU159" s="163" t="s">
        <v>142</v>
      </c>
      <c r="AY159" s="17" t="s">
        <v>134</v>
      </c>
      <c r="BE159" s="164">
        <f t="shared" ref="BE159:BE165" si="4">IF(N159="základná",J159,0)</f>
        <v>0</v>
      </c>
      <c r="BF159" s="164">
        <f t="shared" ref="BF159:BF165" si="5">IF(N159="znížená",J159,0)</f>
        <v>0</v>
      </c>
      <c r="BG159" s="164">
        <f t="shared" ref="BG159:BG165" si="6">IF(N159="zákl. prenesená",J159,0)</f>
        <v>0</v>
      </c>
      <c r="BH159" s="164">
        <f t="shared" ref="BH159:BH165" si="7">IF(N159="zníž. prenesená",J159,0)</f>
        <v>0</v>
      </c>
      <c r="BI159" s="164">
        <f t="shared" ref="BI159:BI165" si="8">IF(N159="nulová",J159,0)</f>
        <v>0</v>
      </c>
      <c r="BJ159" s="17" t="s">
        <v>142</v>
      </c>
      <c r="BK159" s="164">
        <f t="shared" ref="BK159:BK165" si="9">ROUND(I159*H159,2)</f>
        <v>0</v>
      </c>
      <c r="BL159" s="17" t="s">
        <v>194</v>
      </c>
      <c r="BM159" s="163" t="s">
        <v>214</v>
      </c>
    </row>
    <row r="160" spans="1:65" s="2" customFormat="1" ht="21.75" customHeight="1">
      <c r="A160" s="32"/>
      <c r="B160" s="150"/>
      <c r="C160" s="151" t="s">
        <v>215</v>
      </c>
      <c r="D160" s="151" t="s">
        <v>137</v>
      </c>
      <c r="E160" s="152" t="s">
        <v>216</v>
      </c>
      <c r="F160" s="153" t="s">
        <v>217</v>
      </c>
      <c r="G160" s="154" t="s">
        <v>213</v>
      </c>
      <c r="H160" s="155">
        <v>4</v>
      </c>
      <c r="I160" s="156"/>
      <c r="J160" s="157">
        <f t="shared" si="0"/>
        <v>0</v>
      </c>
      <c r="K160" s="158"/>
      <c r="L160" s="33"/>
      <c r="M160" s="159" t="s">
        <v>1</v>
      </c>
      <c r="N160" s="160" t="s">
        <v>40</v>
      </c>
      <c r="O160" s="61"/>
      <c r="P160" s="161">
        <f t="shared" si="1"/>
        <v>0</v>
      </c>
      <c r="Q160" s="161">
        <v>7.9999999999999996E-6</v>
      </c>
      <c r="R160" s="161">
        <f t="shared" si="2"/>
        <v>3.1999999999999999E-5</v>
      </c>
      <c r="S160" s="161">
        <v>0</v>
      </c>
      <c r="T160" s="162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194</v>
      </c>
      <c r="AT160" s="163" t="s">
        <v>137</v>
      </c>
      <c r="AU160" s="163" t="s">
        <v>142</v>
      </c>
      <c r="AY160" s="17" t="s">
        <v>134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7" t="s">
        <v>142</v>
      </c>
      <c r="BK160" s="164">
        <f t="shared" si="9"/>
        <v>0</v>
      </c>
      <c r="BL160" s="17" t="s">
        <v>194</v>
      </c>
      <c r="BM160" s="163" t="s">
        <v>218</v>
      </c>
    </row>
    <row r="161" spans="1:65" s="2" customFormat="1" ht="24.2" customHeight="1">
      <c r="A161" s="32"/>
      <c r="B161" s="150"/>
      <c r="C161" s="174" t="s">
        <v>194</v>
      </c>
      <c r="D161" s="174" t="s">
        <v>170</v>
      </c>
      <c r="E161" s="175" t="s">
        <v>219</v>
      </c>
      <c r="F161" s="176" t="s">
        <v>220</v>
      </c>
      <c r="G161" s="177" t="s">
        <v>148</v>
      </c>
      <c r="H161" s="178">
        <v>1.6</v>
      </c>
      <c r="I161" s="179"/>
      <c r="J161" s="180">
        <f t="shared" si="0"/>
        <v>0</v>
      </c>
      <c r="K161" s="181"/>
      <c r="L161" s="182"/>
      <c r="M161" s="183" t="s">
        <v>1</v>
      </c>
      <c r="N161" s="184" t="s">
        <v>40</v>
      </c>
      <c r="O161" s="61"/>
      <c r="P161" s="161">
        <f t="shared" si="1"/>
        <v>0</v>
      </c>
      <c r="Q161" s="161">
        <v>2.2000000000000001E-3</v>
      </c>
      <c r="R161" s="161">
        <f t="shared" si="2"/>
        <v>3.5200000000000006E-3</v>
      </c>
      <c r="S161" s="161">
        <v>0</v>
      </c>
      <c r="T161" s="162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3" t="s">
        <v>200</v>
      </c>
      <c r="AT161" s="163" t="s">
        <v>170</v>
      </c>
      <c r="AU161" s="163" t="s">
        <v>142</v>
      </c>
      <c r="AY161" s="17" t="s">
        <v>134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7" t="s">
        <v>142</v>
      </c>
      <c r="BK161" s="164">
        <f t="shared" si="9"/>
        <v>0</v>
      </c>
      <c r="BL161" s="17" t="s">
        <v>194</v>
      </c>
      <c r="BM161" s="163" t="s">
        <v>221</v>
      </c>
    </row>
    <row r="162" spans="1:65" s="2" customFormat="1" ht="24.2" customHeight="1">
      <c r="A162" s="32"/>
      <c r="B162" s="150"/>
      <c r="C162" s="174" t="s">
        <v>222</v>
      </c>
      <c r="D162" s="174" t="s">
        <v>170</v>
      </c>
      <c r="E162" s="175" t="s">
        <v>223</v>
      </c>
      <c r="F162" s="176" t="s">
        <v>224</v>
      </c>
      <c r="G162" s="177" t="s">
        <v>213</v>
      </c>
      <c r="H162" s="178">
        <v>4</v>
      </c>
      <c r="I162" s="179"/>
      <c r="J162" s="180">
        <f t="shared" si="0"/>
        <v>0</v>
      </c>
      <c r="K162" s="181"/>
      <c r="L162" s="182"/>
      <c r="M162" s="183" t="s">
        <v>1</v>
      </c>
      <c r="N162" s="184" t="s">
        <v>40</v>
      </c>
      <c r="O162" s="61"/>
      <c r="P162" s="161">
        <f t="shared" si="1"/>
        <v>0</v>
      </c>
      <c r="Q162" s="161">
        <v>3.8000000000000002E-4</v>
      </c>
      <c r="R162" s="161">
        <f t="shared" si="2"/>
        <v>1.5200000000000001E-3</v>
      </c>
      <c r="S162" s="161">
        <v>0</v>
      </c>
      <c r="T162" s="162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200</v>
      </c>
      <c r="AT162" s="163" t="s">
        <v>170</v>
      </c>
      <c r="AU162" s="163" t="s">
        <v>142</v>
      </c>
      <c r="AY162" s="17" t="s">
        <v>134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7" t="s">
        <v>142</v>
      </c>
      <c r="BK162" s="164">
        <f t="shared" si="9"/>
        <v>0</v>
      </c>
      <c r="BL162" s="17" t="s">
        <v>194</v>
      </c>
      <c r="BM162" s="163" t="s">
        <v>225</v>
      </c>
    </row>
    <row r="163" spans="1:65" s="2" customFormat="1" ht="16.5" customHeight="1">
      <c r="A163" s="32"/>
      <c r="B163" s="150"/>
      <c r="C163" s="174" t="s">
        <v>226</v>
      </c>
      <c r="D163" s="174" t="s">
        <v>170</v>
      </c>
      <c r="E163" s="175" t="s">
        <v>227</v>
      </c>
      <c r="F163" s="176" t="s">
        <v>228</v>
      </c>
      <c r="G163" s="177" t="s">
        <v>213</v>
      </c>
      <c r="H163" s="178">
        <v>20</v>
      </c>
      <c r="I163" s="179"/>
      <c r="J163" s="180">
        <f t="shared" si="0"/>
        <v>0</v>
      </c>
      <c r="K163" s="181"/>
      <c r="L163" s="182"/>
      <c r="M163" s="183" t="s">
        <v>1</v>
      </c>
      <c r="N163" s="184" t="s">
        <v>40</v>
      </c>
      <c r="O163" s="61"/>
      <c r="P163" s="161">
        <f t="shared" si="1"/>
        <v>0</v>
      </c>
      <c r="Q163" s="161">
        <v>3.5E-4</v>
      </c>
      <c r="R163" s="161">
        <f t="shared" si="2"/>
        <v>7.0000000000000001E-3</v>
      </c>
      <c r="S163" s="161">
        <v>0</v>
      </c>
      <c r="T163" s="162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200</v>
      </c>
      <c r="AT163" s="163" t="s">
        <v>170</v>
      </c>
      <c r="AU163" s="163" t="s">
        <v>142</v>
      </c>
      <c r="AY163" s="17" t="s">
        <v>134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7" t="s">
        <v>142</v>
      </c>
      <c r="BK163" s="164">
        <f t="shared" si="9"/>
        <v>0</v>
      </c>
      <c r="BL163" s="17" t="s">
        <v>194</v>
      </c>
      <c r="BM163" s="163" t="s">
        <v>229</v>
      </c>
    </row>
    <row r="164" spans="1:65" s="2" customFormat="1" ht="24.2" customHeight="1">
      <c r="A164" s="32"/>
      <c r="B164" s="150"/>
      <c r="C164" s="151" t="s">
        <v>230</v>
      </c>
      <c r="D164" s="151" t="s">
        <v>137</v>
      </c>
      <c r="E164" s="152" t="s">
        <v>231</v>
      </c>
      <c r="F164" s="153" t="s">
        <v>232</v>
      </c>
      <c r="G164" s="154" t="s">
        <v>148</v>
      </c>
      <c r="H164" s="155">
        <v>185</v>
      </c>
      <c r="I164" s="156"/>
      <c r="J164" s="157">
        <f t="shared" si="0"/>
        <v>0</v>
      </c>
      <c r="K164" s="158"/>
      <c r="L164" s="33"/>
      <c r="M164" s="159" t="s">
        <v>1</v>
      </c>
      <c r="N164" s="160" t="s">
        <v>40</v>
      </c>
      <c r="O164" s="61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194</v>
      </c>
      <c r="AT164" s="163" t="s">
        <v>137</v>
      </c>
      <c r="AU164" s="163" t="s">
        <v>142</v>
      </c>
      <c r="AY164" s="17" t="s">
        <v>134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7" t="s">
        <v>142</v>
      </c>
      <c r="BK164" s="164">
        <f t="shared" si="9"/>
        <v>0</v>
      </c>
      <c r="BL164" s="17" t="s">
        <v>194</v>
      </c>
      <c r="BM164" s="163" t="s">
        <v>233</v>
      </c>
    </row>
    <row r="165" spans="1:65" s="2" customFormat="1" ht="16.5" customHeight="1">
      <c r="A165" s="32"/>
      <c r="B165" s="150"/>
      <c r="C165" s="174" t="s">
        <v>7</v>
      </c>
      <c r="D165" s="174" t="s">
        <v>170</v>
      </c>
      <c r="E165" s="175" t="s">
        <v>234</v>
      </c>
      <c r="F165" s="176" t="s">
        <v>235</v>
      </c>
      <c r="G165" s="177" t="s">
        <v>148</v>
      </c>
      <c r="H165" s="178">
        <v>212.75</v>
      </c>
      <c r="I165" s="179"/>
      <c r="J165" s="180">
        <f t="shared" si="0"/>
        <v>0</v>
      </c>
      <c r="K165" s="181"/>
      <c r="L165" s="182"/>
      <c r="M165" s="183" t="s">
        <v>1</v>
      </c>
      <c r="N165" s="184" t="s">
        <v>40</v>
      </c>
      <c r="O165" s="61"/>
      <c r="P165" s="161">
        <f t="shared" si="1"/>
        <v>0</v>
      </c>
      <c r="Q165" s="161">
        <v>2.9999999999999997E-4</v>
      </c>
      <c r="R165" s="161">
        <f t="shared" si="2"/>
        <v>6.3824999999999993E-2</v>
      </c>
      <c r="S165" s="161">
        <v>0</v>
      </c>
      <c r="T165" s="162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200</v>
      </c>
      <c r="AT165" s="163" t="s">
        <v>170</v>
      </c>
      <c r="AU165" s="163" t="s">
        <v>142</v>
      </c>
      <c r="AY165" s="17" t="s">
        <v>134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7" t="s">
        <v>142</v>
      </c>
      <c r="BK165" s="164">
        <f t="shared" si="9"/>
        <v>0</v>
      </c>
      <c r="BL165" s="17" t="s">
        <v>194</v>
      </c>
      <c r="BM165" s="163" t="s">
        <v>236</v>
      </c>
    </row>
    <row r="166" spans="1:65" s="13" customFormat="1" ht="11.25">
      <c r="B166" s="165"/>
      <c r="D166" s="166" t="s">
        <v>144</v>
      </c>
      <c r="F166" s="168" t="s">
        <v>237</v>
      </c>
      <c r="H166" s="169">
        <v>212.75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144</v>
      </c>
      <c r="AU166" s="167" t="s">
        <v>142</v>
      </c>
      <c r="AV166" s="13" t="s">
        <v>142</v>
      </c>
      <c r="AW166" s="13" t="s">
        <v>3</v>
      </c>
      <c r="AX166" s="13" t="s">
        <v>82</v>
      </c>
      <c r="AY166" s="167" t="s">
        <v>134</v>
      </c>
    </row>
    <row r="167" spans="1:65" s="2" customFormat="1" ht="24.2" customHeight="1">
      <c r="A167" s="32"/>
      <c r="B167" s="150"/>
      <c r="C167" s="151" t="s">
        <v>238</v>
      </c>
      <c r="D167" s="151" t="s">
        <v>137</v>
      </c>
      <c r="E167" s="152" t="s">
        <v>239</v>
      </c>
      <c r="F167" s="153" t="s">
        <v>240</v>
      </c>
      <c r="G167" s="154" t="s">
        <v>156</v>
      </c>
      <c r="H167" s="155">
        <v>1.024</v>
      </c>
      <c r="I167" s="156"/>
      <c r="J167" s="157">
        <f>ROUND(I167*H167,2)</f>
        <v>0</v>
      </c>
      <c r="K167" s="158"/>
      <c r="L167" s="33"/>
      <c r="M167" s="159" t="s">
        <v>1</v>
      </c>
      <c r="N167" s="160" t="s">
        <v>40</v>
      </c>
      <c r="O167" s="61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194</v>
      </c>
      <c r="AT167" s="163" t="s">
        <v>137</v>
      </c>
      <c r="AU167" s="163" t="s">
        <v>142</v>
      </c>
      <c r="AY167" s="17" t="s">
        <v>134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7" t="s">
        <v>142</v>
      </c>
      <c r="BK167" s="164">
        <f>ROUND(I167*H167,2)</f>
        <v>0</v>
      </c>
      <c r="BL167" s="17" t="s">
        <v>194</v>
      </c>
      <c r="BM167" s="163" t="s">
        <v>241</v>
      </c>
    </row>
    <row r="168" spans="1:65" s="12" customFormat="1" ht="22.9" customHeight="1">
      <c r="B168" s="137"/>
      <c r="D168" s="138" t="s">
        <v>73</v>
      </c>
      <c r="E168" s="148" t="s">
        <v>242</v>
      </c>
      <c r="F168" s="148" t="s">
        <v>243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SUM(P169:P173)</f>
        <v>0</v>
      </c>
      <c r="Q168" s="143"/>
      <c r="R168" s="144">
        <f>SUM(R169:R173)</f>
        <v>2.5777959200000002</v>
      </c>
      <c r="S168" s="143"/>
      <c r="T168" s="145">
        <f>SUM(T169:T173)</f>
        <v>0</v>
      </c>
      <c r="AR168" s="138" t="s">
        <v>142</v>
      </c>
      <c r="AT168" s="146" t="s">
        <v>73</v>
      </c>
      <c r="AU168" s="146" t="s">
        <v>82</v>
      </c>
      <c r="AY168" s="138" t="s">
        <v>134</v>
      </c>
      <c r="BK168" s="147">
        <f>SUM(BK169:BK173)</f>
        <v>0</v>
      </c>
    </row>
    <row r="169" spans="1:65" s="2" customFormat="1" ht="24.2" customHeight="1">
      <c r="A169" s="32"/>
      <c r="B169" s="150"/>
      <c r="C169" s="151" t="s">
        <v>244</v>
      </c>
      <c r="D169" s="151" t="s">
        <v>137</v>
      </c>
      <c r="E169" s="152" t="s">
        <v>245</v>
      </c>
      <c r="F169" s="153" t="s">
        <v>246</v>
      </c>
      <c r="G169" s="154" t="s">
        <v>148</v>
      </c>
      <c r="H169" s="155">
        <v>172.31200000000001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40</v>
      </c>
      <c r="O169" s="61"/>
      <c r="P169" s="161">
        <f>O169*H169</f>
        <v>0</v>
      </c>
      <c r="Q169" s="161">
        <v>1.16E-3</v>
      </c>
      <c r="R169" s="161">
        <f>Q169*H169</f>
        <v>0.19988192000000002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194</v>
      </c>
      <c r="AT169" s="163" t="s">
        <v>137</v>
      </c>
      <c r="AU169" s="163" t="s">
        <v>142</v>
      </c>
      <c r="AY169" s="17" t="s">
        <v>134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7" t="s">
        <v>142</v>
      </c>
      <c r="BK169" s="164">
        <f>ROUND(I169*H169,2)</f>
        <v>0</v>
      </c>
      <c r="BL169" s="17" t="s">
        <v>194</v>
      </c>
      <c r="BM169" s="163" t="s">
        <v>247</v>
      </c>
    </row>
    <row r="170" spans="1:65" s="13" customFormat="1" ht="11.25">
      <c r="B170" s="165"/>
      <c r="D170" s="166" t="s">
        <v>144</v>
      </c>
      <c r="E170" s="167" t="s">
        <v>1</v>
      </c>
      <c r="F170" s="168" t="s">
        <v>206</v>
      </c>
      <c r="H170" s="169">
        <v>172.31200000000001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144</v>
      </c>
      <c r="AU170" s="167" t="s">
        <v>142</v>
      </c>
      <c r="AV170" s="13" t="s">
        <v>142</v>
      </c>
      <c r="AW170" s="13" t="s">
        <v>30</v>
      </c>
      <c r="AX170" s="13" t="s">
        <v>82</v>
      </c>
      <c r="AY170" s="167" t="s">
        <v>134</v>
      </c>
    </row>
    <row r="171" spans="1:65" s="2" customFormat="1" ht="24.2" customHeight="1">
      <c r="A171" s="32"/>
      <c r="B171" s="150"/>
      <c r="C171" s="174" t="s">
        <v>248</v>
      </c>
      <c r="D171" s="174" t="s">
        <v>170</v>
      </c>
      <c r="E171" s="175" t="s">
        <v>249</v>
      </c>
      <c r="F171" s="176" t="s">
        <v>250</v>
      </c>
      <c r="G171" s="177" t="s">
        <v>148</v>
      </c>
      <c r="H171" s="178">
        <v>396.31900000000002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O171" s="61"/>
      <c r="P171" s="161">
        <f>O171*H171</f>
        <v>0</v>
      </c>
      <c r="Q171" s="161">
        <v>6.0000000000000001E-3</v>
      </c>
      <c r="R171" s="161">
        <f>Q171*H171</f>
        <v>2.3779140000000001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200</v>
      </c>
      <c r="AT171" s="163" t="s">
        <v>170</v>
      </c>
      <c r="AU171" s="163" t="s">
        <v>142</v>
      </c>
      <c r="AY171" s="17" t="s">
        <v>134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142</v>
      </c>
      <c r="BK171" s="164">
        <f>ROUND(I171*H171,2)</f>
        <v>0</v>
      </c>
      <c r="BL171" s="17" t="s">
        <v>194</v>
      </c>
      <c r="BM171" s="163" t="s">
        <v>251</v>
      </c>
    </row>
    <row r="172" spans="1:65" s="13" customFormat="1" ht="11.25">
      <c r="B172" s="165"/>
      <c r="D172" s="166" t="s">
        <v>144</v>
      </c>
      <c r="E172" s="167" t="s">
        <v>1</v>
      </c>
      <c r="F172" s="168" t="s">
        <v>252</v>
      </c>
      <c r="H172" s="169">
        <v>396.31900000000002</v>
      </c>
      <c r="I172" s="170"/>
      <c r="L172" s="165"/>
      <c r="M172" s="171"/>
      <c r="N172" s="172"/>
      <c r="O172" s="172"/>
      <c r="P172" s="172"/>
      <c r="Q172" s="172"/>
      <c r="R172" s="172"/>
      <c r="S172" s="172"/>
      <c r="T172" s="173"/>
      <c r="AT172" s="167" t="s">
        <v>144</v>
      </c>
      <c r="AU172" s="167" t="s">
        <v>142</v>
      </c>
      <c r="AV172" s="13" t="s">
        <v>142</v>
      </c>
      <c r="AW172" s="13" t="s">
        <v>30</v>
      </c>
      <c r="AX172" s="13" t="s">
        <v>82</v>
      </c>
      <c r="AY172" s="167" t="s">
        <v>134</v>
      </c>
    </row>
    <row r="173" spans="1:65" s="2" customFormat="1" ht="24.2" customHeight="1">
      <c r="A173" s="32"/>
      <c r="B173" s="150"/>
      <c r="C173" s="151" t="s">
        <v>253</v>
      </c>
      <c r="D173" s="151" t="s">
        <v>137</v>
      </c>
      <c r="E173" s="152" t="s">
        <v>254</v>
      </c>
      <c r="F173" s="153" t="s">
        <v>255</v>
      </c>
      <c r="G173" s="154" t="s">
        <v>156</v>
      </c>
      <c r="H173" s="155">
        <v>2.5779999999999998</v>
      </c>
      <c r="I173" s="156"/>
      <c r="J173" s="157">
        <f>ROUND(I173*H173,2)</f>
        <v>0</v>
      </c>
      <c r="K173" s="158"/>
      <c r="L173" s="33"/>
      <c r="M173" s="159" t="s">
        <v>1</v>
      </c>
      <c r="N173" s="160" t="s">
        <v>40</v>
      </c>
      <c r="O173" s="61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194</v>
      </c>
      <c r="AT173" s="163" t="s">
        <v>137</v>
      </c>
      <c r="AU173" s="163" t="s">
        <v>142</v>
      </c>
      <c r="AY173" s="17" t="s">
        <v>134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7" t="s">
        <v>142</v>
      </c>
      <c r="BK173" s="164">
        <f>ROUND(I173*H173,2)</f>
        <v>0</v>
      </c>
      <c r="BL173" s="17" t="s">
        <v>194</v>
      </c>
      <c r="BM173" s="163" t="s">
        <v>256</v>
      </c>
    </row>
    <row r="174" spans="1:65" s="12" customFormat="1" ht="22.9" customHeight="1">
      <c r="B174" s="137"/>
      <c r="D174" s="138" t="s">
        <v>73</v>
      </c>
      <c r="E174" s="148" t="s">
        <v>257</v>
      </c>
      <c r="F174" s="148" t="s">
        <v>258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SUM(P175:P198)</f>
        <v>0</v>
      </c>
      <c r="Q174" s="143"/>
      <c r="R174" s="144">
        <f>SUM(R175:R198)</f>
        <v>7.618823796640001</v>
      </c>
      <c r="S174" s="143"/>
      <c r="T174" s="145">
        <f>SUM(T175:T198)</f>
        <v>1.0261800000000001</v>
      </c>
      <c r="AR174" s="138" t="s">
        <v>142</v>
      </c>
      <c r="AT174" s="146" t="s">
        <v>73</v>
      </c>
      <c r="AU174" s="146" t="s">
        <v>82</v>
      </c>
      <c r="AY174" s="138" t="s">
        <v>134</v>
      </c>
      <c r="BK174" s="147">
        <f>SUM(BK175:BK198)</f>
        <v>0</v>
      </c>
    </row>
    <row r="175" spans="1:65" s="2" customFormat="1" ht="33" customHeight="1">
      <c r="A175" s="32"/>
      <c r="B175" s="150"/>
      <c r="C175" s="151" t="s">
        <v>259</v>
      </c>
      <c r="D175" s="151" t="s">
        <v>137</v>
      </c>
      <c r="E175" s="152" t="s">
        <v>260</v>
      </c>
      <c r="F175" s="153" t="s">
        <v>261</v>
      </c>
      <c r="G175" s="154" t="s">
        <v>148</v>
      </c>
      <c r="H175" s="155">
        <v>177.15600000000001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40</v>
      </c>
      <c r="O175" s="61"/>
      <c r="P175" s="161">
        <f>O175*H175</f>
        <v>0</v>
      </c>
      <c r="Q175" s="161">
        <v>0</v>
      </c>
      <c r="R175" s="161">
        <f>Q175*H175</f>
        <v>0</v>
      </c>
      <c r="S175" s="161">
        <v>5.0000000000000001E-3</v>
      </c>
      <c r="T175" s="162">
        <f>S175*H175</f>
        <v>0.88578000000000001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194</v>
      </c>
      <c r="AT175" s="163" t="s">
        <v>137</v>
      </c>
      <c r="AU175" s="163" t="s">
        <v>142</v>
      </c>
      <c r="AY175" s="17" t="s">
        <v>134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7" t="s">
        <v>142</v>
      </c>
      <c r="BK175" s="164">
        <f>ROUND(I175*H175,2)</f>
        <v>0</v>
      </c>
      <c r="BL175" s="17" t="s">
        <v>194</v>
      </c>
      <c r="BM175" s="163" t="s">
        <v>262</v>
      </c>
    </row>
    <row r="176" spans="1:65" s="13" customFormat="1" ht="11.25">
      <c r="B176" s="165"/>
      <c r="D176" s="166" t="s">
        <v>144</v>
      </c>
      <c r="E176" s="167" t="s">
        <v>1</v>
      </c>
      <c r="F176" s="168" t="s">
        <v>263</v>
      </c>
      <c r="H176" s="169">
        <v>177.15600000000001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144</v>
      </c>
      <c r="AU176" s="167" t="s">
        <v>142</v>
      </c>
      <c r="AV176" s="13" t="s">
        <v>142</v>
      </c>
      <c r="AW176" s="13" t="s">
        <v>30</v>
      </c>
      <c r="AX176" s="13" t="s">
        <v>82</v>
      </c>
      <c r="AY176" s="167" t="s">
        <v>134</v>
      </c>
    </row>
    <row r="177" spans="1:65" s="2" customFormat="1" ht="33" customHeight="1">
      <c r="A177" s="32"/>
      <c r="B177" s="150"/>
      <c r="C177" s="151" t="s">
        <v>264</v>
      </c>
      <c r="D177" s="151" t="s">
        <v>137</v>
      </c>
      <c r="E177" s="152" t="s">
        <v>265</v>
      </c>
      <c r="F177" s="153" t="s">
        <v>266</v>
      </c>
      <c r="G177" s="154" t="s">
        <v>267</v>
      </c>
      <c r="H177" s="155">
        <v>5.85</v>
      </c>
      <c r="I177" s="156"/>
      <c r="J177" s="157">
        <f>ROUND(I177*H177,2)</f>
        <v>0</v>
      </c>
      <c r="K177" s="158"/>
      <c r="L177" s="33"/>
      <c r="M177" s="159" t="s">
        <v>1</v>
      </c>
      <c r="N177" s="160" t="s">
        <v>40</v>
      </c>
      <c r="O177" s="61"/>
      <c r="P177" s="161">
        <f>O177*H177</f>
        <v>0</v>
      </c>
      <c r="Q177" s="161">
        <v>0</v>
      </c>
      <c r="R177" s="161">
        <f>Q177*H177</f>
        <v>0</v>
      </c>
      <c r="S177" s="161">
        <v>2.4E-2</v>
      </c>
      <c r="T177" s="162">
        <f>S177*H177</f>
        <v>0.1404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3" t="s">
        <v>194</v>
      </c>
      <c r="AT177" s="163" t="s">
        <v>137</v>
      </c>
      <c r="AU177" s="163" t="s">
        <v>142</v>
      </c>
      <c r="AY177" s="17" t="s">
        <v>134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7" t="s">
        <v>142</v>
      </c>
      <c r="BK177" s="164">
        <f>ROUND(I177*H177,2)</f>
        <v>0</v>
      </c>
      <c r="BL177" s="17" t="s">
        <v>194</v>
      </c>
      <c r="BM177" s="163" t="s">
        <v>268</v>
      </c>
    </row>
    <row r="178" spans="1:65" s="14" customFormat="1" ht="11.25">
      <c r="B178" s="185"/>
      <c r="D178" s="166" t="s">
        <v>144</v>
      </c>
      <c r="E178" s="186" t="s">
        <v>1</v>
      </c>
      <c r="F178" s="187" t="s">
        <v>269</v>
      </c>
      <c r="H178" s="186" t="s">
        <v>1</v>
      </c>
      <c r="I178" s="188"/>
      <c r="L178" s="185"/>
      <c r="M178" s="189"/>
      <c r="N178" s="190"/>
      <c r="O178" s="190"/>
      <c r="P178" s="190"/>
      <c r="Q178" s="190"/>
      <c r="R178" s="190"/>
      <c r="S178" s="190"/>
      <c r="T178" s="191"/>
      <c r="AT178" s="186" t="s">
        <v>144</v>
      </c>
      <c r="AU178" s="186" t="s">
        <v>142</v>
      </c>
      <c r="AV178" s="14" t="s">
        <v>82</v>
      </c>
      <c r="AW178" s="14" t="s">
        <v>30</v>
      </c>
      <c r="AX178" s="14" t="s">
        <v>74</v>
      </c>
      <c r="AY178" s="186" t="s">
        <v>134</v>
      </c>
    </row>
    <row r="179" spans="1:65" s="13" customFormat="1" ht="11.25">
      <c r="B179" s="165"/>
      <c r="D179" s="166" t="s">
        <v>144</v>
      </c>
      <c r="E179" s="167" t="s">
        <v>1</v>
      </c>
      <c r="F179" s="168" t="s">
        <v>270</v>
      </c>
      <c r="H179" s="169">
        <v>5.85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144</v>
      </c>
      <c r="AU179" s="167" t="s">
        <v>142</v>
      </c>
      <c r="AV179" s="13" t="s">
        <v>142</v>
      </c>
      <c r="AW179" s="13" t="s">
        <v>30</v>
      </c>
      <c r="AX179" s="13" t="s">
        <v>82</v>
      </c>
      <c r="AY179" s="167" t="s">
        <v>134</v>
      </c>
    </row>
    <row r="180" spans="1:65" s="2" customFormat="1" ht="24.2" customHeight="1">
      <c r="A180" s="32"/>
      <c r="B180" s="150"/>
      <c r="C180" s="151" t="s">
        <v>271</v>
      </c>
      <c r="D180" s="151" t="s">
        <v>137</v>
      </c>
      <c r="E180" s="152" t="s">
        <v>272</v>
      </c>
      <c r="F180" s="153" t="s">
        <v>273</v>
      </c>
      <c r="G180" s="154" t="s">
        <v>267</v>
      </c>
      <c r="H180" s="155">
        <v>345</v>
      </c>
      <c r="I180" s="156"/>
      <c r="J180" s="157">
        <f>ROUND(I180*H180,2)</f>
        <v>0</v>
      </c>
      <c r="K180" s="158"/>
      <c r="L180" s="33"/>
      <c r="M180" s="159" t="s">
        <v>1</v>
      </c>
      <c r="N180" s="160" t="s">
        <v>40</v>
      </c>
      <c r="O180" s="61"/>
      <c r="P180" s="161">
        <f>O180*H180</f>
        <v>0</v>
      </c>
      <c r="Q180" s="161">
        <v>2.5999999999999998E-4</v>
      </c>
      <c r="R180" s="161">
        <f>Q180*H180</f>
        <v>8.9699999999999988E-2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194</v>
      </c>
      <c r="AT180" s="163" t="s">
        <v>137</v>
      </c>
      <c r="AU180" s="163" t="s">
        <v>142</v>
      </c>
      <c r="AY180" s="17" t="s">
        <v>134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142</v>
      </c>
      <c r="BK180" s="164">
        <f>ROUND(I180*H180,2)</f>
        <v>0</v>
      </c>
      <c r="BL180" s="17" t="s">
        <v>194</v>
      </c>
      <c r="BM180" s="163" t="s">
        <v>274</v>
      </c>
    </row>
    <row r="181" spans="1:65" s="14" customFormat="1" ht="11.25">
      <c r="B181" s="185"/>
      <c r="D181" s="166" t="s">
        <v>144</v>
      </c>
      <c r="E181" s="186" t="s">
        <v>1</v>
      </c>
      <c r="F181" s="187" t="s">
        <v>275</v>
      </c>
      <c r="H181" s="186" t="s">
        <v>1</v>
      </c>
      <c r="I181" s="188"/>
      <c r="L181" s="185"/>
      <c r="M181" s="189"/>
      <c r="N181" s="190"/>
      <c r="O181" s="190"/>
      <c r="P181" s="190"/>
      <c r="Q181" s="190"/>
      <c r="R181" s="190"/>
      <c r="S181" s="190"/>
      <c r="T181" s="191"/>
      <c r="AT181" s="186" t="s">
        <v>144</v>
      </c>
      <c r="AU181" s="186" t="s">
        <v>142</v>
      </c>
      <c r="AV181" s="14" t="s">
        <v>82</v>
      </c>
      <c r="AW181" s="14" t="s">
        <v>30</v>
      </c>
      <c r="AX181" s="14" t="s">
        <v>74</v>
      </c>
      <c r="AY181" s="186" t="s">
        <v>134</v>
      </c>
    </row>
    <row r="182" spans="1:65" s="13" customFormat="1" ht="11.25">
      <c r="B182" s="165"/>
      <c r="D182" s="166" t="s">
        <v>144</v>
      </c>
      <c r="E182" s="167" t="s">
        <v>1</v>
      </c>
      <c r="F182" s="168" t="s">
        <v>276</v>
      </c>
      <c r="H182" s="169">
        <v>345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144</v>
      </c>
      <c r="AU182" s="167" t="s">
        <v>142</v>
      </c>
      <c r="AV182" s="13" t="s">
        <v>142</v>
      </c>
      <c r="AW182" s="13" t="s">
        <v>30</v>
      </c>
      <c r="AX182" s="13" t="s">
        <v>82</v>
      </c>
      <c r="AY182" s="167" t="s">
        <v>134</v>
      </c>
    </row>
    <row r="183" spans="1:65" s="2" customFormat="1" ht="24.2" customHeight="1">
      <c r="A183" s="32"/>
      <c r="B183" s="150"/>
      <c r="C183" s="151" t="s">
        <v>277</v>
      </c>
      <c r="D183" s="151" t="s">
        <v>137</v>
      </c>
      <c r="E183" s="152" t="s">
        <v>278</v>
      </c>
      <c r="F183" s="153" t="s">
        <v>279</v>
      </c>
      <c r="G183" s="154" t="s">
        <v>267</v>
      </c>
      <c r="H183" s="155">
        <v>97.85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40</v>
      </c>
      <c r="O183" s="61"/>
      <c r="P183" s="161">
        <f>O183*H183</f>
        <v>0</v>
      </c>
      <c r="Q183" s="161">
        <v>2.5999999999999998E-4</v>
      </c>
      <c r="R183" s="161">
        <f>Q183*H183</f>
        <v>2.5440999999999995E-2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194</v>
      </c>
      <c r="AT183" s="163" t="s">
        <v>137</v>
      </c>
      <c r="AU183" s="163" t="s">
        <v>142</v>
      </c>
      <c r="AY183" s="17" t="s">
        <v>134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7" t="s">
        <v>142</v>
      </c>
      <c r="BK183" s="164">
        <f>ROUND(I183*H183,2)</f>
        <v>0</v>
      </c>
      <c r="BL183" s="17" t="s">
        <v>194</v>
      </c>
      <c r="BM183" s="163" t="s">
        <v>280</v>
      </c>
    </row>
    <row r="184" spans="1:65" s="14" customFormat="1" ht="11.25">
      <c r="B184" s="185"/>
      <c r="D184" s="166" t="s">
        <v>144</v>
      </c>
      <c r="E184" s="186" t="s">
        <v>1</v>
      </c>
      <c r="F184" s="187" t="s">
        <v>281</v>
      </c>
      <c r="H184" s="186" t="s">
        <v>1</v>
      </c>
      <c r="I184" s="188"/>
      <c r="L184" s="185"/>
      <c r="M184" s="189"/>
      <c r="N184" s="190"/>
      <c r="O184" s="190"/>
      <c r="P184" s="190"/>
      <c r="Q184" s="190"/>
      <c r="R184" s="190"/>
      <c r="S184" s="190"/>
      <c r="T184" s="191"/>
      <c r="AT184" s="186" t="s">
        <v>144</v>
      </c>
      <c r="AU184" s="186" t="s">
        <v>142</v>
      </c>
      <c r="AV184" s="14" t="s">
        <v>82</v>
      </c>
      <c r="AW184" s="14" t="s">
        <v>30</v>
      </c>
      <c r="AX184" s="14" t="s">
        <v>74</v>
      </c>
      <c r="AY184" s="186" t="s">
        <v>134</v>
      </c>
    </row>
    <row r="185" spans="1:65" s="13" customFormat="1" ht="11.25">
      <c r="B185" s="165"/>
      <c r="D185" s="166" t="s">
        <v>144</v>
      </c>
      <c r="E185" s="167" t="s">
        <v>1</v>
      </c>
      <c r="F185" s="168" t="s">
        <v>282</v>
      </c>
      <c r="H185" s="169">
        <v>27.8</v>
      </c>
      <c r="I185" s="170"/>
      <c r="L185" s="165"/>
      <c r="M185" s="171"/>
      <c r="N185" s="172"/>
      <c r="O185" s="172"/>
      <c r="P185" s="172"/>
      <c r="Q185" s="172"/>
      <c r="R185" s="172"/>
      <c r="S185" s="172"/>
      <c r="T185" s="173"/>
      <c r="AT185" s="167" t="s">
        <v>144</v>
      </c>
      <c r="AU185" s="167" t="s">
        <v>142</v>
      </c>
      <c r="AV185" s="13" t="s">
        <v>142</v>
      </c>
      <c r="AW185" s="13" t="s">
        <v>30</v>
      </c>
      <c r="AX185" s="13" t="s">
        <v>74</v>
      </c>
      <c r="AY185" s="167" t="s">
        <v>134</v>
      </c>
    </row>
    <row r="186" spans="1:65" s="14" customFormat="1" ht="11.25">
      <c r="B186" s="185"/>
      <c r="D186" s="166" t="s">
        <v>144</v>
      </c>
      <c r="E186" s="186" t="s">
        <v>1</v>
      </c>
      <c r="F186" s="187" t="s">
        <v>269</v>
      </c>
      <c r="H186" s="186" t="s">
        <v>1</v>
      </c>
      <c r="I186" s="188"/>
      <c r="L186" s="185"/>
      <c r="M186" s="189"/>
      <c r="N186" s="190"/>
      <c r="O186" s="190"/>
      <c r="P186" s="190"/>
      <c r="Q186" s="190"/>
      <c r="R186" s="190"/>
      <c r="S186" s="190"/>
      <c r="T186" s="191"/>
      <c r="AT186" s="186" t="s">
        <v>144</v>
      </c>
      <c r="AU186" s="186" t="s">
        <v>142</v>
      </c>
      <c r="AV186" s="14" t="s">
        <v>82</v>
      </c>
      <c r="AW186" s="14" t="s">
        <v>30</v>
      </c>
      <c r="AX186" s="14" t="s">
        <v>74</v>
      </c>
      <c r="AY186" s="186" t="s">
        <v>134</v>
      </c>
    </row>
    <row r="187" spans="1:65" s="13" customFormat="1" ht="11.25">
      <c r="B187" s="165"/>
      <c r="D187" s="166" t="s">
        <v>144</v>
      </c>
      <c r="E187" s="167" t="s">
        <v>1</v>
      </c>
      <c r="F187" s="168" t="s">
        <v>270</v>
      </c>
      <c r="H187" s="169">
        <v>5.85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144</v>
      </c>
      <c r="AU187" s="167" t="s">
        <v>142</v>
      </c>
      <c r="AV187" s="13" t="s">
        <v>142</v>
      </c>
      <c r="AW187" s="13" t="s">
        <v>30</v>
      </c>
      <c r="AX187" s="13" t="s">
        <v>74</v>
      </c>
      <c r="AY187" s="167" t="s">
        <v>134</v>
      </c>
    </row>
    <row r="188" spans="1:65" s="14" customFormat="1" ht="11.25">
      <c r="B188" s="185"/>
      <c r="D188" s="166" t="s">
        <v>144</v>
      </c>
      <c r="E188" s="186" t="s">
        <v>1</v>
      </c>
      <c r="F188" s="187" t="s">
        <v>283</v>
      </c>
      <c r="H188" s="186" t="s">
        <v>1</v>
      </c>
      <c r="I188" s="188"/>
      <c r="L188" s="185"/>
      <c r="M188" s="189"/>
      <c r="N188" s="190"/>
      <c r="O188" s="190"/>
      <c r="P188" s="190"/>
      <c r="Q188" s="190"/>
      <c r="R188" s="190"/>
      <c r="S188" s="190"/>
      <c r="T188" s="191"/>
      <c r="AT188" s="186" t="s">
        <v>144</v>
      </c>
      <c r="AU188" s="186" t="s">
        <v>142</v>
      </c>
      <c r="AV188" s="14" t="s">
        <v>82</v>
      </c>
      <c r="AW188" s="14" t="s">
        <v>30</v>
      </c>
      <c r="AX188" s="14" t="s">
        <v>74</v>
      </c>
      <c r="AY188" s="186" t="s">
        <v>134</v>
      </c>
    </row>
    <row r="189" spans="1:65" s="13" customFormat="1" ht="11.25">
      <c r="B189" s="165"/>
      <c r="D189" s="166" t="s">
        <v>144</v>
      </c>
      <c r="E189" s="167" t="s">
        <v>1</v>
      </c>
      <c r="F189" s="168" t="s">
        <v>284</v>
      </c>
      <c r="H189" s="169">
        <v>64.2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144</v>
      </c>
      <c r="AU189" s="167" t="s">
        <v>142</v>
      </c>
      <c r="AV189" s="13" t="s">
        <v>142</v>
      </c>
      <c r="AW189" s="13" t="s">
        <v>30</v>
      </c>
      <c r="AX189" s="13" t="s">
        <v>74</v>
      </c>
      <c r="AY189" s="167" t="s">
        <v>134</v>
      </c>
    </row>
    <row r="190" spans="1:65" s="15" customFormat="1" ht="11.25">
      <c r="B190" s="192"/>
      <c r="D190" s="166" t="s">
        <v>144</v>
      </c>
      <c r="E190" s="193" t="s">
        <v>1</v>
      </c>
      <c r="F190" s="194" t="s">
        <v>285</v>
      </c>
      <c r="H190" s="195">
        <v>97.85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144</v>
      </c>
      <c r="AU190" s="193" t="s">
        <v>142</v>
      </c>
      <c r="AV190" s="15" t="s">
        <v>141</v>
      </c>
      <c r="AW190" s="15" t="s">
        <v>30</v>
      </c>
      <c r="AX190" s="15" t="s">
        <v>82</v>
      </c>
      <c r="AY190" s="193" t="s">
        <v>134</v>
      </c>
    </row>
    <row r="191" spans="1:65" s="2" customFormat="1" ht="24.2" customHeight="1">
      <c r="A191" s="32"/>
      <c r="B191" s="150"/>
      <c r="C191" s="174" t="s">
        <v>286</v>
      </c>
      <c r="D191" s="174" t="s">
        <v>170</v>
      </c>
      <c r="E191" s="175" t="s">
        <v>287</v>
      </c>
      <c r="F191" s="176" t="s">
        <v>288</v>
      </c>
      <c r="G191" s="177" t="s">
        <v>140</v>
      </c>
      <c r="H191" s="178">
        <v>10.331</v>
      </c>
      <c r="I191" s="179"/>
      <c r="J191" s="180">
        <f>ROUND(I191*H191,2)</f>
        <v>0</v>
      </c>
      <c r="K191" s="181"/>
      <c r="L191" s="182"/>
      <c r="M191" s="183" t="s">
        <v>1</v>
      </c>
      <c r="N191" s="184" t="s">
        <v>40</v>
      </c>
      <c r="O191" s="61"/>
      <c r="P191" s="161">
        <f>O191*H191</f>
        <v>0</v>
      </c>
      <c r="Q191" s="161">
        <v>0.55000000000000004</v>
      </c>
      <c r="R191" s="161">
        <f>Q191*H191</f>
        <v>5.6820500000000003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200</v>
      </c>
      <c r="AT191" s="163" t="s">
        <v>170</v>
      </c>
      <c r="AU191" s="163" t="s">
        <v>142</v>
      </c>
      <c r="AY191" s="17" t="s">
        <v>134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142</v>
      </c>
      <c r="BK191" s="164">
        <f>ROUND(I191*H191,2)</f>
        <v>0</v>
      </c>
      <c r="BL191" s="17" t="s">
        <v>194</v>
      </c>
      <c r="BM191" s="163" t="s">
        <v>289</v>
      </c>
    </row>
    <row r="192" spans="1:65" s="13" customFormat="1" ht="11.25">
      <c r="B192" s="165"/>
      <c r="D192" s="166" t="s">
        <v>144</v>
      </c>
      <c r="E192" s="167" t="s">
        <v>1</v>
      </c>
      <c r="F192" s="168" t="s">
        <v>290</v>
      </c>
      <c r="H192" s="169">
        <v>9.3919999999999995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144</v>
      </c>
      <c r="AU192" s="167" t="s">
        <v>142</v>
      </c>
      <c r="AV192" s="13" t="s">
        <v>142</v>
      </c>
      <c r="AW192" s="13" t="s">
        <v>30</v>
      </c>
      <c r="AX192" s="13" t="s">
        <v>82</v>
      </c>
      <c r="AY192" s="167" t="s">
        <v>134</v>
      </c>
    </row>
    <row r="193" spans="1:65" s="13" customFormat="1" ht="11.25">
      <c r="B193" s="165"/>
      <c r="D193" s="166" t="s">
        <v>144</v>
      </c>
      <c r="F193" s="168" t="s">
        <v>291</v>
      </c>
      <c r="H193" s="169">
        <v>10.331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144</v>
      </c>
      <c r="AU193" s="167" t="s">
        <v>142</v>
      </c>
      <c r="AV193" s="13" t="s">
        <v>142</v>
      </c>
      <c r="AW193" s="13" t="s">
        <v>3</v>
      </c>
      <c r="AX193" s="13" t="s">
        <v>82</v>
      </c>
      <c r="AY193" s="167" t="s">
        <v>134</v>
      </c>
    </row>
    <row r="194" spans="1:65" s="2" customFormat="1" ht="24.2" customHeight="1">
      <c r="A194" s="32"/>
      <c r="B194" s="150"/>
      <c r="C194" s="151" t="s">
        <v>292</v>
      </c>
      <c r="D194" s="151" t="s">
        <v>137</v>
      </c>
      <c r="E194" s="152" t="s">
        <v>293</v>
      </c>
      <c r="F194" s="153" t="s">
        <v>294</v>
      </c>
      <c r="G194" s="154" t="s">
        <v>148</v>
      </c>
      <c r="H194" s="155">
        <v>185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40</v>
      </c>
      <c r="O194" s="61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194</v>
      </c>
      <c r="AT194" s="163" t="s">
        <v>137</v>
      </c>
      <c r="AU194" s="163" t="s">
        <v>142</v>
      </c>
      <c r="AY194" s="17" t="s">
        <v>134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7" t="s">
        <v>142</v>
      </c>
      <c r="BK194" s="164">
        <f>ROUND(I194*H194,2)</f>
        <v>0</v>
      </c>
      <c r="BL194" s="17" t="s">
        <v>194</v>
      </c>
      <c r="BM194" s="163" t="s">
        <v>295</v>
      </c>
    </row>
    <row r="195" spans="1:65" s="2" customFormat="1" ht="16.5" customHeight="1">
      <c r="A195" s="32"/>
      <c r="B195" s="150"/>
      <c r="C195" s="174" t="s">
        <v>296</v>
      </c>
      <c r="D195" s="174" t="s">
        <v>170</v>
      </c>
      <c r="E195" s="175" t="s">
        <v>297</v>
      </c>
      <c r="F195" s="176" t="s">
        <v>298</v>
      </c>
      <c r="G195" s="177" t="s">
        <v>148</v>
      </c>
      <c r="H195" s="178">
        <v>203.5</v>
      </c>
      <c r="I195" s="179"/>
      <c r="J195" s="180">
        <f>ROUND(I195*H195,2)</f>
        <v>0</v>
      </c>
      <c r="K195" s="181"/>
      <c r="L195" s="182"/>
      <c r="M195" s="183" t="s">
        <v>1</v>
      </c>
      <c r="N195" s="184" t="s">
        <v>40</v>
      </c>
      <c r="O195" s="61"/>
      <c r="P195" s="161">
        <f>O195*H195</f>
        <v>0</v>
      </c>
      <c r="Q195" s="161">
        <v>7.92E-3</v>
      </c>
      <c r="R195" s="161">
        <f>Q195*H195</f>
        <v>1.61172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200</v>
      </c>
      <c r="AT195" s="163" t="s">
        <v>170</v>
      </c>
      <c r="AU195" s="163" t="s">
        <v>142</v>
      </c>
      <c r="AY195" s="17" t="s">
        <v>134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7" t="s">
        <v>142</v>
      </c>
      <c r="BK195" s="164">
        <f>ROUND(I195*H195,2)</f>
        <v>0</v>
      </c>
      <c r="BL195" s="17" t="s">
        <v>194</v>
      </c>
      <c r="BM195" s="163" t="s">
        <v>299</v>
      </c>
    </row>
    <row r="196" spans="1:65" s="13" customFormat="1" ht="11.25">
      <c r="B196" s="165"/>
      <c r="D196" s="166" t="s">
        <v>144</v>
      </c>
      <c r="E196" s="167" t="s">
        <v>1</v>
      </c>
      <c r="F196" s="168" t="s">
        <v>300</v>
      </c>
      <c r="H196" s="169">
        <v>203.5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144</v>
      </c>
      <c r="AU196" s="167" t="s">
        <v>142</v>
      </c>
      <c r="AV196" s="13" t="s">
        <v>142</v>
      </c>
      <c r="AW196" s="13" t="s">
        <v>30</v>
      </c>
      <c r="AX196" s="13" t="s">
        <v>82</v>
      </c>
      <c r="AY196" s="167" t="s">
        <v>134</v>
      </c>
    </row>
    <row r="197" spans="1:65" s="2" customFormat="1" ht="44.25" customHeight="1">
      <c r="A197" s="32"/>
      <c r="B197" s="150"/>
      <c r="C197" s="151" t="s">
        <v>200</v>
      </c>
      <c r="D197" s="151" t="s">
        <v>137</v>
      </c>
      <c r="E197" s="152" t="s">
        <v>301</v>
      </c>
      <c r="F197" s="153" t="s">
        <v>302</v>
      </c>
      <c r="G197" s="154" t="s">
        <v>140</v>
      </c>
      <c r="H197" s="155">
        <v>9.3919999999999995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40</v>
      </c>
      <c r="O197" s="61"/>
      <c r="P197" s="161">
        <f>O197*H197</f>
        <v>0</v>
      </c>
      <c r="Q197" s="161">
        <v>2.2350169999999999E-2</v>
      </c>
      <c r="R197" s="161">
        <f>Q197*H197</f>
        <v>0.20991279663999998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194</v>
      </c>
      <c r="AT197" s="163" t="s">
        <v>137</v>
      </c>
      <c r="AU197" s="163" t="s">
        <v>142</v>
      </c>
      <c r="AY197" s="17" t="s">
        <v>134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142</v>
      </c>
      <c r="BK197" s="164">
        <f>ROUND(I197*H197,2)</f>
        <v>0</v>
      </c>
      <c r="BL197" s="17" t="s">
        <v>194</v>
      </c>
      <c r="BM197" s="163" t="s">
        <v>303</v>
      </c>
    </row>
    <row r="198" spans="1:65" s="2" customFormat="1" ht="24.2" customHeight="1">
      <c r="A198" s="32"/>
      <c r="B198" s="150"/>
      <c r="C198" s="151" t="s">
        <v>304</v>
      </c>
      <c r="D198" s="151" t="s">
        <v>137</v>
      </c>
      <c r="E198" s="152" t="s">
        <v>305</v>
      </c>
      <c r="F198" s="153" t="s">
        <v>306</v>
      </c>
      <c r="G198" s="154" t="s">
        <v>156</v>
      </c>
      <c r="H198" s="155">
        <v>7.6189999999999998</v>
      </c>
      <c r="I198" s="156"/>
      <c r="J198" s="157">
        <f>ROUND(I198*H198,2)</f>
        <v>0</v>
      </c>
      <c r="K198" s="158"/>
      <c r="L198" s="33"/>
      <c r="M198" s="159" t="s">
        <v>1</v>
      </c>
      <c r="N198" s="160" t="s">
        <v>40</v>
      </c>
      <c r="O198" s="61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3" t="s">
        <v>194</v>
      </c>
      <c r="AT198" s="163" t="s">
        <v>137</v>
      </c>
      <c r="AU198" s="163" t="s">
        <v>142</v>
      </c>
      <c r="AY198" s="17" t="s">
        <v>134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7" t="s">
        <v>142</v>
      </c>
      <c r="BK198" s="164">
        <f>ROUND(I198*H198,2)</f>
        <v>0</v>
      </c>
      <c r="BL198" s="17" t="s">
        <v>194</v>
      </c>
      <c r="BM198" s="163" t="s">
        <v>307</v>
      </c>
    </row>
    <row r="199" spans="1:65" s="12" customFormat="1" ht="22.9" customHeight="1">
      <c r="B199" s="137"/>
      <c r="D199" s="138" t="s">
        <v>73</v>
      </c>
      <c r="E199" s="148" t="s">
        <v>308</v>
      </c>
      <c r="F199" s="148" t="s">
        <v>309</v>
      </c>
      <c r="I199" s="140"/>
      <c r="J199" s="149">
        <f>BK199</f>
        <v>0</v>
      </c>
      <c r="L199" s="137"/>
      <c r="M199" s="142"/>
      <c r="N199" s="143"/>
      <c r="O199" s="143"/>
      <c r="P199" s="144">
        <f>SUM(P200:P229)</f>
        <v>0</v>
      </c>
      <c r="Q199" s="143"/>
      <c r="R199" s="144">
        <f>SUM(R200:R229)</f>
        <v>0.23175400000000004</v>
      </c>
      <c r="S199" s="143"/>
      <c r="T199" s="145">
        <f>SUM(T200:T229)</f>
        <v>1.5375712500000001</v>
      </c>
      <c r="AR199" s="138" t="s">
        <v>142</v>
      </c>
      <c r="AT199" s="146" t="s">
        <v>73</v>
      </c>
      <c r="AU199" s="146" t="s">
        <v>82</v>
      </c>
      <c r="AY199" s="138" t="s">
        <v>134</v>
      </c>
      <c r="BK199" s="147">
        <f>SUM(BK200:BK229)</f>
        <v>0</v>
      </c>
    </row>
    <row r="200" spans="1:65" s="2" customFormat="1" ht="24.2" customHeight="1">
      <c r="A200" s="32"/>
      <c r="B200" s="150"/>
      <c r="C200" s="151" t="s">
        <v>310</v>
      </c>
      <c r="D200" s="151" t="s">
        <v>137</v>
      </c>
      <c r="E200" s="152" t="s">
        <v>311</v>
      </c>
      <c r="F200" s="153" t="s">
        <v>312</v>
      </c>
      <c r="G200" s="154" t="s">
        <v>148</v>
      </c>
      <c r="H200" s="155">
        <v>186.375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40</v>
      </c>
      <c r="O200" s="61"/>
      <c r="P200" s="161">
        <f>O200*H200</f>
        <v>0</v>
      </c>
      <c r="Q200" s="161">
        <v>0</v>
      </c>
      <c r="R200" s="161">
        <f>Q200*H200</f>
        <v>0</v>
      </c>
      <c r="S200" s="161">
        <v>7.5100000000000002E-3</v>
      </c>
      <c r="T200" s="162">
        <f>S200*H200</f>
        <v>1.39967625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194</v>
      </c>
      <c r="AT200" s="163" t="s">
        <v>137</v>
      </c>
      <c r="AU200" s="163" t="s">
        <v>142</v>
      </c>
      <c r="AY200" s="17" t="s">
        <v>134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142</v>
      </c>
      <c r="BK200" s="164">
        <f>ROUND(I200*H200,2)</f>
        <v>0</v>
      </c>
      <c r="BL200" s="17" t="s">
        <v>194</v>
      </c>
      <c r="BM200" s="163" t="s">
        <v>313</v>
      </c>
    </row>
    <row r="201" spans="1:65" s="14" customFormat="1" ht="11.25">
      <c r="B201" s="185"/>
      <c r="D201" s="166" t="s">
        <v>144</v>
      </c>
      <c r="E201" s="186" t="s">
        <v>1</v>
      </c>
      <c r="F201" s="187" t="s">
        <v>314</v>
      </c>
      <c r="H201" s="186" t="s">
        <v>1</v>
      </c>
      <c r="I201" s="188"/>
      <c r="L201" s="185"/>
      <c r="M201" s="189"/>
      <c r="N201" s="190"/>
      <c r="O201" s="190"/>
      <c r="P201" s="190"/>
      <c r="Q201" s="190"/>
      <c r="R201" s="190"/>
      <c r="S201" s="190"/>
      <c r="T201" s="191"/>
      <c r="AT201" s="186" t="s">
        <v>144</v>
      </c>
      <c r="AU201" s="186" t="s">
        <v>142</v>
      </c>
      <c r="AV201" s="14" t="s">
        <v>82</v>
      </c>
      <c r="AW201" s="14" t="s">
        <v>30</v>
      </c>
      <c r="AX201" s="14" t="s">
        <v>74</v>
      </c>
      <c r="AY201" s="186" t="s">
        <v>134</v>
      </c>
    </row>
    <row r="202" spans="1:65" s="13" customFormat="1" ht="11.25">
      <c r="B202" s="165"/>
      <c r="D202" s="166" t="s">
        <v>144</v>
      </c>
      <c r="E202" s="167" t="s">
        <v>1</v>
      </c>
      <c r="F202" s="168" t="s">
        <v>315</v>
      </c>
      <c r="H202" s="169">
        <v>186.375</v>
      </c>
      <c r="I202" s="170"/>
      <c r="L202" s="165"/>
      <c r="M202" s="171"/>
      <c r="N202" s="172"/>
      <c r="O202" s="172"/>
      <c r="P202" s="172"/>
      <c r="Q202" s="172"/>
      <c r="R202" s="172"/>
      <c r="S202" s="172"/>
      <c r="T202" s="173"/>
      <c r="AT202" s="167" t="s">
        <v>144</v>
      </c>
      <c r="AU202" s="167" t="s">
        <v>142</v>
      </c>
      <c r="AV202" s="13" t="s">
        <v>142</v>
      </c>
      <c r="AW202" s="13" t="s">
        <v>30</v>
      </c>
      <c r="AX202" s="13" t="s">
        <v>82</v>
      </c>
      <c r="AY202" s="167" t="s">
        <v>134</v>
      </c>
    </row>
    <row r="203" spans="1:65" s="2" customFormat="1" ht="24.2" customHeight="1">
      <c r="A203" s="32"/>
      <c r="B203" s="150"/>
      <c r="C203" s="151" t="s">
        <v>316</v>
      </c>
      <c r="D203" s="151" t="s">
        <v>137</v>
      </c>
      <c r="E203" s="152" t="s">
        <v>317</v>
      </c>
      <c r="F203" s="153" t="s">
        <v>318</v>
      </c>
      <c r="G203" s="154" t="s">
        <v>267</v>
      </c>
      <c r="H203" s="155">
        <v>54.65</v>
      </c>
      <c r="I203" s="156"/>
      <c r="J203" s="157">
        <f>ROUND(I203*H203,2)</f>
        <v>0</v>
      </c>
      <c r="K203" s="158"/>
      <c r="L203" s="33"/>
      <c r="M203" s="159" t="s">
        <v>1</v>
      </c>
      <c r="N203" s="160" t="s">
        <v>40</v>
      </c>
      <c r="O203" s="61"/>
      <c r="P203" s="161">
        <f>O203*H203</f>
        <v>0</v>
      </c>
      <c r="Q203" s="161">
        <v>0</v>
      </c>
      <c r="R203" s="161">
        <f>Q203*H203</f>
        <v>0</v>
      </c>
      <c r="S203" s="161">
        <v>2.3E-3</v>
      </c>
      <c r="T203" s="162">
        <f>S203*H203</f>
        <v>0.125695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3" t="s">
        <v>194</v>
      </c>
      <c r="AT203" s="163" t="s">
        <v>137</v>
      </c>
      <c r="AU203" s="163" t="s">
        <v>142</v>
      </c>
      <c r="AY203" s="17" t="s">
        <v>134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142</v>
      </c>
      <c r="BK203" s="164">
        <f>ROUND(I203*H203,2)</f>
        <v>0</v>
      </c>
      <c r="BL203" s="17" t="s">
        <v>194</v>
      </c>
      <c r="BM203" s="163" t="s">
        <v>319</v>
      </c>
    </row>
    <row r="204" spans="1:65" s="13" customFormat="1" ht="11.25">
      <c r="B204" s="165"/>
      <c r="D204" s="166" t="s">
        <v>144</v>
      </c>
      <c r="E204" s="167" t="s">
        <v>1</v>
      </c>
      <c r="F204" s="168" t="s">
        <v>320</v>
      </c>
      <c r="H204" s="169">
        <v>54.65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144</v>
      </c>
      <c r="AU204" s="167" t="s">
        <v>142</v>
      </c>
      <c r="AV204" s="13" t="s">
        <v>142</v>
      </c>
      <c r="AW204" s="13" t="s">
        <v>30</v>
      </c>
      <c r="AX204" s="13" t="s">
        <v>82</v>
      </c>
      <c r="AY204" s="167" t="s">
        <v>134</v>
      </c>
    </row>
    <row r="205" spans="1:65" s="2" customFormat="1" ht="33" customHeight="1">
      <c r="A205" s="32"/>
      <c r="B205" s="150"/>
      <c r="C205" s="151" t="s">
        <v>321</v>
      </c>
      <c r="D205" s="151" t="s">
        <v>137</v>
      </c>
      <c r="E205" s="152" t="s">
        <v>322</v>
      </c>
      <c r="F205" s="153" t="s">
        <v>323</v>
      </c>
      <c r="G205" s="154" t="s">
        <v>213</v>
      </c>
      <c r="H205" s="155">
        <v>4</v>
      </c>
      <c r="I205" s="156"/>
      <c r="J205" s="157">
        <f>ROUND(I205*H205,2)</f>
        <v>0</v>
      </c>
      <c r="K205" s="158"/>
      <c r="L205" s="33"/>
      <c r="M205" s="159" t="s">
        <v>1</v>
      </c>
      <c r="N205" s="160" t="s">
        <v>40</v>
      </c>
      <c r="O205" s="61"/>
      <c r="P205" s="161">
        <f>O205*H205</f>
        <v>0</v>
      </c>
      <c r="Q205" s="161">
        <v>0</v>
      </c>
      <c r="R205" s="161">
        <f>Q205*H205</f>
        <v>0</v>
      </c>
      <c r="S205" s="161">
        <v>3.0500000000000002E-3</v>
      </c>
      <c r="T205" s="162">
        <f>S205*H205</f>
        <v>1.2200000000000001E-2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3" t="s">
        <v>194</v>
      </c>
      <c r="AT205" s="163" t="s">
        <v>137</v>
      </c>
      <c r="AU205" s="163" t="s">
        <v>142</v>
      </c>
      <c r="AY205" s="17" t="s">
        <v>134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7" t="s">
        <v>142</v>
      </c>
      <c r="BK205" s="164">
        <f>ROUND(I205*H205,2)</f>
        <v>0</v>
      </c>
      <c r="BL205" s="17" t="s">
        <v>194</v>
      </c>
      <c r="BM205" s="163" t="s">
        <v>324</v>
      </c>
    </row>
    <row r="206" spans="1:65" s="2" customFormat="1" ht="33" customHeight="1">
      <c r="A206" s="32"/>
      <c r="B206" s="150"/>
      <c r="C206" s="151" t="s">
        <v>325</v>
      </c>
      <c r="D206" s="151" t="s">
        <v>137</v>
      </c>
      <c r="E206" s="152" t="s">
        <v>326</v>
      </c>
      <c r="F206" s="153" t="s">
        <v>327</v>
      </c>
      <c r="G206" s="154" t="s">
        <v>267</v>
      </c>
      <c r="H206" s="155">
        <v>14.2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40</v>
      </c>
      <c r="O206" s="61"/>
      <c r="P206" s="161">
        <f>O206*H206</f>
        <v>0</v>
      </c>
      <c r="Q206" s="161">
        <v>4.1599999999999996E-3</v>
      </c>
      <c r="R206" s="161">
        <f>Q206*H206</f>
        <v>5.9071999999999993E-2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194</v>
      </c>
      <c r="AT206" s="163" t="s">
        <v>137</v>
      </c>
      <c r="AU206" s="163" t="s">
        <v>142</v>
      </c>
      <c r="AY206" s="17" t="s">
        <v>134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142</v>
      </c>
      <c r="BK206" s="164">
        <f>ROUND(I206*H206,2)</f>
        <v>0</v>
      </c>
      <c r="BL206" s="17" t="s">
        <v>194</v>
      </c>
      <c r="BM206" s="163" t="s">
        <v>328</v>
      </c>
    </row>
    <row r="207" spans="1:65" s="14" customFormat="1" ht="11.25">
      <c r="B207" s="185"/>
      <c r="D207" s="166" t="s">
        <v>144</v>
      </c>
      <c r="E207" s="186" t="s">
        <v>1</v>
      </c>
      <c r="F207" s="187" t="s">
        <v>329</v>
      </c>
      <c r="H207" s="186" t="s">
        <v>1</v>
      </c>
      <c r="I207" s="188"/>
      <c r="L207" s="185"/>
      <c r="M207" s="189"/>
      <c r="N207" s="190"/>
      <c r="O207" s="190"/>
      <c r="P207" s="190"/>
      <c r="Q207" s="190"/>
      <c r="R207" s="190"/>
      <c r="S207" s="190"/>
      <c r="T207" s="191"/>
      <c r="AT207" s="186" t="s">
        <v>144</v>
      </c>
      <c r="AU207" s="186" t="s">
        <v>142</v>
      </c>
      <c r="AV207" s="14" t="s">
        <v>82</v>
      </c>
      <c r="AW207" s="14" t="s">
        <v>30</v>
      </c>
      <c r="AX207" s="14" t="s">
        <v>74</v>
      </c>
      <c r="AY207" s="186" t="s">
        <v>134</v>
      </c>
    </row>
    <row r="208" spans="1:65" s="13" customFormat="1" ht="11.25">
      <c r="B208" s="165"/>
      <c r="D208" s="166" t="s">
        <v>144</v>
      </c>
      <c r="E208" s="167" t="s">
        <v>1</v>
      </c>
      <c r="F208" s="168" t="s">
        <v>330</v>
      </c>
      <c r="H208" s="169">
        <v>14.2</v>
      </c>
      <c r="I208" s="170"/>
      <c r="L208" s="165"/>
      <c r="M208" s="171"/>
      <c r="N208" s="172"/>
      <c r="O208" s="172"/>
      <c r="P208" s="172"/>
      <c r="Q208" s="172"/>
      <c r="R208" s="172"/>
      <c r="S208" s="172"/>
      <c r="T208" s="173"/>
      <c r="AT208" s="167" t="s">
        <v>144</v>
      </c>
      <c r="AU208" s="167" t="s">
        <v>142</v>
      </c>
      <c r="AV208" s="13" t="s">
        <v>142</v>
      </c>
      <c r="AW208" s="13" t="s">
        <v>30</v>
      </c>
      <c r="AX208" s="13" t="s">
        <v>82</v>
      </c>
      <c r="AY208" s="167" t="s">
        <v>134</v>
      </c>
    </row>
    <row r="209" spans="1:65" s="2" customFormat="1" ht="33" customHeight="1">
      <c r="A209" s="32"/>
      <c r="B209" s="150"/>
      <c r="C209" s="151" t="s">
        <v>331</v>
      </c>
      <c r="D209" s="151" t="s">
        <v>137</v>
      </c>
      <c r="E209" s="152" t="s">
        <v>332</v>
      </c>
      <c r="F209" s="153" t="s">
        <v>333</v>
      </c>
      <c r="G209" s="154" t="s">
        <v>267</v>
      </c>
      <c r="H209" s="155">
        <v>40.6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40</v>
      </c>
      <c r="O209" s="61"/>
      <c r="P209" s="161">
        <f>O209*H209</f>
        <v>0</v>
      </c>
      <c r="Q209" s="161">
        <v>2.8600000000000001E-3</v>
      </c>
      <c r="R209" s="161">
        <f>Q209*H209</f>
        <v>0.11611600000000001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194</v>
      </c>
      <c r="AT209" s="163" t="s">
        <v>137</v>
      </c>
      <c r="AU209" s="163" t="s">
        <v>142</v>
      </c>
      <c r="AY209" s="17" t="s">
        <v>134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7" t="s">
        <v>142</v>
      </c>
      <c r="BK209" s="164">
        <f>ROUND(I209*H209,2)</f>
        <v>0</v>
      </c>
      <c r="BL209" s="17" t="s">
        <v>194</v>
      </c>
      <c r="BM209" s="163" t="s">
        <v>334</v>
      </c>
    </row>
    <row r="210" spans="1:65" s="14" customFormat="1" ht="11.25">
      <c r="B210" s="185"/>
      <c r="D210" s="166" t="s">
        <v>144</v>
      </c>
      <c r="E210" s="186" t="s">
        <v>1</v>
      </c>
      <c r="F210" s="187" t="s">
        <v>335</v>
      </c>
      <c r="H210" s="186" t="s">
        <v>1</v>
      </c>
      <c r="I210" s="188"/>
      <c r="L210" s="185"/>
      <c r="M210" s="189"/>
      <c r="N210" s="190"/>
      <c r="O210" s="190"/>
      <c r="P210" s="190"/>
      <c r="Q210" s="190"/>
      <c r="R210" s="190"/>
      <c r="S210" s="190"/>
      <c r="T210" s="191"/>
      <c r="AT210" s="186" t="s">
        <v>144</v>
      </c>
      <c r="AU210" s="186" t="s">
        <v>142</v>
      </c>
      <c r="AV210" s="14" t="s">
        <v>82</v>
      </c>
      <c r="AW210" s="14" t="s">
        <v>30</v>
      </c>
      <c r="AX210" s="14" t="s">
        <v>74</v>
      </c>
      <c r="AY210" s="186" t="s">
        <v>134</v>
      </c>
    </row>
    <row r="211" spans="1:65" s="13" customFormat="1" ht="11.25">
      <c r="B211" s="165"/>
      <c r="D211" s="166" t="s">
        <v>144</v>
      </c>
      <c r="E211" s="167" t="s">
        <v>1</v>
      </c>
      <c r="F211" s="168" t="s">
        <v>336</v>
      </c>
      <c r="H211" s="169">
        <v>40.6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144</v>
      </c>
      <c r="AU211" s="167" t="s">
        <v>142</v>
      </c>
      <c r="AV211" s="13" t="s">
        <v>142</v>
      </c>
      <c r="AW211" s="13" t="s">
        <v>30</v>
      </c>
      <c r="AX211" s="13" t="s">
        <v>82</v>
      </c>
      <c r="AY211" s="167" t="s">
        <v>134</v>
      </c>
    </row>
    <row r="212" spans="1:65" s="2" customFormat="1" ht="33" customHeight="1">
      <c r="A212" s="32"/>
      <c r="B212" s="150"/>
      <c r="C212" s="151" t="s">
        <v>337</v>
      </c>
      <c r="D212" s="151" t="s">
        <v>137</v>
      </c>
      <c r="E212" s="152" t="s">
        <v>338</v>
      </c>
      <c r="F212" s="153" t="s">
        <v>339</v>
      </c>
      <c r="G212" s="154" t="s">
        <v>213</v>
      </c>
      <c r="H212" s="155">
        <v>4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40</v>
      </c>
      <c r="O212" s="61"/>
      <c r="P212" s="161">
        <f>O212*H212</f>
        <v>0</v>
      </c>
      <c r="Q212" s="161">
        <v>1.6019999999999999E-3</v>
      </c>
      <c r="R212" s="161">
        <f>Q212*H212</f>
        <v>6.4079999999999996E-3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194</v>
      </c>
      <c r="AT212" s="163" t="s">
        <v>137</v>
      </c>
      <c r="AU212" s="163" t="s">
        <v>142</v>
      </c>
      <c r="AY212" s="17" t="s">
        <v>134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142</v>
      </c>
      <c r="BK212" s="164">
        <f>ROUND(I212*H212,2)</f>
        <v>0</v>
      </c>
      <c r="BL212" s="17" t="s">
        <v>194</v>
      </c>
      <c r="BM212" s="163" t="s">
        <v>340</v>
      </c>
    </row>
    <row r="213" spans="1:65" s="2" customFormat="1" ht="24.2" customHeight="1">
      <c r="A213" s="32"/>
      <c r="B213" s="150"/>
      <c r="C213" s="151" t="s">
        <v>341</v>
      </c>
      <c r="D213" s="151" t="s">
        <v>137</v>
      </c>
      <c r="E213" s="152" t="s">
        <v>342</v>
      </c>
      <c r="F213" s="153" t="s">
        <v>343</v>
      </c>
      <c r="G213" s="154" t="s">
        <v>267</v>
      </c>
      <c r="H213" s="155">
        <v>14.2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40</v>
      </c>
      <c r="O213" s="61"/>
      <c r="P213" s="161">
        <f>O213*H213</f>
        <v>0</v>
      </c>
      <c r="Q213" s="161">
        <v>1.5900000000000001E-3</v>
      </c>
      <c r="R213" s="161">
        <f>Q213*H213</f>
        <v>2.2578000000000001E-2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194</v>
      </c>
      <c r="AT213" s="163" t="s">
        <v>137</v>
      </c>
      <c r="AU213" s="163" t="s">
        <v>142</v>
      </c>
      <c r="AY213" s="17" t="s">
        <v>134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7" t="s">
        <v>142</v>
      </c>
      <c r="BK213" s="164">
        <f>ROUND(I213*H213,2)</f>
        <v>0</v>
      </c>
      <c r="BL213" s="17" t="s">
        <v>194</v>
      </c>
      <c r="BM213" s="163" t="s">
        <v>344</v>
      </c>
    </row>
    <row r="214" spans="1:65" s="14" customFormat="1" ht="11.25">
      <c r="B214" s="185"/>
      <c r="D214" s="166" t="s">
        <v>144</v>
      </c>
      <c r="E214" s="186" t="s">
        <v>1</v>
      </c>
      <c r="F214" s="187" t="s">
        <v>345</v>
      </c>
      <c r="H214" s="186" t="s">
        <v>1</v>
      </c>
      <c r="I214" s="188"/>
      <c r="L214" s="185"/>
      <c r="M214" s="189"/>
      <c r="N214" s="190"/>
      <c r="O214" s="190"/>
      <c r="P214" s="190"/>
      <c r="Q214" s="190"/>
      <c r="R214" s="190"/>
      <c r="S214" s="190"/>
      <c r="T214" s="191"/>
      <c r="AT214" s="186" t="s">
        <v>144</v>
      </c>
      <c r="AU214" s="186" t="s">
        <v>142</v>
      </c>
      <c r="AV214" s="14" t="s">
        <v>82</v>
      </c>
      <c r="AW214" s="14" t="s">
        <v>30</v>
      </c>
      <c r="AX214" s="14" t="s">
        <v>74</v>
      </c>
      <c r="AY214" s="186" t="s">
        <v>134</v>
      </c>
    </row>
    <row r="215" spans="1:65" s="13" customFormat="1" ht="11.25">
      <c r="B215" s="165"/>
      <c r="D215" s="166" t="s">
        <v>144</v>
      </c>
      <c r="E215" s="167" t="s">
        <v>1</v>
      </c>
      <c r="F215" s="168" t="s">
        <v>330</v>
      </c>
      <c r="H215" s="169">
        <v>14.2</v>
      </c>
      <c r="I215" s="170"/>
      <c r="L215" s="165"/>
      <c r="M215" s="171"/>
      <c r="N215" s="172"/>
      <c r="O215" s="172"/>
      <c r="P215" s="172"/>
      <c r="Q215" s="172"/>
      <c r="R215" s="172"/>
      <c r="S215" s="172"/>
      <c r="T215" s="173"/>
      <c r="AT215" s="167" t="s">
        <v>144</v>
      </c>
      <c r="AU215" s="167" t="s">
        <v>142</v>
      </c>
      <c r="AV215" s="13" t="s">
        <v>142</v>
      </c>
      <c r="AW215" s="13" t="s">
        <v>30</v>
      </c>
      <c r="AX215" s="13" t="s">
        <v>82</v>
      </c>
      <c r="AY215" s="167" t="s">
        <v>134</v>
      </c>
    </row>
    <row r="216" spans="1:65" s="2" customFormat="1" ht="33" customHeight="1">
      <c r="A216" s="32"/>
      <c r="B216" s="150"/>
      <c r="C216" s="151" t="s">
        <v>346</v>
      </c>
      <c r="D216" s="151" t="s">
        <v>137</v>
      </c>
      <c r="E216" s="152" t="s">
        <v>347</v>
      </c>
      <c r="F216" s="153" t="s">
        <v>348</v>
      </c>
      <c r="G216" s="154" t="s">
        <v>213</v>
      </c>
      <c r="H216" s="155">
        <v>2</v>
      </c>
      <c r="I216" s="156"/>
      <c r="J216" s="157">
        <f>ROUND(I216*H216,2)</f>
        <v>0</v>
      </c>
      <c r="K216" s="158"/>
      <c r="L216" s="33"/>
      <c r="M216" s="159" t="s">
        <v>1</v>
      </c>
      <c r="N216" s="160" t="s">
        <v>40</v>
      </c>
      <c r="O216" s="61"/>
      <c r="P216" s="161">
        <f>O216*H216</f>
        <v>0</v>
      </c>
      <c r="Q216" s="161">
        <v>1.57E-3</v>
      </c>
      <c r="R216" s="161">
        <f>Q216*H216</f>
        <v>3.14E-3</v>
      </c>
      <c r="S216" s="161">
        <v>0</v>
      </c>
      <c r="T216" s="162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3" t="s">
        <v>194</v>
      </c>
      <c r="AT216" s="163" t="s">
        <v>137</v>
      </c>
      <c r="AU216" s="163" t="s">
        <v>142</v>
      </c>
      <c r="AY216" s="17" t="s">
        <v>134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7" t="s">
        <v>142</v>
      </c>
      <c r="BK216" s="164">
        <f>ROUND(I216*H216,2)</f>
        <v>0</v>
      </c>
      <c r="BL216" s="17" t="s">
        <v>194</v>
      </c>
      <c r="BM216" s="163" t="s">
        <v>349</v>
      </c>
    </row>
    <row r="217" spans="1:65" s="14" customFormat="1" ht="11.25">
      <c r="B217" s="185"/>
      <c r="D217" s="166" t="s">
        <v>144</v>
      </c>
      <c r="E217" s="186" t="s">
        <v>1</v>
      </c>
      <c r="F217" s="187" t="s">
        <v>350</v>
      </c>
      <c r="H217" s="186" t="s">
        <v>1</v>
      </c>
      <c r="I217" s="188"/>
      <c r="L217" s="185"/>
      <c r="M217" s="189"/>
      <c r="N217" s="190"/>
      <c r="O217" s="190"/>
      <c r="P217" s="190"/>
      <c r="Q217" s="190"/>
      <c r="R217" s="190"/>
      <c r="S217" s="190"/>
      <c r="T217" s="191"/>
      <c r="AT217" s="186" t="s">
        <v>144</v>
      </c>
      <c r="AU217" s="186" t="s">
        <v>142</v>
      </c>
      <c r="AV217" s="14" t="s">
        <v>82</v>
      </c>
      <c r="AW217" s="14" t="s">
        <v>30</v>
      </c>
      <c r="AX217" s="14" t="s">
        <v>74</v>
      </c>
      <c r="AY217" s="186" t="s">
        <v>134</v>
      </c>
    </row>
    <row r="218" spans="1:65" s="13" customFormat="1" ht="11.25">
      <c r="B218" s="165"/>
      <c r="D218" s="166" t="s">
        <v>144</v>
      </c>
      <c r="E218" s="167" t="s">
        <v>1</v>
      </c>
      <c r="F218" s="168" t="s">
        <v>142</v>
      </c>
      <c r="H218" s="169">
        <v>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144</v>
      </c>
      <c r="AU218" s="167" t="s">
        <v>142</v>
      </c>
      <c r="AV218" s="13" t="s">
        <v>142</v>
      </c>
      <c r="AW218" s="13" t="s">
        <v>30</v>
      </c>
      <c r="AX218" s="13" t="s">
        <v>82</v>
      </c>
      <c r="AY218" s="167" t="s">
        <v>134</v>
      </c>
    </row>
    <row r="219" spans="1:65" s="2" customFormat="1" ht="33" customHeight="1">
      <c r="A219" s="32"/>
      <c r="B219" s="150"/>
      <c r="C219" s="151" t="s">
        <v>351</v>
      </c>
      <c r="D219" s="151" t="s">
        <v>137</v>
      </c>
      <c r="E219" s="152" t="s">
        <v>352</v>
      </c>
      <c r="F219" s="153" t="s">
        <v>353</v>
      </c>
      <c r="G219" s="154" t="s">
        <v>213</v>
      </c>
      <c r="H219" s="155">
        <v>6</v>
      </c>
      <c r="I219" s="156"/>
      <c r="J219" s="157">
        <f>ROUND(I219*H219,2)</f>
        <v>0</v>
      </c>
      <c r="K219" s="158"/>
      <c r="L219" s="33"/>
      <c r="M219" s="159" t="s">
        <v>1</v>
      </c>
      <c r="N219" s="160" t="s">
        <v>40</v>
      </c>
      <c r="O219" s="61"/>
      <c r="P219" s="161">
        <f>O219*H219</f>
        <v>0</v>
      </c>
      <c r="Q219" s="161">
        <v>9.0000000000000006E-5</v>
      </c>
      <c r="R219" s="161">
        <f>Q219*H219</f>
        <v>5.4000000000000001E-4</v>
      </c>
      <c r="S219" s="161">
        <v>0</v>
      </c>
      <c r="T219" s="162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3" t="s">
        <v>194</v>
      </c>
      <c r="AT219" s="163" t="s">
        <v>137</v>
      </c>
      <c r="AU219" s="163" t="s">
        <v>142</v>
      </c>
      <c r="AY219" s="17" t="s">
        <v>134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7" t="s">
        <v>142</v>
      </c>
      <c r="BK219" s="164">
        <f>ROUND(I219*H219,2)</f>
        <v>0</v>
      </c>
      <c r="BL219" s="17" t="s">
        <v>194</v>
      </c>
      <c r="BM219" s="163" t="s">
        <v>354</v>
      </c>
    </row>
    <row r="220" spans="1:65" s="14" customFormat="1" ht="11.25">
      <c r="B220" s="185"/>
      <c r="D220" s="166" t="s">
        <v>144</v>
      </c>
      <c r="E220" s="186" t="s">
        <v>1</v>
      </c>
      <c r="F220" s="187" t="s">
        <v>355</v>
      </c>
      <c r="H220" s="186" t="s">
        <v>1</v>
      </c>
      <c r="I220" s="188"/>
      <c r="L220" s="185"/>
      <c r="M220" s="189"/>
      <c r="N220" s="190"/>
      <c r="O220" s="190"/>
      <c r="P220" s="190"/>
      <c r="Q220" s="190"/>
      <c r="R220" s="190"/>
      <c r="S220" s="190"/>
      <c r="T220" s="191"/>
      <c r="AT220" s="186" t="s">
        <v>144</v>
      </c>
      <c r="AU220" s="186" t="s">
        <v>142</v>
      </c>
      <c r="AV220" s="14" t="s">
        <v>82</v>
      </c>
      <c r="AW220" s="14" t="s">
        <v>30</v>
      </c>
      <c r="AX220" s="14" t="s">
        <v>74</v>
      </c>
      <c r="AY220" s="186" t="s">
        <v>134</v>
      </c>
    </row>
    <row r="221" spans="1:65" s="13" customFormat="1" ht="11.25">
      <c r="B221" s="165"/>
      <c r="D221" s="166" t="s">
        <v>144</v>
      </c>
      <c r="E221" s="167" t="s">
        <v>1</v>
      </c>
      <c r="F221" s="168" t="s">
        <v>141</v>
      </c>
      <c r="H221" s="169">
        <v>4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144</v>
      </c>
      <c r="AU221" s="167" t="s">
        <v>142</v>
      </c>
      <c r="AV221" s="13" t="s">
        <v>142</v>
      </c>
      <c r="AW221" s="13" t="s">
        <v>30</v>
      </c>
      <c r="AX221" s="13" t="s">
        <v>74</v>
      </c>
      <c r="AY221" s="167" t="s">
        <v>134</v>
      </c>
    </row>
    <row r="222" spans="1:65" s="14" customFormat="1" ht="11.25">
      <c r="B222" s="185"/>
      <c r="D222" s="166" t="s">
        <v>144</v>
      </c>
      <c r="E222" s="186" t="s">
        <v>1</v>
      </c>
      <c r="F222" s="187" t="s">
        <v>356</v>
      </c>
      <c r="H222" s="186" t="s">
        <v>1</v>
      </c>
      <c r="I222" s="188"/>
      <c r="L222" s="185"/>
      <c r="M222" s="189"/>
      <c r="N222" s="190"/>
      <c r="O222" s="190"/>
      <c r="P222" s="190"/>
      <c r="Q222" s="190"/>
      <c r="R222" s="190"/>
      <c r="S222" s="190"/>
      <c r="T222" s="191"/>
      <c r="AT222" s="186" t="s">
        <v>144</v>
      </c>
      <c r="AU222" s="186" t="s">
        <v>142</v>
      </c>
      <c r="AV222" s="14" t="s">
        <v>82</v>
      </c>
      <c r="AW222" s="14" t="s">
        <v>30</v>
      </c>
      <c r="AX222" s="14" t="s">
        <v>74</v>
      </c>
      <c r="AY222" s="186" t="s">
        <v>134</v>
      </c>
    </row>
    <row r="223" spans="1:65" s="13" customFormat="1" ht="11.25">
      <c r="B223" s="165"/>
      <c r="D223" s="166" t="s">
        <v>144</v>
      </c>
      <c r="E223" s="167" t="s">
        <v>1</v>
      </c>
      <c r="F223" s="168" t="s">
        <v>142</v>
      </c>
      <c r="H223" s="169">
        <v>2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144</v>
      </c>
      <c r="AU223" s="167" t="s">
        <v>142</v>
      </c>
      <c r="AV223" s="13" t="s">
        <v>142</v>
      </c>
      <c r="AW223" s="13" t="s">
        <v>30</v>
      </c>
      <c r="AX223" s="13" t="s">
        <v>74</v>
      </c>
      <c r="AY223" s="167" t="s">
        <v>134</v>
      </c>
    </row>
    <row r="224" spans="1:65" s="15" customFormat="1" ht="11.25">
      <c r="B224" s="192"/>
      <c r="D224" s="166" t="s">
        <v>144</v>
      </c>
      <c r="E224" s="193" t="s">
        <v>1</v>
      </c>
      <c r="F224" s="194" t="s">
        <v>285</v>
      </c>
      <c r="H224" s="195">
        <v>6</v>
      </c>
      <c r="I224" s="196"/>
      <c r="L224" s="192"/>
      <c r="M224" s="197"/>
      <c r="N224" s="198"/>
      <c r="O224" s="198"/>
      <c r="P224" s="198"/>
      <c r="Q224" s="198"/>
      <c r="R224" s="198"/>
      <c r="S224" s="198"/>
      <c r="T224" s="199"/>
      <c r="AT224" s="193" t="s">
        <v>144</v>
      </c>
      <c r="AU224" s="193" t="s">
        <v>142</v>
      </c>
      <c r="AV224" s="15" t="s">
        <v>141</v>
      </c>
      <c r="AW224" s="15" t="s">
        <v>30</v>
      </c>
      <c r="AX224" s="15" t="s">
        <v>82</v>
      </c>
      <c r="AY224" s="193" t="s">
        <v>134</v>
      </c>
    </row>
    <row r="225" spans="1:65" s="2" customFormat="1" ht="21.75" customHeight="1">
      <c r="A225" s="32"/>
      <c r="B225" s="150"/>
      <c r="C225" s="174" t="s">
        <v>357</v>
      </c>
      <c r="D225" s="174" t="s">
        <v>170</v>
      </c>
      <c r="E225" s="175" t="s">
        <v>358</v>
      </c>
      <c r="F225" s="176" t="s">
        <v>359</v>
      </c>
      <c r="G225" s="177" t="s">
        <v>213</v>
      </c>
      <c r="H225" s="178">
        <v>6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40</v>
      </c>
      <c r="O225" s="61"/>
      <c r="P225" s="161">
        <f>O225*H225</f>
        <v>0</v>
      </c>
      <c r="Q225" s="161">
        <v>2.5000000000000001E-4</v>
      </c>
      <c r="R225" s="161">
        <f>Q225*H225</f>
        <v>1.5E-3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200</v>
      </c>
      <c r="AT225" s="163" t="s">
        <v>170</v>
      </c>
      <c r="AU225" s="163" t="s">
        <v>142</v>
      </c>
      <c r="AY225" s="17" t="s">
        <v>134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7" t="s">
        <v>142</v>
      </c>
      <c r="BK225" s="164">
        <f>ROUND(I225*H225,2)</f>
        <v>0</v>
      </c>
      <c r="BL225" s="17" t="s">
        <v>194</v>
      </c>
      <c r="BM225" s="163" t="s">
        <v>360</v>
      </c>
    </row>
    <row r="226" spans="1:65" s="2" customFormat="1" ht="24.2" customHeight="1">
      <c r="A226" s="32"/>
      <c r="B226" s="150"/>
      <c r="C226" s="151" t="s">
        <v>361</v>
      </c>
      <c r="D226" s="151" t="s">
        <v>137</v>
      </c>
      <c r="E226" s="152" t="s">
        <v>362</v>
      </c>
      <c r="F226" s="153" t="s">
        <v>363</v>
      </c>
      <c r="G226" s="154" t="s">
        <v>267</v>
      </c>
      <c r="H226" s="155">
        <v>8</v>
      </c>
      <c r="I226" s="156"/>
      <c r="J226" s="157">
        <f>ROUND(I226*H226,2)</f>
        <v>0</v>
      </c>
      <c r="K226" s="158"/>
      <c r="L226" s="33"/>
      <c r="M226" s="159" t="s">
        <v>1</v>
      </c>
      <c r="N226" s="160" t="s">
        <v>40</v>
      </c>
      <c r="O226" s="61"/>
      <c r="P226" s="161">
        <f>O226*H226</f>
        <v>0</v>
      </c>
      <c r="Q226" s="161">
        <v>2.8E-3</v>
      </c>
      <c r="R226" s="161">
        <f>Q226*H226</f>
        <v>2.24E-2</v>
      </c>
      <c r="S226" s="161">
        <v>0</v>
      </c>
      <c r="T226" s="162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3" t="s">
        <v>194</v>
      </c>
      <c r="AT226" s="163" t="s">
        <v>137</v>
      </c>
      <c r="AU226" s="163" t="s">
        <v>142</v>
      </c>
      <c r="AY226" s="17" t="s">
        <v>134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7" t="s">
        <v>142</v>
      </c>
      <c r="BK226" s="164">
        <f>ROUND(I226*H226,2)</f>
        <v>0</v>
      </c>
      <c r="BL226" s="17" t="s">
        <v>194</v>
      </c>
      <c r="BM226" s="163" t="s">
        <v>364</v>
      </c>
    </row>
    <row r="227" spans="1:65" s="14" customFormat="1" ht="11.25">
      <c r="B227" s="185"/>
      <c r="D227" s="166" t="s">
        <v>144</v>
      </c>
      <c r="E227" s="186" t="s">
        <v>1</v>
      </c>
      <c r="F227" s="187" t="s">
        <v>365</v>
      </c>
      <c r="H227" s="186" t="s">
        <v>1</v>
      </c>
      <c r="I227" s="188"/>
      <c r="L227" s="185"/>
      <c r="M227" s="189"/>
      <c r="N227" s="190"/>
      <c r="O227" s="190"/>
      <c r="P227" s="190"/>
      <c r="Q227" s="190"/>
      <c r="R227" s="190"/>
      <c r="S227" s="190"/>
      <c r="T227" s="191"/>
      <c r="AT227" s="186" t="s">
        <v>144</v>
      </c>
      <c r="AU227" s="186" t="s">
        <v>142</v>
      </c>
      <c r="AV227" s="14" t="s">
        <v>82</v>
      </c>
      <c r="AW227" s="14" t="s">
        <v>30</v>
      </c>
      <c r="AX227" s="14" t="s">
        <v>74</v>
      </c>
      <c r="AY227" s="186" t="s">
        <v>134</v>
      </c>
    </row>
    <row r="228" spans="1:65" s="13" customFormat="1" ht="11.25">
      <c r="B228" s="165"/>
      <c r="D228" s="166" t="s">
        <v>144</v>
      </c>
      <c r="E228" s="167" t="s">
        <v>1</v>
      </c>
      <c r="F228" s="168" t="s">
        <v>173</v>
      </c>
      <c r="H228" s="169">
        <v>8</v>
      </c>
      <c r="I228" s="170"/>
      <c r="L228" s="165"/>
      <c r="M228" s="171"/>
      <c r="N228" s="172"/>
      <c r="O228" s="172"/>
      <c r="P228" s="172"/>
      <c r="Q228" s="172"/>
      <c r="R228" s="172"/>
      <c r="S228" s="172"/>
      <c r="T228" s="173"/>
      <c r="AT228" s="167" t="s">
        <v>144</v>
      </c>
      <c r="AU228" s="167" t="s">
        <v>142</v>
      </c>
      <c r="AV228" s="13" t="s">
        <v>142</v>
      </c>
      <c r="AW228" s="13" t="s">
        <v>30</v>
      </c>
      <c r="AX228" s="13" t="s">
        <v>82</v>
      </c>
      <c r="AY228" s="167" t="s">
        <v>134</v>
      </c>
    </row>
    <row r="229" spans="1:65" s="2" customFormat="1" ht="24.2" customHeight="1">
      <c r="A229" s="32"/>
      <c r="B229" s="150"/>
      <c r="C229" s="151" t="s">
        <v>366</v>
      </c>
      <c r="D229" s="151" t="s">
        <v>137</v>
      </c>
      <c r="E229" s="152" t="s">
        <v>367</v>
      </c>
      <c r="F229" s="153" t="s">
        <v>368</v>
      </c>
      <c r="G229" s="154" t="s">
        <v>156</v>
      </c>
      <c r="H229" s="155">
        <v>0.23200000000000001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40</v>
      </c>
      <c r="O229" s="61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194</v>
      </c>
      <c r="AT229" s="163" t="s">
        <v>137</v>
      </c>
      <c r="AU229" s="163" t="s">
        <v>142</v>
      </c>
      <c r="AY229" s="17" t="s">
        <v>134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7" t="s">
        <v>142</v>
      </c>
      <c r="BK229" s="164">
        <f>ROUND(I229*H229,2)</f>
        <v>0</v>
      </c>
      <c r="BL229" s="17" t="s">
        <v>194</v>
      </c>
      <c r="BM229" s="163" t="s">
        <v>369</v>
      </c>
    </row>
    <row r="230" spans="1:65" s="12" customFormat="1" ht="25.9" customHeight="1">
      <c r="B230" s="137"/>
      <c r="D230" s="138" t="s">
        <v>73</v>
      </c>
      <c r="E230" s="139" t="s">
        <v>170</v>
      </c>
      <c r="F230" s="139" t="s">
        <v>370</v>
      </c>
      <c r="I230" s="140"/>
      <c r="J230" s="141">
        <f>BK230</f>
        <v>0</v>
      </c>
      <c r="L230" s="137"/>
      <c r="M230" s="142"/>
      <c r="N230" s="143"/>
      <c r="O230" s="143"/>
      <c r="P230" s="144">
        <f>P231+P246</f>
        <v>0</v>
      </c>
      <c r="Q230" s="143"/>
      <c r="R230" s="144">
        <f>R231+R246</f>
        <v>4.3320000000000004E-2</v>
      </c>
      <c r="S230" s="143"/>
      <c r="T230" s="145">
        <f>T231+T246</f>
        <v>0</v>
      </c>
      <c r="AR230" s="138" t="s">
        <v>135</v>
      </c>
      <c r="AT230" s="146" t="s">
        <v>73</v>
      </c>
      <c r="AU230" s="146" t="s">
        <v>74</v>
      </c>
      <c r="AY230" s="138" t="s">
        <v>134</v>
      </c>
      <c r="BK230" s="147">
        <f>BK231+BK246</f>
        <v>0</v>
      </c>
    </row>
    <row r="231" spans="1:65" s="12" customFormat="1" ht="22.9" customHeight="1">
      <c r="B231" s="137"/>
      <c r="D231" s="138" t="s">
        <v>73</v>
      </c>
      <c r="E231" s="148" t="s">
        <v>371</v>
      </c>
      <c r="F231" s="148" t="s">
        <v>372</v>
      </c>
      <c r="I231" s="140"/>
      <c r="J231" s="149">
        <f>BK231</f>
        <v>0</v>
      </c>
      <c r="L231" s="137"/>
      <c r="M231" s="142"/>
      <c r="N231" s="143"/>
      <c r="O231" s="143"/>
      <c r="P231" s="144">
        <f>SUM(P232:P245)</f>
        <v>0</v>
      </c>
      <c r="Q231" s="143"/>
      <c r="R231" s="144">
        <f>SUM(R232:R245)</f>
        <v>4.3320000000000004E-2</v>
      </c>
      <c r="S231" s="143"/>
      <c r="T231" s="145">
        <f>SUM(T232:T245)</f>
        <v>0</v>
      </c>
      <c r="AR231" s="138" t="s">
        <v>135</v>
      </c>
      <c r="AT231" s="146" t="s">
        <v>73</v>
      </c>
      <c r="AU231" s="146" t="s">
        <v>82</v>
      </c>
      <c r="AY231" s="138" t="s">
        <v>134</v>
      </c>
      <c r="BK231" s="147">
        <f>SUM(BK232:BK245)</f>
        <v>0</v>
      </c>
    </row>
    <row r="232" spans="1:65" s="2" customFormat="1" ht="21.75" customHeight="1">
      <c r="A232" s="32"/>
      <c r="B232" s="150"/>
      <c r="C232" s="151" t="s">
        <v>373</v>
      </c>
      <c r="D232" s="151" t="s">
        <v>137</v>
      </c>
      <c r="E232" s="152" t="s">
        <v>374</v>
      </c>
      <c r="F232" s="153" t="s">
        <v>375</v>
      </c>
      <c r="G232" s="154" t="s">
        <v>267</v>
      </c>
      <c r="H232" s="155">
        <v>114</v>
      </c>
      <c r="I232" s="156"/>
      <c r="J232" s="157">
        <f t="shared" ref="J232:J245" si="10">ROUND(I232*H232,2)</f>
        <v>0</v>
      </c>
      <c r="K232" s="158"/>
      <c r="L232" s="33"/>
      <c r="M232" s="159" t="s">
        <v>1</v>
      </c>
      <c r="N232" s="160" t="s">
        <v>40</v>
      </c>
      <c r="O232" s="61"/>
      <c r="P232" s="161">
        <f t="shared" ref="P232:P245" si="11">O232*H232</f>
        <v>0</v>
      </c>
      <c r="Q232" s="161">
        <v>0</v>
      </c>
      <c r="R232" s="161">
        <f t="shared" ref="R232:R245" si="12">Q232*H232</f>
        <v>0</v>
      </c>
      <c r="S232" s="161">
        <v>0</v>
      </c>
      <c r="T232" s="162">
        <f t="shared" ref="T232:T245" si="13"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376</v>
      </c>
      <c r="AT232" s="163" t="s">
        <v>137</v>
      </c>
      <c r="AU232" s="163" t="s">
        <v>142</v>
      </c>
      <c r="AY232" s="17" t="s">
        <v>134</v>
      </c>
      <c r="BE232" s="164">
        <f t="shared" ref="BE232:BE245" si="14">IF(N232="základná",J232,0)</f>
        <v>0</v>
      </c>
      <c r="BF232" s="164">
        <f t="shared" ref="BF232:BF245" si="15">IF(N232="znížená",J232,0)</f>
        <v>0</v>
      </c>
      <c r="BG232" s="164">
        <f t="shared" ref="BG232:BG245" si="16">IF(N232="zákl. prenesená",J232,0)</f>
        <v>0</v>
      </c>
      <c r="BH232" s="164">
        <f t="shared" ref="BH232:BH245" si="17">IF(N232="zníž. prenesená",J232,0)</f>
        <v>0</v>
      </c>
      <c r="BI232" s="164">
        <f t="shared" ref="BI232:BI245" si="18">IF(N232="nulová",J232,0)</f>
        <v>0</v>
      </c>
      <c r="BJ232" s="17" t="s">
        <v>142</v>
      </c>
      <c r="BK232" s="164">
        <f t="shared" ref="BK232:BK245" si="19">ROUND(I232*H232,2)</f>
        <v>0</v>
      </c>
      <c r="BL232" s="17" t="s">
        <v>376</v>
      </c>
      <c r="BM232" s="163" t="s">
        <v>377</v>
      </c>
    </row>
    <row r="233" spans="1:65" s="2" customFormat="1" ht="16.5" customHeight="1">
      <c r="A233" s="32"/>
      <c r="B233" s="150"/>
      <c r="C233" s="174" t="s">
        <v>378</v>
      </c>
      <c r="D233" s="174" t="s">
        <v>170</v>
      </c>
      <c r="E233" s="175" t="s">
        <v>379</v>
      </c>
      <c r="F233" s="176" t="s">
        <v>380</v>
      </c>
      <c r="G233" s="177" t="s">
        <v>213</v>
      </c>
      <c r="H233" s="178">
        <v>46</v>
      </c>
      <c r="I233" s="179"/>
      <c r="J233" s="180">
        <f t="shared" si="10"/>
        <v>0</v>
      </c>
      <c r="K233" s="181"/>
      <c r="L233" s="182"/>
      <c r="M233" s="183" t="s">
        <v>1</v>
      </c>
      <c r="N233" s="184" t="s">
        <v>40</v>
      </c>
      <c r="O233" s="61"/>
      <c r="P233" s="161">
        <f t="shared" si="11"/>
        <v>0</v>
      </c>
      <c r="Q233" s="161">
        <v>0</v>
      </c>
      <c r="R233" s="161">
        <f t="shared" si="12"/>
        <v>0</v>
      </c>
      <c r="S233" s="161">
        <v>0</v>
      </c>
      <c r="T233" s="162">
        <f t="shared" si="1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3" t="s">
        <v>381</v>
      </c>
      <c r="AT233" s="163" t="s">
        <v>170</v>
      </c>
      <c r="AU233" s="163" t="s">
        <v>142</v>
      </c>
      <c r="AY233" s="17" t="s">
        <v>134</v>
      </c>
      <c r="BE233" s="164">
        <f t="shared" si="14"/>
        <v>0</v>
      </c>
      <c r="BF233" s="164">
        <f t="shared" si="15"/>
        <v>0</v>
      </c>
      <c r="BG233" s="164">
        <f t="shared" si="16"/>
        <v>0</v>
      </c>
      <c r="BH233" s="164">
        <f t="shared" si="17"/>
        <v>0</v>
      </c>
      <c r="BI233" s="164">
        <f t="shared" si="18"/>
        <v>0</v>
      </c>
      <c r="BJ233" s="17" t="s">
        <v>142</v>
      </c>
      <c r="BK233" s="164">
        <f t="shared" si="19"/>
        <v>0</v>
      </c>
      <c r="BL233" s="17" t="s">
        <v>376</v>
      </c>
      <c r="BM233" s="163" t="s">
        <v>382</v>
      </c>
    </row>
    <row r="234" spans="1:65" s="2" customFormat="1" ht="16.5" customHeight="1">
      <c r="A234" s="32"/>
      <c r="B234" s="150"/>
      <c r="C234" s="174" t="s">
        <v>383</v>
      </c>
      <c r="D234" s="174" t="s">
        <v>170</v>
      </c>
      <c r="E234" s="175" t="s">
        <v>384</v>
      </c>
      <c r="F234" s="176" t="s">
        <v>385</v>
      </c>
      <c r="G234" s="177" t="s">
        <v>213</v>
      </c>
      <c r="H234" s="178">
        <v>44</v>
      </c>
      <c r="I234" s="179"/>
      <c r="J234" s="180">
        <f t="shared" si="10"/>
        <v>0</v>
      </c>
      <c r="K234" s="181"/>
      <c r="L234" s="182"/>
      <c r="M234" s="183" t="s">
        <v>1</v>
      </c>
      <c r="N234" s="184" t="s">
        <v>40</v>
      </c>
      <c r="O234" s="61"/>
      <c r="P234" s="161">
        <f t="shared" si="11"/>
        <v>0</v>
      </c>
      <c r="Q234" s="161">
        <v>0</v>
      </c>
      <c r="R234" s="161">
        <f t="shared" si="12"/>
        <v>0</v>
      </c>
      <c r="S234" s="161">
        <v>0</v>
      </c>
      <c r="T234" s="162">
        <f t="shared" si="1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381</v>
      </c>
      <c r="AT234" s="163" t="s">
        <v>170</v>
      </c>
      <c r="AU234" s="163" t="s">
        <v>142</v>
      </c>
      <c r="AY234" s="17" t="s">
        <v>134</v>
      </c>
      <c r="BE234" s="164">
        <f t="shared" si="14"/>
        <v>0</v>
      </c>
      <c r="BF234" s="164">
        <f t="shared" si="15"/>
        <v>0</v>
      </c>
      <c r="BG234" s="164">
        <f t="shared" si="16"/>
        <v>0</v>
      </c>
      <c r="BH234" s="164">
        <f t="shared" si="17"/>
        <v>0</v>
      </c>
      <c r="BI234" s="164">
        <f t="shared" si="18"/>
        <v>0</v>
      </c>
      <c r="BJ234" s="17" t="s">
        <v>142</v>
      </c>
      <c r="BK234" s="164">
        <f t="shared" si="19"/>
        <v>0</v>
      </c>
      <c r="BL234" s="17" t="s">
        <v>376</v>
      </c>
      <c r="BM234" s="163" t="s">
        <v>386</v>
      </c>
    </row>
    <row r="235" spans="1:65" s="2" customFormat="1" ht="24.2" customHeight="1">
      <c r="A235" s="32"/>
      <c r="B235" s="150"/>
      <c r="C235" s="174" t="s">
        <v>387</v>
      </c>
      <c r="D235" s="174" t="s">
        <v>170</v>
      </c>
      <c r="E235" s="175" t="s">
        <v>388</v>
      </c>
      <c r="F235" s="176" t="s">
        <v>389</v>
      </c>
      <c r="G235" s="177" t="s">
        <v>390</v>
      </c>
      <c r="H235" s="178">
        <v>43.32</v>
      </c>
      <c r="I235" s="179"/>
      <c r="J235" s="180">
        <f t="shared" si="10"/>
        <v>0</v>
      </c>
      <c r="K235" s="181"/>
      <c r="L235" s="182"/>
      <c r="M235" s="183" t="s">
        <v>1</v>
      </c>
      <c r="N235" s="184" t="s">
        <v>40</v>
      </c>
      <c r="O235" s="61"/>
      <c r="P235" s="161">
        <f t="shared" si="11"/>
        <v>0</v>
      </c>
      <c r="Q235" s="161">
        <v>1E-3</v>
      </c>
      <c r="R235" s="161">
        <f t="shared" si="12"/>
        <v>4.3320000000000004E-2</v>
      </c>
      <c r="S235" s="161">
        <v>0</v>
      </c>
      <c r="T235" s="162">
        <f t="shared" si="1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381</v>
      </c>
      <c r="AT235" s="163" t="s">
        <v>170</v>
      </c>
      <c r="AU235" s="163" t="s">
        <v>142</v>
      </c>
      <c r="AY235" s="17" t="s">
        <v>134</v>
      </c>
      <c r="BE235" s="164">
        <f t="shared" si="14"/>
        <v>0</v>
      </c>
      <c r="BF235" s="164">
        <f t="shared" si="15"/>
        <v>0</v>
      </c>
      <c r="BG235" s="164">
        <f t="shared" si="16"/>
        <v>0</v>
      </c>
      <c r="BH235" s="164">
        <f t="shared" si="17"/>
        <v>0</v>
      </c>
      <c r="BI235" s="164">
        <f t="shared" si="18"/>
        <v>0</v>
      </c>
      <c r="BJ235" s="17" t="s">
        <v>142</v>
      </c>
      <c r="BK235" s="164">
        <f t="shared" si="19"/>
        <v>0</v>
      </c>
      <c r="BL235" s="17" t="s">
        <v>376</v>
      </c>
      <c r="BM235" s="163" t="s">
        <v>391</v>
      </c>
    </row>
    <row r="236" spans="1:65" s="2" customFormat="1" ht="24.2" customHeight="1">
      <c r="A236" s="32"/>
      <c r="B236" s="150"/>
      <c r="C236" s="151" t="s">
        <v>392</v>
      </c>
      <c r="D236" s="151" t="s">
        <v>137</v>
      </c>
      <c r="E236" s="152" t="s">
        <v>393</v>
      </c>
      <c r="F236" s="153" t="s">
        <v>394</v>
      </c>
      <c r="G236" s="154" t="s">
        <v>213</v>
      </c>
      <c r="H236" s="155">
        <v>1</v>
      </c>
      <c r="I236" s="156"/>
      <c r="J236" s="157">
        <f t="shared" si="10"/>
        <v>0</v>
      </c>
      <c r="K236" s="158"/>
      <c r="L236" s="33"/>
      <c r="M236" s="159" t="s">
        <v>1</v>
      </c>
      <c r="N236" s="160" t="s">
        <v>40</v>
      </c>
      <c r="O236" s="61"/>
      <c r="P236" s="161">
        <f t="shared" si="11"/>
        <v>0</v>
      </c>
      <c r="Q236" s="161">
        <v>0</v>
      </c>
      <c r="R236" s="161">
        <f t="shared" si="12"/>
        <v>0</v>
      </c>
      <c r="S236" s="161">
        <v>0</v>
      </c>
      <c r="T236" s="162">
        <f t="shared" si="1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376</v>
      </c>
      <c r="AT236" s="163" t="s">
        <v>137</v>
      </c>
      <c r="AU236" s="163" t="s">
        <v>142</v>
      </c>
      <c r="AY236" s="17" t="s">
        <v>134</v>
      </c>
      <c r="BE236" s="164">
        <f t="shared" si="14"/>
        <v>0</v>
      </c>
      <c r="BF236" s="164">
        <f t="shared" si="15"/>
        <v>0</v>
      </c>
      <c r="BG236" s="164">
        <f t="shared" si="16"/>
        <v>0</v>
      </c>
      <c r="BH236" s="164">
        <f t="shared" si="17"/>
        <v>0</v>
      </c>
      <c r="BI236" s="164">
        <f t="shared" si="18"/>
        <v>0</v>
      </c>
      <c r="BJ236" s="17" t="s">
        <v>142</v>
      </c>
      <c r="BK236" s="164">
        <f t="shared" si="19"/>
        <v>0</v>
      </c>
      <c r="BL236" s="17" t="s">
        <v>376</v>
      </c>
      <c r="BM236" s="163" t="s">
        <v>395</v>
      </c>
    </row>
    <row r="237" spans="1:65" s="2" customFormat="1" ht="16.5" customHeight="1">
      <c r="A237" s="32"/>
      <c r="B237" s="150"/>
      <c r="C237" s="174" t="s">
        <v>396</v>
      </c>
      <c r="D237" s="174" t="s">
        <v>170</v>
      </c>
      <c r="E237" s="175" t="s">
        <v>397</v>
      </c>
      <c r="F237" s="176" t="s">
        <v>398</v>
      </c>
      <c r="G237" s="177" t="s">
        <v>213</v>
      </c>
      <c r="H237" s="178">
        <v>2</v>
      </c>
      <c r="I237" s="179"/>
      <c r="J237" s="180">
        <f t="shared" si="10"/>
        <v>0</v>
      </c>
      <c r="K237" s="181"/>
      <c r="L237" s="182"/>
      <c r="M237" s="183" t="s">
        <v>1</v>
      </c>
      <c r="N237" s="184" t="s">
        <v>40</v>
      </c>
      <c r="O237" s="61"/>
      <c r="P237" s="161">
        <f t="shared" si="11"/>
        <v>0</v>
      </c>
      <c r="Q237" s="161">
        <v>0</v>
      </c>
      <c r="R237" s="161">
        <f t="shared" si="12"/>
        <v>0</v>
      </c>
      <c r="S237" s="161">
        <v>0</v>
      </c>
      <c r="T237" s="162">
        <f t="shared" si="1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381</v>
      </c>
      <c r="AT237" s="163" t="s">
        <v>170</v>
      </c>
      <c r="AU237" s="163" t="s">
        <v>142</v>
      </c>
      <c r="AY237" s="17" t="s">
        <v>134</v>
      </c>
      <c r="BE237" s="164">
        <f t="shared" si="14"/>
        <v>0</v>
      </c>
      <c r="BF237" s="164">
        <f t="shared" si="15"/>
        <v>0</v>
      </c>
      <c r="BG237" s="164">
        <f t="shared" si="16"/>
        <v>0</v>
      </c>
      <c r="BH237" s="164">
        <f t="shared" si="17"/>
        <v>0</v>
      </c>
      <c r="BI237" s="164">
        <f t="shared" si="18"/>
        <v>0</v>
      </c>
      <c r="BJ237" s="17" t="s">
        <v>142</v>
      </c>
      <c r="BK237" s="164">
        <f t="shared" si="19"/>
        <v>0</v>
      </c>
      <c r="BL237" s="17" t="s">
        <v>376</v>
      </c>
      <c r="BM237" s="163" t="s">
        <v>399</v>
      </c>
    </row>
    <row r="238" spans="1:65" s="2" customFormat="1" ht="16.5" customHeight="1">
      <c r="A238" s="32"/>
      <c r="B238" s="150"/>
      <c r="C238" s="174" t="s">
        <v>400</v>
      </c>
      <c r="D238" s="174" t="s">
        <v>170</v>
      </c>
      <c r="E238" s="175" t="s">
        <v>401</v>
      </c>
      <c r="F238" s="176" t="s">
        <v>402</v>
      </c>
      <c r="G238" s="177" t="s">
        <v>213</v>
      </c>
      <c r="H238" s="178">
        <v>1</v>
      </c>
      <c r="I238" s="179"/>
      <c r="J238" s="180">
        <f t="shared" si="10"/>
        <v>0</v>
      </c>
      <c r="K238" s="181"/>
      <c r="L238" s="182"/>
      <c r="M238" s="183" t="s">
        <v>1</v>
      </c>
      <c r="N238" s="184" t="s">
        <v>40</v>
      </c>
      <c r="O238" s="61"/>
      <c r="P238" s="161">
        <f t="shared" si="11"/>
        <v>0</v>
      </c>
      <c r="Q238" s="161">
        <v>0</v>
      </c>
      <c r="R238" s="161">
        <f t="shared" si="12"/>
        <v>0</v>
      </c>
      <c r="S238" s="161">
        <v>0</v>
      </c>
      <c r="T238" s="162">
        <f t="shared" si="1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3" t="s">
        <v>381</v>
      </c>
      <c r="AT238" s="163" t="s">
        <v>170</v>
      </c>
      <c r="AU238" s="163" t="s">
        <v>142</v>
      </c>
      <c r="AY238" s="17" t="s">
        <v>134</v>
      </c>
      <c r="BE238" s="164">
        <f t="shared" si="14"/>
        <v>0</v>
      </c>
      <c r="BF238" s="164">
        <f t="shared" si="15"/>
        <v>0</v>
      </c>
      <c r="BG238" s="164">
        <f t="shared" si="16"/>
        <v>0</v>
      </c>
      <c r="BH238" s="164">
        <f t="shared" si="17"/>
        <v>0</v>
      </c>
      <c r="BI238" s="164">
        <f t="shared" si="18"/>
        <v>0</v>
      </c>
      <c r="BJ238" s="17" t="s">
        <v>142</v>
      </c>
      <c r="BK238" s="164">
        <f t="shared" si="19"/>
        <v>0</v>
      </c>
      <c r="BL238" s="17" t="s">
        <v>376</v>
      </c>
      <c r="BM238" s="163" t="s">
        <v>403</v>
      </c>
    </row>
    <row r="239" spans="1:65" s="2" customFormat="1" ht="16.5" customHeight="1">
      <c r="A239" s="32"/>
      <c r="B239" s="150"/>
      <c r="C239" s="174" t="s">
        <v>404</v>
      </c>
      <c r="D239" s="174" t="s">
        <v>170</v>
      </c>
      <c r="E239" s="175" t="s">
        <v>405</v>
      </c>
      <c r="F239" s="176" t="s">
        <v>406</v>
      </c>
      <c r="G239" s="177" t="s">
        <v>213</v>
      </c>
      <c r="H239" s="178">
        <v>1</v>
      </c>
      <c r="I239" s="179"/>
      <c r="J239" s="180">
        <f t="shared" si="10"/>
        <v>0</v>
      </c>
      <c r="K239" s="181"/>
      <c r="L239" s="182"/>
      <c r="M239" s="183" t="s">
        <v>1</v>
      </c>
      <c r="N239" s="184" t="s">
        <v>40</v>
      </c>
      <c r="O239" s="61"/>
      <c r="P239" s="161">
        <f t="shared" si="11"/>
        <v>0</v>
      </c>
      <c r="Q239" s="161">
        <v>0</v>
      </c>
      <c r="R239" s="161">
        <f t="shared" si="12"/>
        <v>0</v>
      </c>
      <c r="S239" s="161">
        <v>0</v>
      </c>
      <c r="T239" s="162">
        <f t="shared" si="1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3" t="s">
        <v>381</v>
      </c>
      <c r="AT239" s="163" t="s">
        <v>170</v>
      </c>
      <c r="AU239" s="163" t="s">
        <v>142</v>
      </c>
      <c r="AY239" s="17" t="s">
        <v>134</v>
      </c>
      <c r="BE239" s="164">
        <f t="shared" si="14"/>
        <v>0</v>
      </c>
      <c r="BF239" s="164">
        <f t="shared" si="15"/>
        <v>0</v>
      </c>
      <c r="BG239" s="164">
        <f t="shared" si="16"/>
        <v>0</v>
      </c>
      <c r="BH239" s="164">
        <f t="shared" si="17"/>
        <v>0</v>
      </c>
      <c r="BI239" s="164">
        <f t="shared" si="18"/>
        <v>0</v>
      </c>
      <c r="BJ239" s="17" t="s">
        <v>142</v>
      </c>
      <c r="BK239" s="164">
        <f t="shared" si="19"/>
        <v>0</v>
      </c>
      <c r="BL239" s="17" t="s">
        <v>376</v>
      </c>
      <c r="BM239" s="163" t="s">
        <v>407</v>
      </c>
    </row>
    <row r="240" spans="1:65" s="2" customFormat="1" ht="16.5" customHeight="1">
      <c r="A240" s="32"/>
      <c r="B240" s="150"/>
      <c r="C240" s="174" t="s">
        <v>408</v>
      </c>
      <c r="D240" s="174" t="s">
        <v>170</v>
      </c>
      <c r="E240" s="175" t="s">
        <v>409</v>
      </c>
      <c r="F240" s="176" t="s">
        <v>410</v>
      </c>
      <c r="G240" s="177" t="s">
        <v>213</v>
      </c>
      <c r="H240" s="178">
        <v>1</v>
      </c>
      <c r="I240" s="179"/>
      <c r="J240" s="180">
        <f t="shared" si="10"/>
        <v>0</v>
      </c>
      <c r="K240" s="181"/>
      <c r="L240" s="182"/>
      <c r="M240" s="183" t="s">
        <v>1</v>
      </c>
      <c r="N240" s="184" t="s">
        <v>40</v>
      </c>
      <c r="O240" s="61"/>
      <c r="P240" s="161">
        <f t="shared" si="11"/>
        <v>0</v>
      </c>
      <c r="Q240" s="161">
        <v>0</v>
      </c>
      <c r="R240" s="161">
        <f t="shared" si="12"/>
        <v>0</v>
      </c>
      <c r="S240" s="161">
        <v>0</v>
      </c>
      <c r="T240" s="162">
        <f t="shared" si="1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381</v>
      </c>
      <c r="AT240" s="163" t="s">
        <v>170</v>
      </c>
      <c r="AU240" s="163" t="s">
        <v>142</v>
      </c>
      <c r="AY240" s="17" t="s">
        <v>134</v>
      </c>
      <c r="BE240" s="164">
        <f t="shared" si="14"/>
        <v>0</v>
      </c>
      <c r="BF240" s="164">
        <f t="shared" si="15"/>
        <v>0</v>
      </c>
      <c r="BG240" s="164">
        <f t="shared" si="16"/>
        <v>0</v>
      </c>
      <c r="BH240" s="164">
        <f t="shared" si="17"/>
        <v>0</v>
      </c>
      <c r="BI240" s="164">
        <f t="shared" si="18"/>
        <v>0</v>
      </c>
      <c r="BJ240" s="17" t="s">
        <v>142</v>
      </c>
      <c r="BK240" s="164">
        <f t="shared" si="19"/>
        <v>0</v>
      </c>
      <c r="BL240" s="17" t="s">
        <v>376</v>
      </c>
      <c r="BM240" s="163" t="s">
        <v>411</v>
      </c>
    </row>
    <row r="241" spans="1:65" s="2" customFormat="1" ht="16.5" customHeight="1">
      <c r="A241" s="32"/>
      <c r="B241" s="150"/>
      <c r="C241" s="151" t="s">
        <v>412</v>
      </c>
      <c r="D241" s="151" t="s">
        <v>137</v>
      </c>
      <c r="E241" s="152" t="s">
        <v>413</v>
      </c>
      <c r="F241" s="153" t="s">
        <v>414</v>
      </c>
      <c r="G241" s="154" t="s">
        <v>213</v>
      </c>
      <c r="H241" s="155">
        <v>40</v>
      </c>
      <c r="I241" s="156"/>
      <c r="J241" s="157">
        <f t="shared" si="10"/>
        <v>0</v>
      </c>
      <c r="K241" s="158"/>
      <c r="L241" s="33"/>
      <c r="M241" s="159" t="s">
        <v>1</v>
      </c>
      <c r="N241" s="160" t="s">
        <v>40</v>
      </c>
      <c r="O241" s="61"/>
      <c r="P241" s="161">
        <f t="shared" si="11"/>
        <v>0</v>
      </c>
      <c r="Q241" s="161">
        <v>0</v>
      </c>
      <c r="R241" s="161">
        <f t="shared" si="12"/>
        <v>0</v>
      </c>
      <c r="S241" s="161">
        <v>0</v>
      </c>
      <c r="T241" s="162">
        <f t="shared" si="1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376</v>
      </c>
      <c r="AT241" s="163" t="s">
        <v>137</v>
      </c>
      <c r="AU241" s="163" t="s">
        <v>142</v>
      </c>
      <c r="AY241" s="17" t="s">
        <v>134</v>
      </c>
      <c r="BE241" s="164">
        <f t="shared" si="14"/>
        <v>0</v>
      </c>
      <c r="BF241" s="164">
        <f t="shared" si="15"/>
        <v>0</v>
      </c>
      <c r="BG241" s="164">
        <f t="shared" si="16"/>
        <v>0</v>
      </c>
      <c r="BH241" s="164">
        <f t="shared" si="17"/>
        <v>0</v>
      </c>
      <c r="BI241" s="164">
        <f t="shared" si="18"/>
        <v>0</v>
      </c>
      <c r="BJ241" s="17" t="s">
        <v>142</v>
      </c>
      <c r="BK241" s="164">
        <f t="shared" si="19"/>
        <v>0</v>
      </c>
      <c r="BL241" s="17" t="s">
        <v>376</v>
      </c>
      <c r="BM241" s="163" t="s">
        <v>415</v>
      </c>
    </row>
    <row r="242" spans="1:65" s="2" customFormat="1" ht="16.5" customHeight="1">
      <c r="A242" s="32"/>
      <c r="B242" s="150"/>
      <c r="C242" s="174" t="s">
        <v>416</v>
      </c>
      <c r="D242" s="174" t="s">
        <v>170</v>
      </c>
      <c r="E242" s="175" t="s">
        <v>417</v>
      </c>
      <c r="F242" s="176" t="s">
        <v>418</v>
      </c>
      <c r="G242" s="177" t="s">
        <v>213</v>
      </c>
      <c r="H242" s="178">
        <v>40</v>
      </c>
      <c r="I242" s="179"/>
      <c r="J242" s="180">
        <f t="shared" si="10"/>
        <v>0</v>
      </c>
      <c r="K242" s="181"/>
      <c r="L242" s="182"/>
      <c r="M242" s="183" t="s">
        <v>1</v>
      </c>
      <c r="N242" s="184" t="s">
        <v>40</v>
      </c>
      <c r="O242" s="61"/>
      <c r="P242" s="161">
        <f t="shared" si="11"/>
        <v>0</v>
      </c>
      <c r="Q242" s="161">
        <v>0</v>
      </c>
      <c r="R242" s="161">
        <f t="shared" si="12"/>
        <v>0</v>
      </c>
      <c r="S242" s="161">
        <v>0</v>
      </c>
      <c r="T242" s="162">
        <f t="shared" si="1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381</v>
      </c>
      <c r="AT242" s="163" t="s">
        <v>170</v>
      </c>
      <c r="AU242" s="163" t="s">
        <v>142</v>
      </c>
      <c r="AY242" s="17" t="s">
        <v>134</v>
      </c>
      <c r="BE242" s="164">
        <f t="shared" si="14"/>
        <v>0</v>
      </c>
      <c r="BF242" s="164">
        <f t="shared" si="15"/>
        <v>0</v>
      </c>
      <c r="BG242" s="164">
        <f t="shared" si="16"/>
        <v>0</v>
      </c>
      <c r="BH242" s="164">
        <f t="shared" si="17"/>
        <v>0</v>
      </c>
      <c r="BI242" s="164">
        <f t="shared" si="18"/>
        <v>0</v>
      </c>
      <c r="BJ242" s="17" t="s">
        <v>142</v>
      </c>
      <c r="BK242" s="164">
        <f t="shared" si="19"/>
        <v>0</v>
      </c>
      <c r="BL242" s="17" t="s">
        <v>376</v>
      </c>
      <c r="BM242" s="163" t="s">
        <v>419</v>
      </c>
    </row>
    <row r="243" spans="1:65" s="2" customFormat="1" ht="24.2" customHeight="1">
      <c r="A243" s="32"/>
      <c r="B243" s="150"/>
      <c r="C243" s="151" t="s">
        <v>420</v>
      </c>
      <c r="D243" s="151" t="s">
        <v>137</v>
      </c>
      <c r="E243" s="152" t="s">
        <v>421</v>
      </c>
      <c r="F243" s="153" t="s">
        <v>422</v>
      </c>
      <c r="G243" s="154" t="s">
        <v>213</v>
      </c>
      <c r="H243" s="155">
        <v>3</v>
      </c>
      <c r="I243" s="156"/>
      <c r="J243" s="157">
        <f t="shared" si="10"/>
        <v>0</v>
      </c>
      <c r="K243" s="158"/>
      <c r="L243" s="33"/>
      <c r="M243" s="159" t="s">
        <v>1</v>
      </c>
      <c r="N243" s="160" t="s">
        <v>40</v>
      </c>
      <c r="O243" s="61"/>
      <c r="P243" s="161">
        <f t="shared" si="11"/>
        <v>0</v>
      </c>
      <c r="Q243" s="161">
        <v>0</v>
      </c>
      <c r="R243" s="161">
        <f t="shared" si="12"/>
        <v>0</v>
      </c>
      <c r="S243" s="161">
        <v>0</v>
      </c>
      <c r="T243" s="162">
        <f t="shared" si="1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3" t="s">
        <v>376</v>
      </c>
      <c r="AT243" s="163" t="s">
        <v>137</v>
      </c>
      <c r="AU243" s="163" t="s">
        <v>142</v>
      </c>
      <c r="AY243" s="17" t="s">
        <v>134</v>
      </c>
      <c r="BE243" s="164">
        <f t="shared" si="14"/>
        <v>0</v>
      </c>
      <c r="BF243" s="164">
        <f t="shared" si="15"/>
        <v>0</v>
      </c>
      <c r="BG243" s="164">
        <f t="shared" si="16"/>
        <v>0</v>
      </c>
      <c r="BH243" s="164">
        <f t="shared" si="17"/>
        <v>0</v>
      </c>
      <c r="BI243" s="164">
        <f t="shared" si="18"/>
        <v>0</v>
      </c>
      <c r="BJ243" s="17" t="s">
        <v>142</v>
      </c>
      <c r="BK243" s="164">
        <f t="shared" si="19"/>
        <v>0</v>
      </c>
      <c r="BL243" s="17" t="s">
        <v>376</v>
      </c>
      <c r="BM243" s="163" t="s">
        <v>423</v>
      </c>
    </row>
    <row r="244" spans="1:65" s="2" customFormat="1" ht="16.5" customHeight="1">
      <c r="A244" s="32"/>
      <c r="B244" s="150"/>
      <c r="C244" s="174" t="s">
        <v>424</v>
      </c>
      <c r="D244" s="174" t="s">
        <v>170</v>
      </c>
      <c r="E244" s="175" t="s">
        <v>425</v>
      </c>
      <c r="F244" s="176" t="s">
        <v>426</v>
      </c>
      <c r="G244" s="177" t="s">
        <v>213</v>
      </c>
      <c r="H244" s="178">
        <v>1</v>
      </c>
      <c r="I244" s="179"/>
      <c r="J244" s="180">
        <f t="shared" si="10"/>
        <v>0</v>
      </c>
      <c r="K244" s="181"/>
      <c r="L244" s="182"/>
      <c r="M244" s="183" t="s">
        <v>1</v>
      </c>
      <c r="N244" s="184" t="s">
        <v>40</v>
      </c>
      <c r="O244" s="61"/>
      <c r="P244" s="161">
        <f t="shared" si="11"/>
        <v>0</v>
      </c>
      <c r="Q244" s="161">
        <v>0</v>
      </c>
      <c r="R244" s="161">
        <f t="shared" si="12"/>
        <v>0</v>
      </c>
      <c r="S244" s="161">
        <v>0</v>
      </c>
      <c r="T244" s="162">
        <f t="shared" si="1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381</v>
      </c>
      <c r="AT244" s="163" t="s">
        <v>170</v>
      </c>
      <c r="AU244" s="163" t="s">
        <v>142</v>
      </c>
      <c r="AY244" s="17" t="s">
        <v>134</v>
      </c>
      <c r="BE244" s="164">
        <f t="shared" si="14"/>
        <v>0</v>
      </c>
      <c r="BF244" s="164">
        <f t="shared" si="15"/>
        <v>0</v>
      </c>
      <c r="BG244" s="164">
        <f t="shared" si="16"/>
        <v>0</v>
      </c>
      <c r="BH244" s="164">
        <f t="shared" si="17"/>
        <v>0</v>
      </c>
      <c r="BI244" s="164">
        <f t="shared" si="18"/>
        <v>0</v>
      </c>
      <c r="BJ244" s="17" t="s">
        <v>142</v>
      </c>
      <c r="BK244" s="164">
        <f t="shared" si="19"/>
        <v>0</v>
      </c>
      <c r="BL244" s="17" t="s">
        <v>376</v>
      </c>
      <c r="BM244" s="163" t="s">
        <v>427</v>
      </c>
    </row>
    <row r="245" spans="1:65" s="2" customFormat="1" ht="16.5" customHeight="1">
      <c r="A245" s="32"/>
      <c r="B245" s="150"/>
      <c r="C245" s="174" t="s">
        <v>428</v>
      </c>
      <c r="D245" s="174" t="s">
        <v>170</v>
      </c>
      <c r="E245" s="175" t="s">
        <v>429</v>
      </c>
      <c r="F245" s="176" t="s">
        <v>430</v>
      </c>
      <c r="G245" s="177" t="s">
        <v>213</v>
      </c>
      <c r="H245" s="178">
        <v>2</v>
      </c>
      <c r="I245" s="179"/>
      <c r="J245" s="180">
        <f t="shared" si="10"/>
        <v>0</v>
      </c>
      <c r="K245" s="181"/>
      <c r="L245" s="182"/>
      <c r="M245" s="183" t="s">
        <v>1</v>
      </c>
      <c r="N245" s="184" t="s">
        <v>40</v>
      </c>
      <c r="O245" s="61"/>
      <c r="P245" s="161">
        <f t="shared" si="11"/>
        <v>0</v>
      </c>
      <c r="Q245" s="161">
        <v>0</v>
      </c>
      <c r="R245" s="161">
        <f t="shared" si="12"/>
        <v>0</v>
      </c>
      <c r="S245" s="161">
        <v>0</v>
      </c>
      <c r="T245" s="162">
        <f t="shared" si="1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381</v>
      </c>
      <c r="AT245" s="163" t="s">
        <v>170</v>
      </c>
      <c r="AU245" s="163" t="s">
        <v>142</v>
      </c>
      <c r="AY245" s="17" t="s">
        <v>134</v>
      </c>
      <c r="BE245" s="164">
        <f t="shared" si="14"/>
        <v>0</v>
      </c>
      <c r="BF245" s="164">
        <f t="shared" si="15"/>
        <v>0</v>
      </c>
      <c r="BG245" s="164">
        <f t="shared" si="16"/>
        <v>0</v>
      </c>
      <c r="BH245" s="164">
        <f t="shared" si="17"/>
        <v>0</v>
      </c>
      <c r="BI245" s="164">
        <f t="shared" si="18"/>
        <v>0</v>
      </c>
      <c r="BJ245" s="17" t="s">
        <v>142</v>
      </c>
      <c r="BK245" s="164">
        <f t="shared" si="19"/>
        <v>0</v>
      </c>
      <c r="BL245" s="17" t="s">
        <v>376</v>
      </c>
      <c r="BM245" s="163" t="s">
        <v>431</v>
      </c>
    </row>
    <row r="246" spans="1:65" s="12" customFormat="1" ht="22.9" customHeight="1">
      <c r="B246" s="137"/>
      <c r="D246" s="138" t="s">
        <v>73</v>
      </c>
      <c r="E246" s="148" t="s">
        <v>432</v>
      </c>
      <c r="F246" s="148" t="s">
        <v>433</v>
      </c>
      <c r="I246" s="140"/>
      <c r="J246" s="149">
        <f>BK246</f>
        <v>0</v>
      </c>
      <c r="L246" s="137"/>
      <c r="M246" s="142"/>
      <c r="N246" s="143"/>
      <c r="O246" s="143"/>
      <c r="P246" s="144">
        <f>P247</f>
        <v>0</v>
      </c>
      <c r="Q246" s="143"/>
      <c r="R246" s="144">
        <f>R247</f>
        <v>0</v>
      </c>
      <c r="S246" s="143"/>
      <c r="T246" s="145">
        <f>T247</f>
        <v>0</v>
      </c>
      <c r="AR246" s="138" t="s">
        <v>141</v>
      </c>
      <c r="AT246" s="146" t="s">
        <v>73</v>
      </c>
      <c r="AU246" s="146" t="s">
        <v>82</v>
      </c>
      <c r="AY246" s="138" t="s">
        <v>134</v>
      </c>
      <c r="BK246" s="147">
        <f>BK247</f>
        <v>0</v>
      </c>
    </row>
    <row r="247" spans="1:65" s="2" customFormat="1" ht="33" customHeight="1">
      <c r="A247" s="32"/>
      <c r="B247" s="150"/>
      <c r="C247" s="151" t="s">
        <v>434</v>
      </c>
      <c r="D247" s="151" t="s">
        <v>137</v>
      </c>
      <c r="E247" s="152" t="s">
        <v>435</v>
      </c>
      <c r="F247" s="153" t="s">
        <v>436</v>
      </c>
      <c r="G247" s="154" t="s">
        <v>437</v>
      </c>
      <c r="H247" s="155">
        <v>10</v>
      </c>
      <c r="I247" s="156"/>
      <c r="J247" s="157">
        <f>ROUND(I247*H247,2)</f>
        <v>0</v>
      </c>
      <c r="K247" s="158"/>
      <c r="L247" s="33"/>
      <c r="M247" s="200" t="s">
        <v>1</v>
      </c>
      <c r="N247" s="201" t="s">
        <v>40</v>
      </c>
      <c r="O247" s="202"/>
      <c r="P247" s="203">
        <f>O247*H247</f>
        <v>0</v>
      </c>
      <c r="Q247" s="203">
        <v>0</v>
      </c>
      <c r="R247" s="203">
        <f>Q247*H247</f>
        <v>0</v>
      </c>
      <c r="S247" s="203">
        <v>0</v>
      </c>
      <c r="T247" s="204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3" t="s">
        <v>438</v>
      </c>
      <c r="AT247" s="163" t="s">
        <v>137</v>
      </c>
      <c r="AU247" s="163" t="s">
        <v>142</v>
      </c>
      <c r="AY247" s="17" t="s">
        <v>134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7" t="s">
        <v>142</v>
      </c>
      <c r="BK247" s="164">
        <f>ROUND(I247*H247,2)</f>
        <v>0</v>
      </c>
      <c r="BL247" s="17" t="s">
        <v>438</v>
      </c>
      <c r="BM247" s="163" t="s">
        <v>439</v>
      </c>
    </row>
    <row r="248" spans="1:65" s="2" customFormat="1" ht="6.95" customHeight="1">
      <c r="A248" s="32"/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33"/>
      <c r="M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</row>
  </sheetData>
  <autoFilter ref="C128:K247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86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99</v>
      </c>
      <c r="L4" s="20"/>
      <c r="M4" s="96" t="s">
        <v>8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7" t="str">
        <f>'Rekapitulácia stavby'!K6</f>
        <v>Rekonštrukcia striech ubytovacích blokov a spojovacej chodby</v>
      </c>
      <c r="F7" s="248"/>
      <c r="G7" s="248"/>
      <c r="H7" s="248"/>
      <c r="L7" s="20"/>
    </row>
    <row r="8" spans="1:46" s="2" customFormat="1" ht="12" customHeight="1">
      <c r="A8" s="32"/>
      <c r="B8" s="33"/>
      <c r="C8" s="32"/>
      <c r="D8" s="27" t="s">
        <v>100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5" t="s">
        <v>440</v>
      </c>
      <c r="F9" s="249"/>
      <c r="G9" s="249"/>
      <c r="H9" s="249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10. 4. 2024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0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0" t="s">
        <v>34</v>
      </c>
      <c r="E30" s="32"/>
      <c r="F30" s="32"/>
      <c r="G30" s="32"/>
      <c r="H30" s="32"/>
      <c r="I30" s="32"/>
      <c r="J30" s="74">
        <f>ROUND(J129,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1" t="s">
        <v>38</v>
      </c>
      <c r="E33" s="38" t="s">
        <v>39</v>
      </c>
      <c r="F33" s="102">
        <f>ROUND((SUM(BE129:BE261)),  2)</f>
        <v>0</v>
      </c>
      <c r="G33" s="103"/>
      <c r="H33" s="103"/>
      <c r="I33" s="104">
        <v>0.2</v>
      </c>
      <c r="J33" s="102">
        <f>ROUND(((SUM(BE129:BE261))*I33),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40</v>
      </c>
      <c r="F34" s="102">
        <f>ROUND((SUM(BF129:BF261)),  2)</f>
        <v>0</v>
      </c>
      <c r="G34" s="103"/>
      <c r="H34" s="103"/>
      <c r="I34" s="104">
        <v>0.2</v>
      </c>
      <c r="J34" s="102">
        <f>ROUND(((SUM(BF129:BF261))*I34),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5">
        <f>ROUND((SUM(BG129:BG261)),  2)</f>
        <v>0</v>
      </c>
      <c r="G35" s="32"/>
      <c r="H35" s="32"/>
      <c r="I35" s="106">
        <v>0.2</v>
      </c>
      <c r="J35" s="105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5">
        <f>ROUND((SUM(BH129:BH261)),  2)</f>
        <v>0</v>
      </c>
      <c r="G36" s="32"/>
      <c r="H36" s="32"/>
      <c r="I36" s="106">
        <v>0.2</v>
      </c>
      <c r="J36" s="105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43</v>
      </c>
      <c r="F37" s="102">
        <f>ROUND((SUM(BI129:BI261)),  2)</f>
        <v>0</v>
      </c>
      <c r="G37" s="103"/>
      <c r="H37" s="103"/>
      <c r="I37" s="104">
        <v>0</v>
      </c>
      <c r="J37" s="102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7"/>
      <c r="D39" s="108" t="s">
        <v>44</v>
      </c>
      <c r="E39" s="63"/>
      <c r="F39" s="63"/>
      <c r="G39" s="109" t="s">
        <v>45</v>
      </c>
      <c r="H39" s="110" t="s">
        <v>46</v>
      </c>
      <c r="I39" s="63"/>
      <c r="J39" s="111">
        <f>SUM(J30:J37)</f>
        <v>0</v>
      </c>
      <c r="K39" s="11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13" t="s">
        <v>50</v>
      </c>
      <c r="G61" s="48" t="s">
        <v>49</v>
      </c>
      <c r="H61" s="35"/>
      <c r="I61" s="35"/>
      <c r="J61" s="114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13" t="s">
        <v>50</v>
      </c>
      <c r="G76" s="48" t="s">
        <v>49</v>
      </c>
      <c r="H76" s="35"/>
      <c r="I76" s="35"/>
      <c r="J76" s="114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7" t="str">
        <f>E7</f>
        <v>Rekonštrukcia striech ubytovacích blokov a spojovacej chodby</v>
      </c>
      <c r="F85" s="248"/>
      <c r="G85" s="248"/>
      <c r="H85" s="248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100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5" t="str">
        <f>E9</f>
        <v>03/2024-A6 - Blok A6</v>
      </c>
      <c r="F87" s="249"/>
      <c r="G87" s="249"/>
      <c r="H87" s="249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Tornaľa</v>
      </c>
      <c r="G89" s="32"/>
      <c r="H89" s="32"/>
      <c r="I89" s="27" t="s">
        <v>20</v>
      </c>
      <c r="J89" s="58" t="str">
        <f>IF(J12="","",J12)</f>
        <v>10. 4. 2024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22</v>
      </c>
      <c r="D91" s="32"/>
      <c r="E91" s="32"/>
      <c r="F91" s="25" t="str">
        <f>E15</f>
        <v>DD a DSS Tornaľa</v>
      </c>
      <c r="G91" s="32"/>
      <c r="H91" s="32"/>
      <c r="I91" s="27" t="s">
        <v>28</v>
      </c>
      <c r="J91" s="30" t="str">
        <f>E21</f>
        <v>STAVOMAT RS s.r.o., Rimavská Sobota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7" t="s">
        <v>105</v>
      </c>
      <c r="D96" s="32"/>
      <c r="E96" s="32"/>
      <c r="F96" s="32"/>
      <c r="G96" s="32"/>
      <c r="H96" s="32"/>
      <c r="I96" s="32"/>
      <c r="J96" s="74">
        <f>J129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106</v>
      </c>
    </row>
    <row r="97" spans="1:31" s="9" customFormat="1" ht="24.95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899999999999999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899999999999999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899999999999999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899999999999999" customHeight="1">
      <c r="B101" s="122"/>
      <c r="D101" s="123" t="s">
        <v>111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1:31" s="9" customFormat="1" ht="24.95" customHeight="1">
      <c r="B102" s="118"/>
      <c r="D102" s="119" t="s">
        <v>112</v>
      </c>
      <c r="E102" s="120"/>
      <c r="F102" s="120"/>
      <c r="G102" s="120"/>
      <c r="H102" s="120"/>
      <c r="I102" s="120"/>
      <c r="J102" s="121">
        <f>J150</f>
        <v>0</v>
      </c>
      <c r="L102" s="118"/>
    </row>
    <row r="103" spans="1:31" s="10" customFormat="1" ht="19.899999999999999" customHeight="1">
      <c r="B103" s="122"/>
      <c r="D103" s="123" t="s">
        <v>113</v>
      </c>
      <c r="E103" s="124"/>
      <c r="F103" s="124"/>
      <c r="G103" s="124"/>
      <c r="H103" s="124"/>
      <c r="I103" s="124"/>
      <c r="J103" s="125">
        <f>J151</f>
        <v>0</v>
      </c>
      <c r="L103" s="122"/>
    </row>
    <row r="104" spans="1:31" s="10" customFormat="1" ht="19.899999999999999" customHeight="1">
      <c r="B104" s="122"/>
      <c r="D104" s="123" t="s">
        <v>114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31" s="10" customFormat="1" ht="19.899999999999999" customHeight="1">
      <c r="B105" s="122"/>
      <c r="D105" s="123" t="s">
        <v>115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31" s="10" customFormat="1" ht="19.899999999999999" customHeight="1">
      <c r="B106" s="122"/>
      <c r="D106" s="123" t="s">
        <v>116</v>
      </c>
      <c r="E106" s="124"/>
      <c r="F106" s="124"/>
      <c r="G106" s="124"/>
      <c r="H106" s="124"/>
      <c r="I106" s="124"/>
      <c r="J106" s="125">
        <f>J199</f>
        <v>0</v>
      </c>
      <c r="L106" s="122"/>
    </row>
    <row r="107" spans="1:31" s="9" customFormat="1" ht="24.95" customHeight="1">
      <c r="B107" s="118"/>
      <c r="D107" s="119" t="s">
        <v>117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1:31" s="10" customFormat="1" ht="19.899999999999999" customHeight="1">
      <c r="B108" s="122"/>
      <c r="D108" s="123" t="s">
        <v>118</v>
      </c>
      <c r="E108" s="124"/>
      <c r="F108" s="124"/>
      <c r="G108" s="124"/>
      <c r="H108" s="124"/>
      <c r="I108" s="124"/>
      <c r="J108" s="125">
        <f>J231</f>
        <v>0</v>
      </c>
      <c r="L108" s="122"/>
    </row>
    <row r="109" spans="1:31" s="10" customFormat="1" ht="19.899999999999999" customHeight="1">
      <c r="B109" s="122"/>
      <c r="D109" s="123" t="s">
        <v>119</v>
      </c>
      <c r="E109" s="124"/>
      <c r="F109" s="124"/>
      <c r="G109" s="124"/>
      <c r="H109" s="124"/>
      <c r="I109" s="124"/>
      <c r="J109" s="125">
        <f>J260</f>
        <v>0</v>
      </c>
      <c r="L109" s="122"/>
    </row>
    <row r="110" spans="1:31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120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14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47" t="str">
        <f>E7</f>
        <v>Rekonštrukcia striech ubytovacích blokov a spojovacej chodby</v>
      </c>
      <c r="F119" s="248"/>
      <c r="G119" s="248"/>
      <c r="H119" s="24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100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05" t="str">
        <f>E9</f>
        <v>03/2024-A6 - Blok A6</v>
      </c>
      <c r="F121" s="249"/>
      <c r="G121" s="249"/>
      <c r="H121" s="249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F12</f>
        <v>Tornaľa</v>
      </c>
      <c r="G123" s="32"/>
      <c r="H123" s="32"/>
      <c r="I123" s="27" t="s">
        <v>20</v>
      </c>
      <c r="J123" s="58" t="str">
        <f>IF(J12="","",J12)</f>
        <v>10. 4. 2024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40.15" customHeight="1">
      <c r="A125" s="32"/>
      <c r="B125" s="33"/>
      <c r="C125" s="27" t="s">
        <v>22</v>
      </c>
      <c r="D125" s="32"/>
      <c r="E125" s="32"/>
      <c r="F125" s="25" t="str">
        <f>E15</f>
        <v>DD a DSS Tornaľa</v>
      </c>
      <c r="G125" s="32"/>
      <c r="H125" s="32"/>
      <c r="I125" s="27" t="s">
        <v>28</v>
      </c>
      <c r="J125" s="30" t="str">
        <f>E21</f>
        <v>STAVOMAT RS s.r.o., Rimavská Sobota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 t="str">
        <f>IF(E18="","",E18)</f>
        <v>Vyplň údaj</v>
      </c>
      <c r="G126" s="32"/>
      <c r="H126" s="32"/>
      <c r="I126" s="27" t="s">
        <v>31</v>
      </c>
      <c r="J126" s="30" t="str">
        <f>E24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6"/>
      <c r="B128" s="127"/>
      <c r="C128" s="128" t="s">
        <v>121</v>
      </c>
      <c r="D128" s="129" t="s">
        <v>59</v>
      </c>
      <c r="E128" s="129" t="s">
        <v>55</v>
      </c>
      <c r="F128" s="129" t="s">
        <v>56</v>
      </c>
      <c r="G128" s="129" t="s">
        <v>122</v>
      </c>
      <c r="H128" s="129" t="s">
        <v>123</v>
      </c>
      <c r="I128" s="129" t="s">
        <v>124</v>
      </c>
      <c r="J128" s="130" t="s">
        <v>104</v>
      </c>
      <c r="K128" s="131" t="s">
        <v>125</v>
      </c>
      <c r="L128" s="132"/>
      <c r="M128" s="65" t="s">
        <v>1</v>
      </c>
      <c r="N128" s="66" t="s">
        <v>38</v>
      </c>
      <c r="O128" s="66" t="s">
        <v>126</v>
      </c>
      <c r="P128" s="66" t="s">
        <v>127</v>
      </c>
      <c r="Q128" s="66" t="s">
        <v>128</v>
      </c>
      <c r="R128" s="66" t="s">
        <v>129</v>
      </c>
      <c r="S128" s="66" t="s">
        <v>130</v>
      </c>
      <c r="T128" s="67" t="s">
        <v>131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2"/>
      <c r="B129" s="33"/>
      <c r="C129" s="72" t="s">
        <v>105</v>
      </c>
      <c r="D129" s="32"/>
      <c r="E129" s="32"/>
      <c r="F129" s="32"/>
      <c r="G129" s="32"/>
      <c r="H129" s="32"/>
      <c r="I129" s="32"/>
      <c r="J129" s="133">
        <f>BK129</f>
        <v>0</v>
      </c>
      <c r="K129" s="32"/>
      <c r="L129" s="33"/>
      <c r="M129" s="68"/>
      <c r="N129" s="59"/>
      <c r="O129" s="69"/>
      <c r="P129" s="134">
        <f>P130+P150+P230</f>
        <v>0</v>
      </c>
      <c r="Q129" s="69"/>
      <c r="R129" s="134">
        <f>R130+R150+R230</f>
        <v>27.293265469750004</v>
      </c>
      <c r="S129" s="69"/>
      <c r="T129" s="135">
        <f>T130+T150+T230</f>
        <v>2.5637512500000001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73</v>
      </c>
      <c r="AU129" s="17" t="s">
        <v>106</v>
      </c>
      <c r="BK129" s="136">
        <f>BK130+BK150+BK230</f>
        <v>0</v>
      </c>
    </row>
    <row r="130" spans="1:65" s="12" customFormat="1" ht="25.9" customHeight="1">
      <c r="B130" s="137"/>
      <c r="D130" s="138" t="s">
        <v>73</v>
      </c>
      <c r="E130" s="139" t="s">
        <v>132</v>
      </c>
      <c r="F130" s="139" t="s">
        <v>133</v>
      </c>
      <c r="I130" s="140"/>
      <c r="J130" s="141">
        <f>BK130</f>
        <v>0</v>
      </c>
      <c r="L130" s="137"/>
      <c r="M130" s="142"/>
      <c r="N130" s="143"/>
      <c r="O130" s="143"/>
      <c r="P130" s="144">
        <f>P131+P140+P145+P148</f>
        <v>0</v>
      </c>
      <c r="Q130" s="143"/>
      <c r="R130" s="144">
        <f>R131+R140+R145+R148</f>
        <v>16.050636370260001</v>
      </c>
      <c r="S130" s="143"/>
      <c r="T130" s="145">
        <f>T131+T140+T145+T148</f>
        <v>0</v>
      </c>
      <c r="AR130" s="138" t="s">
        <v>82</v>
      </c>
      <c r="AT130" s="146" t="s">
        <v>73</v>
      </c>
      <c r="AU130" s="146" t="s">
        <v>74</v>
      </c>
      <c r="AY130" s="138" t="s">
        <v>134</v>
      </c>
      <c r="BK130" s="147">
        <f>BK131+BK140+BK145+BK148</f>
        <v>0</v>
      </c>
    </row>
    <row r="131" spans="1:65" s="12" customFormat="1" ht="22.9" customHeight="1">
      <c r="B131" s="137"/>
      <c r="D131" s="138" t="s">
        <v>73</v>
      </c>
      <c r="E131" s="148" t="s">
        <v>135</v>
      </c>
      <c r="F131" s="148" t="s">
        <v>136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SUM(P132:P139)</f>
        <v>0</v>
      </c>
      <c r="Q131" s="143"/>
      <c r="R131" s="144">
        <f>SUM(R132:R139)</f>
        <v>15.881977270260002</v>
      </c>
      <c r="S131" s="143"/>
      <c r="T131" s="145">
        <f>SUM(T132:T139)</f>
        <v>0</v>
      </c>
      <c r="AR131" s="138" t="s">
        <v>82</v>
      </c>
      <c r="AT131" s="146" t="s">
        <v>73</v>
      </c>
      <c r="AU131" s="146" t="s">
        <v>82</v>
      </c>
      <c r="AY131" s="138" t="s">
        <v>134</v>
      </c>
      <c r="BK131" s="147">
        <f>SUM(BK132:BK139)</f>
        <v>0</v>
      </c>
    </row>
    <row r="132" spans="1:65" s="2" customFormat="1" ht="24.2" customHeight="1">
      <c r="A132" s="32"/>
      <c r="B132" s="150"/>
      <c r="C132" s="151" t="s">
        <v>82</v>
      </c>
      <c r="D132" s="151" t="s">
        <v>137</v>
      </c>
      <c r="E132" s="152" t="s">
        <v>138</v>
      </c>
      <c r="F132" s="153" t="s">
        <v>139</v>
      </c>
      <c r="G132" s="154" t="s">
        <v>140</v>
      </c>
      <c r="H132" s="155">
        <v>5.3630000000000004</v>
      </c>
      <c r="I132" s="156"/>
      <c r="J132" s="157">
        <f>ROUND(I132*H132,2)</f>
        <v>0</v>
      </c>
      <c r="K132" s="158"/>
      <c r="L132" s="33"/>
      <c r="M132" s="159" t="s">
        <v>1</v>
      </c>
      <c r="N132" s="160" t="s">
        <v>40</v>
      </c>
      <c r="O132" s="61"/>
      <c r="P132" s="161">
        <f>O132*H132</f>
        <v>0</v>
      </c>
      <c r="Q132" s="161">
        <v>2.2119</v>
      </c>
      <c r="R132" s="161">
        <f>Q132*H132</f>
        <v>11.8624197</v>
      </c>
      <c r="S132" s="161">
        <v>0</v>
      </c>
      <c r="T132" s="16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3" t="s">
        <v>141</v>
      </c>
      <c r="AT132" s="163" t="s">
        <v>137</v>
      </c>
      <c r="AU132" s="163" t="s">
        <v>142</v>
      </c>
      <c r="AY132" s="17" t="s">
        <v>134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142</v>
      </c>
      <c r="BK132" s="164">
        <f>ROUND(I132*H132,2)</f>
        <v>0</v>
      </c>
      <c r="BL132" s="17" t="s">
        <v>141</v>
      </c>
      <c r="BM132" s="163" t="s">
        <v>441</v>
      </c>
    </row>
    <row r="133" spans="1:65" s="13" customFormat="1" ht="22.5">
      <c r="B133" s="165"/>
      <c r="D133" s="166" t="s">
        <v>144</v>
      </c>
      <c r="E133" s="167" t="s">
        <v>1</v>
      </c>
      <c r="F133" s="168" t="s">
        <v>145</v>
      </c>
      <c r="H133" s="169">
        <v>5.3630000000000004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144</v>
      </c>
      <c r="AU133" s="167" t="s">
        <v>142</v>
      </c>
      <c r="AV133" s="13" t="s">
        <v>142</v>
      </c>
      <c r="AW133" s="13" t="s">
        <v>30</v>
      </c>
      <c r="AX133" s="13" t="s">
        <v>82</v>
      </c>
      <c r="AY133" s="167" t="s">
        <v>134</v>
      </c>
    </row>
    <row r="134" spans="1:65" s="2" customFormat="1" ht="24.2" customHeight="1">
      <c r="A134" s="32"/>
      <c r="B134" s="150"/>
      <c r="C134" s="151" t="s">
        <v>142</v>
      </c>
      <c r="D134" s="151" t="s">
        <v>137</v>
      </c>
      <c r="E134" s="152" t="s">
        <v>146</v>
      </c>
      <c r="F134" s="153" t="s">
        <v>147</v>
      </c>
      <c r="G134" s="154" t="s">
        <v>148</v>
      </c>
      <c r="H134" s="155">
        <v>38.201999999999998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40</v>
      </c>
      <c r="O134" s="61"/>
      <c r="P134" s="161">
        <f>O134*H134</f>
        <v>0</v>
      </c>
      <c r="Q134" s="161">
        <v>3.96E-3</v>
      </c>
      <c r="R134" s="161">
        <f>Q134*H134</f>
        <v>0.15127991999999998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141</v>
      </c>
      <c r="AT134" s="163" t="s">
        <v>137</v>
      </c>
      <c r="AU134" s="163" t="s">
        <v>142</v>
      </c>
      <c r="AY134" s="17" t="s">
        <v>134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142</v>
      </c>
      <c r="BK134" s="164">
        <f>ROUND(I134*H134,2)</f>
        <v>0</v>
      </c>
      <c r="BL134" s="17" t="s">
        <v>141</v>
      </c>
      <c r="BM134" s="163" t="s">
        <v>442</v>
      </c>
    </row>
    <row r="135" spans="1:65" s="13" customFormat="1" ht="11.25">
      <c r="B135" s="165"/>
      <c r="D135" s="166" t="s">
        <v>144</v>
      </c>
      <c r="E135" s="167" t="s">
        <v>1</v>
      </c>
      <c r="F135" s="168" t="s">
        <v>150</v>
      </c>
      <c r="H135" s="169">
        <v>38.201999999999998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144</v>
      </c>
      <c r="AU135" s="167" t="s">
        <v>142</v>
      </c>
      <c r="AV135" s="13" t="s">
        <v>142</v>
      </c>
      <c r="AW135" s="13" t="s">
        <v>30</v>
      </c>
      <c r="AX135" s="13" t="s">
        <v>82</v>
      </c>
      <c r="AY135" s="167" t="s">
        <v>134</v>
      </c>
    </row>
    <row r="136" spans="1:65" s="2" customFormat="1" ht="24.2" customHeight="1">
      <c r="A136" s="32"/>
      <c r="B136" s="150"/>
      <c r="C136" s="151" t="s">
        <v>135</v>
      </c>
      <c r="D136" s="151" t="s">
        <v>137</v>
      </c>
      <c r="E136" s="152" t="s">
        <v>151</v>
      </c>
      <c r="F136" s="153" t="s">
        <v>152</v>
      </c>
      <c r="G136" s="154" t="s">
        <v>148</v>
      </c>
      <c r="H136" s="155">
        <v>38.201999999999998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40</v>
      </c>
      <c r="O136" s="61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141</v>
      </c>
      <c r="AT136" s="163" t="s">
        <v>137</v>
      </c>
      <c r="AU136" s="163" t="s">
        <v>142</v>
      </c>
      <c r="AY136" s="17" t="s">
        <v>134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7" t="s">
        <v>142</v>
      </c>
      <c r="BK136" s="164">
        <f>ROUND(I136*H136,2)</f>
        <v>0</v>
      </c>
      <c r="BL136" s="17" t="s">
        <v>141</v>
      </c>
      <c r="BM136" s="163" t="s">
        <v>443</v>
      </c>
    </row>
    <row r="137" spans="1:65" s="2" customFormat="1" ht="16.5" customHeight="1">
      <c r="A137" s="32"/>
      <c r="B137" s="150"/>
      <c r="C137" s="151" t="s">
        <v>141</v>
      </c>
      <c r="D137" s="151" t="s">
        <v>137</v>
      </c>
      <c r="E137" s="152" t="s">
        <v>154</v>
      </c>
      <c r="F137" s="153" t="s">
        <v>155</v>
      </c>
      <c r="G137" s="154" t="s">
        <v>156</v>
      </c>
      <c r="H137" s="155">
        <v>0.42899999999999999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40</v>
      </c>
      <c r="O137" s="61"/>
      <c r="P137" s="161">
        <f>O137*H137</f>
        <v>0</v>
      </c>
      <c r="Q137" s="161">
        <v>1.0152039399999999</v>
      </c>
      <c r="R137" s="161">
        <f>Q137*H137</f>
        <v>0.43552249025999995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141</v>
      </c>
      <c r="AT137" s="163" t="s">
        <v>137</v>
      </c>
      <c r="AU137" s="163" t="s">
        <v>142</v>
      </c>
      <c r="AY137" s="17" t="s">
        <v>134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142</v>
      </c>
      <c r="BK137" s="164">
        <f>ROUND(I137*H137,2)</f>
        <v>0</v>
      </c>
      <c r="BL137" s="17" t="s">
        <v>141</v>
      </c>
      <c r="BM137" s="163" t="s">
        <v>444</v>
      </c>
    </row>
    <row r="138" spans="1:65" s="2" customFormat="1" ht="33" customHeight="1">
      <c r="A138" s="32"/>
      <c r="B138" s="150"/>
      <c r="C138" s="151" t="s">
        <v>158</v>
      </c>
      <c r="D138" s="151" t="s">
        <v>137</v>
      </c>
      <c r="E138" s="152" t="s">
        <v>159</v>
      </c>
      <c r="F138" s="153" t="s">
        <v>160</v>
      </c>
      <c r="G138" s="154" t="s">
        <v>148</v>
      </c>
      <c r="H138" s="155">
        <v>30.859000000000002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40</v>
      </c>
      <c r="O138" s="61"/>
      <c r="P138" s="161">
        <f>O138*H138</f>
        <v>0</v>
      </c>
      <c r="Q138" s="161">
        <v>0.11124000000000001</v>
      </c>
      <c r="R138" s="161">
        <f>Q138*H138</f>
        <v>3.4327551600000006</v>
      </c>
      <c r="S138" s="161">
        <v>0</v>
      </c>
      <c r="T138" s="16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141</v>
      </c>
      <c r="AT138" s="163" t="s">
        <v>137</v>
      </c>
      <c r="AU138" s="163" t="s">
        <v>142</v>
      </c>
      <c r="AY138" s="17" t="s">
        <v>134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142</v>
      </c>
      <c r="BK138" s="164">
        <f>ROUND(I138*H138,2)</f>
        <v>0</v>
      </c>
      <c r="BL138" s="17" t="s">
        <v>141</v>
      </c>
      <c r="BM138" s="163" t="s">
        <v>445</v>
      </c>
    </row>
    <row r="139" spans="1:65" s="13" customFormat="1" ht="11.25">
      <c r="B139" s="165"/>
      <c r="D139" s="166" t="s">
        <v>144</v>
      </c>
      <c r="E139" s="167" t="s">
        <v>1</v>
      </c>
      <c r="F139" s="168" t="s">
        <v>162</v>
      </c>
      <c r="H139" s="169">
        <v>30.859000000000002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144</v>
      </c>
      <c r="AU139" s="167" t="s">
        <v>142</v>
      </c>
      <c r="AV139" s="13" t="s">
        <v>142</v>
      </c>
      <c r="AW139" s="13" t="s">
        <v>30</v>
      </c>
      <c r="AX139" s="13" t="s">
        <v>82</v>
      </c>
      <c r="AY139" s="167" t="s">
        <v>134</v>
      </c>
    </row>
    <row r="140" spans="1:65" s="12" customFormat="1" ht="22.9" customHeight="1">
      <c r="B140" s="137"/>
      <c r="D140" s="138" t="s">
        <v>73</v>
      </c>
      <c r="E140" s="148" t="s">
        <v>141</v>
      </c>
      <c r="F140" s="148" t="s">
        <v>163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SUM(P141:P144)</f>
        <v>0</v>
      </c>
      <c r="Q140" s="143"/>
      <c r="R140" s="144">
        <f>SUM(R141:R144)</f>
        <v>1.5490350000000002E-2</v>
      </c>
      <c r="S140" s="143"/>
      <c r="T140" s="145">
        <f>SUM(T141:T144)</f>
        <v>0</v>
      </c>
      <c r="AR140" s="138" t="s">
        <v>82</v>
      </c>
      <c r="AT140" s="146" t="s">
        <v>73</v>
      </c>
      <c r="AU140" s="146" t="s">
        <v>82</v>
      </c>
      <c r="AY140" s="138" t="s">
        <v>134</v>
      </c>
      <c r="BK140" s="147">
        <f>SUM(BK141:BK144)</f>
        <v>0</v>
      </c>
    </row>
    <row r="141" spans="1:65" s="2" customFormat="1" ht="33" customHeight="1">
      <c r="A141" s="32"/>
      <c r="B141" s="150"/>
      <c r="C141" s="151" t="s">
        <v>164</v>
      </c>
      <c r="D141" s="151" t="s">
        <v>137</v>
      </c>
      <c r="E141" s="152" t="s">
        <v>165</v>
      </c>
      <c r="F141" s="153" t="s">
        <v>166</v>
      </c>
      <c r="G141" s="154" t="s">
        <v>148</v>
      </c>
      <c r="H141" s="155">
        <v>8.2289999999999992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40</v>
      </c>
      <c r="O141" s="61"/>
      <c r="P141" s="161">
        <f>O141*H141</f>
        <v>0</v>
      </c>
      <c r="Q141" s="161">
        <v>1.4999999999999999E-4</v>
      </c>
      <c r="R141" s="161">
        <f>Q141*H141</f>
        <v>1.2343499999999997E-3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141</v>
      </c>
      <c r="AT141" s="163" t="s">
        <v>137</v>
      </c>
      <c r="AU141" s="163" t="s">
        <v>142</v>
      </c>
      <c r="AY141" s="17" t="s">
        <v>134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142</v>
      </c>
      <c r="BK141" s="164">
        <f>ROUND(I141*H141,2)</f>
        <v>0</v>
      </c>
      <c r="BL141" s="17" t="s">
        <v>141</v>
      </c>
      <c r="BM141" s="163" t="s">
        <v>446</v>
      </c>
    </row>
    <row r="142" spans="1:65" s="13" customFormat="1" ht="11.25">
      <c r="B142" s="165"/>
      <c r="D142" s="166" t="s">
        <v>144</v>
      </c>
      <c r="E142" s="167" t="s">
        <v>1</v>
      </c>
      <c r="F142" s="168" t="s">
        <v>447</v>
      </c>
      <c r="H142" s="169">
        <v>8.2289999999999992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144</v>
      </c>
      <c r="AU142" s="167" t="s">
        <v>142</v>
      </c>
      <c r="AV142" s="13" t="s">
        <v>142</v>
      </c>
      <c r="AW142" s="13" t="s">
        <v>30</v>
      </c>
      <c r="AX142" s="13" t="s">
        <v>82</v>
      </c>
      <c r="AY142" s="167" t="s">
        <v>134</v>
      </c>
    </row>
    <row r="143" spans="1:65" s="2" customFormat="1" ht="16.5" customHeight="1">
      <c r="A143" s="32"/>
      <c r="B143" s="150"/>
      <c r="C143" s="174" t="s">
        <v>169</v>
      </c>
      <c r="D143" s="174" t="s">
        <v>170</v>
      </c>
      <c r="E143" s="175" t="s">
        <v>171</v>
      </c>
      <c r="F143" s="176" t="s">
        <v>172</v>
      </c>
      <c r="G143" s="177" t="s">
        <v>148</v>
      </c>
      <c r="H143" s="178">
        <v>8.64</v>
      </c>
      <c r="I143" s="179"/>
      <c r="J143" s="180">
        <f>ROUND(I143*H143,2)</f>
        <v>0</v>
      </c>
      <c r="K143" s="181"/>
      <c r="L143" s="182"/>
      <c r="M143" s="183" t="s">
        <v>1</v>
      </c>
      <c r="N143" s="184" t="s">
        <v>40</v>
      </c>
      <c r="O143" s="61"/>
      <c r="P143" s="161">
        <f>O143*H143</f>
        <v>0</v>
      </c>
      <c r="Q143" s="161">
        <v>1.65E-3</v>
      </c>
      <c r="R143" s="161">
        <f>Q143*H143</f>
        <v>1.4256000000000001E-2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173</v>
      </c>
      <c r="AT143" s="163" t="s">
        <v>170</v>
      </c>
      <c r="AU143" s="163" t="s">
        <v>142</v>
      </c>
      <c r="AY143" s="17" t="s">
        <v>134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7" t="s">
        <v>142</v>
      </c>
      <c r="BK143" s="164">
        <f>ROUND(I143*H143,2)</f>
        <v>0</v>
      </c>
      <c r="BL143" s="17" t="s">
        <v>141</v>
      </c>
      <c r="BM143" s="163" t="s">
        <v>448</v>
      </c>
    </row>
    <row r="144" spans="1:65" s="13" customFormat="1" ht="11.25">
      <c r="B144" s="165"/>
      <c r="D144" s="166" t="s">
        <v>144</v>
      </c>
      <c r="F144" s="168" t="s">
        <v>449</v>
      </c>
      <c r="H144" s="169">
        <v>8.64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144</v>
      </c>
      <c r="AU144" s="167" t="s">
        <v>142</v>
      </c>
      <c r="AV144" s="13" t="s">
        <v>142</v>
      </c>
      <c r="AW144" s="13" t="s">
        <v>3</v>
      </c>
      <c r="AX144" s="13" t="s">
        <v>82</v>
      </c>
      <c r="AY144" s="167" t="s">
        <v>134</v>
      </c>
    </row>
    <row r="145" spans="1:65" s="12" customFormat="1" ht="22.9" customHeight="1">
      <c r="B145" s="137"/>
      <c r="D145" s="138" t="s">
        <v>73</v>
      </c>
      <c r="E145" s="148" t="s">
        <v>164</v>
      </c>
      <c r="F145" s="148" t="s">
        <v>176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SUM(P146:P147)</f>
        <v>0</v>
      </c>
      <c r="Q145" s="143"/>
      <c r="R145" s="144">
        <f>SUM(R146:R147)</f>
        <v>0.15316874999999999</v>
      </c>
      <c r="S145" s="143"/>
      <c r="T145" s="145">
        <f>SUM(T146:T147)</f>
        <v>0</v>
      </c>
      <c r="AR145" s="138" t="s">
        <v>82</v>
      </c>
      <c r="AT145" s="146" t="s">
        <v>73</v>
      </c>
      <c r="AU145" s="146" t="s">
        <v>82</v>
      </c>
      <c r="AY145" s="138" t="s">
        <v>134</v>
      </c>
      <c r="BK145" s="147">
        <f>SUM(BK146:BK147)</f>
        <v>0</v>
      </c>
    </row>
    <row r="146" spans="1:65" s="2" customFormat="1" ht="24.2" customHeight="1">
      <c r="A146" s="32"/>
      <c r="B146" s="150"/>
      <c r="C146" s="151" t="s">
        <v>173</v>
      </c>
      <c r="D146" s="151" t="s">
        <v>137</v>
      </c>
      <c r="E146" s="152" t="s">
        <v>177</v>
      </c>
      <c r="F146" s="153" t="s">
        <v>178</v>
      </c>
      <c r="G146" s="154" t="s">
        <v>148</v>
      </c>
      <c r="H146" s="155">
        <v>13.125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40</v>
      </c>
      <c r="O146" s="61"/>
      <c r="P146" s="161">
        <f>O146*H146</f>
        <v>0</v>
      </c>
      <c r="Q146" s="161">
        <v>1.167E-2</v>
      </c>
      <c r="R146" s="161">
        <f>Q146*H146</f>
        <v>0.15316874999999999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141</v>
      </c>
      <c r="AT146" s="163" t="s">
        <v>137</v>
      </c>
      <c r="AU146" s="163" t="s">
        <v>142</v>
      </c>
      <c r="AY146" s="17" t="s">
        <v>134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142</v>
      </c>
      <c r="BK146" s="164">
        <f>ROUND(I146*H146,2)</f>
        <v>0</v>
      </c>
      <c r="BL146" s="17" t="s">
        <v>141</v>
      </c>
      <c r="BM146" s="163" t="s">
        <v>450</v>
      </c>
    </row>
    <row r="147" spans="1:65" s="13" customFormat="1" ht="11.25">
      <c r="B147" s="165"/>
      <c r="D147" s="166" t="s">
        <v>144</v>
      </c>
      <c r="E147" s="167" t="s">
        <v>1</v>
      </c>
      <c r="F147" s="168" t="s">
        <v>451</v>
      </c>
      <c r="H147" s="169">
        <v>13.125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144</v>
      </c>
      <c r="AU147" s="167" t="s">
        <v>142</v>
      </c>
      <c r="AV147" s="13" t="s">
        <v>142</v>
      </c>
      <c r="AW147" s="13" t="s">
        <v>30</v>
      </c>
      <c r="AX147" s="13" t="s">
        <v>82</v>
      </c>
      <c r="AY147" s="167" t="s">
        <v>134</v>
      </c>
    </row>
    <row r="148" spans="1:65" s="12" customFormat="1" ht="22.9" customHeight="1">
      <c r="B148" s="137"/>
      <c r="D148" s="138" t="s">
        <v>73</v>
      </c>
      <c r="E148" s="148" t="s">
        <v>181</v>
      </c>
      <c r="F148" s="148" t="s">
        <v>182</v>
      </c>
      <c r="I148" s="140"/>
      <c r="J148" s="149">
        <f>BK148</f>
        <v>0</v>
      </c>
      <c r="L148" s="137"/>
      <c r="M148" s="142"/>
      <c r="N148" s="143"/>
      <c r="O148" s="143"/>
      <c r="P148" s="144">
        <f>P149</f>
        <v>0</v>
      </c>
      <c r="Q148" s="143"/>
      <c r="R148" s="144">
        <f>R149</f>
        <v>0</v>
      </c>
      <c r="S148" s="143"/>
      <c r="T148" s="145">
        <f>T149</f>
        <v>0</v>
      </c>
      <c r="AR148" s="138" t="s">
        <v>82</v>
      </c>
      <c r="AT148" s="146" t="s">
        <v>73</v>
      </c>
      <c r="AU148" s="146" t="s">
        <v>82</v>
      </c>
      <c r="AY148" s="138" t="s">
        <v>134</v>
      </c>
      <c r="BK148" s="147">
        <f>BK149</f>
        <v>0</v>
      </c>
    </row>
    <row r="149" spans="1:65" s="2" customFormat="1" ht="24.2" customHeight="1">
      <c r="A149" s="32"/>
      <c r="B149" s="150"/>
      <c r="C149" s="151" t="s">
        <v>183</v>
      </c>
      <c r="D149" s="151" t="s">
        <v>137</v>
      </c>
      <c r="E149" s="152" t="s">
        <v>184</v>
      </c>
      <c r="F149" s="153" t="s">
        <v>185</v>
      </c>
      <c r="G149" s="154" t="s">
        <v>156</v>
      </c>
      <c r="H149" s="155">
        <v>16.050999999999998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40</v>
      </c>
      <c r="O149" s="61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141</v>
      </c>
      <c r="AT149" s="163" t="s">
        <v>137</v>
      </c>
      <c r="AU149" s="163" t="s">
        <v>142</v>
      </c>
      <c r="AY149" s="17" t="s">
        <v>134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142</v>
      </c>
      <c r="BK149" s="164">
        <f>ROUND(I149*H149,2)</f>
        <v>0</v>
      </c>
      <c r="BL149" s="17" t="s">
        <v>141</v>
      </c>
      <c r="BM149" s="163" t="s">
        <v>452</v>
      </c>
    </row>
    <row r="150" spans="1:65" s="12" customFormat="1" ht="25.9" customHeight="1">
      <c r="B150" s="137"/>
      <c r="D150" s="138" t="s">
        <v>73</v>
      </c>
      <c r="E150" s="139" t="s">
        <v>187</v>
      </c>
      <c r="F150" s="139" t="s">
        <v>188</v>
      </c>
      <c r="I150" s="140"/>
      <c r="J150" s="141">
        <f>BK150</f>
        <v>0</v>
      </c>
      <c r="L150" s="137"/>
      <c r="M150" s="142"/>
      <c r="N150" s="143"/>
      <c r="O150" s="143"/>
      <c r="P150" s="144">
        <f>P151+P168+P174+P199</f>
        <v>0</v>
      </c>
      <c r="Q150" s="143"/>
      <c r="R150" s="144">
        <f>R151+R168+R174+R199</f>
        <v>11.197489099490003</v>
      </c>
      <c r="S150" s="143"/>
      <c r="T150" s="145">
        <f>T151+T168+T174+T199</f>
        <v>2.5637512500000001</v>
      </c>
      <c r="AR150" s="138" t="s">
        <v>142</v>
      </c>
      <c r="AT150" s="146" t="s">
        <v>73</v>
      </c>
      <c r="AU150" s="146" t="s">
        <v>74</v>
      </c>
      <c r="AY150" s="138" t="s">
        <v>134</v>
      </c>
      <c r="BK150" s="147">
        <f>BK151+BK168+BK174+BK199</f>
        <v>0</v>
      </c>
    </row>
    <row r="151" spans="1:65" s="12" customFormat="1" ht="22.9" customHeight="1">
      <c r="B151" s="137"/>
      <c r="D151" s="138" t="s">
        <v>73</v>
      </c>
      <c r="E151" s="148" t="s">
        <v>189</v>
      </c>
      <c r="F151" s="148" t="s">
        <v>190</v>
      </c>
      <c r="I151" s="140"/>
      <c r="J151" s="149">
        <f>BK151</f>
        <v>0</v>
      </c>
      <c r="L151" s="137"/>
      <c r="M151" s="142"/>
      <c r="N151" s="143"/>
      <c r="O151" s="143"/>
      <c r="P151" s="144">
        <f>SUM(P152:P167)</f>
        <v>0</v>
      </c>
      <c r="Q151" s="143"/>
      <c r="R151" s="144">
        <f>SUM(R152:R167)</f>
        <v>1.0252667</v>
      </c>
      <c r="S151" s="143"/>
      <c r="T151" s="145">
        <f>SUM(T152:T167)</f>
        <v>0</v>
      </c>
      <c r="AR151" s="138" t="s">
        <v>142</v>
      </c>
      <c r="AT151" s="146" t="s">
        <v>73</v>
      </c>
      <c r="AU151" s="146" t="s">
        <v>82</v>
      </c>
      <c r="AY151" s="138" t="s">
        <v>134</v>
      </c>
      <c r="BK151" s="147">
        <f>SUM(BK152:BK167)</f>
        <v>0</v>
      </c>
    </row>
    <row r="152" spans="1:65" s="2" customFormat="1" ht="33" customHeight="1">
      <c r="A152" s="32"/>
      <c r="B152" s="150"/>
      <c r="C152" s="151" t="s">
        <v>191</v>
      </c>
      <c r="D152" s="151" t="s">
        <v>137</v>
      </c>
      <c r="E152" s="152" t="s">
        <v>192</v>
      </c>
      <c r="F152" s="153" t="s">
        <v>193</v>
      </c>
      <c r="G152" s="154" t="s">
        <v>148</v>
      </c>
      <c r="H152" s="155">
        <v>199.191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40</v>
      </c>
      <c r="O152" s="61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194</v>
      </c>
      <c r="AT152" s="163" t="s">
        <v>137</v>
      </c>
      <c r="AU152" s="163" t="s">
        <v>142</v>
      </c>
      <c r="AY152" s="17" t="s">
        <v>134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142</v>
      </c>
      <c r="BK152" s="164">
        <f>ROUND(I152*H152,2)</f>
        <v>0</v>
      </c>
      <c r="BL152" s="17" t="s">
        <v>194</v>
      </c>
      <c r="BM152" s="163" t="s">
        <v>453</v>
      </c>
    </row>
    <row r="153" spans="1:65" s="13" customFormat="1" ht="11.25">
      <c r="B153" s="165"/>
      <c r="D153" s="166" t="s">
        <v>144</v>
      </c>
      <c r="E153" s="167" t="s">
        <v>1</v>
      </c>
      <c r="F153" s="168" t="s">
        <v>454</v>
      </c>
      <c r="H153" s="169">
        <v>199.191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144</v>
      </c>
      <c r="AU153" s="167" t="s">
        <v>142</v>
      </c>
      <c r="AV153" s="13" t="s">
        <v>142</v>
      </c>
      <c r="AW153" s="13" t="s">
        <v>30</v>
      </c>
      <c r="AX153" s="13" t="s">
        <v>82</v>
      </c>
      <c r="AY153" s="167" t="s">
        <v>134</v>
      </c>
    </row>
    <row r="154" spans="1:65" s="2" customFormat="1" ht="24.2" customHeight="1">
      <c r="A154" s="32"/>
      <c r="B154" s="150"/>
      <c r="C154" s="174" t="s">
        <v>197</v>
      </c>
      <c r="D154" s="174" t="s">
        <v>170</v>
      </c>
      <c r="E154" s="175" t="s">
        <v>198</v>
      </c>
      <c r="F154" s="176" t="s">
        <v>199</v>
      </c>
      <c r="G154" s="177" t="s">
        <v>148</v>
      </c>
      <c r="H154" s="178">
        <v>229.07</v>
      </c>
      <c r="I154" s="179"/>
      <c r="J154" s="180">
        <f>ROUND(I154*H154,2)</f>
        <v>0</v>
      </c>
      <c r="K154" s="181"/>
      <c r="L154" s="182"/>
      <c r="M154" s="183" t="s">
        <v>1</v>
      </c>
      <c r="N154" s="184" t="s">
        <v>40</v>
      </c>
      <c r="O154" s="61"/>
      <c r="P154" s="161">
        <f>O154*H154</f>
        <v>0</v>
      </c>
      <c r="Q154" s="161">
        <v>1.9E-3</v>
      </c>
      <c r="R154" s="161">
        <f>Q154*H154</f>
        <v>0.43523299999999998</v>
      </c>
      <c r="S154" s="161">
        <v>0</v>
      </c>
      <c r="T154" s="162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200</v>
      </c>
      <c r="AT154" s="163" t="s">
        <v>170</v>
      </c>
      <c r="AU154" s="163" t="s">
        <v>142</v>
      </c>
      <c r="AY154" s="17" t="s">
        <v>134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7" t="s">
        <v>142</v>
      </c>
      <c r="BK154" s="164">
        <f>ROUND(I154*H154,2)</f>
        <v>0</v>
      </c>
      <c r="BL154" s="17" t="s">
        <v>194</v>
      </c>
      <c r="BM154" s="163" t="s">
        <v>455</v>
      </c>
    </row>
    <row r="155" spans="1:65" s="2" customFormat="1" ht="37.9" customHeight="1">
      <c r="A155" s="32"/>
      <c r="B155" s="150"/>
      <c r="C155" s="151" t="s">
        <v>202</v>
      </c>
      <c r="D155" s="151" t="s">
        <v>137</v>
      </c>
      <c r="E155" s="152" t="s">
        <v>203</v>
      </c>
      <c r="F155" s="153" t="s">
        <v>204</v>
      </c>
      <c r="G155" s="154" t="s">
        <v>148</v>
      </c>
      <c r="H155" s="155">
        <v>172.31200000000001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40</v>
      </c>
      <c r="O155" s="61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194</v>
      </c>
      <c r="AT155" s="163" t="s">
        <v>137</v>
      </c>
      <c r="AU155" s="163" t="s">
        <v>142</v>
      </c>
      <c r="AY155" s="17" t="s">
        <v>134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142</v>
      </c>
      <c r="BK155" s="164">
        <f>ROUND(I155*H155,2)</f>
        <v>0</v>
      </c>
      <c r="BL155" s="17" t="s">
        <v>194</v>
      </c>
      <c r="BM155" s="163" t="s">
        <v>456</v>
      </c>
    </row>
    <row r="156" spans="1:65" s="13" customFormat="1" ht="11.25">
      <c r="B156" s="165"/>
      <c r="D156" s="166" t="s">
        <v>144</v>
      </c>
      <c r="E156" s="167" t="s">
        <v>1</v>
      </c>
      <c r="F156" s="168" t="s">
        <v>206</v>
      </c>
      <c r="H156" s="169">
        <v>172.31200000000001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144</v>
      </c>
      <c r="AU156" s="167" t="s">
        <v>142</v>
      </c>
      <c r="AV156" s="13" t="s">
        <v>142</v>
      </c>
      <c r="AW156" s="13" t="s">
        <v>30</v>
      </c>
      <c r="AX156" s="13" t="s">
        <v>82</v>
      </c>
      <c r="AY156" s="167" t="s">
        <v>134</v>
      </c>
    </row>
    <row r="157" spans="1:65" s="2" customFormat="1" ht="24.2" customHeight="1">
      <c r="A157" s="32"/>
      <c r="B157" s="150"/>
      <c r="C157" s="174" t="s">
        <v>207</v>
      </c>
      <c r="D157" s="174" t="s">
        <v>170</v>
      </c>
      <c r="E157" s="175" t="s">
        <v>198</v>
      </c>
      <c r="F157" s="176" t="s">
        <v>199</v>
      </c>
      <c r="G157" s="177" t="s">
        <v>148</v>
      </c>
      <c r="H157" s="178">
        <v>227.88300000000001</v>
      </c>
      <c r="I157" s="179"/>
      <c r="J157" s="180">
        <f>ROUND(I157*H157,2)</f>
        <v>0</v>
      </c>
      <c r="K157" s="181"/>
      <c r="L157" s="182"/>
      <c r="M157" s="183" t="s">
        <v>1</v>
      </c>
      <c r="N157" s="184" t="s">
        <v>40</v>
      </c>
      <c r="O157" s="61"/>
      <c r="P157" s="161">
        <f>O157*H157</f>
        <v>0</v>
      </c>
      <c r="Q157" s="161">
        <v>1.9E-3</v>
      </c>
      <c r="R157" s="161">
        <f>Q157*H157</f>
        <v>0.43297770000000002</v>
      </c>
      <c r="S157" s="161">
        <v>0</v>
      </c>
      <c r="T157" s="16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200</v>
      </c>
      <c r="AT157" s="163" t="s">
        <v>170</v>
      </c>
      <c r="AU157" s="163" t="s">
        <v>142</v>
      </c>
      <c r="AY157" s="17" t="s">
        <v>134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7" t="s">
        <v>142</v>
      </c>
      <c r="BK157" s="164">
        <f>ROUND(I157*H157,2)</f>
        <v>0</v>
      </c>
      <c r="BL157" s="17" t="s">
        <v>194</v>
      </c>
      <c r="BM157" s="163" t="s">
        <v>457</v>
      </c>
    </row>
    <row r="158" spans="1:65" s="13" customFormat="1" ht="11.25">
      <c r="B158" s="165"/>
      <c r="D158" s="166" t="s">
        <v>144</v>
      </c>
      <c r="F158" s="168" t="s">
        <v>209</v>
      </c>
      <c r="H158" s="169">
        <v>227.88300000000001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144</v>
      </c>
      <c r="AU158" s="167" t="s">
        <v>142</v>
      </c>
      <c r="AV158" s="13" t="s">
        <v>142</v>
      </c>
      <c r="AW158" s="13" t="s">
        <v>3</v>
      </c>
      <c r="AX158" s="13" t="s">
        <v>82</v>
      </c>
      <c r="AY158" s="167" t="s">
        <v>134</v>
      </c>
    </row>
    <row r="159" spans="1:65" s="2" customFormat="1" ht="21.75" customHeight="1">
      <c r="A159" s="32"/>
      <c r="B159" s="150"/>
      <c r="C159" s="174" t="s">
        <v>210</v>
      </c>
      <c r="D159" s="174" t="s">
        <v>170</v>
      </c>
      <c r="E159" s="175" t="s">
        <v>211</v>
      </c>
      <c r="F159" s="176" t="s">
        <v>212</v>
      </c>
      <c r="G159" s="177" t="s">
        <v>213</v>
      </c>
      <c r="H159" s="178">
        <v>541.05999999999995</v>
      </c>
      <c r="I159" s="179"/>
      <c r="J159" s="180">
        <f t="shared" ref="J159:J165" si="0">ROUND(I159*H159,2)</f>
        <v>0</v>
      </c>
      <c r="K159" s="181"/>
      <c r="L159" s="182"/>
      <c r="M159" s="183" t="s">
        <v>1</v>
      </c>
      <c r="N159" s="184" t="s">
        <v>40</v>
      </c>
      <c r="O159" s="61"/>
      <c r="P159" s="161">
        <f t="shared" ref="P159:P165" si="1">O159*H159</f>
        <v>0</v>
      </c>
      <c r="Q159" s="161">
        <v>1.4999999999999999E-4</v>
      </c>
      <c r="R159" s="161">
        <f t="shared" ref="R159:R165" si="2">Q159*H159</f>
        <v>8.1158999999999981E-2</v>
      </c>
      <c r="S159" s="161">
        <v>0</v>
      </c>
      <c r="T159" s="162">
        <f t="shared" ref="T159:T165" si="3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200</v>
      </c>
      <c r="AT159" s="163" t="s">
        <v>170</v>
      </c>
      <c r="AU159" s="163" t="s">
        <v>142</v>
      </c>
      <c r="AY159" s="17" t="s">
        <v>134</v>
      </c>
      <c r="BE159" s="164">
        <f t="shared" ref="BE159:BE165" si="4">IF(N159="základná",J159,0)</f>
        <v>0</v>
      </c>
      <c r="BF159" s="164">
        <f t="shared" ref="BF159:BF165" si="5">IF(N159="znížená",J159,0)</f>
        <v>0</v>
      </c>
      <c r="BG159" s="164">
        <f t="shared" ref="BG159:BG165" si="6">IF(N159="zákl. prenesená",J159,0)</f>
        <v>0</v>
      </c>
      <c r="BH159" s="164">
        <f t="shared" ref="BH159:BH165" si="7">IF(N159="zníž. prenesená",J159,0)</f>
        <v>0</v>
      </c>
      <c r="BI159" s="164">
        <f t="shared" ref="BI159:BI165" si="8">IF(N159="nulová",J159,0)</f>
        <v>0</v>
      </c>
      <c r="BJ159" s="17" t="s">
        <v>142</v>
      </c>
      <c r="BK159" s="164">
        <f t="shared" ref="BK159:BK165" si="9">ROUND(I159*H159,2)</f>
        <v>0</v>
      </c>
      <c r="BL159" s="17" t="s">
        <v>194</v>
      </c>
      <c r="BM159" s="163" t="s">
        <v>458</v>
      </c>
    </row>
    <row r="160" spans="1:65" s="2" customFormat="1" ht="21.75" customHeight="1">
      <c r="A160" s="32"/>
      <c r="B160" s="150"/>
      <c r="C160" s="151" t="s">
        <v>215</v>
      </c>
      <c r="D160" s="151" t="s">
        <v>137</v>
      </c>
      <c r="E160" s="152" t="s">
        <v>216</v>
      </c>
      <c r="F160" s="153" t="s">
        <v>217</v>
      </c>
      <c r="G160" s="154" t="s">
        <v>213</v>
      </c>
      <c r="H160" s="155">
        <v>4</v>
      </c>
      <c r="I160" s="156"/>
      <c r="J160" s="157">
        <f t="shared" si="0"/>
        <v>0</v>
      </c>
      <c r="K160" s="158"/>
      <c r="L160" s="33"/>
      <c r="M160" s="159" t="s">
        <v>1</v>
      </c>
      <c r="N160" s="160" t="s">
        <v>40</v>
      </c>
      <c r="O160" s="61"/>
      <c r="P160" s="161">
        <f t="shared" si="1"/>
        <v>0</v>
      </c>
      <c r="Q160" s="161">
        <v>7.9999999999999996E-6</v>
      </c>
      <c r="R160" s="161">
        <f t="shared" si="2"/>
        <v>3.1999999999999999E-5</v>
      </c>
      <c r="S160" s="161">
        <v>0</v>
      </c>
      <c r="T160" s="162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194</v>
      </c>
      <c r="AT160" s="163" t="s">
        <v>137</v>
      </c>
      <c r="AU160" s="163" t="s">
        <v>142</v>
      </c>
      <c r="AY160" s="17" t="s">
        <v>134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7" t="s">
        <v>142</v>
      </c>
      <c r="BK160" s="164">
        <f t="shared" si="9"/>
        <v>0</v>
      </c>
      <c r="BL160" s="17" t="s">
        <v>194</v>
      </c>
      <c r="BM160" s="163" t="s">
        <v>459</v>
      </c>
    </row>
    <row r="161" spans="1:65" s="2" customFormat="1" ht="24.2" customHeight="1">
      <c r="A161" s="32"/>
      <c r="B161" s="150"/>
      <c r="C161" s="174" t="s">
        <v>194</v>
      </c>
      <c r="D161" s="174" t="s">
        <v>170</v>
      </c>
      <c r="E161" s="175" t="s">
        <v>219</v>
      </c>
      <c r="F161" s="176" t="s">
        <v>220</v>
      </c>
      <c r="G161" s="177" t="s">
        <v>148</v>
      </c>
      <c r="H161" s="178">
        <v>1.6</v>
      </c>
      <c r="I161" s="179"/>
      <c r="J161" s="180">
        <f t="shared" si="0"/>
        <v>0</v>
      </c>
      <c r="K161" s="181"/>
      <c r="L161" s="182"/>
      <c r="M161" s="183" t="s">
        <v>1</v>
      </c>
      <c r="N161" s="184" t="s">
        <v>40</v>
      </c>
      <c r="O161" s="61"/>
      <c r="P161" s="161">
        <f t="shared" si="1"/>
        <v>0</v>
      </c>
      <c r="Q161" s="161">
        <v>2.2000000000000001E-3</v>
      </c>
      <c r="R161" s="161">
        <f t="shared" si="2"/>
        <v>3.5200000000000006E-3</v>
      </c>
      <c r="S161" s="161">
        <v>0</v>
      </c>
      <c r="T161" s="162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3" t="s">
        <v>200</v>
      </c>
      <c r="AT161" s="163" t="s">
        <v>170</v>
      </c>
      <c r="AU161" s="163" t="s">
        <v>142</v>
      </c>
      <c r="AY161" s="17" t="s">
        <v>134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7" t="s">
        <v>142</v>
      </c>
      <c r="BK161" s="164">
        <f t="shared" si="9"/>
        <v>0</v>
      </c>
      <c r="BL161" s="17" t="s">
        <v>194</v>
      </c>
      <c r="BM161" s="163" t="s">
        <v>460</v>
      </c>
    </row>
    <row r="162" spans="1:65" s="2" customFormat="1" ht="24.2" customHeight="1">
      <c r="A162" s="32"/>
      <c r="B162" s="150"/>
      <c r="C162" s="174" t="s">
        <v>222</v>
      </c>
      <c r="D162" s="174" t="s">
        <v>170</v>
      </c>
      <c r="E162" s="175" t="s">
        <v>223</v>
      </c>
      <c r="F162" s="176" t="s">
        <v>224</v>
      </c>
      <c r="G162" s="177" t="s">
        <v>213</v>
      </c>
      <c r="H162" s="178">
        <v>4</v>
      </c>
      <c r="I162" s="179"/>
      <c r="J162" s="180">
        <f t="shared" si="0"/>
        <v>0</v>
      </c>
      <c r="K162" s="181"/>
      <c r="L162" s="182"/>
      <c r="M162" s="183" t="s">
        <v>1</v>
      </c>
      <c r="N162" s="184" t="s">
        <v>40</v>
      </c>
      <c r="O162" s="61"/>
      <c r="P162" s="161">
        <f t="shared" si="1"/>
        <v>0</v>
      </c>
      <c r="Q162" s="161">
        <v>3.8000000000000002E-4</v>
      </c>
      <c r="R162" s="161">
        <f t="shared" si="2"/>
        <v>1.5200000000000001E-3</v>
      </c>
      <c r="S162" s="161">
        <v>0</v>
      </c>
      <c r="T162" s="162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200</v>
      </c>
      <c r="AT162" s="163" t="s">
        <v>170</v>
      </c>
      <c r="AU162" s="163" t="s">
        <v>142</v>
      </c>
      <c r="AY162" s="17" t="s">
        <v>134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7" t="s">
        <v>142</v>
      </c>
      <c r="BK162" s="164">
        <f t="shared" si="9"/>
        <v>0</v>
      </c>
      <c r="BL162" s="17" t="s">
        <v>194</v>
      </c>
      <c r="BM162" s="163" t="s">
        <v>461</v>
      </c>
    </row>
    <row r="163" spans="1:65" s="2" customFormat="1" ht="16.5" customHeight="1">
      <c r="A163" s="32"/>
      <c r="B163" s="150"/>
      <c r="C163" s="174" t="s">
        <v>226</v>
      </c>
      <c r="D163" s="174" t="s">
        <v>170</v>
      </c>
      <c r="E163" s="175" t="s">
        <v>227</v>
      </c>
      <c r="F163" s="176" t="s">
        <v>228</v>
      </c>
      <c r="G163" s="177" t="s">
        <v>213</v>
      </c>
      <c r="H163" s="178">
        <v>20</v>
      </c>
      <c r="I163" s="179"/>
      <c r="J163" s="180">
        <f t="shared" si="0"/>
        <v>0</v>
      </c>
      <c r="K163" s="181"/>
      <c r="L163" s="182"/>
      <c r="M163" s="183" t="s">
        <v>1</v>
      </c>
      <c r="N163" s="184" t="s">
        <v>40</v>
      </c>
      <c r="O163" s="61"/>
      <c r="P163" s="161">
        <f t="shared" si="1"/>
        <v>0</v>
      </c>
      <c r="Q163" s="161">
        <v>3.5E-4</v>
      </c>
      <c r="R163" s="161">
        <f t="shared" si="2"/>
        <v>7.0000000000000001E-3</v>
      </c>
      <c r="S163" s="161">
        <v>0</v>
      </c>
      <c r="T163" s="162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200</v>
      </c>
      <c r="AT163" s="163" t="s">
        <v>170</v>
      </c>
      <c r="AU163" s="163" t="s">
        <v>142</v>
      </c>
      <c r="AY163" s="17" t="s">
        <v>134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7" t="s">
        <v>142</v>
      </c>
      <c r="BK163" s="164">
        <f t="shared" si="9"/>
        <v>0</v>
      </c>
      <c r="BL163" s="17" t="s">
        <v>194</v>
      </c>
      <c r="BM163" s="163" t="s">
        <v>462</v>
      </c>
    </row>
    <row r="164" spans="1:65" s="2" customFormat="1" ht="24.2" customHeight="1">
      <c r="A164" s="32"/>
      <c r="B164" s="150"/>
      <c r="C164" s="151" t="s">
        <v>230</v>
      </c>
      <c r="D164" s="151" t="s">
        <v>137</v>
      </c>
      <c r="E164" s="152" t="s">
        <v>231</v>
      </c>
      <c r="F164" s="153" t="s">
        <v>232</v>
      </c>
      <c r="G164" s="154" t="s">
        <v>148</v>
      </c>
      <c r="H164" s="155">
        <v>185</v>
      </c>
      <c r="I164" s="156"/>
      <c r="J164" s="157">
        <f t="shared" si="0"/>
        <v>0</v>
      </c>
      <c r="K164" s="158"/>
      <c r="L164" s="33"/>
      <c r="M164" s="159" t="s">
        <v>1</v>
      </c>
      <c r="N164" s="160" t="s">
        <v>40</v>
      </c>
      <c r="O164" s="61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194</v>
      </c>
      <c r="AT164" s="163" t="s">
        <v>137</v>
      </c>
      <c r="AU164" s="163" t="s">
        <v>142</v>
      </c>
      <c r="AY164" s="17" t="s">
        <v>134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7" t="s">
        <v>142</v>
      </c>
      <c r="BK164" s="164">
        <f t="shared" si="9"/>
        <v>0</v>
      </c>
      <c r="BL164" s="17" t="s">
        <v>194</v>
      </c>
      <c r="BM164" s="163" t="s">
        <v>463</v>
      </c>
    </row>
    <row r="165" spans="1:65" s="2" customFormat="1" ht="16.5" customHeight="1">
      <c r="A165" s="32"/>
      <c r="B165" s="150"/>
      <c r="C165" s="174" t="s">
        <v>7</v>
      </c>
      <c r="D165" s="174" t="s">
        <v>170</v>
      </c>
      <c r="E165" s="175" t="s">
        <v>234</v>
      </c>
      <c r="F165" s="176" t="s">
        <v>235</v>
      </c>
      <c r="G165" s="177" t="s">
        <v>148</v>
      </c>
      <c r="H165" s="178">
        <v>212.75</v>
      </c>
      <c r="I165" s="179"/>
      <c r="J165" s="180">
        <f t="shared" si="0"/>
        <v>0</v>
      </c>
      <c r="K165" s="181"/>
      <c r="L165" s="182"/>
      <c r="M165" s="183" t="s">
        <v>1</v>
      </c>
      <c r="N165" s="184" t="s">
        <v>40</v>
      </c>
      <c r="O165" s="61"/>
      <c r="P165" s="161">
        <f t="shared" si="1"/>
        <v>0</v>
      </c>
      <c r="Q165" s="161">
        <v>2.9999999999999997E-4</v>
      </c>
      <c r="R165" s="161">
        <f t="shared" si="2"/>
        <v>6.3824999999999993E-2</v>
      </c>
      <c r="S165" s="161">
        <v>0</v>
      </c>
      <c r="T165" s="162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200</v>
      </c>
      <c r="AT165" s="163" t="s">
        <v>170</v>
      </c>
      <c r="AU165" s="163" t="s">
        <v>142</v>
      </c>
      <c r="AY165" s="17" t="s">
        <v>134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7" t="s">
        <v>142</v>
      </c>
      <c r="BK165" s="164">
        <f t="shared" si="9"/>
        <v>0</v>
      </c>
      <c r="BL165" s="17" t="s">
        <v>194</v>
      </c>
      <c r="BM165" s="163" t="s">
        <v>464</v>
      </c>
    </row>
    <row r="166" spans="1:65" s="13" customFormat="1" ht="11.25">
      <c r="B166" s="165"/>
      <c r="D166" s="166" t="s">
        <v>144</v>
      </c>
      <c r="F166" s="168" t="s">
        <v>237</v>
      </c>
      <c r="H166" s="169">
        <v>212.75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144</v>
      </c>
      <c r="AU166" s="167" t="s">
        <v>142</v>
      </c>
      <c r="AV166" s="13" t="s">
        <v>142</v>
      </c>
      <c r="AW166" s="13" t="s">
        <v>3</v>
      </c>
      <c r="AX166" s="13" t="s">
        <v>82</v>
      </c>
      <c r="AY166" s="167" t="s">
        <v>134</v>
      </c>
    </row>
    <row r="167" spans="1:65" s="2" customFormat="1" ht="24.2" customHeight="1">
      <c r="A167" s="32"/>
      <c r="B167" s="150"/>
      <c r="C167" s="151" t="s">
        <v>238</v>
      </c>
      <c r="D167" s="151" t="s">
        <v>137</v>
      </c>
      <c r="E167" s="152" t="s">
        <v>239</v>
      </c>
      <c r="F167" s="153" t="s">
        <v>240</v>
      </c>
      <c r="G167" s="154" t="s">
        <v>156</v>
      </c>
      <c r="H167" s="155">
        <v>1.0249999999999999</v>
      </c>
      <c r="I167" s="156"/>
      <c r="J167" s="157">
        <f>ROUND(I167*H167,2)</f>
        <v>0</v>
      </c>
      <c r="K167" s="158"/>
      <c r="L167" s="33"/>
      <c r="M167" s="159" t="s">
        <v>1</v>
      </c>
      <c r="N167" s="160" t="s">
        <v>40</v>
      </c>
      <c r="O167" s="61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194</v>
      </c>
      <c r="AT167" s="163" t="s">
        <v>137</v>
      </c>
      <c r="AU167" s="163" t="s">
        <v>142</v>
      </c>
      <c r="AY167" s="17" t="s">
        <v>134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7" t="s">
        <v>142</v>
      </c>
      <c r="BK167" s="164">
        <f>ROUND(I167*H167,2)</f>
        <v>0</v>
      </c>
      <c r="BL167" s="17" t="s">
        <v>194</v>
      </c>
      <c r="BM167" s="163" t="s">
        <v>465</v>
      </c>
    </row>
    <row r="168" spans="1:65" s="12" customFormat="1" ht="22.9" customHeight="1">
      <c r="B168" s="137"/>
      <c r="D168" s="138" t="s">
        <v>73</v>
      </c>
      <c r="E168" s="148" t="s">
        <v>242</v>
      </c>
      <c r="F168" s="148" t="s">
        <v>243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SUM(P169:P173)</f>
        <v>0</v>
      </c>
      <c r="Q168" s="143"/>
      <c r="R168" s="144">
        <f>SUM(R169:R173)</f>
        <v>2.5777959200000002</v>
      </c>
      <c r="S168" s="143"/>
      <c r="T168" s="145">
        <f>SUM(T169:T173)</f>
        <v>0</v>
      </c>
      <c r="AR168" s="138" t="s">
        <v>142</v>
      </c>
      <c r="AT168" s="146" t="s">
        <v>73</v>
      </c>
      <c r="AU168" s="146" t="s">
        <v>82</v>
      </c>
      <c r="AY168" s="138" t="s">
        <v>134</v>
      </c>
      <c r="BK168" s="147">
        <f>SUM(BK169:BK173)</f>
        <v>0</v>
      </c>
    </row>
    <row r="169" spans="1:65" s="2" customFormat="1" ht="24.2" customHeight="1">
      <c r="A169" s="32"/>
      <c r="B169" s="150"/>
      <c r="C169" s="151" t="s">
        <v>244</v>
      </c>
      <c r="D169" s="151" t="s">
        <v>137</v>
      </c>
      <c r="E169" s="152" t="s">
        <v>245</v>
      </c>
      <c r="F169" s="153" t="s">
        <v>246</v>
      </c>
      <c r="G169" s="154" t="s">
        <v>148</v>
      </c>
      <c r="H169" s="155">
        <v>172.31200000000001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40</v>
      </c>
      <c r="O169" s="61"/>
      <c r="P169" s="161">
        <f>O169*H169</f>
        <v>0</v>
      </c>
      <c r="Q169" s="161">
        <v>1.16E-3</v>
      </c>
      <c r="R169" s="161">
        <f>Q169*H169</f>
        <v>0.19988192000000002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194</v>
      </c>
      <c r="AT169" s="163" t="s">
        <v>137</v>
      </c>
      <c r="AU169" s="163" t="s">
        <v>142</v>
      </c>
      <c r="AY169" s="17" t="s">
        <v>134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7" t="s">
        <v>142</v>
      </c>
      <c r="BK169" s="164">
        <f>ROUND(I169*H169,2)</f>
        <v>0</v>
      </c>
      <c r="BL169" s="17" t="s">
        <v>194</v>
      </c>
      <c r="BM169" s="163" t="s">
        <v>466</v>
      </c>
    </row>
    <row r="170" spans="1:65" s="13" customFormat="1" ht="11.25">
      <c r="B170" s="165"/>
      <c r="D170" s="166" t="s">
        <v>144</v>
      </c>
      <c r="E170" s="167" t="s">
        <v>1</v>
      </c>
      <c r="F170" s="168" t="s">
        <v>206</v>
      </c>
      <c r="H170" s="169">
        <v>172.31200000000001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144</v>
      </c>
      <c r="AU170" s="167" t="s">
        <v>142</v>
      </c>
      <c r="AV170" s="13" t="s">
        <v>142</v>
      </c>
      <c r="AW170" s="13" t="s">
        <v>30</v>
      </c>
      <c r="AX170" s="13" t="s">
        <v>82</v>
      </c>
      <c r="AY170" s="167" t="s">
        <v>134</v>
      </c>
    </row>
    <row r="171" spans="1:65" s="2" customFormat="1" ht="24.2" customHeight="1">
      <c r="A171" s="32"/>
      <c r="B171" s="150"/>
      <c r="C171" s="174" t="s">
        <v>248</v>
      </c>
      <c r="D171" s="174" t="s">
        <v>170</v>
      </c>
      <c r="E171" s="175" t="s">
        <v>249</v>
      </c>
      <c r="F171" s="176" t="s">
        <v>250</v>
      </c>
      <c r="G171" s="177" t="s">
        <v>148</v>
      </c>
      <c r="H171" s="178">
        <v>396.31900000000002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O171" s="61"/>
      <c r="P171" s="161">
        <f>O171*H171</f>
        <v>0</v>
      </c>
      <c r="Q171" s="161">
        <v>6.0000000000000001E-3</v>
      </c>
      <c r="R171" s="161">
        <f>Q171*H171</f>
        <v>2.3779140000000001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200</v>
      </c>
      <c r="AT171" s="163" t="s">
        <v>170</v>
      </c>
      <c r="AU171" s="163" t="s">
        <v>142</v>
      </c>
      <c r="AY171" s="17" t="s">
        <v>134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142</v>
      </c>
      <c r="BK171" s="164">
        <f>ROUND(I171*H171,2)</f>
        <v>0</v>
      </c>
      <c r="BL171" s="17" t="s">
        <v>194</v>
      </c>
      <c r="BM171" s="163" t="s">
        <v>467</v>
      </c>
    </row>
    <row r="172" spans="1:65" s="13" customFormat="1" ht="11.25">
      <c r="B172" s="165"/>
      <c r="D172" s="166" t="s">
        <v>144</v>
      </c>
      <c r="E172" s="167" t="s">
        <v>1</v>
      </c>
      <c r="F172" s="168" t="s">
        <v>252</v>
      </c>
      <c r="H172" s="169">
        <v>396.31900000000002</v>
      </c>
      <c r="I172" s="170"/>
      <c r="L172" s="165"/>
      <c r="M172" s="171"/>
      <c r="N172" s="172"/>
      <c r="O172" s="172"/>
      <c r="P172" s="172"/>
      <c r="Q172" s="172"/>
      <c r="R172" s="172"/>
      <c r="S172" s="172"/>
      <c r="T172" s="173"/>
      <c r="AT172" s="167" t="s">
        <v>144</v>
      </c>
      <c r="AU172" s="167" t="s">
        <v>142</v>
      </c>
      <c r="AV172" s="13" t="s">
        <v>142</v>
      </c>
      <c r="AW172" s="13" t="s">
        <v>30</v>
      </c>
      <c r="AX172" s="13" t="s">
        <v>82</v>
      </c>
      <c r="AY172" s="167" t="s">
        <v>134</v>
      </c>
    </row>
    <row r="173" spans="1:65" s="2" customFormat="1" ht="24.2" customHeight="1">
      <c r="A173" s="32"/>
      <c r="B173" s="150"/>
      <c r="C173" s="151" t="s">
        <v>253</v>
      </c>
      <c r="D173" s="151" t="s">
        <v>137</v>
      </c>
      <c r="E173" s="152" t="s">
        <v>254</v>
      </c>
      <c r="F173" s="153" t="s">
        <v>255</v>
      </c>
      <c r="G173" s="154" t="s">
        <v>156</v>
      </c>
      <c r="H173" s="155">
        <v>2.5779999999999998</v>
      </c>
      <c r="I173" s="156"/>
      <c r="J173" s="157">
        <f>ROUND(I173*H173,2)</f>
        <v>0</v>
      </c>
      <c r="K173" s="158"/>
      <c r="L173" s="33"/>
      <c r="M173" s="159" t="s">
        <v>1</v>
      </c>
      <c r="N173" s="160" t="s">
        <v>40</v>
      </c>
      <c r="O173" s="61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194</v>
      </c>
      <c r="AT173" s="163" t="s">
        <v>137</v>
      </c>
      <c r="AU173" s="163" t="s">
        <v>142</v>
      </c>
      <c r="AY173" s="17" t="s">
        <v>134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7" t="s">
        <v>142</v>
      </c>
      <c r="BK173" s="164">
        <f>ROUND(I173*H173,2)</f>
        <v>0</v>
      </c>
      <c r="BL173" s="17" t="s">
        <v>194</v>
      </c>
      <c r="BM173" s="163" t="s">
        <v>468</v>
      </c>
    </row>
    <row r="174" spans="1:65" s="12" customFormat="1" ht="22.9" customHeight="1">
      <c r="B174" s="137"/>
      <c r="D174" s="138" t="s">
        <v>73</v>
      </c>
      <c r="E174" s="148" t="s">
        <v>257</v>
      </c>
      <c r="F174" s="148" t="s">
        <v>258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SUM(P175:P198)</f>
        <v>0</v>
      </c>
      <c r="Q174" s="143"/>
      <c r="R174" s="144">
        <f>SUM(R175:R198)</f>
        <v>7.3664204794900012</v>
      </c>
      <c r="S174" s="143"/>
      <c r="T174" s="145">
        <f>SUM(T175:T198)</f>
        <v>1.0261800000000001</v>
      </c>
      <c r="AR174" s="138" t="s">
        <v>142</v>
      </c>
      <c r="AT174" s="146" t="s">
        <v>73</v>
      </c>
      <c r="AU174" s="146" t="s">
        <v>82</v>
      </c>
      <c r="AY174" s="138" t="s">
        <v>134</v>
      </c>
      <c r="BK174" s="147">
        <f>SUM(BK175:BK198)</f>
        <v>0</v>
      </c>
    </row>
    <row r="175" spans="1:65" s="2" customFormat="1" ht="33" customHeight="1">
      <c r="A175" s="32"/>
      <c r="B175" s="150"/>
      <c r="C175" s="151" t="s">
        <v>259</v>
      </c>
      <c r="D175" s="151" t="s">
        <v>137</v>
      </c>
      <c r="E175" s="152" t="s">
        <v>260</v>
      </c>
      <c r="F175" s="153" t="s">
        <v>261</v>
      </c>
      <c r="G175" s="154" t="s">
        <v>148</v>
      </c>
      <c r="H175" s="155">
        <v>177.15600000000001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40</v>
      </c>
      <c r="O175" s="61"/>
      <c r="P175" s="161">
        <f>O175*H175</f>
        <v>0</v>
      </c>
      <c r="Q175" s="161">
        <v>0</v>
      </c>
      <c r="R175" s="161">
        <f>Q175*H175</f>
        <v>0</v>
      </c>
      <c r="S175" s="161">
        <v>5.0000000000000001E-3</v>
      </c>
      <c r="T175" s="162">
        <f>S175*H175</f>
        <v>0.88578000000000001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194</v>
      </c>
      <c r="AT175" s="163" t="s">
        <v>137</v>
      </c>
      <c r="AU175" s="163" t="s">
        <v>142</v>
      </c>
      <c r="AY175" s="17" t="s">
        <v>134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7" t="s">
        <v>142</v>
      </c>
      <c r="BK175" s="164">
        <f>ROUND(I175*H175,2)</f>
        <v>0</v>
      </c>
      <c r="BL175" s="17" t="s">
        <v>194</v>
      </c>
      <c r="BM175" s="163" t="s">
        <v>469</v>
      </c>
    </row>
    <row r="176" spans="1:65" s="13" customFormat="1" ht="11.25">
      <c r="B176" s="165"/>
      <c r="D176" s="166" t="s">
        <v>144</v>
      </c>
      <c r="E176" s="167" t="s">
        <v>1</v>
      </c>
      <c r="F176" s="168" t="s">
        <v>263</v>
      </c>
      <c r="H176" s="169">
        <v>177.15600000000001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144</v>
      </c>
      <c r="AU176" s="167" t="s">
        <v>142</v>
      </c>
      <c r="AV176" s="13" t="s">
        <v>142</v>
      </c>
      <c r="AW176" s="13" t="s">
        <v>30</v>
      </c>
      <c r="AX176" s="13" t="s">
        <v>82</v>
      </c>
      <c r="AY176" s="167" t="s">
        <v>134</v>
      </c>
    </row>
    <row r="177" spans="1:65" s="2" customFormat="1" ht="33" customHeight="1">
      <c r="A177" s="32"/>
      <c r="B177" s="150"/>
      <c r="C177" s="151" t="s">
        <v>264</v>
      </c>
      <c r="D177" s="151" t="s">
        <v>137</v>
      </c>
      <c r="E177" s="152" t="s">
        <v>265</v>
      </c>
      <c r="F177" s="153" t="s">
        <v>266</v>
      </c>
      <c r="G177" s="154" t="s">
        <v>267</v>
      </c>
      <c r="H177" s="155">
        <v>5.85</v>
      </c>
      <c r="I177" s="156"/>
      <c r="J177" s="157">
        <f>ROUND(I177*H177,2)</f>
        <v>0</v>
      </c>
      <c r="K177" s="158"/>
      <c r="L177" s="33"/>
      <c r="M177" s="159" t="s">
        <v>1</v>
      </c>
      <c r="N177" s="160" t="s">
        <v>40</v>
      </c>
      <c r="O177" s="61"/>
      <c r="P177" s="161">
        <f>O177*H177</f>
        <v>0</v>
      </c>
      <c r="Q177" s="161">
        <v>0</v>
      </c>
      <c r="R177" s="161">
        <f>Q177*H177</f>
        <v>0</v>
      </c>
      <c r="S177" s="161">
        <v>2.4E-2</v>
      </c>
      <c r="T177" s="162">
        <f>S177*H177</f>
        <v>0.1404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3" t="s">
        <v>194</v>
      </c>
      <c r="AT177" s="163" t="s">
        <v>137</v>
      </c>
      <c r="AU177" s="163" t="s">
        <v>142</v>
      </c>
      <c r="AY177" s="17" t="s">
        <v>134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7" t="s">
        <v>142</v>
      </c>
      <c r="BK177" s="164">
        <f>ROUND(I177*H177,2)</f>
        <v>0</v>
      </c>
      <c r="BL177" s="17" t="s">
        <v>194</v>
      </c>
      <c r="BM177" s="163" t="s">
        <v>470</v>
      </c>
    </row>
    <row r="178" spans="1:65" s="14" customFormat="1" ht="11.25">
      <c r="B178" s="185"/>
      <c r="D178" s="166" t="s">
        <v>144</v>
      </c>
      <c r="E178" s="186" t="s">
        <v>1</v>
      </c>
      <c r="F178" s="187" t="s">
        <v>269</v>
      </c>
      <c r="H178" s="186" t="s">
        <v>1</v>
      </c>
      <c r="I178" s="188"/>
      <c r="L178" s="185"/>
      <c r="M178" s="189"/>
      <c r="N178" s="190"/>
      <c r="O178" s="190"/>
      <c r="P178" s="190"/>
      <c r="Q178" s="190"/>
      <c r="R178" s="190"/>
      <c r="S178" s="190"/>
      <c r="T178" s="191"/>
      <c r="AT178" s="186" t="s">
        <v>144</v>
      </c>
      <c r="AU178" s="186" t="s">
        <v>142</v>
      </c>
      <c r="AV178" s="14" t="s">
        <v>82</v>
      </c>
      <c r="AW178" s="14" t="s">
        <v>30</v>
      </c>
      <c r="AX178" s="14" t="s">
        <v>74</v>
      </c>
      <c r="AY178" s="186" t="s">
        <v>134</v>
      </c>
    </row>
    <row r="179" spans="1:65" s="13" customFormat="1" ht="11.25">
      <c r="B179" s="165"/>
      <c r="D179" s="166" t="s">
        <v>144</v>
      </c>
      <c r="E179" s="167" t="s">
        <v>1</v>
      </c>
      <c r="F179" s="168" t="s">
        <v>270</v>
      </c>
      <c r="H179" s="169">
        <v>5.85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144</v>
      </c>
      <c r="AU179" s="167" t="s">
        <v>142</v>
      </c>
      <c r="AV179" s="13" t="s">
        <v>142</v>
      </c>
      <c r="AW179" s="13" t="s">
        <v>30</v>
      </c>
      <c r="AX179" s="13" t="s">
        <v>82</v>
      </c>
      <c r="AY179" s="167" t="s">
        <v>134</v>
      </c>
    </row>
    <row r="180" spans="1:65" s="2" customFormat="1" ht="24.2" customHeight="1">
      <c r="A180" s="32"/>
      <c r="B180" s="150"/>
      <c r="C180" s="151" t="s">
        <v>271</v>
      </c>
      <c r="D180" s="151" t="s">
        <v>137</v>
      </c>
      <c r="E180" s="152" t="s">
        <v>272</v>
      </c>
      <c r="F180" s="153" t="s">
        <v>273</v>
      </c>
      <c r="G180" s="154" t="s">
        <v>267</v>
      </c>
      <c r="H180" s="155">
        <v>330</v>
      </c>
      <c r="I180" s="156"/>
      <c r="J180" s="157">
        <f>ROUND(I180*H180,2)</f>
        <v>0</v>
      </c>
      <c r="K180" s="158"/>
      <c r="L180" s="33"/>
      <c r="M180" s="159" t="s">
        <v>1</v>
      </c>
      <c r="N180" s="160" t="s">
        <v>40</v>
      </c>
      <c r="O180" s="61"/>
      <c r="P180" s="161">
        <f>O180*H180</f>
        <v>0</v>
      </c>
      <c r="Q180" s="161">
        <v>2.5999999999999998E-4</v>
      </c>
      <c r="R180" s="161">
        <f>Q180*H180</f>
        <v>8.5799999999999987E-2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194</v>
      </c>
      <c r="AT180" s="163" t="s">
        <v>137</v>
      </c>
      <c r="AU180" s="163" t="s">
        <v>142</v>
      </c>
      <c r="AY180" s="17" t="s">
        <v>134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142</v>
      </c>
      <c r="BK180" s="164">
        <f>ROUND(I180*H180,2)</f>
        <v>0</v>
      </c>
      <c r="BL180" s="17" t="s">
        <v>194</v>
      </c>
      <c r="BM180" s="163" t="s">
        <v>471</v>
      </c>
    </row>
    <row r="181" spans="1:65" s="14" customFormat="1" ht="11.25">
      <c r="B181" s="185"/>
      <c r="D181" s="166" t="s">
        <v>144</v>
      </c>
      <c r="E181" s="186" t="s">
        <v>1</v>
      </c>
      <c r="F181" s="187" t="s">
        <v>275</v>
      </c>
      <c r="H181" s="186" t="s">
        <v>1</v>
      </c>
      <c r="I181" s="188"/>
      <c r="L181" s="185"/>
      <c r="M181" s="189"/>
      <c r="N181" s="190"/>
      <c r="O181" s="190"/>
      <c r="P181" s="190"/>
      <c r="Q181" s="190"/>
      <c r="R181" s="190"/>
      <c r="S181" s="190"/>
      <c r="T181" s="191"/>
      <c r="AT181" s="186" t="s">
        <v>144</v>
      </c>
      <c r="AU181" s="186" t="s">
        <v>142</v>
      </c>
      <c r="AV181" s="14" t="s">
        <v>82</v>
      </c>
      <c r="AW181" s="14" t="s">
        <v>30</v>
      </c>
      <c r="AX181" s="14" t="s">
        <v>74</v>
      </c>
      <c r="AY181" s="186" t="s">
        <v>134</v>
      </c>
    </row>
    <row r="182" spans="1:65" s="13" customFormat="1" ht="11.25">
      <c r="B182" s="165"/>
      <c r="D182" s="166" t="s">
        <v>144</v>
      </c>
      <c r="E182" s="167" t="s">
        <v>1</v>
      </c>
      <c r="F182" s="168" t="s">
        <v>472</v>
      </c>
      <c r="H182" s="169">
        <v>330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144</v>
      </c>
      <c r="AU182" s="167" t="s">
        <v>142</v>
      </c>
      <c r="AV182" s="13" t="s">
        <v>142</v>
      </c>
      <c r="AW182" s="13" t="s">
        <v>30</v>
      </c>
      <c r="AX182" s="13" t="s">
        <v>82</v>
      </c>
      <c r="AY182" s="167" t="s">
        <v>134</v>
      </c>
    </row>
    <row r="183" spans="1:65" s="2" customFormat="1" ht="24.2" customHeight="1">
      <c r="A183" s="32"/>
      <c r="B183" s="150"/>
      <c r="C183" s="151" t="s">
        <v>277</v>
      </c>
      <c r="D183" s="151" t="s">
        <v>137</v>
      </c>
      <c r="E183" s="152" t="s">
        <v>278</v>
      </c>
      <c r="F183" s="153" t="s">
        <v>279</v>
      </c>
      <c r="G183" s="154" t="s">
        <v>267</v>
      </c>
      <c r="H183" s="155">
        <v>94.1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40</v>
      </c>
      <c r="O183" s="61"/>
      <c r="P183" s="161">
        <f>O183*H183</f>
        <v>0</v>
      </c>
      <c r="Q183" s="161">
        <v>2.5999999999999998E-4</v>
      </c>
      <c r="R183" s="161">
        <f>Q183*H183</f>
        <v>2.4465999999999995E-2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194</v>
      </c>
      <c r="AT183" s="163" t="s">
        <v>137</v>
      </c>
      <c r="AU183" s="163" t="s">
        <v>142</v>
      </c>
      <c r="AY183" s="17" t="s">
        <v>134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7" t="s">
        <v>142</v>
      </c>
      <c r="BK183" s="164">
        <f>ROUND(I183*H183,2)</f>
        <v>0</v>
      </c>
      <c r="BL183" s="17" t="s">
        <v>194</v>
      </c>
      <c r="BM183" s="163" t="s">
        <v>473</v>
      </c>
    </row>
    <row r="184" spans="1:65" s="14" customFormat="1" ht="11.25">
      <c r="B184" s="185"/>
      <c r="D184" s="166" t="s">
        <v>144</v>
      </c>
      <c r="E184" s="186" t="s">
        <v>1</v>
      </c>
      <c r="F184" s="187" t="s">
        <v>281</v>
      </c>
      <c r="H184" s="186" t="s">
        <v>1</v>
      </c>
      <c r="I184" s="188"/>
      <c r="L184" s="185"/>
      <c r="M184" s="189"/>
      <c r="N184" s="190"/>
      <c r="O184" s="190"/>
      <c r="P184" s="190"/>
      <c r="Q184" s="190"/>
      <c r="R184" s="190"/>
      <c r="S184" s="190"/>
      <c r="T184" s="191"/>
      <c r="AT184" s="186" t="s">
        <v>144</v>
      </c>
      <c r="AU184" s="186" t="s">
        <v>142</v>
      </c>
      <c r="AV184" s="14" t="s">
        <v>82</v>
      </c>
      <c r="AW184" s="14" t="s">
        <v>30</v>
      </c>
      <c r="AX184" s="14" t="s">
        <v>74</v>
      </c>
      <c r="AY184" s="186" t="s">
        <v>134</v>
      </c>
    </row>
    <row r="185" spans="1:65" s="13" customFormat="1" ht="11.25">
      <c r="B185" s="165"/>
      <c r="D185" s="166" t="s">
        <v>144</v>
      </c>
      <c r="E185" s="167" t="s">
        <v>1</v>
      </c>
      <c r="F185" s="168" t="s">
        <v>474</v>
      </c>
      <c r="H185" s="169">
        <v>26.3</v>
      </c>
      <c r="I185" s="170"/>
      <c r="L185" s="165"/>
      <c r="M185" s="171"/>
      <c r="N185" s="172"/>
      <c r="O185" s="172"/>
      <c r="P185" s="172"/>
      <c r="Q185" s="172"/>
      <c r="R185" s="172"/>
      <c r="S185" s="172"/>
      <c r="T185" s="173"/>
      <c r="AT185" s="167" t="s">
        <v>144</v>
      </c>
      <c r="AU185" s="167" t="s">
        <v>142</v>
      </c>
      <c r="AV185" s="13" t="s">
        <v>142</v>
      </c>
      <c r="AW185" s="13" t="s">
        <v>30</v>
      </c>
      <c r="AX185" s="13" t="s">
        <v>74</v>
      </c>
      <c r="AY185" s="167" t="s">
        <v>134</v>
      </c>
    </row>
    <row r="186" spans="1:65" s="14" customFormat="1" ht="11.25">
      <c r="B186" s="185"/>
      <c r="D186" s="166" t="s">
        <v>144</v>
      </c>
      <c r="E186" s="186" t="s">
        <v>1</v>
      </c>
      <c r="F186" s="187" t="s">
        <v>269</v>
      </c>
      <c r="H186" s="186" t="s">
        <v>1</v>
      </c>
      <c r="I186" s="188"/>
      <c r="L186" s="185"/>
      <c r="M186" s="189"/>
      <c r="N186" s="190"/>
      <c r="O186" s="190"/>
      <c r="P186" s="190"/>
      <c r="Q186" s="190"/>
      <c r="R186" s="190"/>
      <c r="S186" s="190"/>
      <c r="T186" s="191"/>
      <c r="AT186" s="186" t="s">
        <v>144</v>
      </c>
      <c r="AU186" s="186" t="s">
        <v>142</v>
      </c>
      <c r="AV186" s="14" t="s">
        <v>82</v>
      </c>
      <c r="AW186" s="14" t="s">
        <v>30</v>
      </c>
      <c r="AX186" s="14" t="s">
        <v>74</v>
      </c>
      <c r="AY186" s="186" t="s">
        <v>134</v>
      </c>
    </row>
    <row r="187" spans="1:65" s="13" customFormat="1" ht="11.25">
      <c r="B187" s="165"/>
      <c r="D187" s="166" t="s">
        <v>144</v>
      </c>
      <c r="E187" s="167" t="s">
        <v>1</v>
      </c>
      <c r="F187" s="168" t="s">
        <v>270</v>
      </c>
      <c r="H187" s="169">
        <v>5.85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144</v>
      </c>
      <c r="AU187" s="167" t="s">
        <v>142</v>
      </c>
      <c r="AV187" s="13" t="s">
        <v>142</v>
      </c>
      <c r="AW187" s="13" t="s">
        <v>30</v>
      </c>
      <c r="AX187" s="13" t="s">
        <v>74</v>
      </c>
      <c r="AY187" s="167" t="s">
        <v>134</v>
      </c>
    </row>
    <row r="188" spans="1:65" s="14" customFormat="1" ht="11.25">
      <c r="B188" s="185"/>
      <c r="D188" s="166" t="s">
        <v>144</v>
      </c>
      <c r="E188" s="186" t="s">
        <v>1</v>
      </c>
      <c r="F188" s="187" t="s">
        <v>283</v>
      </c>
      <c r="H188" s="186" t="s">
        <v>1</v>
      </c>
      <c r="I188" s="188"/>
      <c r="L188" s="185"/>
      <c r="M188" s="189"/>
      <c r="N188" s="190"/>
      <c r="O188" s="190"/>
      <c r="P188" s="190"/>
      <c r="Q188" s="190"/>
      <c r="R188" s="190"/>
      <c r="S188" s="190"/>
      <c r="T188" s="191"/>
      <c r="AT188" s="186" t="s">
        <v>144</v>
      </c>
      <c r="AU188" s="186" t="s">
        <v>142</v>
      </c>
      <c r="AV188" s="14" t="s">
        <v>82</v>
      </c>
      <c r="AW188" s="14" t="s">
        <v>30</v>
      </c>
      <c r="AX188" s="14" t="s">
        <v>74</v>
      </c>
      <c r="AY188" s="186" t="s">
        <v>134</v>
      </c>
    </row>
    <row r="189" spans="1:65" s="13" customFormat="1" ht="11.25">
      <c r="B189" s="165"/>
      <c r="D189" s="166" t="s">
        <v>144</v>
      </c>
      <c r="E189" s="167" t="s">
        <v>1</v>
      </c>
      <c r="F189" s="168" t="s">
        <v>475</v>
      </c>
      <c r="H189" s="169">
        <v>61.95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144</v>
      </c>
      <c r="AU189" s="167" t="s">
        <v>142</v>
      </c>
      <c r="AV189" s="13" t="s">
        <v>142</v>
      </c>
      <c r="AW189" s="13" t="s">
        <v>30</v>
      </c>
      <c r="AX189" s="13" t="s">
        <v>74</v>
      </c>
      <c r="AY189" s="167" t="s">
        <v>134</v>
      </c>
    </row>
    <row r="190" spans="1:65" s="15" customFormat="1" ht="11.25">
      <c r="B190" s="192"/>
      <c r="D190" s="166" t="s">
        <v>144</v>
      </c>
      <c r="E190" s="193" t="s">
        <v>1</v>
      </c>
      <c r="F190" s="194" t="s">
        <v>285</v>
      </c>
      <c r="H190" s="195">
        <v>94.1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144</v>
      </c>
      <c r="AU190" s="193" t="s">
        <v>142</v>
      </c>
      <c r="AV190" s="15" t="s">
        <v>141</v>
      </c>
      <c r="AW190" s="15" t="s">
        <v>30</v>
      </c>
      <c r="AX190" s="15" t="s">
        <v>82</v>
      </c>
      <c r="AY190" s="193" t="s">
        <v>134</v>
      </c>
    </row>
    <row r="191" spans="1:65" s="2" customFormat="1" ht="24.2" customHeight="1">
      <c r="A191" s="32"/>
      <c r="B191" s="150"/>
      <c r="C191" s="174" t="s">
        <v>286</v>
      </c>
      <c r="D191" s="174" t="s">
        <v>170</v>
      </c>
      <c r="E191" s="175" t="s">
        <v>287</v>
      </c>
      <c r="F191" s="176" t="s">
        <v>288</v>
      </c>
      <c r="G191" s="177" t="s">
        <v>140</v>
      </c>
      <c r="H191" s="178">
        <v>9.8970000000000002</v>
      </c>
      <c r="I191" s="179"/>
      <c r="J191" s="180">
        <f>ROUND(I191*H191,2)</f>
        <v>0</v>
      </c>
      <c r="K191" s="181"/>
      <c r="L191" s="182"/>
      <c r="M191" s="183" t="s">
        <v>1</v>
      </c>
      <c r="N191" s="184" t="s">
        <v>40</v>
      </c>
      <c r="O191" s="61"/>
      <c r="P191" s="161">
        <f>O191*H191</f>
        <v>0</v>
      </c>
      <c r="Q191" s="161">
        <v>0.55000000000000004</v>
      </c>
      <c r="R191" s="161">
        <f>Q191*H191</f>
        <v>5.4433500000000006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200</v>
      </c>
      <c r="AT191" s="163" t="s">
        <v>170</v>
      </c>
      <c r="AU191" s="163" t="s">
        <v>142</v>
      </c>
      <c r="AY191" s="17" t="s">
        <v>134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142</v>
      </c>
      <c r="BK191" s="164">
        <f>ROUND(I191*H191,2)</f>
        <v>0</v>
      </c>
      <c r="BL191" s="17" t="s">
        <v>194</v>
      </c>
      <c r="BM191" s="163" t="s">
        <v>476</v>
      </c>
    </row>
    <row r="192" spans="1:65" s="13" customFormat="1" ht="11.25">
      <c r="B192" s="165"/>
      <c r="D192" s="166" t="s">
        <v>144</v>
      </c>
      <c r="E192" s="167" t="s">
        <v>1</v>
      </c>
      <c r="F192" s="168" t="s">
        <v>477</v>
      </c>
      <c r="H192" s="169">
        <v>8.9969999999999999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144</v>
      </c>
      <c r="AU192" s="167" t="s">
        <v>142</v>
      </c>
      <c r="AV192" s="13" t="s">
        <v>142</v>
      </c>
      <c r="AW192" s="13" t="s">
        <v>30</v>
      </c>
      <c r="AX192" s="13" t="s">
        <v>82</v>
      </c>
      <c r="AY192" s="167" t="s">
        <v>134</v>
      </c>
    </row>
    <row r="193" spans="1:65" s="13" customFormat="1" ht="11.25">
      <c r="B193" s="165"/>
      <c r="D193" s="166" t="s">
        <v>144</v>
      </c>
      <c r="F193" s="168" t="s">
        <v>478</v>
      </c>
      <c r="H193" s="169">
        <v>9.8970000000000002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144</v>
      </c>
      <c r="AU193" s="167" t="s">
        <v>142</v>
      </c>
      <c r="AV193" s="13" t="s">
        <v>142</v>
      </c>
      <c r="AW193" s="13" t="s">
        <v>3</v>
      </c>
      <c r="AX193" s="13" t="s">
        <v>82</v>
      </c>
      <c r="AY193" s="167" t="s">
        <v>134</v>
      </c>
    </row>
    <row r="194" spans="1:65" s="2" customFormat="1" ht="24.2" customHeight="1">
      <c r="A194" s="32"/>
      <c r="B194" s="150"/>
      <c r="C194" s="151" t="s">
        <v>292</v>
      </c>
      <c r="D194" s="151" t="s">
        <v>137</v>
      </c>
      <c r="E194" s="152" t="s">
        <v>293</v>
      </c>
      <c r="F194" s="153" t="s">
        <v>294</v>
      </c>
      <c r="G194" s="154" t="s">
        <v>148</v>
      </c>
      <c r="H194" s="155">
        <v>185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40</v>
      </c>
      <c r="O194" s="61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194</v>
      </c>
      <c r="AT194" s="163" t="s">
        <v>137</v>
      </c>
      <c r="AU194" s="163" t="s">
        <v>142</v>
      </c>
      <c r="AY194" s="17" t="s">
        <v>134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7" t="s">
        <v>142</v>
      </c>
      <c r="BK194" s="164">
        <f>ROUND(I194*H194,2)</f>
        <v>0</v>
      </c>
      <c r="BL194" s="17" t="s">
        <v>194</v>
      </c>
      <c r="BM194" s="163" t="s">
        <v>479</v>
      </c>
    </row>
    <row r="195" spans="1:65" s="2" customFormat="1" ht="16.5" customHeight="1">
      <c r="A195" s="32"/>
      <c r="B195" s="150"/>
      <c r="C195" s="174" t="s">
        <v>296</v>
      </c>
      <c r="D195" s="174" t="s">
        <v>170</v>
      </c>
      <c r="E195" s="175" t="s">
        <v>297</v>
      </c>
      <c r="F195" s="176" t="s">
        <v>298</v>
      </c>
      <c r="G195" s="177" t="s">
        <v>148</v>
      </c>
      <c r="H195" s="178">
        <v>203.5</v>
      </c>
      <c r="I195" s="179"/>
      <c r="J195" s="180">
        <f>ROUND(I195*H195,2)</f>
        <v>0</v>
      </c>
      <c r="K195" s="181"/>
      <c r="L195" s="182"/>
      <c r="M195" s="183" t="s">
        <v>1</v>
      </c>
      <c r="N195" s="184" t="s">
        <v>40</v>
      </c>
      <c r="O195" s="61"/>
      <c r="P195" s="161">
        <f>O195*H195</f>
        <v>0</v>
      </c>
      <c r="Q195" s="161">
        <v>7.92E-3</v>
      </c>
      <c r="R195" s="161">
        <f>Q195*H195</f>
        <v>1.61172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200</v>
      </c>
      <c r="AT195" s="163" t="s">
        <v>170</v>
      </c>
      <c r="AU195" s="163" t="s">
        <v>142</v>
      </c>
      <c r="AY195" s="17" t="s">
        <v>134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7" t="s">
        <v>142</v>
      </c>
      <c r="BK195" s="164">
        <f>ROUND(I195*H195,2)</f>
        <v>0</v>
      </c>
      <c r="BL195" s="17" t="s">
        <v>194</v>
      </c>
      <c r="BM195" s="163" t="s">
        <v>480</v>
      </c>
    </row>
    <row r="196" spans="1:65" s="13" customFormat="1" ht="11.25">
      <c r="B196" s="165"/>
      <c r="D196" s="166" t="s">
        <v>144</v>
      </c>
      <c r="E196" s="167" t="s">
        <v>1</v>
      </c>
      <c r="F196" s="168" t="s">
        <v>300</v>
      </c>
      <c r="H196" s="169">
        <v>203.5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144</v>
      </c>
      <c r="AU196" s="167" t="s">
        <v>142</v>
      </c>
      <c r="AV196" s="13" t="s">
        <v>142</v>
      </c>
      <c r="AW196" s="13" t="s">
        <v>30</v>
      </c>
      <c r="AX196" s="13" t="s">
        <v>82</v>
      </c>
      <c r="AY196" s="167" t="s">
        <v>134</v>
      </c>
    </row>
    <row r="197" spans="1:65" s="2" customFormat="1" ht="44.25" customHeight="1">
      <c r="A197" s="32"/>
      <c r="B197" s="150"/>
      <c r="C197" s="151" t="s">
        <v>200</v>
      </c>
      <c r="D197" s="151" t="s">
        <v>137</v>
      </c>
      <c r="E197" s="152" t="s">
        <v>301</v>
      </c>
      <c r="F197" s="153" t="s">
        <v>302</v>
      </c>
      <c r="G197" s="154" t="s">
        <v>140</v>
      </c>
      <c r="H197" s="155">
        <v>8.9969999999999999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40</v>
      </c>
      <c r="O197" s="61"/>
      <c r="P197" s="161">
        <f>O197*H197</f>
        <v>0</v>
      </c>
      <c r="Q197" s="161">
        <v>2.2350169999999999E-2</v>
      </c>
      <c r="R197" s="161">
        <f>Q197*H197</f>
        <v>0.20108447949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194</v>
      </c>
      <c r="AT197" s="163" t="s">
        <v>137</v>
      </c>
      <c r="AU197" s="163" t="s">
        <v>142</v>
      </c>
      <c r="AY197" s="17" t="s">
        <v>134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142</v>
      </c>
      <c r="BK197" s="164">
        <f>ROUND(I197*H197,2)</f>
        <v>0</v>
      </c>
      <c r="BL197" s="17" t="s">
        <v>194</v>
      </c>
      <c r="BM197" s="163" t="s">
        <v>481</v>
      </c>
    </row>
    <row r="198" spans="1:65" s="2" customFormat="1" ht="24.2" customHeight="1">
      <c r="A198" s="32"/>
      <c r="B198" s="150"/>
      <c r="C198" s="151" t="s">
        <v>304</v>
      </c>
      <c r="D198" s="151" t="s">
        <v>137</v>
      </c>
      <c r="E198" s="152" t="s">
        <v>305</v>
      </c>
      <c r="F198" s="153" t="s">
        <v>306</v>
      </c>
      <c r="G198" s="154" t="s">
        <v>156</v>
      </c>
      <c r="H198" s="155">
        <v>7.3659999999999997</v>
      </c>
      <c r="I198" s="156"/>
      <c r="J198" s="157">
        <f>ROUND(I198*H198,2)</f>
        <v>0</v>
      </c>
      <c r="K198" s="158"/>
      <c r="L198" s="33"/>
      <c r="M198" s="159" t="s">
        <v>1</v>
      </c>
      <c r="N198" s="160" t="s">
        <v>40</v>
      </c>
      <c r="O198" s="61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3" t="s">
        <v>194</v>
      </c>
      <c r="AT198" s="163" t="s">
        <v>137</v>
      </c>
      <c r="AU198" s="163" t="s">
        <v>142</v>
      </c>
      <c r="AY198" s="17" t="s">
        <v>134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7" t="s">
        <v>142</v>
      </c>
      <c r="BK198" s="164">
        <f>ROUND(I198*H198,2)</f>
        <v>0</v>
      </c>
      <c r="BL198" s="17" t="s">
        <v>194</v>
      </c>
      <c r="BM198" s="163" t="s">
        <v>482</v>
      </c>
    </row>
    <row r="199" spans="1:65" s="12" customFormat="1" ht="22.9" customHeight="1">
      <c r="B199" s="137"/>
      <c r="D199" s="138" t="s">
        <v>73</v>
      </c>
      <c r="E199" s="148" t="s">
        <v>308</v>
      </c>
      <c r="F199" s="148" t="s">
        <v>309</v>
      </c>
      <c r="I199" s="140"/>
      <c r="J199" s="149">
        <f>BK199</f>
        <v>0</v>
      </c>
      <c r="L199" s="137"/>
      <c r="M199" s="142"/>
      <c r="N199" s="143"/>
      <c r="O199" s="143"/>
      <c r="P199" s="144">
        <f>SUM(P200:P229)</f>
        <v>0</v>
      </c>
      <c r="Q199" s="143"/>
      <c r="R199" s="144">
        <f>SUM(R200:R229)</f>
        <v>0.22800600000000001</v>
      </c>
      <c r="S199" s="143"/>
      <c r="T199" s="145">
        <f>SUM(T200:T229)</f>
        <v>1.5375712500000001</v>
      </c>
      <c r="AR199" s="138" t="s">
        <v>142</v>
      </c>
      <c r="AT199" s="146" t="s">
        <v>73</v>
      </c>
      <c r="AU199" s="146" t="s">
        <v>82</v>
      </c>
      <c r="AY199" s="138" t="s">
        <v>134</v>
      </c>
      <c r="BK199" s="147">
        <f>SUM(BK200:BK229)</f>
        <v>0</v>
      </c>
    </row>
    <row r="200" spans="1:65" s="2" customFormat="1" ht="24.2" customHeight="1">
      <c r="A200" s="32"/>
      <c r="B200" s="150"/>
      <c r="C200" s="151" t="s">
        <v>310</v>
      </c>
      <c r="D200" s="151" t="s">
        <v>137</v>
      </c>
      <c r="E200" s="152" t="s">
        <v>311</v>
      </c>
      <c r="F200" s="153" t="s">
        <v>312</v>
      </c>
      <c r="G200" s="154" t="s">
        <v>148</v>
      </c>
      <c r="H200" s="155">
        <v>186.375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40</v>
      </c>
      <c r="O200" s="61"/>
      <c r="P200" s="161">
        <f>O200*H200</f>
        <v>0</v>
      </c>
      <c r="Q200" s="161">
        <v>0</v>
      </c>
      <c r="R200" s="161">
        <f>Q200*H200</f>
        <v>0</v>
      </c>
      <c r="S200" s="161">
        <v>7.5100000000000002E-3</v>
      </c>
      <c r="T200" s="162">
        <f>S200*H200</f>
        <v>1.39967625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194</v>
      </c>
      <c r="AT200" s="163" t="s">
        <v>137</v>
      </c>
      <c r="AU200" s="163" t="s">
        <v>142</v>
      </c>
      <c r="AY200" s="17" t="s">
        <v>134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142</v>
      </c>
      <c r="BK200" s="164">
        <f>ROUND(I200*H200,2)</f>
        <v>0</v>
      </c>
      <c r="BL200" s="17" t="s">
        <v>194</v>
      </c>
      <c r="BM200" s="163" t="s">
        <v>483</v>
      </c>
    </row>
    <row r="201" spans="1:65" s="14" customFormat="1" ht="11.25">
      <c r="B201" s="185"/>
      <c r="D201" s="166" t="s">
        <v>144</v>
      </c>
      <c r="E201" s="186" t="s">
        <v>1</v>
      </c>
      <c r="F201" s="187" t="s">
        <v>314</v>
      </c>
      <c r="H201" s="186" t="s">
        <v>1</v>
      </c>
      <c r="I201" s="188"/>
      <c r="L201" s="185"/>
      <c r="M201" s="189"/>
      <c r="N201" s="190"/>
      <c r="O201" s="190"/>
      <c r="P201" s="190"/>
      <c r="Q201" s="190"/>
      <c r="R201" s="190"/>
      <c r="S201" s="190"/>
      <c r="T201" s="191"/>
      <c r="AT201" s="186" t="s">
        <v>144</v>
      </c>
      <c r="AU201" s="186" t="s">
        <v>142</v>
      </c>
      <c r="AV201" s="14" t="s">
        <v>82</v>
      </c>
      <c r="AW201" s="14" t="s">
        <v>30</v>
      </c>
      <c r="AX201" s="14" t="s">
        <v>74</v>
      </c>
      <c r="AY201" s="186" t="s">
        <v>134</v>
      </c>
    </row>
    <row r="202" spans="1:65" s="13" customFormat="1" ht="11.25">
      <c r="B202" s="165"/>
      <c r="D202" s="166" t="s">
        <v>144</v>
      </c>
      <c r="E202" s="167" t="s">
        <v>1</v>
      </c>
      <c r="F202" s="168" t="s">
        <v>315</v>
      </c>
      <c r="H202" s="169">
        <v>186.375</v>
      </c>
      <c r="I202" s="170"/>
      <c r="L202" s="165"/>
      <c r="M202" s="171"/>
      <c r="N202" s="172"/>
      <c r="O202" s="172"/>
      <c r="P202" s="172"/>
      <c r="Q202" s="172"/>
      <c r="R202" s="172"/>
      <c r="S202" s="172"/>
      <c r="T202" s="173"/>
      <c r="AT202" s="167" t="s">
        <v>144</v>
      </c>
      <c r="AU202" s="167" t="s">
        <v>142</v>
      </c>
      <c r="AV202" s="13" t="s">
        <v>142</v>
      </c>
      <c r="AW202" s="13" t="s">
        <v>30</v>
      </c>
      <c r="AX202" s="13" t="s">
        <v>82</v>
      </c>
      <c r="AY202" s="167" t="s">
        <v>134</v>
      </c>
    </row>
    <row r="203" spans="1:65" s="2" customFormat="1" ht="24.2" customHeight="1">
      <c r="A203" s="32"/>
      <c r="B203" s="150"/>
      <c r="C203" s="151" t="s">
        <v>316</v>
      </c>
      <c r="D203" s="151" t="s">
        <v>137</v>
      </c>
      <c r="E203" s="152" t="s">
        <v>317</v>
      </c>
      <c r="F203" s="153" t="s">
        <v>318</v>
      </c>
      <c r="G203" s="154" t="s">
        <v>267</v>
      </c>
      <c r="H203" s="155">
        <v>54.65</v>
      </c>
      <c r="I203" s="156"/>
      <c r="J203" s="157">
        <f>ROUND(I203*H203,2)</f>
        <v>0</v>
      </c>
      <c r="K203" s="158"/>
      <c r="L203" s="33"/>
      <c r="M203" s="159" t="s">
        <v>1</v>
      </c>
      <c r="N203" s="160" t="s">
        <v>40</v>
      </c>
      <c r="O203" s="61"/>
      <c r="P203" s="161">
        <f>O203*H203</f>
        <v>0</v>
      </c>
      <c r="Q203" s="161">
        <v>0</v>
      </c>
      <c r="R203" s="161">
        <f>Q203*H203</f>
        <v>0</v>
      </c>
      <c r="S203" s="161">
        <v>2.3E-3</v>
      </c>
      <c r="T203" s="162">
        <f>S203*H203</f>
        <v>0.125695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3" t="s">
        <v>194</v>
      </c>
      <c r="AT203" s="163" t="s">
        <v>137</v>
      </c>
      <c r="AU203" s="163" t="s">
        <v>142</v>
      </c>
      <c r="AY203" s="17" t="s">
        <v>134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142</v>
      </c>
      <c r="BK203" s="164">
        <f>ROUND(I203*H203,2)</f>
        <v>0</v>
      </c>
      <c r="BL203" s="17" t="s">
        <v>194</v>
      </c>
      <c r="BM203" s="163" t="s">
        <v>484</v>
      </c>
    </row>
    <row r="204" spans="1:65" s="13" customFormat="1" ht="11.25">
      <c r="B204" s="165"/>
      <c r="D204" s="166" t="s">
        <v>144</v>
      </c>
      <c r="E204" s="167" t="s">
        <v>1</v>
      </c>
      <c r="F204" s="168" t="s">
        <v>320</v>
      </c>
      <c r="H204" s="169">
        <v>54.65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144</v>
      </c>
      <c r="AU204" s="167" t="s">
        <v>142</v>
      </c>
      <c r="AV204" s="13" t="s">
        <v>142</v>
      </c>
      <c r="AW204" s="13" t="s">
        <v>30</v>
      </c>
      <c r="AX204" s="13" t="s">
        <v>82</v>
      </c>
      <c r="AY204" s="167" t="s">
        <v>134</v>
      </c>
    </row>
    <row r="205" spans="1:65" s="2" customFormat="1" ht="33" customHeight="1">
      <c r="A205" s="32"/>
      <c r="B205" s="150"/>
      <c r="C205" s="151" t="s">
        <v>321</v>
      </c>
      <c r="D205" s="151" t="s">
        <v>137</v>
      </c>
      <c r="E205" s="152" t="s">
        <v>322</v>
      </c>
      <c r="F205" s="153" t="s">
        <v>323</v>
      </c>
      <c r="G205" s="154" t="s">
        <v>213</v>
      </c>
      <c r="H205" s="155">
        <v>4</v>
      </c>
      <c r="I205" s="156"/>
      <c r="J205" s="157">
        <f>ROUND(I205*H205,2)</f>
        <v>0</v>
      </c>
      <c r="K205" s="158"/>
      <c r="L205" s="33"/>
      <c r="M205" s="159" t="s">
        <v>1</v>
      </c>
      <c r="N205" s="160" t="s">
        <v>40</v>
      </c>
      <c r="O205" s="61"/>
      <c r="P205" s="161">
        <f>O205*H205</f>
        <v>0</v>
      </c>
      <c r="Q205" s="161">
        <v>0</v>
      </c>
      <c r="R205" s="161">
        <f>Q205*H205</f>
        <v>0</v>
      </c>
      <c r="S205" s="161">
        <v>3.0500000000000002E-3</v>
      </c>
      <c r="T205" s="162">
        <f>S205*H205</f>
        <v>1.2200000000000001E-2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3" t="s">
        <v>194</v>
      </c>
      <c r="AT205" s="163" t="s">
        <v>137</v>
      </c>
      <c r="AU205" s="163" t="s">
        <v>142</v>
      </c>
      <c r="AY205" s="17" t="s">
        <v>134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7" t="s">
        <v>142</v>
      </c>
      <c r="BK205" s="164">
        <f>ROUND(I205*H205,2)</f>
        <v>0</v>
      </c>
      <c r="BL205" s="17" t="s">
        <v>194</v>
      </c>
      <c r="BM205" s="163" t="s">
        <v>485</v>
      </c>
    </row>
    <row r="206" spans="1:65" s="2" customFormat="1" ht="33" customHeight="1">
      <c r="A206" s="32"/>
      <c r="B206" s="150"/>
      <c r="C206" s="151" t="s">
        <v>325</v>
      </c>
      <c r="D206" s="151" t="s">
        <v>137</v>
      </c>
      <c r="E206" s="152" t="s">
        <v>326</v>
      </c>
      <c r="F206" s="153" t="s">
        <v>327</v>
      </c>
      <c r="G206" s="154" t="s">
        <v>267</v>
      </c>
      <c r="H206" s="155">
        <v>13.2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40</v>
      </c>
      <c r="O206" s="61"/>
      <c r="P206" s="161">
        <f>O206*H206</f>
        <v>0</v>
      </c>
      <c r="Q206" s="161">
        <v>4.1599999999999996E-3</v>
      </c>
      <c r="R206" s="161">
        <f>Q206*H206</f>
        <v>5.4911999999999996E-2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194</v>
      </c>
      <c r="AT206" s="163" t="s">
        <v>137</v>
      </c>
      <c r="AU206" s="163" t="s">
        <v>142</v>
      </c>
      <c r="AY206" s="17" t="s">
        <v>134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142</v>
      </c>
      <c r="BK206" s="164">
        <f>ROUND(I206*H206,2)</f>
        <v>0</v>
      </c>
      <c r="BL206" s="17" t="s">
        <v>194</v>
      </c>
      <c r="BM206" s="163" t="s">
        <v>486</v>
      </c>
    </row>
    <row r="207" spans="1:65" s="14" customFormat="1" ht="11.25">
      <c r="B207" s="185"/>
      <c r="D207" s="166" t="s">
        <v>144</v>
      </c>
      <c r="E207" s="186" t="s">
        <v>1</v>
      </c>
      <c r="F207" s="187" t="s">
        <v>329</v>
      </c>
      <c r="H207" s="186" t="s">
        <v>1</v>
      </c>
      <c r="I207" s="188"/>
      <c r="L207" s="185"/>
      <c r="M207" s="189"/>
      <c r="N207" s="190"/>
      <c r="O207" s="190"/>
      <c r="P207" s="190"/>
      <c r="Q207" s="190"/>
      <c r="R207" s="190"/>
      <c r="S207" s="190"/>
      <c r="T207" s="191"/>
      <c r="AT207" s="186" t="s">
        <v>144</v>
      </c>
      <c r="AU207" s="186" t="s">
        <v>142</v>
      </c>
      <c r="AV207" s="14" t="s">
        <v>82</v>
      </c>
      <c r="AW207" s="14" t="s">
        <v>30</v>
      </c>
      <c r="AX207" s="14" t="s">
        <v>74</v>
      </c>
      <c r="AY207" s="186" t="s">
        <v>134</v>
      </c>
    </row>
    <row r="208" spans="1:65" s="13" customFormat="1" ht="11.25">
      <c r="B208" s="165"/>
      <c r="D208" s="166" t="s">
        <v>144</v>
      </c>
      <c r="E208" s="167" t="s">
        <v>1</v>
      </c>
      <c r="F208" s="168" t="s">
        <v>487</v>
      </c>
      <c r="H208" s="169">
        <v>13.2</v>
      </c>
      <c r="I208" s="170"/>
      <c r="L208" s="165"/>
      <c r="M208" s="171"/>
      <c r="N208" s="172"/>
      <c r="O208" s="172"/>
      <c r="P208" s="172"/>
      <c r="Q208" s="172"/>
      <c r="R208" s="172"/>
      <c r="S208" s="172"/>
      <c r="T208" s="173"/>
      <c r="AT208" s="167" t="s">
        <v>144</v>
      </c>
      <c r="AU208" s="167" t="s">
        <v>142</v>
      </c>
      <c r="AV208" s="13" t="s">
        <v>142</v>
      </c>
      <c r="AW208" s="13" t="s">
        <v>30</v>
      </c>
      <c r="AX208" s="13" t="s">
        <v>82</v>
      </c>
      <c r="AY208" s="167" t="s">
        <v>134</v>
      </c>
    </row>
    <row r="209" spans="1:65" s="2" customFormat="1" ht="33" customHeight="1">
      <c r="A209" s="32"/>
      <c r="B209" s="150"/>
      <c r="C209" s="151" t="s">
        <v>331</v>
      </c>
      <c r="D209" s="151" t="s">
        <v>137</v>
      </c>
      <c r="E209" s="152" t="s">
        <v>332</v>
      </c>
      <c r="F209" s="153" t="s">
        <v>333</v>
      </c>
      <c r="G209" s="154" t="s">
        <v>267</v>
      </c>
      <c r="H209" s="155">
        <v>41.3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40</v>
      </c>
      <c r="O209" s="61"/>
      <c r="P209" s="161">
        <f>O209*H209</f>
        <v>0</v>
      </c>
      <c r="Q209" s="161">
        <v>2.8600000000000001E-3</v>
      </c>
      <c r="R209" s="161">
        <f>Q209*H209</f>
        <v>0.118118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194</v>
      </c>
      <c r="AT209" s="163" t="s">
        <v>137</v>
      </c>
      <c r="AU209" s="163" t="s">
        <v>142</v>
      </c>
      <c r="AY209" s="17" t="s">
        <v>134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7" t="s">
        <v>142</v>
      </c>
      <c r="BK209" s="164">
        <f>ROUND(I209*H209,2)</f>
        <v>0</v>
      </c>
      <c r="BL209" s="17" t="s">
        <v>194</v>
      </c>
      <c r="BM209" s="163" t="s">
        <v>488</v>
      </c>
    </row>
    <row r="210" spans="1:65" s="14" customFormat="1" ht="11.25">
      <c r="B210" s="185"/>
      <c r="D210" s="166" t="s">
        <v>144</v>
      </c>
      <c r="E210" s="186" t="s">
        <v>1</v>
      </c>
      <c r="F210" s="187" t="s">
        <v>335</v>
      </c>
      <c r="H210" s="186" t="s">
        <v>1</v>
      </c>
      <c r="I210" s="188"/>
      <c r="L210" s="185"/>
      <c r="M210" s="189"/>
      <c r="N210" s="190"/>
      <c r="O210" s="190"/>
      <c r="P210" s="190"/>
      <c r="Q210" s="190"/>
      <c r="R210" s="190"/>
      <c r="S210" s="190"/>
      <c r="T210" s="191"/>
      <c r="AT210" s="186" t="s">
        <v>144</v>
      </c>
      <c r="AU210" s="186" t="s">
        <v>142</v>
      </c>
      <c r="AV210" s="14" t="s">
        <v>82</v>
      </c>
      <c r="AW210" s="14" t="s">
        <v>30</v>
      </c>
      <c r="AX210" s="14" t="s">
        <v>74</v>
      </c>
      <c r="AY210" s="186" t="s">
        <v>134</v>
      </c>
    </row>
    <row r="211" spans="1:65" s="13" customFormat="1" ht="11.25">
      <c r="B211" s="165"/>
      <c r="D211" s="166" t="s">
        <v>144</v>
      </c>
      <c r="E211" s="167" t="s">
        <v>1</v>
      </c>
      <c r="F211" s="168" t="s">
        <v>489</v>
      </c>
      <c r="H211" s="169">
        <v>41.3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144</v>
      </c>
      <c r="AU211" s="167" t="s">
        <v>142</v>
      </c>
      <c r="AV211" s="13" t="s">
        <v>142</v>
      </c>
      <c r="AW211" s="13" t="s">
        <v>30</v>
      </c>
      <c r="AX211" s="13" t="s">
        <v>82</v>
      </c>
      <c r="AY211" s="167" t="s">
        <v>134</v>
      </c>
    </row>
    <row r="212" spans="1:65" s="2" customFormat="1" ht="33" customHeight="1">
      <c r="A212" s="32"/>
      <c r="B212" s="150"/>
      <c r="C212" s="151" t="s">
        <v>337</v>
      </c>
      <c r="D212" s="151" t="s">
        <v>137</v>
      </c>
      <c r="E212" s="152" t="s">
        <v>338</v>
      </c>
      <c r="F212" s="153" t="s">
        <v>339</v>
      </c>
      <c r="G212" s="154" t="s">
        <v>213</v>
      </c>
      <c r="H212" s="155">
        <v>4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40</v>
      </c>
      <c r="O212" s="61"/>
      <c r="P212" s="161">
        <f>O212*H212</f>
        <v>0</v>
      </c>
      <c r="Q212" s="161">
        <v>1.6019999999999999E-3</v>
      </c>
      <c r="R212" s="161">
        <f>Q212*H212</f>
        <v>6.4079999999999996E-3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194</v>
      </c>
      <c r="AT212" s="163" t="s">
        <v>137</v>
      </c>
      <c r="AU212" s="163" t="s">
        <v>142</v>
      </c>
      <c r="AY212" s="17" t="s">
        <v>134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142</v>
      </c>
      <c r="BK212" s="164">
        <f>ROUND(I212*H212,2)</f>
        <v>0</v>
      </c>
      <c r="BL212" s="17" t="s">
        <v>194</v>
      </c>
      <c r="BM212" s="163" t="s">
        <v>490</v>
      </c>
    </row>
    <row r="213" spans="1:65" s="2" customFormat="1" ht="24.2" customHeight="1">
      <c r="A213" s="32"/>
      <c r="B213" s="150"/>
      <c r="C213" s="151" t="s">
        <v>341</v>
      </c>
      <c r="D213" s="151" t="s">
        <v>137</v>
      </c>
      <c r="E213" s="152" t="s">
        <v>342</v>
      </c>
      <c r="F213" s="153" t="s">
        <v>343</v>
      </c>
      <c r="G213" s="154" t="s">
        <v>267</v>
      </c>
      <c r="H213" s="155">
        <v>13.2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40</v>
      </c>
      <c r="O213" s="61"/>
      <c r="P213" s="161">
        <f>O213*H213</f>
        <v>0</v>
      </c>
      <c r="Q213" s="161">
        <v>1.5900000000000001E-3</v>
      </c>
      <c r="R213" s="161">
        <f>Q213*H213</f>
        <v>2.0988E-2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194</v>
      </c>
      <c r="AT213" s="163" t="s">
        <v>137</v>
      </c>
      <c r="AU213" s="163" t="s">
        <v>142</v>
      </c>
      <c r="AY213" s="17" t="s">
        <v>134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7" t="s">
        <v>142</v>
      </c>
      <c r="BK213" s="164">
        <f>ROUND(I213*H213,2)</f>
        <v>0</v>
      </c>
      <c r="BL213" s="17" t="s">
        <v>194</v>
      </c>
      <c r="BM213" s="163" t="s">
        <v>491</v>
      </c>
    </row>
    <row r="214" spans="1:65" s="14" customFormat="1" ht="11.25">
      <c r="B214" s="185"/>
      <c r="D214" s="166" t="s">
        <v>144</v>
      </c>
      <c r="E214" s="186" t="s">
        <v>1</v>
      </c>
      <c r="F214" s="187" t="s">
        <v>345</v>
      </c>
      <c r="H214" s="186" t="s">
        <v>1</v>
      </c>
      <c r="I214" s="188"/>
      <c r="L214" s="185"/>
      <c r="M214" s="189"/>
      <c r="N214" s="190"/>
      <c r="O214" s="190"/>
      <c r="P214" s="190"/>
      <c r="Q214" s="190"/>
      <c r="R214" s="190"/>
      <c r="S214" s="190"/>
      <c r="T214" s="191"/>
      <c r="AT214" s="186" t="s">
        <v>144</v>
      </c>
      <c r="AU214" s="186" t="s">
        <v>142</v>
      </c>
      <c r="AV214" s="14" t="s">
        <v>82</v>
      </c>
      <c r="AW214" s="14" t="s">
        <v>30</v>
      </c>
      <c r="AX214" s="14" t="s">
        <v>74</v>
      </c>
      <c r="AY214" s="186" t="s">
        <v>134</v>
      </c>
    </row>
    <row r="215" spans="1:65" s="13" customFormat="1" ht="11.25">
      <c r="B215" s="165"/>
      <c r="D215" s="166" t="s">
        <v>144</v>
      </c>
      <c r="E215" s="167" t="s">
        <v>1</v>
      </c>
      <c r="F215" s="168" t="s">
        <v>487</v>
      </c>
      <c r="H215" s="169">
        <v>13.2</v>
      </c>
      <c r="I215" s="170"/>
      <c r="L215" s="165"/>
      <c r="M215" s="171"/>
      <c r="N215" s="172"/>
      <c r="O215" s="172"/>
      <c r="P215" s="172"/>
      <c r="Q215" s="172"/>
      <c r="R215" s="172"/>
      <c r="S215" s="172"/>
      <c r="T215" s="173"/>
      <c r="AT215" s="167" t="s">
        <v>144</v>
      </c>
      <c r="AU215" s="167" t="s">
        <v>142</v>
      </c>
      <c r="AV215" s="13" t="s">
        <v>142</v>
      </c>
      <c r="AW215" s="13" t="s">
        <v>30</v>
      </c>
      <c r="AX215" s="13" t="s">
        <v>82</v>
      </c>
      <c r="AY215" s="167" t="s">
        <v>134</v>
      </c>
    </row>
    <row r="216" spans="1:65" s="2" customFormat="1" ht="33" customHeight="1">
      <c r="A216" s="32"/>
      <c r="B216" s="150"/>
      <c r="C216" s="151" t="s">
        <v>346</v>
      </c>
      <c r="D216" s="151" t="s">
        <v>137</v>
      </c>
      <c r="E216" s="152" t="s">
        <v>347</v>
      </c>
      <c r="F216" s="153" t="s">
        <v>348</v>
      </c>
      <c r="G216" s="154" t="s">
        <v>213</v>
      </c>
      <c r="H216" s="155">
        <v>2</v>
      </c>
      <c r="I216" s="156"/>
      <c r="J216" s="157">
        <f>ROUND(I216*H216,2)</f>
        <v>0</v>
      </c>
      <c r="K216" s="158"/>
      <c r="L216" s="33"/>
      <c r="M216" s="159" t="s">
        <v>1</v>
      </c>
      <c r="N216" s="160" t="s">
        <v>40</v>
      </c>
      <c r="O216" s="61"/>
      <c r="P216" s="161">
        <f>O216*H216</f>
        <v>0</v>
      </c>
      <c r="Q216" s="161">
        <v>1.57E-3</v>
      </c>
      <c r="R216" s="161">
        <f>Q216*H216</f>
        <v>3.14E-3</v>
      </c>
      <c r="S216" s="161">
        <v>0</v>
      </c>
      <c r="T216" s="162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3" t="s">
        <v>194</v>
      </c>
      <c r="AT216" s="163" t="s">
        <v>137</v>
      </c>
      <c r="AU216" s="163" t="s">
        <v>142</v>
      </c>
      <c r="AY216" s="17" t="s">
        <v>134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7" t="s">
        <v>142</v>
      </c>
      <c r="BK216" s="164">
        <f>ROUND(I216*H216,2)</f>
        <v>0</v>
      </c>
      <c r="BL216" s="17" t="s">
        <v>194</v>
      </c>
      <c r="BM216" s="163" t="s">
        <v>492</v>
      </c>
    </row>
    <row r="217" spans="1:65" s="14" customFormat="1" ht="11.25">
      <c r="B217" s="185"/>
      <c r="D217" s="166" t="s">
        <v>144</v>
      </c>
      <c r="E217" s="186" t="s">
        <v>1</v>
      </c>
      <c r="F217" s="187" t="s">
        <v>350</v>
      </c>
      <c r="H217" s="186" t="s">
        <v>1</v>
      </c>
      <c r="I217" s="188"/>
      <c r="L217" s="185"/>
      <c r="M217" s="189"/>
      <c r="N217" s="190"/>
      <c r="O217" s="190"/>
      <c r="P217" s="190"/>
      <c r="Q217" s="190"/>
      <c r="R217" s="190"/>
      <c r="S217" s="190"/>
      <c r="T217" s="191"/>
      <c r="AT217" s="186" t="s">
        <v>144</v>
      </c>
      <c r="AU217" s="186" t="s">
        <v>142</v>
      </c>
      <c r="AV217" s="14" t="s">
        <v>82</v>
      </c>
      <c r="AW217" s="14" t="s">
        <v>30</v>
      </c>
      <c r="AX217" s="14" t="s">
        <v>74</v>
      </c>
      <c r="AY217" s="186" t="s">
        <v>134</v>
      </c>
    </row>
    <row r="218" spans="1:65" s="13" customFormat="1" ht="11.25">
      <c r="B218" s="165"/>
      <c r="D218" s="166" t="s">
        <v>144</v>
      </c>
      <c r="E218" s="167" t="s">
        <v>1</v>
      </c>
      <c r="F218" s="168" t="s">
        <v>142</v>
      </c>
      <c r="H218" s="169">
        <v>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144</v>
      </c>
      <c r="AU218" s="167" t="s">
        <v>142</v>
      </c>
      <c r="AV218" s="13" t="s">
        <v>142</v>
      </c>
      <c r="AW218" s="13" t="s">
        <v>30</v>
      </c>
      <c r="AX218" s="13" t="s">
        <v>82</v>
      </c>
      <c r="AY218" s="167" t="s">
        <v>134</v>
      </c>
    </row>
    <row r="219" spans="1:65" s="2" customFormat="1" ht="33" customHeight="1">
      <c r="A219" s="32"/>
      <c r="B219" s="150"/>
      <c r="C219" s="151" t="s">
        <v>351</v>
      </c>
      <c r="D219" s="151" t="s">
        <v>137</v>
      </c>
      <c r="E219" s="152" t="s">
        <v>352</v>
      </c>
      <c r="F219" s="153" t="s">
        <v>353</v>
      </c>
      <c r="G219" s="154" t="s">
        <v>213</v>
      </c>
      <c r="H219" s="155">
        <v>6</v>
      </c>
      <c r="I219" s="156"/>
      <c r="J219" s="157">
        <f>ROUND(I219*H219,2)</f>
        <v>0</v>
      </c>
      <c r="K219" s="158"/>
      <c r="L219" s="33"/>
      <c r="M219" s="159" t="s">
        <v>1</v>
      </c>
      <c r="N219" s="160" t="s">
        <v>40</v>
      </c>
      <c r="O219" s="61"/>
      <c r="P219" s="161">
        <f>O219*H219</f>
        <v>0</v>
      </c>
      <c r="Q219" s="161">
        <v>9.0000000000000006E-5</v>
      </c>
      <c r="R219" s="161">
        <f>Q219*H219</f>
        <v>5.4000000000000001E-4</v>
      </c>
      <c r="S219" s="161">
        <v>0</v>
      </c>
      <c r="T219" s="162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3" t="s">
        <v>194</v>
      </c>
      <c r="AT219" s="163" t="s">
        <v>137</v>
      </c>
      <c r="AU219" s="163" t="s">
        <v>142</v>
      </c>
      <c r="AY219" s="17" t="s">
        <v>134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7" t="s">
        <v>142</v>
      </c>
      <c r="BK219" s="164">
        <f>ROUND(I219*H219,2)</f>
        <v>0</v>
      </c>
      <c r="BL219" s="17" t="s">
        <v>194</v>
      </c>
      <c r="BM219" s="163" t="s">
        <v>493</v>
      </c>
    </row>
    <row r="220" spans="1:65" s="14" customFormat="1" ht="11.25">
      <c r="B220" s="185"/>
      <c r="D220" s="166" t="s">
        <v>144</v>
      </c>
      <c r="E220" s="186" t="s">
        <v>1</v>
      </c>
      <c r="F220" s="187" t="s">
        <v>355</v>
      </c>
      <c r="H220" s="186" t="s">
        <v>1</v>
      </c>
      <c r="I220" s="188"/>
      <c r="L220" s="185"/>
      <c r="M220" s="189"/>
      <c r="N220" s="190"/>
      <c r="O220" s="190"/>
      <c r="P220" s="190"/>
      <c r="Q220" s="190"/>
      <c r="R220" s="190"/>
      <c r="S220" s="190"/>
      <c r="T220" s="191"/>
      <c r="AT220" s="186" t="s">
        <v>144</v>
      </c>
      <c r="AU220" s="186" t="s">
        <v>142</v>
      </c>
      <c r="AV220" s="14" t="s">
        <v>82</v>
      </c>
      <c r="AW220" s="14" t="s">
        <v>30</v>
      </c>
      <c r="AX220" s="14" t="s">
        <v>74</v>
      </c>
      <c r="AY220" s="186" t="s">
        <v>134</v>
      </c>
    </row>
    <row r="221" spans="1:65" s="13" customFormat="1" ht="11.25">
      <c r="B221" s="165"/>
      <c r="D221" s="166" t="s">
        <v>144</v>
      </c>
      <c r="E221" s="167" t="s">
        <v>1</v>
      </c>
      <c r="F221" s="168" t="s">
        <v>141</v>
      </c>
      <c r="H221" s="169">
        <v>4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144</v>
      </c>
      <c r="AU221" s="167" t="s">
        <v>142</v>
      </c>
      <c r="AV221" s="13" t="s">
        <v>142</v>
      </c>
      <c r="AW221" s="13" t="s">
        <v>30</v>
      </c>
      <c r="AX221" s="13" t="s">
        <v>74</v>
      </c>
      <c r="AY221" s="167" t="s">
        <v>134</v>
      </c>
    </row>
    <row r="222" spans="1:65" s="14" customFormat="1" ht="11.25">
      <c r="B222" s="185"/>
      <c r="D222" s="166" t="s">
        <v>144</v>
      </c>
      <c r="E222" s="186" t="s">
        <v>1</v>
      </c>
      <c r="F222" s="187" t="s">
        <v>356</v>
      </c>
      <c r="H222" s="186" t="s">
        <v>1</v>
      </c>
      <c r="I222" s="188"/>
      <c r="L222" s="185"/>
      <c r="M222" s="189"/>
      <c r="N222" s="190"/>
      <c r="O222" s="190"/>
      <c r="P222" s="190"/>
      <c r="Q222" s="190"/>
      <c r="R222" s="190"/>
      <c r="S222" s="190"/>
      <c r="T222" s="191"/>
      <c r="AT222" s="186" t="s">
        <v>144</v>
      </c>
      <c r="AU222" s="186" t="s">
        <v>142</v>
      </c>
      <c r="AV222" s="14" t="s">
        <v>82</v>
      </c>
      <c r="AW222" s="14" t="s">
        <v>30</v>
      </c>
      <c r="AX222" s="14" t="s">
        <v>74</v>
      </c>
      <c r="AY222" s="186" t="s">
        <v>134</v>
      </c>
    </row>
    <row r="223" spans="1:65" s="13" customFormat="1" ht="11.25">
      <c r="B223" s="165"/>
      <c r="D223" s="166" t="s">
        <v>144</v>
      </c>
      <c r="E223" s="167" t="s">
        <v>1</v>
      </c>
      <c r="F223" s="168" t="s">
        <v>142</v>
      </c>
      <c r="H223" s="169">
        <v>2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144</v>
      </c>
      <c r="AU223" s="167" t="s">
        <v>142</v>
      </c>
      <c r="AV223" s="13" t="s">
        <v>142</v>
      </c>
      <c r="AW223" s="13" t="s">
        <v>30</v>
      </c>
      <c r="AX223" s="13" t="s">
        <v>74</v>
      </c>
      <c r="AY223" s="167" t="s">
        <v>134</v>
      </c>
    </row>
    <row r="224" spans="1:65" s="15" customFormat="1" ht="11.25">
      <c r="B224" s="192"/>
      <c r="D224" s="166" t="s">
        <v>144</v>
      </c>
      <c r="E224" s="193" t="s">
        <v>1</v>
      </c>
      <c r="F224" s="194" t="s">
        <v>285</v>
      </c>
      <c r="H224" s="195">
        <v>6</v>
      </c>
      <c r="I224" s="196"/>
      <c r="L224" s="192"/>
      <c r="M224" s="197"/>
      <c r="N224" s="198"/>
      <c r="O224" s="198"/>
      <c r="P224" s="198"/>
      <c r="Q224" s="198"/>
      <c r="R224" s="198"/>
      <c r="S224" s="198"/>
      <c r="T224" s="199"/>
      <c r="AT224" s="193" t="s">
        <v>144</v>
      </c>
      <c r="AU224" s="193" t="s">
        <v>142</v>
      </c>
      <c r="AV224" s="15" t="s">
        <v>141</v>
      </c>
      <c r="AW224" s="15" t="s">
        <v>30</v>
      </c>
      <c r="AX224" s="15" t="s">
        <v>82</v>
      </c>
      <c r="AY224" s="193" t="s">
        <v>134</v>
      </c>
    </row>
    <row r="225" spans="1:65" s="2" customFormat="1" ht="21.75" customHeight="1">
      <c r="A225" s="32"/>
      <c r="B225" s="150"/>
      <c r="C225" s="174" t="s">
        <v>357</v>
      </c>
      <c r="D225" s="174" t="s">
        <v>170</v>
      </c>
      <c r="E225" s="175" t="s">
        <v>358</v>
      </c>
      <c r="F225" s="176" t="s">
        <v>359</v>
      </c>
      <c r="G225" s="177" t="s">
        <v>213</v>
      </c>
      <c r="H225" s="178">
        <v>6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40</v>
      </c>
      <c r="O225" s="61"/>
      <c r="P225" s="161">
        <f>O225*H225</f>
        <v>0</v>
      </c>
      <c r="Q225" s="161">
        <v>2.5000000000000001E-4</v>
      </c>
      <c r="R225" s="161">
        <f>Q225*H225</f>
        <v>1.5E-3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200</v>
      </c>
      <c r="AT225" s="163" t="s">
        <v>170</v>
      </c>
      <c r="AU225" s="163" t="s">
        <v>142</v>
      </c>
      <c r="AY225" s="17" t="s">
        <v>134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7" t="s">
        <v>142</v>
      </c>
      <c r="BK225" s="164">
        <f>ROUND(I225*H225,2)</f>
        <v>0</v>
      </c>
      <c r="BL225" s="17" t="s">
        <v>194</v>
      </c>
      <c r="BM225" s="163" t="s">
        <v>494</v>
      </c>
    </row>
    <row r="226" spans="1:65" s="2" customFormat="1" ht="24.2" customHeight="1">
      <c r="A226" s="32"/>
      <c r="B226" s="150"/>
      <c r="C226" s="151" t="s">
        <v>361</v>
      </c>
      <c r="D226" s="151" t="s">
        <v>137</v>
      </c>
      <c r="E226" s="152" t="s">
        <v>362</v>
      </c>
      <c r="F226" s="153" t="s">
        <v>363</v>
      </c>
      <c r="G226" s="154" t="s">
        <v>267</v>
      </c>
      <c r="H226" s="155">
        <v>8</v>
      </c>
      <c r="I226" s="156"/>
      <c r="J226" s="157">
        <f>ROUND(I226*H226,2)</f>
        <v>0</v>
      </c>
      <c r="K226" s="158"/>
      <c r="L226" s="33"/>
      <c r="M226" s="159" t="s">
        <v>1</v>
      </c>
      <c r="N226" s="160" t="s">
        <v>40</v>
      </c>
      <c r="O226" s="61"/>
      <c r="P226" s="161">
        <f>O226*H226</f>
        <v>0</v>
      </c>
      <c r="Q226" s="161">
        <v>2.8E-3</v>
      </c>
      <c r="R226" s="161">
        <f>Q226*H226</f>
        <v>2.24E-2</v>
      </c>
      <c r="S226" s="161">
        <v>0</v>
      </c>
      <c r="T226" s="162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3" t="s">
        <v>194</v>
      </c>
      <c r="AT226" s="163" t="s">
        <v>137</v>
      </c>
      <c r="AU226" s="163" t="s">
        <v>142</v>
      </c>
      <c r="AY226" s="17" t="s">
        <v>134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7" t="s">
        <v>142</v>
      </c>
      <c r="BK226" s="164">
        <f>ROUND(I226*H226,2)</f>
        <v>0</v>
      </c>
      <c r="BL226" s="17" t="s">
        <v>194</v>
      </c>
      <c r="BM226" s="163" t="s">
        <v>495</v>
      </c>
    </row>
    <row r="227" spans="1:65" s="14" customFormat="1" ht="11.25">
      <c r="B227" s="185"/>
      <c r="D227" s="166" t="s">
        <v>144</v>
      </c>
      <c r="E227" s="186" t="s">
        <v>1</v>
      </c>
      <c r="F227" s="187" t="s">
        <v>365</v>
      </c>
      <c r="H227" s="186" t="s">
        <v>1</v>
      </c>
      <c r="I227" s="188"/>
      <c r="L227" s="185"/>
      <c r="M227" s="189"/>
      <c r="N227" s="190"/>
      <c r="O227" s="190"/>
      <c r="P227" s="190"/>
      <c r="Q227" s="190"/>
      <c r="R227" s="190"/>
      <c r="S227" s="190"/>
      <c r="T227" s="191"/>
      <c r="AT227" s="186" t="s">
        <v>144</v>
      </c>
      <c r="AU227" s="186" t="s">
        <v>142</v>
      </c>
      <c r="AV227" s="14" t="s">
        <v>82</v>
      </c>
      <c r="AW227" s="14" t="s">
        <v>30</v>
      </c>
      <c r="AX227" s="14" t="s">
        <v>74</v>
      </c>
      <c r="AY227" s="186" t="s">
        <v>134</v>
      </c>
    </row>
    <row r="228" spans="1:65" s="13" customFormat="1" ht="11.25">
      <c r="B228" s="165"/>
      <c r="D228" s="166" t="s">
        <v>144</v>
      </c>
      <c r="E228" s="167" t="s">
        <v>1</v>
      </c>
      <c r="F228" s="168" t="s">
        <v>173</v>
      </c>
      <c r="H228" s="169">
        <v>8</v>
      </c>
      <c r="I228" s="170"/>
      <c r="L228" s="165"/>
      <c r="M228" s="171"/>
      <c r="N228" s="172"/>
      <c r="O228" s="172"/>
      <c r="P228" s="172"/>
      <c r="Q228" s="172"/>
      <c r="R228" s="172"/>
      <c r="S228" s="172"/>
      <c r="T228" s="173"/>
      <c r="AT228" s="167" t="s">
        <v>144</v>
      </c>
      <c r="AU228" s="167" t="s">
        <v>142</v>
      </c>
      <c r="AV228" s="13" t="s">
        <v>142</v>
      </c>
      <c r="AW228" s="13" t="s">
        <v>30</v>
      </c>
      <c r="AX228" s="13" t="s">
        <v>82</v>
      </c>
      <c r="AY228" s="167" t="s">
        <v>134</v>
      </c>
    </row>
    <row r="229" spans="1:65" s="2" customFormat="1" ht="24.2" customHeight="1">
      <c r="A229" s="32"/>
      <c r="B229" s="150"/>
      <c r="C229" s="151" t="s">
        <v>366</v>
      </c>
      <c r="D229" s="151" t="s">
        <v>137</v>
      </c>
      <c r="E229" s="152" t="s">
        <v>367</v>
      </c>
      <c r="F229" s="153" t="s">
        <v>368</v>
      </c>
      <c r="G229" s="154" t="s">
        <v>156</v>
      </c>
      <c r="H229" s="155">
        <v>0.22800000000000001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40</v>
      </c>
      <c r="O229" s="61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194</v>
      </c>
      <c r="AT229" s="163" t="s">
        <v>137</v>
      </c>
      <c r="AU229" s="163" t="s">
        <v>142</v>
      </c>
      <c r="AY229" s="17" t="s">
        <v>134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7" t="s">
        <v>142</v>
      </c>
      <c r="BK229" s="164">
        <f>ROUND(I229*H229,2)</f>
        <v>0</v>
      </c>
      <c r="BL229" s="17" t="s">
        <v>194</v>
      </c>
      <c r="BM229" s="163" t="s">
        <v>496</v>
      </c>
    </row>
    <row r="230" spans="1:65" s="12" customFormat="1" ht="25.9" customHeight="1">
      <c r="B230" s="137"/>
      <c r="D230" s="138" t="s">
        <v>73</v>
      </c>
      <c r="E230" s="139" t="s">
        <v>170</v>
      </c>
      <c r="F230" s="139" t="s">
        <v>370</v>
      </c>
      <c r="I230" s="140"/>
      <c r="J230" s="141">
        <f>BK230</f>
        <v>0</v>
      </c>
      <c r="L230" s="137"/>
      <c r="M230" s="142"/>
      <c r="N230" s="143"/>
      <c r="O230" s="143"/>
      <c r="P230" s="144">
        <f>P231+P260</f>
        <v>0</v>
      </c>
      <c r="Q230" s="143"/>
      <c r="R230" s="144">
        <f>R231+R260</f>
        <v>4.514E-2</v>
      </c>
      <c r="S230" s="143"/>
      <c r="T230" s="145">
        <f>T231+T260</f>
        <v>0</v>
      </c>
      <c r="AR230" s="138" t="s">
        <v>135</v>
      </c>
      <c r="AT230" s="146" t="s">
        <v>73</v>
      </c>
      <c r="AU230" s="146" t="s">
        <v>74</v>
      </c>
      <c r="AY230" s="138" t="s">
        <v>134</v>
      </c>
      <c r="BK230" s="147">
        <f>BK231+BK260</f>
        <v>0</v>
      </c>
    </row>
    <row r="231" spans="1:65" s="12" customFormat="1" ht="22.9" customHeight="1">
      <c r="B231" s="137"/>
      <c r="D231" s="138" t="s">
        <v>73</v>
      </c>
      <c r="E231" s="148" t="s">
        <v>371</v>
      </c>
      <c r="F231" s="148" t="s">
        <v>372</v>
      </c>
      <c r="I231" s="140"/>
      <c r="J231" s="149">
        <f>BK231</f>
        <v>0</v>
      </c>
      <c r="L231" s="137"/>
      <c r="M231" s="142"/>
      <c r="N231" s="143"/>
      <c r="O231" s="143"/>
      <c r="P231" s="144">
        <f>SUM(P232:P259)</f>
        <v>0</v>
      </c>
      <c r="Q231" s="143"/>
      <c r="R231" s="144">
        <f>SUM(R232:R259)</f>
        <v>4.514E-2</v>
      </c>
      <c r="S231" s="143"/>
      <c r="T231" s="145">
        <f>SUM(T232:T259)</f>
        <v>0</v>
      </c>
      <c r="AR231" s="138" t="s">
        <v>135</v>
      </c>
      <c r="AT231" s="146" t="s">
        <v>73</v>
      </c>
      <c r="AU231" s="146" t="s">
        <v>82</v>
      </c>
      <c r="AY231" s="138" t="s">
        <v>134</v>
      </c>
      <c r="BK231" s="147">
        <f>SUM(BK232:BK259)</f>
        <v>0</v>
      </c>
    </row>
    <row r="232" spans="1:65" s="2" customFormat="1" ht="21.75" customHeight="1">
      <c r="A232" s="32"/>
      <c r="B232" s="150"/>
      <c r="C232" s="151" t="s">
        <v>373</v>
      </c>
      <c r="D232" s="151" t="s">
        <v>137</v>
      </c>
      <c r="E232" s="152" t="s">
        <v>374</v>
      </c>
      <c r="F232" s="153" t="s">
        <v>375</v>
      </c>
      <c r="G232" s="154" t="s">
        <v>267</v>
      </c>
      <c r="H232" s="155">
        <v>110</v>
      </c>
      <c r="I232" s="156"/>
      <c r="J232" s="157">
        <f t="shared" ref="J232:J259" si="10">ROUND(I232*H232,2)</f>
        <v>0</v>
      </c>
      <c r="K232" s="158"/>
      <c r="L232" s="33"/>
      <c r="M232" s="159" t="s">
        <v>1</v>
      </c>
      <c r="N232" s="160" t="s">
        <v>40</v>
      </c>
      <c r="O232" s="61"/>
      <c r="P232" s="161">
        <f t="shared" ref="P232:P259" si="11">O232*H232</f>
        <v>0</v>
      </c>
      <c r="Q232" s="161">
        <v>0</v>
      </c>
      <c r="R232" s="161">
        <f t="shared" ref="R232:R259" si="12">Q232*H232</f>
        <v>0</v>
      </c>
      <c r="S232" s="161">
        <v>0</v>
      </c>
      <c r="T232" s="162">
        <f t="shared" ref="T232:T259" si="13"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376</v>
      </c>
      <c r="AT232" s="163" t="s">
        <v>137</v>
      </c>
      <c r="AU232" s="163" t="s">
        <v>142</v>
      </c>
      <c r="AY232" s="17" t="s">
        <v>134</v>
      </c>
      <c r="BE232" s="164">
        <f t="shared" ref="BE232:BE259" si="14">IF(N232="základná",J232,0)</f>
        <v>0</v>
      </c>
      <c r="BF232" s="164">
        <f t="shared" ref="BF232:BF259" si="15">IF(N232="znížená",J232,0)</f>
        <v>0</v>
      </c>
      <c r="BG232" s="164">
        <f t="shared" ref="BG232:BG259" si="16">IF(N232="zákl. prenesená",J232,0)</f>
        <v>0</v>
      </c>
      <c r="BH232" s="164">
        <f t="shared" ref="BH232:BH259" si="17">IF(N232="zníž. prenesená",J232,0)</f>
        <v>0</v>
      </c>
      <c r="BI232" s="164">
        <f t="shared" ref="BI232:BI259" si="18">IF(N232="nulová",J232,0)</f>
        <v>0</v>
      </c>
      <c r="BJ232" s="17" t="s">
        <v>142</v>
      </c>
      <c r="BK232" s="164">
        <f t="shared" ref="BK232:BK259" si="19">ROUND(I232*H232,2)</f>
        <v>0</v>
      </c>
      <c r="BL232" s="17" t="s">
        <v>376</v>
      </c>
      <c r="BM232" s="163" t="s">
        <v>497</v>
      </c>
    </row>
    <row r="233" spans="1:65" s="2" customFormat="1" ht="16.5" customHeight="1">
      <c r="A233" s="32"/>
      <c r="B233" s="150"/>
      <c r="C233" s="174" t="s">
        <v>378</v>
      </c>
      <c r="D233" s="174" t="s">
        <v>170</v>
      </c>
      <c r="E233" s="175" t="s">
        <v>379</v>
      </c>
      <c r="F233" s="176" t="s">
        <v>380</v>
      </c>
      <c r="G233" s="177" t="s">
        <v>213</v>
      </c>
      <c r="H233" s="178">
        <v>46</v>
      </c>
      <c r="I233" s="179"/>
      <c r="J233" s="180">
        <f t="shared" si="10"/>
        <v>0</v>
      </c>
      <c r="K233" s="181"/>
      <c r="L233" s="182"/>
      <c r="M233" s="183" t="s">
        <v>1</v>
      </c>
      <c r="N233" s="184" t="s">
        <v>40</v>
      </c>
      <c r="O233" s="61"/>
      <c r="P233" s="161">
        <f t="shared" si="11"/>
        <v>0</v>
      </c>
      <c r="Q233" s="161">
        <v>0</v>
      </c>
      <c r="R233" s="161">
        <f t="shared" si="12"/>
        <v>0</v>
      </c>
      <c r="S233" s="161">
        <v>0</v>
      </c>
      <c r="T233" s="162">
        <f t="shared" si="1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3" t="s">
        <v>381</v>
      </c>
      <c r="AT233" s="163" t="s">
        <v>170</v>
      </c>
      <c r="AU233" s="163" t="s">
        <v>142</v>
      </c>
      <c r="AY233" s="17" t="s">
        <v>134</v>
      </c>
      <c r="BE233" s="164">
        <f t="shared" si="14"/>
        <v>0</v>
      </c>
      <c r="BF233" s="164">
        <f t="shared" si="15"/>
        <v>0</v>
      </c>
      <c r="BG233" s="164">
        <f t="shared" si="16"/>
        <v>0</v>
      </c>
      <c r="BH233" s="164">
        <f t="shared" si="17"/>
        <v>0</v>
      </c>
      <c r="BI233" s="164">
        <f t="shared" si="18"/>
        <v>0</v>
      </c>
      <c r="BJ233" s="17" t="s">
        <v>142</v>
      </c>
      <c r="BK233" s="164">
        <f t="shared" si="19"/>
        <v>0</v>
      </c>
      <c r="BL233" s="17" t="s">
        <v>376</v>
      </c>
      <c r="BM233" s="163" t="s">
        <v>498</v>
      </c>
    </row>
    <row r="234" spans="1:65" s="2" customFormat="1" ht="16.5" customHeight="1">
      <c r="A234" s="32"/>
      <c r="B234" s="150"/>
      <c r="C234" s="174" t="s">
        <v>383</v>
      </c>
      <c r="D234" s="174" t="s">
        <v>170</v>
      </c>
      <c r="E234" s="175" t="s">
        <v>384</v>
      </c>
      <c r="F234" s="176" t="s">
        <v>385</v>
      </c>
      <c r="G234" s="177" t="s">
        <v>213</v>
      </c>
      <c r="H234" s="178">
        <v>44</v>
      </c>
      <c r="I234" s="179"/>
      <c r="J234" s="180">
        <f t="shared" si="10"/>
        <v>0</v>
      </c>
      <c r="K234" s="181"/>
      <c r="L234" s="182"/>
      <c r="M234" s="183" t="s">
        <v>1</v>
      </c>
      <c r="N234" s="184" t="s">
        <v>40</v>
      </c>
      <c r="O234" s="61"/>
      <c r="P234" s="161">
        <f t="shared" si="11"/>
        <v>0</v>
      </c>
      <c r="Q234" s="161">
        <v>0</v>
      </c>
      <c r="R234" s="161">
        <f t="shared" si="12"/>
        <v>0</v>
      </c>
      <c r="S234" s="161">
        <v>0</v>
      </c>
      <c r="T234" s="162">
        <f t="shared" si="1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381</v>
      </c>
      <c r="AT234" s="163" t="s">
        <v>170</v>
      </c>
      <c r="AU234" s="163" t="s">
        <v>142</v>
      </c>
      <c r="AY234" s="17" t="s">
        <v>134</v>
      </c>
      <c r="BE234" s="164">
        <f t="shared" si="14"/>
        <v>0</v>
      </c>
      <c r="BF234" s="164">
        <f t="shared" si="15"/>
        <v>0</v>
      </c>
      <c r="BG234" s="164">
        <f t="shared" si="16"/>
        <v>0</v>
      </c>
      <c r="BH234" s="164">
        <f t="shared" si="17"/>
        <v>0</v>
      </c>
      <c r="BI234" s="164">
        <f t="shared" si="18"/>
        <v>0</v>
      </c>
      <c r="BJ234" s="17" t="s">
        <v>142</v>
      </c>
      <c r="BK234" s="164">
        <f t="shared" si="19"/>
        <v>0</v>
      </c>
      <c r="BL234" s="17" t="s">
        <v>376</v>
      </c>
      <c r="BM234" s="163" t="s">
        <v>499</v>
      </c>
    </row>
    <row r="235" spans="1:65" s="2" customFormat="1" ht="24.2" customHeight="1">
      <c r="A235" s="32"/>
      <c r="B235" s="150"/>
      <c r="C235" s="174" t="s">
        <v>387</v>
      </c>
      <c r="D235" s="174" t="s">
        <v>170</v>
      </c>
      <c r="E235" s="175" t="s">
        <v>388</v>
      </c>
      <c r="F235" s="176" t="s">
        <v>389</v>
      </c>
      <c r="G235" s="177" t="s">
        <v>390</v>
      </c>
      <c r="H235" s="178">
        <v>41.8</v>
      </c>
      <c r="I235" s="179"/>
      <c r="J235" s="180">
        <f t="shared" si="10"/>
        <v>0</v>
      </c>
      <c r="K235" s="181"/>
      <c r="L235" s="182"/>
      <c r="M235" s="183" t="s">
        <v>1</v>
      </c>
      <c r="N235" s="184" t="s">
        <v>40</v>
      </c>
      <c r="O235" s="61"/>
      <c r="P235" s="161">
        <f t="shared" si="11"/>
        <v>0</v>
      </c>
      <c r="Q235" s="161">
        <v>1E-3</v>
      </c>
      <c r="R235" s="161">
        <f t="shared" si="12"/>
        <v>4.1799999999999997E-2</v>
      </c>
      <c r="S235" s="161">
        <v>0</v>
      </c>
      <c r="T235" s="162">
        <f t="shared" si="1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381</v>
      </c>
      <c r="AT235" s="163" t="s">
        <v>170</v>
      </c>
      <c r="AU235" s="163" t="s">
        <v>142</v>
      </c>
      <c r="AY235" s="17" t="s">
        <v>134</v>
      </c>
      <c r="BE235" s="164">
        <f t="shared" si="14"/>
        <v>0</v>
      </c>
      <c r="BF235" s="164">
        <f t="shared" si="15"/>
        <v>0</v>
      </c>
      <c r="BG235" s="164">
        <f t="shared" si="16"/>
        <v>0</v>
      </c>
      <c r="BH235" s="164">
        <f t="shared" si="17"/>
        <v>0</v>
      </c>
      <c r="BI235" s="164">
        <f t="shared" si="18"/>
        <v>0</v>
      </c>
      <c r="BJ235" s="17" t="s">
        <v>142</v>
      </c>
      <c r="BK235" s="164">
        <f t="shared" si="19"/>
        <v>0</v>
      </c>
      <c r="BL235" s="17" t="s">
        <v>376</v>
      </c>
      <c r="BM235" s="163" t="s">
        <v>500</v>
      </c>
    </row>
    <row r="236" spans="1:65" s="2" customFormat="1" ht="21.75" customHeight="1">
      <c r="A236" s="32"/>
      <c r="B236" s="150"/>
      <c r="C236" s="151" t="s">
        <v>392</v>
      </c>
      <c r="D236" s="151" t="s">
        <v>137</v>
      </c>
      <c r="E236" s="152" t="s">
        <v>501</v>
      </c>
      <c r="F236" s="153" t="s">
        <v>502</v>
      </c>
      <c r="G236" s="154" t="s">
        <v>267</v>
      </c>
      <c r="H236" s="155">
        <v>8</v>
      </c>
      <c r="I236" s="156"/>
      <c r="J236" s="157">
        <f t="shared" si="10"/>
        <v>0</v>
      </c>
      <c r="K236" s="158"/>
      <c r="L236" s="33"/>
      <c r="M236" s="159" t="s">
        <v>1</v>
      </c>
      <c r="N236" s="160" t="s">
        <v>40</v>
      </c>
      <c r="O236" s="61"/>
      <c r="P236" s="161">
        <f t="shared" si="11"/>
        <v>0</v>
      </c>
      <c r="Q236" s="161">
        <v>0</v>
      </c>
      <c r="R236" s="161">
        <f t="shared" si="12"/>
        <v>0</v>
      </c>
      <c r="S236" s="161">
        <v>0</v>
      </c>
      <c r="T236" s="162">
        <f t="shared" si="1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376</v>
      </c>
      <c r="AT236" s="163" t="s">
        <v>137</v>
      </c>
      <c r="AU236" s="163" t="s">
        <v>142</v>
      </c>
      <c r="AY236" s="17" t="s">
        <v>134</v>
      </c>
      <c r="BE236" s="164">
        <f t="shared" si="14"/>
        <v>0</v>
      </c>
      <c r="BF236" s="164">
        <f t="shared" si="15"/>
        <v>0</v>
      </c>
      <c r="BG236" s="164">
        <f t="shared" si="16"/>
        <v>0</v>
      </c>
      <c r="BH236" s="164">
        <f t="shared" si="17"/>
        <v>0</v>
      </c>
      <c r="BI236" s="164">
        <f t="shared" si="18"/>
        <v>0</v>
      </c>
      <c r="BJ236" s="17" t="s">
        <v>142</v>
      </c>
      <c r="BK236" s="164">
        <f t="shared" si="19"/>
        <v>0</v>
      </c>
      <c r="BL236" s="17" t="s">
        <v>376</v>
      </c>
      <c r="BM236" s="163" t="s">
        <v>503</v>
      </c>
    </row>
    <row r="237" spans="1:65" s="2" customFormat="1" ht="24.2" customHeight="1">
      <c r="A237" s="32"/>
      <c r="B237" s="150"/>
      <c r="C237" s="174" t="s">
        <v>396</v>
      </c>
      <c r="D237" s="174" t="s">
        <v>170</v>
      </c>
      <c r="E237" s="175" t="s">
        <v>388</v>
      </c>
      <c r="F237" s="176" t="s">
        <v>389</v>
      </c>
      <c r="G237" s="177" t="s">
        <v>390</v>
      </c>
      <c r="H237" s="178">
        <v>3.04</v>
      </c>
      <c r="I237" s="179"/>
      <c r="J237" s="180">
        <f t="shared" si="10"/>
        <v>0</v>
      </c>
      <c r="K237" s="181"/>
      <c r="L237" s="182"/>
      <c r="M237" s="183" t="s">
        <v>1</v>
      </c>
      <c r="N237" s="184" t="s">
        <v>40</v>
      </c>
      <c r="O237" s="61"/>
      <c r="P237" s="161">
        <f t="shared" si="11"/>
        <v>0</v>
      </c>
      <c r="Q237" s="161">
        <v>1E-3</v>
      </c>
      <c r="R237" s="161">
        <f t="shared" si="12"/>
        <v>3.0400000000000002E-3</v>
      </c>
      <c r="S237" s="161">
        <v>0</v>
      </c>
      <c r="T237" s="162">
        <f t="shared" si="1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381</v>
      </c>
      <c r="AT237" s="163" t="s">
        <v>170</v>
      </c>
      <c r="AU237" s="163" t="s">
        <v>142</v>
      </c>
      <c r="AY237" s="17" t="s">
        <v>134</v>
      </c>
      <c r="BE237" s="164">
        <f t="shared" si="14"/>
        <v>0</v>
      </c>
      <c r="BF237" s="164">
        <f t="shared" si="15"/>
        <v>0</v>
      </c>
      <c r="BG237" s="164">
        <f t="shared" si="16"/>
        <v>0</v>
      </c>
      <c r="BH237" s="164">
        <f t="shared" si="17"/>
        <v>0</v>
      </c>
      <c r="BI237" s="164">
        <f t="shared" si="18"/>
        <v>0</v>
      </c>
      <c r="BJ237" s="17" t="s">
        <v>142</v>
      </c>
      <c r="BK237" s="164">
        <f t="shared" si="19"/>
        <v>0</v>
      </c>
      <c r="BL237" s="17" t="s">
        <v>376</v>
      </c>
      <c r="BM237" s="163" t="s">
        <v>504</v>
      </c>
    </row>
    <row r="238" spans="1:65" s="2" customFormat="1" ht="16.5" customHeight="1">
      <c r="A238" s="32"/>
      <c r="B238" s="150"/>
      <c r="C238" s="174" t="s">
        <v>400</v>
      </c>
      <c r="D238" s="174" t="s">
        <v>170</v>
      </c>
      <c r="E238" s="175" t="s">
        <v>505</v>
      </c>
      <c r="F238" s="176" t="s">
        <v>506</v>
      </c>
      <c r="G238" s="177" t="s">
        <v>213</v>
      </c>
      <c r="H238" s="178">
        <v>8</v>
      </c>
      <c r="I238" s="179"/>
      <c r="J238" s="180">
        <f t="shared" si="10"/>
        <v>0</v>
      </c>
      <c r="K238" s="181"/>
      <c r="L238" s="182"/>
      <c r="M238" s="183" t="s">
        <v>1</v>
      </c>
      <c r="N238" s="184" t="s">
        <v>40</v>
      </c>
      <c r="O238" s="61"/>
      <c r="P238" s="161">
        <f t="shared" si="11"/>
        <v>0</v>
      </c>
      <c r="Q238" s="161">
        <v>0</v>
      </c>
      <c r="R238" s="161">
        <f t="shared" si="12"/>
        <v>0</v>
      </c>
      <c r="S238" s="161">
        <v>0</v>
      </c>
      <c r="T238" s="162">
        <f t="shared" si="1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3" t="s">
        <v>381</v>
      </c>
      <c r="AT238" s="163" t="s">
        <v>170</v>
      </c>
      <c r="AU238" s="163" t="s">
        <v>142</v>
      </c>
      <c r="AY238" s="17" t="s">
        <v>134</v>
      </c>
      <c r="BE238" s="164">
        <f t="shared" si="14"/>
        <v>0</v>
      </c>
      <c r="BF238" s="164">
        <f t="shared" si="15"/>
        <v>0</v>
      </c>
      <c r="BG238" s="164">
        <f t="shared" si="16"/>
        <v>0</v>
      </c>
      <c r="BH238" s="164">
        <f t="shared" si="17"/>
        <v>0</v>
      </c>
      <c r="BI238" s="164">
        <f t="shared" si="18"/>
        <v>0</v>
      </c>
      <c r="BJ238" s="17" t="s">
        <v>142</v>
      </c>
      <c r="BK238" s="164">
        <f t="shared" si="19"/>
        <v>0</v>
      </c>
      <c r="BL238" s="17" t="s">
        <v>376</v>
      </c>
      <c r="BM238" s="163" t="s">
        <v>507</v>
      </c>
    </row>
    <row r="239" spans="1:65" s="2" customFormat="1" ht="16.5" customHeight="1">
      <c r="A239" s="32"/>
      <c r="B239" s="150"/>
      <c r="C239" s="174" t="s">
        <v>404</v>
      </c>
      <c r="D239" s="174" t="s">
        <v>170</v>
      </c>
      <c r="E239" s="175" t="s">
        <v>508</v>
      </c>
      <c r="F239" s="176" t="s">
        <v>418</v>
      </c>
      <c r="G239" s="177" t="s">
        <v>213</v>
      </c>
      <c r="H239" s="178">
        <v>4</v>
      </c>
      <c r="I239" s="179"/>
      <c r="J239" s="180">
        <f t="shared" si="10"/>
        <v>0</v>
      </c>
      <c r="K239" s="181"/>
      <c r="L239" s="182"/>
      <c r="M239" s="183" t="s">
        <v>1</v>
      </c>
      <c r="N239" s="184" t="s">
        <v>40</v>
      </c>
      <c r="O239" s="61"/>
      <c r="P239" s="161">
        <f t="shared" si="11"/>
        <v>0</v>
      </c>
      <c r="Q239" s="161">
        <v>0</v>
      </c>
      <c r="R239" s="161">
        <f t="shared" si="12"/>
        <v>0</v>
      </c>
      <c r="S239" s="161">
        <v>0</v>
      </c>
      <c r="T239" s="162">
        <f t="shared" si="1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3" t="s">
        <v>381</v>
      </c>
      <c r="AT239" s="163" t="s">
        <v>170</v>
      </c>
      <c r="AU239" s="163" t="s">
        <v>142</v>
      </c>
      <c r="AY239" s="17" t="s">
        <v>134</v>
      </c>
      <c r="BE239" s="164">
        <f t="shared" si="14"/>
        <v>0</v>
      </c>
      <c r="BF239" s="164">
        <f t="shared" si="15"/>
        <v>0</v>
      </c>
      <c r="BG239" s="164">
        <f t="shared" si="16"/>
        <v>0</v>
      </c>
      <c r="BH239" s="164">
        <f t="shared" si="17"/>
        <v>0</v>
      </c>
      <c r="BI239" s="164">
        <f t="shared" si="18"/>
        <v>0</v>
      </c>
      <c r="BJ239" s="17" t="s">
        <v>142</v>
      </c>
      <c r="BK239" s="164">
        <f t="shared" si="19"/>
        <v>0</v>
      </c>
      <c r="BL239" s="17" t="s">
        <v>376</v>
      </c>
      <c r="BM239" s="163" t="s">
        <v>509</v>
      </c>
    </row>
    <row r="240" spans="1:65" s="2" customFormat="1" ht="24.2" customHeight="1">
      <c r="A240" s="32"/>
      <c r="B240" s="150"/>
      <c r="C240" s="151" t="s">
        <v>408</v>
      </c>
      <c r="D240" s="151" t="s">
        <v>137</v>
      </c>
      <c r="E240" s="152" t="s">
        <v>393</v>
      </c>
      <c r="F240" s="153" t="s">
        <v>394</v>
      </c>
      <c r="G240" s="154" t="s">
        <v>213</v>
      </c>
      <c r="H240" s="155">
        <v>1</v>
      </c>
      <c r="I240" s="156"/>
      <c r="J240" s="157">
        <f t="shared" si="10"/>
        <v>0</v>
      </c>
      <c r="K240" s="158"/>
      <c r="L240" s="33"/>
      <c r="M240" s="159" t="s">
        <v>1</v>
      </c>
      <c r="N240" s="160" t="s">
        <v>40</v>
      </c>
      <c r="O240" s="61"/>
      <c r="P240" s="161">
        <f t="shared" si="11"/>
        <v>0</v>
      </c>
      <c r="Q240" s="161">
        <v>0</v>
      </c>
      <c r="R240" s="161">
        <f t="shared" si="12"/>
        <v>0</v>
      </c>
      <c r="S240" s="161">
        <v>0</v>
      </c>
      <c r="T240" s="162">
        <f t="shared" si="1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376</v>
      </c>
      <c r="AT240" s="163" t="s">
        <v>137</v>
      </c>
      <c r="AU240" s="163" t="s">
        <v>142</v>
      </c>
      <c r="AY240" s="17" t="s">
        <v>134</v>
      </c>
      <c r="BE240" s="164">
        <f t="shared" si="14"/>
        <v>0</v>
      </c>
      <c r="BF240" s="164">
        <f t="shared" si="15"/>
        <v>0</v>
      </c>
      <c r="BG240" s="164">
        <f t="shared" si="16"/>
        <v>0</v>
      </c>
      <c r="BH240" s="164">
        <f t="shared" si="17"/>
        <v>0</v>
      </c>
      <c r="BI240" s="164">
        <f t="shared" si="18"/>
        <v>0</v>
      </c>
      <c r="BJ240" s="17" t="s">
        <v>142</v>
      </c>
      <c r="BK240" s="164">
        <f t="shared" si="19"/>
        <v>0</v>
      </c>
      <c r="BL240" s="17" t="s">
        <v>376</v>
      </c>
      <c r="BM240" s="163" t="s">
        <v>510</v>
      </c>
    </row>
    <row r="241" spans="1:65" s="2" customFormat="1" ht="16.5" customHeight="1">
      <c r="A241" s="32"/>
      <c r="B241" s="150"/>
      <c r="C241" s="174" t="s">
        <v>412</v>
      </c>
      <c r="D241" s="174" t="s">
        <v>170</v>
      </c>
      <c r="E241" s="175" t="s">
        <v>397</v>
      </c>
      <c r="F241" s="176" t="s">
        <v>398</v>
      </c>
      <c r="G241" s="177" t="s">
        <v>213</v>
      </c>
      <c r="H241" s="178">
        <v>2</v>
      </c>
      <c r="I241" s="179"/>
      <c r="J241" s="180">
        <f t="shared" si="10"/>
        <v>0</v>
      </c>
      <c r="K241" s="181"/>
      <c r="L241" s="182"/>
      <c r="M241" s="183" t="s">
        <v>1</v>
      </c>
      <c r="N241" s="184" t="s">
        <v>40</v>
      </c>
      <c r="O241" s="61"/>
      <c r="P241" s="161">
        <f t="shared" si="11"/>
        <v>0</v>
      </c>
      <c r="Q241" s="161">
        <v>0</v>
      </c>
      <c r="R241" s="161">
        <f t="shared" si="12"/>
        <v>0</v>
      </c>
      <c r="S241" s="161">
        <v>0</v>
      </c>
      <c r="T241" s="162">
        <f t="shared" si="1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381</v>
      </c>
      <c r="AT241" s="163" t="s">
        <v>170</v>
      </c>
      <c r="AU241" s="163" t="s">
        <v>142</v>
      </c>
      <c r="AY241" s="17" t="s">
        <v>134</v>
      </c>
      <c r="BE241" s="164">
        <f t="shared" si="14"/>
        <v>0</v>
      </c>
      <c r="BF241" s="164">
        <f t="shared" si="15"/>
        <v>0</v>
      </c>
      <c r="BG241" s="164">
        <f t="shared" si="16"/>
        <v>0</v>
      </c>
      <c r="BH241" s="164">
        <f t="shared" si="17"/>
        <v>0</v>
      </c>
      <c r="BI241" s="164">
        <f t="shared" si="18"/>
        <v>0</v>
      </c>
      <c r="BJ241" s="17" t="s">
        <v>142</v>
      </c>
      <c r="BK241" s="164">
        <f t="shared" si="19"/>
        <v>0</v>
      </c>
      <c r="BL241" s="17" t="s">
        <v>376</v>
      </c>
      <c r="BM241" s="163" t="s">
        <v>511</v>
      </c>
    </row>
    <row r="242" spans="1:65" s="2" customFormat="1" ht="16.5" customHeight="1">
      <c r="A242" s="32"/>
      <c r="B242" s="150"/>
      <c r="C242" s="174" t="s">
        <v>416</v>
      </c>
      <c r="D242" s="174" t="s">
        <v>170</v>
      </c>
      <c r="E242" s="175" t="s">
        <v>401</v>
      </c>
      <c r="F242" s="176" t="s">
        <v>402</v>
      </c>
      <c r="G242" s="177" t="s">
        <v>213</v>
      </c>
      <c r="H242" s="178">
        <v>1</v>
      </c>
      <c r="I242" s="179"/>
      <c r="J242" s="180">
        <f t="shared" si="10"/>
        <v>0</v>
      </c>
      <c r="K242" s="181"/>
      <c r="L242" s="182"/>
      <c r="M242" s="183" t="s">
        <v>1</v>
      </c>
      <c r="N242" s="184" t="s">
        <v>40</v>
      </c>
      <c r="O242" s="61"/>
      <c r="P242" s="161">
        <f t="shared" si="11"/>
        <v>0</v>
      </c>
      <c r="Q242" s="161">
        <v>0</v>
      </c>
      <c r="R242" s="161">
        <f t="shared" si="12"/>
        <v>0</v>
      </c>
      <c r="S242" s="161">
        <v>0</v>
      </c>
      <c r="T242" s="162">
        <f t="shared" si="1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381</v>
      </c>
      <c r="AT242" s="163" t="s">
        <v>170</v>
      </c>
      <c r="AU242" s="163" t="s">
        <v>142</v>
      </c>
      <c r="AY242" s="17" t="s">
        <v>134</v>
      </c>
      <c r="BE242" s="164">
        <f t="shared" si="14"/>
        <v>0</v>
      </c>
      <c r="BF242" s="164">
        <f t="shared" si="15"/>
        <v>0</v>
      </c>
      <c r="BG242" s="164">
        <f t="shared" si="16"/>
        <v>0</v>
      </c>
      <c r="BH242" s="164">
        <f t="shared" si="17"/>
        <v>0</v>
      </c>
      <c r="BI242" s="164">
        <f t="shared" si="18"/>
        <v>0</v>
      </c>
      <c r="BJ242" s="17" t="s">
        <v>142</v>
      </c>
      <c r="BK242" s="164">
        <f t="shared" si="19"/>
        <v>0</v>
      </c>
      <c r="BL242" s="17" t="s">
        <v>376</v>
      </c>
      <c r="BM242" s="163" t="s">
        <v>512</v>
      </c>
    </row>
    <row r="243" spans="1:65" s="2" customFormat="1" ht="16.5" customHeight="1">
      <c r="A243" s="32"/>
      <c r="B243" s="150"/>
      <c r="C243" s="174" t="s">
        <v>420</v>
      </c>
      <c r="D243" s="174" t="s">
        <v>170</v>
      </c>
      <c r="E243" s="175" t="s">
        <v>405</v>
      </c>
      <c r="F243" s="176" t="s">
        <v>406</v>
      </c>
      <c r="G243" s="177" t="s">
        <v>213</v>
      </c>
      <c r="H243" s="178">
        <v>1</v>
      </c>
      <c r="I243" s="179"/>
      <c r="J243" s="180">
        <f t="shared" si="10"/>
        <v>0</v>
      </c>
      <c r="K243" s="181"/>
      <c r="L243" s="182"/>
      <c r="M243" s="183" t="s">
        <v>1</v>
      </c>
      <c r="N243" s="184" t="s">
        <v>40</v>
      </c>
      <c r="O243" s="61"/>
      <c r="P243" s="161">
        <f t="shared" si="11"/>
        <v>0</v>
      </c>
      <c r="Q243" s="161">
        <v>0</v>
      </c>
      <c r="R243" s="161">
        <f t="shared" si="12"/>
        <v>0</v>
      </c>
      <c r="S243" s="161">
        <v>0</v>
      </c>
      <c r="T243" s="162">
        <f t="shared" si="1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3" t="s">
        <v>381</v>
      </c>
      <c r="AT243" s="163" t="s">
        <v>170</v>
      </c>
      <c r="AU243" s="163" t="s">
        <v>142</v>
      </c>
      <c r="AY243" s="17" t="s">
        <v>134</v>
      </c>
      <c r="BE243" s="164">
        <f t="shared" si="14"/>
        <v>0</v>
      </c>
      <c r="BF243" s="164">
        <f t="shared" si="15"/>
        <v>0</v>
      </c>
      <c r="BG243" s="164">
        <f t="shared" si="16"/>
        <v>0</v>
      </c>
      <c r="BH243" s="164">
        <f t="shared" si="17"/>
        <v>0</v>
      </c>
      <c r="BI243" s="164">
        <f t="shared" si="18"/>
        <v>0</v>
      </c>
      <c r="BJ243" s="17" t="s">
        <v>142</v>
      </c>
      <c r="BK243" s="164">
        <f t="shared" si="19"/>
        <v>0</v>
      </c>
      <c r="BL243" s="17" t="s">
        <v>376</v>
      </c>
      <c r="BM243" s="163" t="s">
        <v>513</v>
      </c>
    </row>
    <row r="244" spans="1:65" s="2" customFormat="1" ht="16.5" customHeight="1">
      <c r="A244" s="32"/>
      <c r="B244" s="150"/>
      <c r="C244" s="174" t="s">
        <v>424</v>
      </c>
      <c r="D244" s="174" t="s">
        <v>170</v>
      </c>
      <c r="E244" s="175" t="s">
        <v>409</v>
      </c>
      <c r="F244" s="176" t="s">
        <v>410</v>
      </c>
      <c r="G244" s="177" t="s">
        <v>213</v>
      </c>
      <c r="H244" s="178">
        <v>1</v>
      </c>
      <c r="I244" s="179"/>
      <c r="J244" s="180">
        <f t="shared" si="10"/>
        <v>0</v>
      </c>
      <c r="K244" s="181"/>
      <c r="L244" s="182"/>
      <c r="M244" s="183" t="s">
        <v>1</v>
      </c>
      <c r="N244" s="184" t="s">
        <v>40</v>
      </c>
      <c r="O244" s="61"/>
      <c r="P244" s="161">
        <f t="shared" si="11"/>
        <v>0</v>
      </c>
      <c r="Q244" s="161">
        <v>0</v>
      </c>
      <c r="R244" s="161">
        <f t="shared" si="12"/>
        <v>0</v>
      </c>
      <c r="S244" s="161">
        <v>0</v>
      </c>
      <c r="T244" s="162">
        <f t="shared" si="1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381</v>
      </c>
      <c r="AT244" s="163" t="s">
        <v>170</v>
      </c>
      <c r="AU244" s="163" t="s">
        <v>142</v>
      </c>
      <c r="AY244" s="17" t="s">
        <v>134</v>
      </c>
      <c r="BE244" s="164">
        <f t="shared" si="14"/>
        <v>0</v>
      </c>
      <c r="BF244" s="164">
        <f t="shared" si="15"/>
        <v>0</v>
      </c>
      <c r="BG244" s="164">
        <f t="shared" si="16"/>
        <v>0</v>
      </c>
      <c r="BH244" s="164">
        <f t="shared" si="17"/>
        <v>0</v>
      </c>
      <c r="BI244" s="164">
        <f t="shared" si="18"/>
        <v>0</v>
      </c>
      <c r="BJ244" s="17" t="s">
        <v>142</v>
      </c>
      <c r="BK244" s="164">
        <f t="shared" si="19"/>
        <v>0</v>
      </c>
      <c r="BL244" s="17" t="s">
        <v>376</v>
      </c>
      <c r="BM244" s="163" t="s">
        <v>514</v>
      </c>
    </row>
    <row r="245" spans="1:65" s="2" customFormat="1" ht="16.5" customHeight="1">
      <c r="A245" s="32"/>
      <c r="B245" s="150"/>
      <c r="C245" s="151" t="s">
        <v>428</v>
      </c>
      <c r="D245" s="151" t="s">
        <v>137</v>
      </c>
      <c r="E245" s="152" t="s">
        <v>413</v>
      </c>
      <c r="F245" s="153" t="s">
        <v>414</v>
      </c>
      <c r="G245" s="154" t="s">
        <v>213</v>
      </c>
      <c r="H245" s="155">
        <v>46</v>
      </c>
      <c r="I245" s="156"/>
      <c r="J245" s="157">
        <f t="shared" si="10"/>
        <v>0</v>
      </c>
      <c r="K245" s="158"/>
      <c r="L245" s="33"/>
      <c r="M245" s="159" t="s">
        <v>1</v>
      </c>
      <c r="N245" s="160" t="s">
        <v>40</v>
      </c>
      <c r="O245" s="61"/>
      <c r="P245" s="161">
        <f t="shared" si="11"/>
        <v>0</v>
      </c>
      <c r="Q245" s="161">
        <v>0</v>
      </c>
      <c r="R245" s="161">
        <f t="shared" si="12"/>
        <v>0</v>
      </c>
      <c r="S245" s="161">
        <v>0</v>
      </c>
      <c r="T245" s="162">
        <f t="shared" si="1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376</v>
      </c>
      <c r="AT245" s="163" t="s">
        <v>137</v>
      </c>
      <c r="AU245" s="163" t="s">
        <v>142</v>
      </c>
      <c r="AY245" s="17" t="s">
        <v>134</v>
      </c>
      <c r="BE245" s="164">
        <f t="shared" si="14"/>
        <v>0</v>
      </c>
      <c r="BF245" s="164">
        <f t="shared" si="15"/>
        <v>0</v>
      </c>
      <c r="BG245" s="164">
        <f t="shared" si="16"/>
        <v>0</v>
      </c>
      <c r="BH245" s="164">
        <f t="shared" si="17"/>
        <v>0</v>
      </c>
      <c r="BI245" s="164">
        <f t="shared" si="18"/>
        <v>0</v>
      </c>
      <c r="BJ245" s="17" t="s">
        <v>142</v>
      </c>
      <c r="BK245" s="164">
        <f t="shared" si="19"/>
        <v>0</v>
      </c>
      <c r="BL245" s="17" t="s">
        <v>376</v>
      </c>
      <c r="BM245" s="163" t="s">
        <v>515</v>
      </c>
    </row>
    <row r="246" spans="1:65" s="2" customFormat="1" ht="16.5" customHeight="1">
      <c r="A246" s="32"/>
      <c r="B246" s="150"/>
      <c r="C246" s="174" t="s">
        <v>434</v>
      </c>
      <c r="D246" s="174" t="s">
        <v>170</v>
      </c>
      <c r="E246" s="175" t="s">
        <v>417</v>
      </c>
      <c r="F246" s="176" t="s">
        <v>418</v>
      </c>
      <c r="G246" s="177" t="s">
        <v>213</v>
      </c>
      <c r="H246" s="178">
        <v>46</v>
      </c>
      <c r="I246" s="179"/>
      <c r="J246" s="180">
        <f t="shared" si="10"/>
        <v>0</v>
      </c>
      <c r="K246" s="181"/>
      <c r="L246" s="182"/>
      <c r="M246" s="183" t="s">
        <v>1</v>
      </c>
      <c r="N246" s="184" t="s">
        <v>40</v>
      </c>
      <c r="O246" s="61"/>
      <c r="P246" s="161">
        <f t="shared" si="11"/>
        <v>0</v>
      </c>
      <c r="Q246" s="161">
        <v>0</v>
      </c>
      <c r="R246" s="161">
        <f t="shared" si="12"/>
        <v>0</v>
      </c>
      <c r="S246" s="161">
        <v>0</v>
      </c>
      <c r="T246" s="162">
        <f t="shared" si="1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381</v>
      </c>
      <c r="AT246" s="163" t="s">
        <v>170</v>
      </c>
      <c r="AU246" s="163" t="s">
        <v>142</v>
      </c>
      <c r="AY246" s="17" t="s">
        <v>134</v>
      </c>
      <c r="BE246" s="164">
        <f t="shared" si="14"/>
        <v>0</v>
      </c>
      <c r="BF246" s="164">
        <f t="shared" si="15"/>
        <v>0</v>
      </c>
      <c r="BG246" s="164">
        <f t="shared" si="16"/>
        <v>0</v>
      </c>
      <c r="BH246" s="164">
        <f t="shared" si="17"/>
        <v>0</v>
      </c>
      <c r="BI246" s="164">
        <f t="shared" si="18"/>
        <v>0</v>
      </c>
      <c r="BJ246" s="17" t="s">
        <v>142</v>
      </c>
      <c r="BK246" s="164">
        <f t="shared" si="19"/>
        <v>0</v>
      </c>
      <c r="BL246" s="17" t="s">
        <v>376</v>
      </c>
      <c r="BM246" s="163" t="s">
        <v>516</v>
      </c>
    </row>
    <row r="247" spans="1:65" s="2" customFormat="1" ht="24.2" customHeight="1">
      <c r="A247" s="32"/>
      <c r="B247" s="150"/>
      <c r="C247" s="151" t="s">
        <v>517</v>
      </c>
      <c r="D247" s="151" t="s">
        <v>137</v>
      </c>
      <c r="E247" s="152" t="s">
        <v>421</v>
      </c>
      <c r="F247" s="153" t="s">
        <v>422</v>
      </c>
      <c r="G247" s="154" t="s">
        <v>213</v>
      </c>
      <c r="H247" s="155">
        <v>5</v>
      </c>
      <c r="I247" s="156"/>
      <c r="J247" s="157">
        <f t="shared" si="10"/>
        <v>0</v>
      </c>
      <c r="K247" s="158"/>
      <c r="L247" s="33"/>
      <c r="M247" s="159" t="s">
        <v>1</v>
      </c>
      <c r="N247" s="160" t="s">
        <v>40</v>
      </c>
      <c r="O247" s="61"/>
      <c r="P247" s="161">
        <f t="shared" si="11"/>
        <v>0</v>
      </c>
      <c r="Q247" s="161">
        <v>0</v>
      </c>
      <c r="R247" s="161">
        <f t="shared" si="12"/>
        <v>0</v>
      </c>
      <c r="S247" s="161">
        <v>0</v>
      </c>
      <c r="T247" s="162">
        <f t="shared" si="1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3" t="s">
        <v>376</v>
      </c>
      <c r="AT247" s="163" t="s">
        <v>137</v>
      </c>
      <c r="AU247" s="163" t="s">
        <v>142</v>
      </c>
      <c r="AY247" s="17" t="s">
        <v>134</v>
      </c>
      <c r="BE247" s="164">
        <f t="shared" si="14"/>
        <v>0</v>
      </c>
      <c r="BF247" s="164">
        <f t="shared" si="15"/>
        <v>0</v>
      </c>
      <c r="BG247" s="164">
        <f t="shared" si="16"/>
        <v>0</v>
      </c>
      <c r="BH247" s="164">
        <f t="shared" si="17"/>
        <v>0</v>
      </c>
      <c r="BI247" s="164">
        <f t="shared" si="18"/>
        <v>0</v>
      </c>
      <c r="BJ247" s="17" t="s">
        <v>142</v>
      </c>
      <c r="BK247" s="164">
        <f t="shared" si="19"/>
        <v>0</v>
      </c>
      <c r="BL247" s="17" t="s">
        <v>376</v>
      </c>
      <c r="BM247" s="163" t="s">
        <v>518</v>
      </c>
    </row>
    <row r="248" spans="1:65" s="2" customFormat="1" ht="16.5" customHeight="1">
      <c r="A248" s="32"/>
      <c r="B248" s="150"/>
      <c r="C248" s="174" t="s">
        <v>519</v>
      </c>
      <c r="D248" s="174" t="s">
        <v>170</v>
      </c>
      <c r="E248" s="175" t="s">
        <v>520</v>
      </c>
      <c r="F248" s="176" t="s">
        <v>521</v>
      </c>
      <c r="G248" s="177" t="s">
        <v>213</v>
      </c>
      <c r="H248" s="178">
        <v>2</v>
      </c>
      <c r="I248" s="179"/>
      <c r="J248" s="180">
        <f t="shared" si="10"/>
        <v>0</v>
      </c>
      <c r="K248" s="181"/>
      <c r="L248" s="182"/>
      <c r="M248" s="183" t="s">
        <v>1</v>
      </c>
      <c r="N248" s="184" t="s">
        <v>40</v>
      </c>
      <c r="O248" s="61"/>
      <c r="P248" s="161">
        <f t="shared" si="11"/>
        <v>0</v>
      </c>
      <c r="Q248" s="161">
        <v>0</v>
      </c>
      <c r="R248" s="161">
        <f t="shared" si="12"/>
        <v>0</v>
      </c>
      <c r="S248" s="161">
        <v>0</v>
      </c>
      <c r="T248" s="162">
        <f t="shared" si="1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381</v>
      </c>
      <c r="AT248" s="163" t="s">
        <v>170</v>
      </c>
      <c r="AU248" s="163" t="s">
        <v>142</v>
      </c>
      <c r="AY248" s="17" t="s">
        <v>134</v>
      </c>
      <c r="BE248" s="164">
        <f t="shared" si="14"/>
        <v>0</v>
      </c>
      <c r="BF248" s="164">
        <f t="shared" si="15"/>
        <v>0</v>
      </c>
      <c r="BG248" s="164">
        <f t="shared" si="16"/>
        <v>0</v>
      </c>
      <c r="BH248" s="164">
        <f t="shared" si="17"/>
        <v>0</v>
      </c>
      <c r="BI248" s="164">
        <f t="shared" si="18"/>
        <v>0</v>
      </c>
      <c r="BJ248" s="17" t="s">
        <v>142</v>
      </c>
      <c r="BK248" s="164">
        <f t="shared" si="19"/>
        <v>0</v>
      </c>
      <c r="BL248" s="17" t="s">
        <v>376</v>
      </c>
      <c r="BM248" s="163" t="s">
        <v>522</v>
      </c>
    </row>
    <row r="249" spans="1:65" s="2" customFormat="1" ht="16.5" customHeight="1">
      <c r="A249" s="32"/>
      <c r="B249" s="150"/>
      <c r="C249" s="174" t="s">
        <v>523</v>
      </c>
      <c r="D249" s="174" t="s">
        <v>170</v>
      </c>
      <c r="E249" s="175" t="s">
        <v>425</v>
      </c>
      <c r="F249" s="176" t="s">
        <v>426</v>
      </c>
      <c r="G249" s="177" t="s">
        <v>213</v>
      </c>
      <c r="H249" s="178">
        <v>1</v>
      </c>
      <c r="I249" s="179"/>
      <c r="J249" s="180">
        <f t="shared" si="10"/>
        <v>0</v>
      </c>
      <c r="K249" s="181"/>
      <c r="L249" s="182"/>
      <c r="M249" s="183" t="s">
        <v>1</v>
      </c>
      <c r="N249" s="184" t="s">
        <v>40</v>
      </c>
      <c r="O249" s="61"/>
      <c r="P249" s="161">
        <f t="shared" si="11"/>
        <v>0</v>
      </c>
      <c r="Q249" s="161">
        <v>0</v>
      </c>
      <c r="R249" s="161">
        <f t="shared" si="12"/>
        <v>0</v>
      </c>
      <c r="S249" s="161">
        <v>0</v>
      </c>
      <c r="T249" s="162">
        <f t="shared" si="1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3" t="s">
        <v>381</v>
      </c>
      <c r="AT249" s="163" t="s">
        <v>170</v>
      </c>
      <c r="AU249" s="163" t="s">
        <v>142</v>
      </c>
      <c r="AY249" s="17" t="s">
        <v>134</v>
      </c>
      <c r="BE249" s="164">
        <f t="shared" si="14"/>
        <v>0</v>
      </c>
      <c r="BF249" s="164">
        <f t="shared" si="15"/>
        <v>0</v>
      </c>
      <c r="BG249" s="164">
        <f t="shared" si="16"/>
        <v>0</v>
      </c>
      <c r="BH249" s="164">
        <f t="shared" si="17"/>
        <v>0</v>
      </c>
      <c r="BI249" s="164">
        <f t="shared" si="18"/>
        <v>0</v>
      </c>
      <c r="BJ249" s="17" t="s">
        <v>142</v>
      </c>
      <c r="BK249" s="164">
        <f t="shared" si="19"/>
        <v>0</v>
      </c>
      <c r="BL249" s="17" t="s">
        <v>376</v>
      </c>
      <c r="BM249" s="163" t="s">
        <v>524</v>
      </c>
    </row>
    <row r="250" spans="1:65" s="2" customFormat="1" ht="16.5" customHeight="1">
      <c r="A250" s="32"/>
      <c r="B250" s="150"/>
      <c r="C250" s="174" t="s">
        <v>376</v>
      </c>
      <c r="D250" s="174" t="s">
        <v>170</v>
      </c>
      <c r="E250" s="175" t="s">
        <v>429</v>
      </c>
      <c r="F250" s="176" t="s">
        <v>430</v>
      </c>
      <c r="G250" s="177" t="s">
        <v>213</v>
      </c>
      <c r="H250" s="178">
        <v>2</v>
      </c>
      <c r="I250" s="179"/>
      <c r="J250" s="180">
        <f t="shared" si="10"/>
        <v>0</v>
      </c>
      <c r="K250" s="181"/>
      <c r="L250" s="182"/>
      <c r="M250" s="183" t="s">
        <v>1</v>
      </c>
      <c r="N250" s="184" t="s">
        <v>40</v>
      </c>
      <c r="O250" s="61"/>
      <c r="P250" s="161">
        <f t="shared" si="11"/>
        <v>0</v>
      </c>
      <c r="Q250" s="161">
        <v>0</v>
      </c>
      <c r="R250" s="161">
        <f t="shared" si="12"/>
        <v>0</v>
      </c>
      <c r="S250" s="161">
        <v>0</v>
      </c>
      <c r="T250" s="162">
        <f t="shared" si="1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3" t="s">
        <v>381</v>
      </c>
      <c r="AT250" s="163" t="s">
        <v>170</v>
      </c>
      <c r="AU250" s="163" t="s">
        <v>142</v>
      </c>
      <c r="AY250" s="17" t="s">
        <v>134</v>
      </c>
      <c r="BE250" s="164">
        <f t="shared" si="14"/>
        <v>0</v>
      </c>
      <c r="BF250" s="164">
        <f t="shared" si="15"/>
        <v>0</v>
      </c>
      <c r="BG250" s="164">
        <f t="shared" si="16"/>
        <v>0</v>
      </c>
      <c r="BH250" s="164">
        <f t="shared" si="17"/>
        <v>0</v>
      </c>
      <c r="BI250" s="164">
        <f t="shared" si="18"/>
        <v>0</v>
      </c>
      <c r="BJ250" s="17" t="s">
        <v>142</v>
      </c>
      <c r="BK250" s="164">
        <f t="shared" si="19"/>
        <v>0</v>
      </c>
      <c r="BL250" s="17" t="s">
        <v>376</v>
      </c>
      <c r="BM250" s="163" t="s">
        <v>525</v>
      </c>
    </row>
    <row r="251" spans="1:65" s="2" customFormat="1" ht="16.5" customHeight="1">
      <c r="A251" s="32"/>
      <c r="B251" s="150"/>
      <c r="C251" s="151" t="s">
        <v>526</v>
      </c>
      <c r="D251" s="151" t="s">
        <v>137</v>
      </c>
      <c r="E251" s="152" t="s">
        <v>527</v>
      </c>
      <c r="F251" s="153" t="s">
        <v>528</v>
      </c>
      <c r="G251" s="154" t="s">
        <v>213</v>
      </c>
      <c r="H251" s="155">
        <v>2</v>
      </c>
      <c r="I251" s="156"/>
      <c r="J251" s="157">
        <f t="shared" si="10"/>
        <v>0</v>
      </c>
      <c r="K251" s="158"/>
      <c r="L251" s="33"/>
      <c r="M251" s="159" t="s">
        <v>1</v>
      </c>
      <c r="N251" s="160" t="s">
        <v>40</v>
      </c>
      <c r="O251" s="61"/>
      <c r="P251" s="161">
        <f t="shared" si="11"/>
        <v>0</v>
      </c>
      <c r="Q251" s="161">
        <v>0</v>
      </c>
      <c r="R251" s="161">
        <f t="shared" si="12"/>
        <v>0</v>
      </c>
      <c r="S251" s="161">
        <v>0</v>
      </c>
      <c r="T251" s="162">
        <f t="shared" si="1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376</v>
      </c>
      <c r="AT251" s="163" t="s">
        <v>137</v>
      </c>
      <c r="AU251" s="163" t="s">
        <v>142</v>
      </c>
      <c r="AY251" s="17" t="s">
        <v>134</v>
      </c>
      <c r="BE251" s="164">
        <f t="shared" si="14"/>
        <v>0</v>
      </c>
      <c r="BF251" s="164">
        <f t="shared" si="15"/>
        <v>0</v>
      </c>
      <c r="BG251" s="164">
        <f t="shared" si="16"/>
        <v>0</v>
      </c>
      <c r="BH251" s="164">
        <f t="shared" si="17"/>
        <v>0</v>
      </c>
      <c r="BI251" s="164">
        <f t="shared" si="18"/>
        <v>0</v>
      </c>
      <c r="BJ251" s="17" t="s">
        <v>142</v>
      </c>
      <c r="BK251" s="164">
        <f t="shared" si="19"/>
        <v>0</v>
      </c>
      <c r="BL251" s="17" t="s">
        <v>376</v>
      </c>
      <c r="BM251" s="163" t="s">
        <v>529</v>
      </c>
    </row>
    <row r="252" spans="1:65" s="2" customFormat="1" ht="16.5" customHeight="1">
      <c r="A252" s="32"/>
      <c r="B252" s="150"/>
      <c r="C252" s="174" t="s">
        <v>530</v>
      </c>
      <c r="D252" s="174" t="s">
        <v>170</v>
      </c>
      <c r="E252" s="175" t="s">
        <v>531</v>
      </c>
      <c r="F252" s="176" t="s">
        <v>532</v>
      </c>
      <c r="G252" s="177" t="s">
        <v>213</v>
      </c>
      <c r="H252" s="178">
        <v>4</v>
      </c>
      <c r="I252" s="179"/>
      <c r="J252" s="180">
        <f t="shared" si="10"/>
        <v>0</v>
      </c>
      <c r="K252" s="181"/>
      <c r="L252" s="182"/>
      <c r="M252" s="183" t="s">
        <v>1</v>
      </c>
      <c r="N252" s="184" t="s">
        <v>40</v>
      </c>
      <c r="O252" s="61"/>
      <c r="P252" s="161">
        <f t="shared" si="11"/>
        <v>0</v>
      </c>
      <c r="Q252" s="161">
        <v>0</v>
      </c>
      <c r="R252" s="161">
        <f t="shared" si="12"/>
        <v>0</v>
      </c>
      <c r="S252" s="161">
        <v>0</v>
      </c>
      <c r="T252" s="162">
        <f t="shared" si="1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3" t="s">
        <v>381</v>
      </c>
      <c r="AT252" s="163" t="s">
        <v>170</v>
      </c>
      <c r="AU252" s="163" t="s">
        <v>142</v>
      </c>
      <c r="AY252" s="17" t="s">
        <v>134</v>
      </c>
      <c r="BE252" s="164">
        <f t="shared" si="14"/>
        <v>0</v>
      </c>
      <c r="BF252" s="164">
        <f t="shared" si="15"/>
        <v>0</v>
      </c>
      <c r="BG252" s="164">
        <f t="shared" si="16"/>
        <v>0</v>
      </c>
      <c r="BH252" s="164">
        <f t="shared" si="17"/>
        <v>0</v>
      </c>
      <c r="BI252" s="164">
        <f t="shared" si="18"/>
        <v>0</v>
      </c>
      <c r="BJ252" s="17" t="s">
        <v>142</v>
      </c>
      <c r="BK252" s="164">
        <f t="shared" si="19"/>
        <v>0</v>
      </c>
      <c r="BL252" s="17" t="s">
        <v>376</v>
      </c>
      <c r="BM252" s="163" t="s">
        <v>533</v>
      </c>
    </row>
    <row r="253" spans="1:65" s="2" customFormat="1" ht="16.5" customHeight="1">
      <c r="A253" s="32"/>
      <c r="B253" s="150"/>
      <c r="C253" s="174" t="s">
        <v>534</v>
      </c>
      <c r="D253" s="174" t="s">
        <v>170</v>
      </c>
      <c r="E253" s="175" t="s">
        <v>535</v>
      </c>
      <c r="F253" s="176" t="s">
        <v>536</v>
      </c>
      <c r="G253" s="177" t="s">
        <v>213</v>
      </c>
      <c r="H253" s="178">
        <v>2</v>
      </c>
      <c r="I253" s="179"/>
      <c r="J253" s="180">
        <f t="shared" si="10"/>
        <v>0</v>
      </c>
      <c r="K253" s="181"/>
      <c r="L253" s="182"/>
      <c r="M253" s="183" t="s">
        <v>1</v>
      </c>
      <c r="N253" s="184" t="s">
        <v>40</v>
      </c>
      <c r="O253" s="61"/>
      <c r="P253" s="161">
        <f t="shared" si="11"/>
        <v>0</v>
      </c>
      <c r="Q253" s="161">
        <v>0</v>
      </c>
      <c r="R253" s="161">
        <f t="shared" si="12"/>
        <v>0</v>
      </c>
      <c r="S253" s="161">
        <v>0</v>
      </c>
      <c r="T253" s="162">
        <f t="shared" si="1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3" t="s">
        <v>381</v>
      </c>
      <c r="AT253" s="163" t="s">
        <v>170</v>
      </c>
      <c r="AU253" s="163" t="s">
        <v>142</v>
      </c>
      <c r="AY253" s="17" t="s">
        <v>134</v>
      </c>
      <c r="BE253" s="164">
        <f t="shared" si="14"/>
        <v>0</v>
      </c>
      <c r="BF253" s="164">
        <f t="shared" si="15"/>
        <v>0</v>
      </c>
      <c r="BG253" s="164">
        <f t="shared" si="16"/>
        <v>0</v>
      </c>
      <c r="BH253" s="164">
        <f t="shared" si="17"/>
        <v>0</v>
      </c>
      <c r="BI253" s="164">
        <f t="shared" si="18"/>
        <v>0</v>
      </c>
      <c r="BJ253" s="17" t="s">
        <v>142</v>
      </c>
      <c r="BK253" s="164">
        <f t="shared" si="19"/>
        <v>0</v>
      </c>
      <c r="BL253" s="17" t="s">
        <v>376</v>
      </c>
      <c r="BM253" s="163" t="s">
        <v>537</v>
      </c>
    </row>
    <row r="254" spans="1:65" s="2" customFormat="1" ht="21.75" customHeight="1">
      <c r="A254" s="32"/>
      <c r="B254" s="150"/>
      <c r="C254" s="151" t="s">
        <v>538</v>
      </c>
      <c r="D254" s="151" t="s">
        <v>137</v>
      </c>
      <c r="E254" s="152" t="s">
        <v>539</v>
      </c>
      <c r="F254" s="153" t="s">
        <v>540</v>
      </c>
      <c r="G254" s="154" t="s">
        <v>213</v>
      </c>
      <c r="H254" s="155">
        <v>2</v>
      </c>
      <c r="I254" s="156"/>
      <c r="J254" s="157">
        <f t="shared" si="10"/>
        <v>0</v>
      </c>
      <c r="K254" s="158"/>
      <c r="L254" s="33"/>
      <c r="M254" s="159" t="s">
        <v>1</v>
      </c>
      <c r="N254" s="160" t="s">
        <v>40</v>
      </c>
      <c r="O254" s="61"/>
      <c r="P254" s="161">
        <f t="shared" si="11"/>
        <v>0</v>
      </c>
      <c r="Q254" s="161">
        <v>0</v>
      </c>
      <c r="R254" s="161">
        <f t="shared" si="12"/>
        <v>0</v>
      </c>
      <c r="S254" s="161">
        <v>0</v>
      </c>
      <c r="T254" s="162">
        <f t="shared" si="1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376</v>
      </c>
      <c r="AT254" s="163" t="s">
        <v>137</v>
      </c>
      <c r="AU254" s="163" t="s">
        <v>142</v>
      </c>
      <c r="AY254" s="17" t="s">
        <v>134</v>
      </c>
      <c r="BE254" s="164">
        <f t="shared" si="14"/>
        <v>0</v>
      </c>
      <c r="BF254" s="164">
        <f t="shared" si="15"/>
        <v>0</v>
      </c>
      <c r="BG254" s="164">
        <f t="shared" si="16"/>
        <v>0</v>
      </c>
      <c r="BH254" s="164">
        <f t="shared" si="17"/>
        <v>0</v>
      </c>
      <c r="BI254" s="164">
        <f t="shared" si="18"/>
        <v>0</v>
      </c>
      <c r="BJ254" s="17" t="s">
        <v>142</v>
      </c>
      <c r="BK254" s="164">
        <f t="shared" si="19"/>
        <v>0</v>
      </c>
      <c r="BL254" s="17" t="s">
        <v>376</v>
      </c>
      <c r="BM254" s="163" t="s">
        <v>541</v>
      </c>
    </row>
    <row r="255" spans="1:65" s="2" customFormat="1" ht="16.5" customHeight="1">
      <c r="A255" s="32"/>
      <c r="B255" s="150"/>
      <c r="C255" s="174" t="s">
        <v>542</v>
      </c>
      <c r="D255" s="174" t="s">
        <v>170</v>
      </c>
      <c r="E255" s="175" t="s">
        <v>543</v>
      </c>
      <c r="F255" s="176" t="s">
        <v>544</v>
      </c>
      <c r="G255" s="177" t="s">
        <v>213</v>
      </c>
      <c r="H255" s="178">
        <v>2</v>
      </c>
      <c r="I255" s="179"/>
      <c r="J255" s="180">
        <f t="shared" si="10"/>
        <v>0</v>
      </c>
      <c r="K255" s="181"/>
      <c r="L255" s="182"/>
      <c r="M255" s="183" t="s">
        <v>1</v>
      </c>
      <c r="N255" s="184" t="s">
        <v>40</v>
      </c>
      <c r="O255" s="61"/>
      <c r="P255" s="161">
        <f t="shared" si="11"/>
        <v>0</v>
      </c>
      <c r="Q255" s="161">
        <v>1.4999999999999999E-4</v>
      </c>
      <c r="R255" s="161">
        <f t="shared" si="12"/>
        <v>2.9999999999999997E-4</v>
      </c>
      <c r="S255" s="161">
        <v>0</v>
      </c>
      <c r="T255" s="162">
        <f t="shared" si="1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3" t="s">
        <v>381</v>
      </c>
      <c r="AT255" s="163" t="s">
        <v>170</v>
      </c>
      <c r="AU255" s="163" t="s">
        <v>142</v>
      </c>
      <c r="AY255" s="17" t="s">
        <v>134</v>
      </c>
      <c r="BE255" s="164">
        <f t="shared" si="14"/>
        <v>0</v>
      </c>
      <c r="BF255" s="164">
        <f t="shared" si="15"/>
        <v>0</v>
      </c>
      <c r="BG255" s="164">
        <f t="shared" si="16"/>
        <v>0</v>
      </c>
      <c r="BH255" s="164">
        <f t="shared" si="17"/>
        <v>0</v>
      </c>
      <c r="BI255" s="164">
        <f t="shared" si="18"/>
        <v>0</v>
      </c>
      <c r="BJ255" s="17" t="s">
        <v>142</v>
      </c>
      <c r="BK255" s="164">
        <f t="shared" si="19"/>
        <v>0</v>
      </c>
      <c r="BL255" s="17" t="s">
        <v>376</v>
      </c>
      <c r="BM255" s="163" t="s">
        <v>545</v>
      </c>
    </row>
    <row r="256" spans="1:65" s="2" customFormat="1" ht="24.2" customHeight="1">
      <c r="A256" s="32"/>
      <c r="B256" s="150"/>
      <c r="C256" s="151" t="s">
        <v>546</v>
      </c>
      <c r="D256" s="151" t="s">
        <v>137</v>
      </c>
      <c r="E256" s="152" t="s">
        <v>547</v>
      </c>
      <c r="F256" s="153" t="s">
        <v>548</v>
      </c>
      <c r="G256" s="154" t="s">
        <v>213</v>
      </c>
      <c r="H256" s="155">
        <v>4</v>
      </c>
      <c r="I256" s="156"/>
      <c r="J256" s="157">
        <f t="shared" si="10"/>
        <v>0</v>
      </c>
      <c r="K256" s="158"/>
      <c r="L256" s="33"/>
      <c r="M256" s="159" t="s">
        <v>1</v>
      </c>
      <c r="N256" s="160" t="s">
        <v>40</v>
      </c>
      <c r="O256" s="61"/>
      <c r="P256" s="161">
        <f t="shared" si="11"/>
        <v>0</v>
      </c>
      <c r="Q256" s="161">
        <v>0</v>
      </c>
      <c r="R256" s="161">
        <f t="shared" si="12"/>
        <v>0</v>
      </c>
      <c r="S256" s="161">
        <v>0</v>
      </c>
      <c r="T256" s="162">
        <f t="shared" si="1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376</v>
      </c>
      <c r="AT256" s="163" t="s">
        <v>137</v>
      </c>
      <c r="AU256" s="163" t="s">
        <v>142</v>
      </c>
      <c r="AY256" s="17" t="s">
        <v>134</v>
      </c>
      <c r="BE256" s="164">
        <f t="shared" si="14"/>
        <v>0</v>
      </c>
      <c r="BF256" s="164">
        <f t="shared" si="15"/>
        <v>0</v>
      </c>
      <c r="BG256" s="164">
        <f t="shared" si="16"/>
        <v>0</v>
      </c>
      <c r="BH256" s="164">
        <f t="shared" si="17"/>
        <v>0</v>
      </c>
      <c r="BI256" s="164">
        <f t="shared" si="18"/>
        <v>0</v>
      </c>
      <c r="BJ256" s="17" t="s">
        <v>142</v>
      </c>
      <c r="BK256" s="164">
        <f t="shared" si="19"/>
        <v>0</v>
      </c>
      <c r="BL256" s="17" t="s">
        <v>376</v>
      </c>
      <c r="BM256" s="163" t="s">
        <v>549</v>
      </c>
    </row>
    <row r="257" spans="1:65" s="2" customFormat="1" ht="16.5" customHeight="1">
      <c r="A257" s="32"/>
      <c r="B257" s="150"/>
      <c r="C257" s="174" t="s">
        <v>550</v>
      </c>
      <c r="D257" s="174" t="s">
        <v>170</v>
      </c>
      <c r="E257" s="175" t="s">
        <v>551</v>
      </c>
      <c r="F257" s="176" t="s">
        <v>552</v>
      </c>
      <c r="G257" s="177" t="s">
        <v>213</v>
      </c>
      <c r="H257" s="178">
        <v>4</v>
      </c>
      <c r="I257" s="179"/>
      <c r="J257" s="180">
        <f t="shared" si="10"/>
        <v>0</v>
      </c>
      <c r="K257" s="181"/>
      <c r="L257" s="182"/>
      <c r="M257" s="183" t="s">
        <v>1</v>
      </c>
      <c r="N257" s="184" t="s">
        <v>40</v>
      </c>
      <c r="O257" s="61"/>
      <c r="P257" s="161">
        <f t="shared" si="11"/>
        <v>0</v>
      </c>
      <c r="Q257" s="161">
        <v>0</v>
      </c>
      <c r="R257" s="161">
        <f t="shared" si="12"/>
        <v>0</v>
      </c>
      <c r="S257" s="161">
        <v>0</v>
      </c>
      <c r="T257" s="162">
        <f t="shared" si="1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3" t="s">
        <v>381</v>
      </c>
      <c r="AT257" s="163" t="s">
        <v>170</v>
      </c>
      <c r="AU257" s="163" t="s">
        <v>142</v>
      </c>
      <c r="AY257" s="17" t="s">
        <v>134</v>
      </c>
      <c r="BE257" s="164">
        <f t="shared" si="14"/>
        <v>0</v>
      </c>
      <c r="BF257" s="164">
        <f t="shared" si="15"/>
        <v>0</v>
      </c>
      <c r="BG257" s="164">
        <f t="shared" si="16"/>
        <v>0</v>
      </c>
      <c r="BH257" s="164">
        <f t="shared" si="17"/>
        <v>0</v>
      </c>
      <c r="BI257" s="164">
        <f t="shared" si="18"/>
        <v>0</v>
      </c>
      <c r="BJ257" s="17" t="s">
        <v>142</v>
      </c>
      <c r="BK257" s="164">
        <f t="shared" si="19"/>
        <v>0</v>
      </c>
      <c r="BL257" s="17" t="s">
        <v>376</v>
      </c>
      <c r="BM257" s="163" t="s">
        <v>553</v>
      </c>
    </row>
    <row r="258" spans="1:65" s="2" customFormat="1" ht="16.5" customHeight="1">
      <c r="A258" s="32"/>
      <c r="B258" s="150"/>
      <c r="C258" s="174" t="s">
        <v>554</v>
      </c>
      <c r="D258" s="174" t="s">
        <v>170</v>
      </c>
      <c r="E258" s="175" t="s">
        <v>555</v>
      </c>
      <c r="F258" s="176" t="s">
        <v>556</v>
      </c>
      <c r="G258" s="177" t="s">
        <v>213</v>
      </c>
      <c r="H258" s="178">
        <v>8</v>
      </c>
      <c r="I258" s="179"/>
      <c r="J258" s="180">
        <f t="shared" si="10"/>
        <v>0</v>
      </c>
      <c r="K258" s="181"/>
      <c r="L258" s="182"/>
      <c r="M258" s="183" t="s">
        <v>1</v>
      </c>
      <c r="N258" s="184" t="s">
        <v>40</v>
      </c>
      <c r="O258" s="61"/>
      <c r="P258" s="161">
        <f t="shared" si="11"/>
        <v>0</v>
      </c>
      <c r="Q258" s="161">
        <v>0</v>
      </c>
      <c r="R258" s="161">
        <f t="shared" si="12"/>
        <v>0</v>
      </c>
      <c r="S258" s="161">
        <v>0</v>
      </c>
      <c r="T258" s="162">
        <f t="shared" si="13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381</v>
      </c>
      <c r="AT258" s="163" t="s">
        <v>170</v>
      </c>
      <c r="AU258" s="163" t="s">
        <v>142</v>
      </c>
      <c r="AY258" s="17" t="s">
        <v>134</v>
      </c>
      <c r="BE258" s="164">
        <f t="shared" si="14"/>
        <v>0</v>
      </c>
      <c r="BF258" s="164">
        <f t="shared" si="15"/>
        <v>0</v>
      </c>
      <c r="BG258" s="164">
        <f t="shared" si="16"/>
        <v>0</v>
      </c>
      <c r="BH258" s="164">
        <f t="shared" si="17"/>
        <v>0</v>
      </c>
      <c r="BI258" s="164">
        <f t="shared" si="18"/>
        <v>0</v>
      </c>
      <c r="BJ258" s="17" t="s">
        <v>142</v>
      </c>
      <c r="BK258" s="164">
        <f t="shared" si="19"/>
        <v>0</v>
      </c>
      <c r="BL258" s="17" t="s">
        <v>376</v>
      </c>
      <c r="BM258" s="163" t="s">
        <v>557</v>
      </c>
    </row>
    <row r="259" spans="1:65" s="2" customFormat="1" ht="16.5" customHeight="1">
      <c r="A259" s="32"/>
      <c r="B259" s="150"/>
      <c r="C259" s="174" t="s">
        <v>558</v>
      </c>
      <c r="D259" s="174" t="s">
        <v>170</v>
      </c>
      <c r="E259" s="175" t="s">
        <v>559</v>
      </c>
      <c r="F259" s="176" t="s">
        <v>560</v>
      </c>
      <c r="G259" s="177" t="s">
        <v>390</v>
      </c>
      <c r="H259" s="178">
        <v>4.9279999999999999</v>
      </c>
      <c r="I259" s="179"/>
      <c r="J259" s="180">
        <f t="shared" si="10"/>
        <v>0</v>
      </c>
      <c r="K259" s="181"/>
      <c r="L259" s="182"/>
      <c r="M259" s="183" t="s">
        <v>1</v>
      </c>
      <c r="N259" s="184" t="s">
        <v>40</v>
      </c>
      <c r="O259" s="61"/>
      <c r="P259" s="161">
        <f t="shared" si="11"/>
        <v>0</v>
      </c>
      <c r="Q259" s="161">
        <v>0</v>
      </c>
      <c r="R259" s="161">
        <f t="shared" si="12"/>
        <v>0</v>
      </c>
      <c r="S259" s="161">
        <v>0</v>
      </c>
      <c r="T259" s="162">
        <f t="shared" si="13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381</v>
      </c>
      <c r="AT259" s="163" t="s">
        <v>170</v>
      </c>
      <c r="AU259" s="163" t="s">
        <v>142</v>
      </c>
      <c r="AY259" s="17" t="s">
        <v>134</v>
      </c>
      <c r="BE259" s="164">
        <f t="shared" si="14"/>
        <v>0</v>
      </c>
      <c r="BF259" s="164">
        <f t="shared" si="15"/>
        <v>0</v>
      </c>
      <c r="BG259" s="164">
        <f t="shared" si="16"/>
        <v>0</v>
      </c>
      <c r="BH259" s="164">
        <f t="shared" si="17"/>
        <v>0</v>
      </c>
      <c r="BI259" s="164">
        <f t="shared" si="18"/>
        <v>0</v>
      </c>
      <c r="BJ259" s="17" t="s">
        <v>142</v>
      </c>
      <c r="BK259" s="164">
        <f t="shared" si="19"/>
        <v>0</v>
      </c>
      <c r="BL259" s="17" t="s">
        <v>376</v>
      </c>
      <c r="BM259" s="163" t="s">
        <v>561</v>
      </c>
    </row>
    <row r="260" spans="1:65" s="12" customFormat="1" ht="22.9" customHeight="1">
      <c r="B260" s="137"/>
      <c r="D260" s="138" t="s">
        <v>73</v>
      </c>
      <c r="E260" s="148" t="s">
        <v>432</v>
      </c>
      <c r="F260" s="148" t="s">
        <v>433</v>
      </c>
      <c r="I260" s="140"/>
      <c r="J260" s="149">
        <f>BK260</f>
        <v>0</v>
      </c>
      <c r="L260" s="137"/>
      <c r="M260" s="142"/>
      <c r="N260" s="143"/>
      <c r="O260" s="143"/>
      <c r="P260" s="144">
        <f>P261</f>
        <v>0</v>
      </c>
      <c r="Q260" s="143"/>
      <c r="R260" s="144">
        <f>R261</f>
        <v>0</v>
      </c>
      <c r="S260" s="143"/>
      <c r="T260" s="145">
        <f>T261</f>
        <v>0</v>
      </c>
      <c r="AR260" s="138" t="s">
        <v>141</v>
      </c>
      <c r="AT260" s="146" t="s">
        <v>73</v>
      </c>
      <c r="AU260" s="146" t="s">
        <v>82</v>
      </c>
      <c r="AY260" s="138" t="s">
        <v>134</v>
      </c>
      <c r="BK260" s="147">
        <f>BK261</f>
        <v>0</v>
      </c>
    </row>
    <row r="261" spans="1:65" s="2" customFormat="1" ht="33" customHeight="1">
      <c r="A261" s="32"/>
      <c r="B261" s="150"/>
      <c r="C261" s="151" t="s">
        <v>562</v>
      </c>
      <c r="D261" s="151" t="s">
        <v>137</v>
      </c>
      <c r="E261" s="152" t="s">
        <v>435</v>
      </c>
      <c r="F261" s="153" t="s">
        <v>436</v>
      </c>
      <c r="G261" s="154" t="s">
        <v>437</v>
      </c>
      <c r="H261" s="155">
        <v>15</v>
      </c>
      <c r="I261" s="156"/>
      <c r="J261" s="157">
        <f>ROUND(I261*H261,2)</f>
        <v>0</v>
      </c>
      <c r="K261" s="158"/>
      <c r="L261" s="33"/>
      <c r="M261" s="200" t="s">
        <v>1</v>
      </c>
      <c r="N261" s="201" t="s">
        <v>40</v>
      </c>
      <c r="O261" s="202"/>
      <c r="P261" s="203">
        <f>O261*H261</f>
        <v>0</v>
      </c>
      <c r="Q261" s="203">
        <v>0</v>
      </c>
      <c r="R261" s="203">
        <f>Q261*H261</f>
        <v>0</v>
      </c>
      <c r="S261" s="203">
        <v>0</v>
      </c>
      <c r="T261" s="204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3" t="s">
        <v>438</v>
      </c>
      <c r="AT261" s="163" t="s">
        <v>137</v>
      </c>
      <c r="AU261" s="163" t="s">
        <v>142</v>
      </c>
      <c r="AY261" s="17" t="s">
        <v>134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7" t="s">
        <v>142</v>
      </c>
      <c r="BK261" s="164">
        <f>ROUND(I261*H261,2)</f>
        <v>0</v>
      </c>
      <c r="BL261" s="17" t="s">
        <v>438</v>
      </c>
      <c r="BM261" s="163" t="s">
        <v>563</v>
      </c>
    </row>
    <row r="262" spans="1:65" s="2" customFormat="1" ht="6.95" customHeight="1">
      <c r="A262" s="32"/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33"/>
      <c r="M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</sheetData>
  <autoFilter ref="C128:K26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89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99</v>
      </c>
      <c r="L4" s="20"/>
      <c r="M4" s="96" t="s">
        <v>8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7" t="str">
        <f>'Rekapitulácia stavby'!K6</f>
        <v>Rekonštrukcia striech ubytovacích blokov a spojovacej chodby</v>
      </c>
      <c r="F7" s="248"/>
      <c r="G7" s="248"/>
      <c r="H7" s="248"/>
      <c r="L7" s="20"/>
    </row>
    <row r="8" spans="1:46" s="2" customFormat="1" ht="12" customHeight="1">
      <c r="A8" s="32"/>
      <c r="B8" s="33"/>
      <c r="C8" s="32"/>
      <c r="D8" s="27" t="s">
        <v>100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5" t="s">
        <v>564</v>
      </c>
      <c r="F9" s="249"/>
      <c r="G9" s="249"/>
      <c r="H9" s="249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10. 4. 2024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0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0" t="s">
        <v>34</v>
      </c>
      <c r="E30" s="32"/>
      <c r="F30" s="32"/>
      <c r="G30" s="32"/>
      <c r="H30" s="32"/>
      <c r="I30" s="32"/>
      <c r="J30" s="74">
        <f>ROUND(J129,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1" t="s">
        <v>38</v>
      </c>
      <c r="E33" s="38" t="s">
        <v>39</v>
      </c>
      <c r="F33" s="102">
        <f>ROUND((SUM(BE129:BE261)),  2)</f>
        <v>0</v>
      </c>
      <c r="G33" s="103"/>
      <c r="H33" s="103"/>
      <c r="I33" s="104">
        <v>0.2</v>
      </c>
      <c r="J33" s="102">
        <f>ROUND(((SUM(BE129:BE261))*I33),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40</v>
      </c>
      <c r="F34" s="102">
        <f>ROUND((SUM(BF129:BF261)),  2)</f>
        <v>0</v>
      </c>
      <c r="G34" s="103"/>
      <c r="H34" s="103"/>
      <c r="I34" s="104">
        <v>0.2</v>
      </c>
      <c r="J34" s="102">
        <f>ROUND(((SUM(BF129:BF261))*I34),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5">
        <f>ROUND((SUM(BG129:BG261)),  2)</f>
        <v>0</v>
      </c>
      <c r="G35" s="32"/>
      <c r="H35" s="32"/>
      <c r="I35" s="106">
        <v>0.2</v>
      </c>
      <c r="J35" s="105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5">
        <f>ROUND((SUM(BH129:BH261)),  2)</f>
        <v>0</v>
      </c>
      <c r="G36" s="32"/>
      <c r="H36" s="32"/>
      <c r="I36" s="106">
        <v>0.2</v>
      </c>
      <c r="J36" s="105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43</v>
      </c>
      <c r="F37" s="102">
        <f>ROUND((SUM(BI129:BI261)),  2)</f>
        <v>0</v>
      </c>
      <c r="G37" s="103"/>
      <c r="H37" s="103"/>
      <c r="I37" s="104">
        <v>0</v>
      </c>
      <c r="J37" s="102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7"/>
      <c r="D39" s="108" t="s">
        <v>44</v>
      </c>
      <c r="E39" s="63"/>
      <c r="F39" s="63"/>
      <c r="G39" s="109" t="s">
        <v>45</v>
      </c>
      <c r="H39" s="110" t="s">
        <v>46</v>
      </c>
      <c r="I39" s="63"/>
      <c r="J39" s="111">
        <f>SUM(J30:J37)</f>
        <v>0</v>
      </c>
      <c r="K39" s="11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13" t="s">
        <v>50</v>
      </c>
      <c r="G61" s="48" t="s">
        <v>49</v>
      </c>
      <c r="H61" s="35"/>
      <c r="I61" s="35"/>
      <c r="J61" s="114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13" t="s">
        <v>50</v>
      </c>
      <c r="G76" s="48" t="s">
        <v>49</v>
      </c>
      <c r="H76" s="35"/>
      <c r="I76" s="35"/>
      <c r="J76" s="114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7" t="str">
        <f>E7</f>
        <v>Rekonštrukcia striech ubytovacích blokov a spojovacej chodby</v>
      </c>
      <c r="F85" s="248"/>
      <c r="G85" s="248"/>
      <c r="H85" s="248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100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5" t="str">
        <f>E9</f>
        <v>03/2024-A7 - Blok A7</v>
      </c>
      <c r="F87" s="249"/>
      <c r="G87" s="249"/>
      <c r="H87" s="249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Tornaľa</v>
      </c>
      <c r="G89" s="32"/>
      <c r="H89" s="32"/>
      <c r="I89" s="27" t="s">
        <v>20</v>
      </c>
      <c r="J89" s="58" t="str">
        <f>IF(J12="","",J12)</f>
        <v>10. 4. 2024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22</v>
      </c>
      <c r="D91" s="32"/>
      <c r="E91" s="32"/>
      <c r="F91" s="25" t="str">
        <f>E15</f>
        <v>DD a DSS Tornaľa</v>
      </c>
      <c r="G91" s="32"/>
      <c r="H91" s="32"/>
      <c r="I91" s="27" t="s">
        <v>28</v>
      </c>
      <c r="J91" s="30" t="str">
        <f>E21</f>
        <v>STAVOMAT RS s.r.o., Rimavská Sobota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7" t="s">
        <v>105</v>
      </c>
      <c r="D96" s="32"/>
      <c r="E96" s="32"/>
      <c r="F96" s="32"/>
      <c r="G96" s="32"/>
      <c r="H96" s="32"/>
      <c r="I96" s="32"/>
      <c r="J96" s="74">
        <f>J129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106</v>
      </c>
    </row>
    <row r="97" spans="1:31" s="9" customFormat="1" ht="24.95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899999999999999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899999999999999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899999999999999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899999999999999" customHeight="1">
      <c r="B101" s="122"/>
      <c r="D101" s="123" t="s">
        <v>111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1:31" s="9" customFormat="1" ht="24.95" customHeight="1">
      <c r="B102" s="118"/>
      <c r="D102" s="119" t="s">
        <v>112</v>
      </c>
      <c r="E102" s="120"/>
      <c r="F102" s="120"/>
      <c r="G102" s="120"/>
      <c r="H102" s="120"/>
      <c r="I102" s="120"/>
      <c r="J102" s="121">
        <f>J150</f>
        <v>0</v>
      </c>
      <c r="L102" s="118"/>
    </row>
    <row r="103" spans="1:31" s="10" customFormat="1" ht="19.899999999999999" customHeight="1">
      <c r="B103" s="122"/>
      <c r="D103" s="123" t="s">
        <v>113</v>
      </c>
      <c r="E103" s="124"/>
      <c r="F103" s="124"/>
      <c r="G103" s="124"/>
      <c r="H103" s="124"/>
      <c r="I103" s="124"/>
      <c r="J103" s="125">
        <f>J151</f>
        <v>0</v>
      </c>
      <c r="L103" s="122"/>
    </row>
    <row r="104" spans="1:31" s="10" customFormat="1" ht="19.899999999999999" customHeight="1">
      <c r="B104" s="122"/>
      <c r="D104" s="123" t="s">
        <v>114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31" s="10" customFormat="1" ht="19.899999999999999" customHeight="1">
      <c r="B105" s="122"/>
      <c r="D105" s="123" t="s">
        <v>115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31" s="10" customFormat="1" ht="19.899999999999999" customHeight="1">
      <c r="B106" s="122"/>
      <c r="D106" s="123" t="s">
        <v>116</v>
      </c>
      <c r="E106" s="124"/>
      <c r="F106" s="124"/>
      <c r="G106" s="124"/>
      <c r="H106" s="124"/>
      <c r="I106" s="124"/>
      <c r="J106" s="125">
        <f>J199</f>
        <v>0</v>
      </c>
      <c r="L106" s="122"/>
    </row>
    <row r="107" spans="1:31" s="9" customFormat="1" ht="24.95" customHeight="1">
      <c r="B107" s="118"/>
      <c r="D107" s="119" t="s">
        <v>117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1:31" s="10" customFormat="1" ht="19.899999999999999" customHeight="1">
      <c r="B108" s="122"/>
      <c r="D108" s="123" t="s">
        <v>118</v>
      </c>
      <c r="E108" s="124"/>
      <c r="F108" s="124"/>
      <c r="G108" s="124"/>
      <c r="H108" s="124"/>
      <c r="I108" s="124"/>
      <c r="J108" s="125">
        <f>J231</f>
        <v>0</v>
      </c>
      <c r="L108" s="122"/>
    </row>
    <row r="109" spans="1:31" s="10" customFormat="1" ht="19.899999999999999" customHeight="1">
      <c r="B109" s="122"/>
      <c r="D109" s="123" t="s">
        <v>119</v>
      </c>
      <c r="E109" s="124"/>
      <c r="F109" s="124"/>
      <c r="G109" s="124"/>
      <c r="H109" s="124"/>
      <c r="I109" s="124"/>
      <c r="J109" s="125">
        <f>J260</f>
        <v>0</v>
      </c>
      <c r="L109" s="122"/>
    </row>
    <row r="110" spans="1:31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120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14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47" t="str">
        <f>E7</f>
        <v>Rekonštrukcia striech ubytovacích blokov a spojovacej chodby</v>
      </c>
      <c r="F119" s="248"/>
      <c r="G119" s="248"/>
      <c r="H119" s="24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100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05" t="str">
        <f>E9</f>
        <v>03/2024-A7 - Blok A7</v>
      </c>
      <c r="F121" s="249"/>
      <c r="G121" s="249"/>
      <c r="H121" s="249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F12</f>
        <v>Tornaľa</v>
      </c>
      <c r="G123" s="32"/>
      <c r="H123" s="32"/>
      <c r="I123" s="27" t="s">
        <v>20</v>
      </c>
      <c r="J123" s="58" t="str">
        <f>IF(J12="","",J12)</f>
        <v>10. 4. 2024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40.15" customHeight="1">
      <c r="A125" s="32"/>
      <c r="B125" s="33"/>
      <c r="C125" s="27" t="s">
        <v>22</v>
      </c>
      <c r="D125" s="32"/>
      <c r="E125" s="32"/>
      <c r="F125" s="25" t="str">
        <f>E15</f>
        <v>DD a DSS Tornaľa</v>
      </c>
      <c r="G125" s="32"/>
      <c r="H125" s="32"/>
      <c r="I125" s="27" t="s">
        <v>28</v>
      </c>
      <c r="J125" s="30" t="str">
        <f>E21</f>
        <v>STAVOMAT RS s.r.o., Rimavská Sobota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 t="str">
        <f>IF(E18="","",E18)</f>
        <v>Vyplň údaj</v>
      </c>
      <c r="G126" s="32"/>
      <c r="H126" s="32"/>
      <c r="I126" s="27" t="s">
        <v>31</v>
      </c>
      <c r="J126" s="30" t="str">
        <f>E24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6"/>
      <c r="B128" s="127"/>
      <c r="C128" s="128" t="s">
        <v>121</v>
      </c>
      <c r="D128" s="129" t="s">
        <v>59</v>
      </c>
      <c r="E128" s="129" t="s">
        <v>55</v>
      </c>
      <c r="F128" s="129" t="s">
        <v>56</v>
      </c>
      <c r="G128" s="129" t="s">
        <v>122</v>
      </c>
      <c r="H128" s="129" t="s">
        <v>123</v>
      </c>
      <c r="I128" s="129" t="s">
        <v>124</v>
      </c>
      <c r="J128" s="130" t="s">
        <v>104</v>
      </c>
      <c r="K128" s="131" t="s">
        <v>125</v>
      </c>
      <c r="L128" s="132"/>
      <c r="M128" s="65" t="s">
        <v>1</v>
      </c>
      <c r="N128" s="66" t="s">
        <v>38</v>
      </c>
      <c r="O128" s="66" t="s">
        <v>126</v>
      </c>
      <c r="P128" s="66" t="s">
        <v>127</v>
      </c>
      <c r="Q128" s="66" t="s">
        <v>128</v>
      </c>
      <c r="R128" s="66" t="s">
        <v>129</v>
      </c>
      <c r="S128" s="66" t="s">
        <v>130</v>
      </c>
      <c r="T128" s="67" t="s">
        <v>131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2"/>
      <c r="B129" s="33"/>
      <c r="C129" s="72" t="s">
        <v>105</v>
      </c>
      <c r="D129" s="32"/>
      <c r="E129" s="32"/>
      <c r="F129" s="32"/>
      <c r="G129" s="32"/>
      <c r="H129" s="32"/>
      <c r="I129" s="32"/>
      <c r="J129" s="133">
        <f>BK129</f>
        <v>0</v>
      </c>
      <c r="K129" s="32"/>
      <c r="L129" s="33"/>
      <c r="M129" s="68"/>
      <c r="N129" s="59"/>
      <c r="O129" s="69"/>
      <c r="P129" s="134">
        <f>P130+P150+P230</f>
        <v>0</v>
      </c>
      <c r="Q129" s="69"/>
      <c r="R129" s="134">
        <f>R130+R150+R230</f>
        <v>27.563871636900007</v>
      </c>
      <c r="S129" s="69"/>
      <c r="T129" s="135">
        <f>T130+T150+T230</f>
        <v>2.5637512500000001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73</v>
      </c>
      <c r="AU129" s="17" t="s">
        <v>106</v>
      </c>
      <c r="BK129" s="136">
        <f>BK130+BK150+BK230</f>
        <v>0</v>
      </c>
    </row>
    <row r="130" spans="1:65" s="12" customFormat="1" ht="25.9" customHeight="1">
      <c r="B130" s="137"/>
      <c r="D130" s="138" t="s">
        <v>73</v>
      </c>
      <c r="E130" s="139" t="s">
        <v>132</v>
      </c>
      <c r="F130" s="139" t="s">
        <v>133</v>
      </c>
      <c r="I130" s="140"/>
      <c r="J130" s="141">
        <f>BK130</f>
        <v>0</v>
      </c>
      <c r="L130" s="137"/>
      <c r="M130" s="142"/>
      <c r="N130" s="143"/>
      <c r="O130" s="143"/>
      <c r="P130" s="144">
        <f>P131+P140+P145+P148</f>
        <v>0</v>
      </c>
      <c r="Q130" s="143"/>
      <c r="R130" s="144">
        <f>R131+R140+R145+R148</f>
        <v>16.062634720260004</v>
      </c>
      <c r="S130" s="143"/>
      <c r="T130" s="145">
        <f>T131+T140+T145+T148</f>
        <v>0</v>
      </c>
      <c r="AR130" s="138" t="s">
        <v>82</v>
      </c>
      <c r="AT130" s="146" t="s">
        <v>73</v>
      </c>
      <c r="AU130" s="146" t="s">
        <v>74</v>
      </c>
      <c r="AY130" s="138" t="s">
        <v>134</v>
      </c>
      <c r="BK130" s="147">
        <f>BK131+BK140+BK145+BK148</f>
        <v>0</v>
      </c>
    </row>
    <row r="131" spans="1:65" s="12" customFormat="1" ht="22.9" customHeight="1">
      <c r="B131" s="137"/>
      <c r="D131" s="138" t="s">
        <v>73</v>
      </c>
      <c r="E131" s="148" t="s">
        <v>135</v>
      </c>
      <c r="F131" s="148" t="s">
        <v>136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SUM(P132:P139)</f>
        <v>0</v>
      </c>
      <c r="Q131" s="143"/>
      <c r="R131" s="144">
        <f>SUM(R132:R139)</f>
        <v>15.881977270260002</v>
      </c>
      <c r="S131" s="143"/>
      <c r="T131" s="145">
        <f>SUM(T132:T139)</f>
        <v>0</v>
      </c>
      <c r="AR131" s="138" t="s">
        <v>82</v>
      </c>
      <c r="AT131" s="146" t="s">
        <v>73</v>
      </c>
      <c r="AU131" s="146" t="s">
        <v>82</v>
      </c>
      <c r="AY131" s="138" t="s">
        <v>134</v>
      </c>
      <c r="BK131" s="147">
        <f>SUM(BK132:BK139)</f>
        <v>0</v>
      </c>
    </row>
    <row r="132" spans="1:65" s="2" customFormat="1" ht="24.2" customHeight="1">
      <c r="A132" s="32"/>
      <c r="B132" s="150"/>
      <c r="C132" s="151" t="s">
        <v>82</v>
      </c>
      <c r="D132" s="151" t="s">
        <v>137</v>
      </c>
      <c r="E132" s="152" t="s">
        <v>138</v>
      </c>
      <c r="F132" s="153" t="s">
        <v>139</v>
      </c>
      <c r="G132" s="154" t="s">
        <v>140</v>
      </c>
      <c r="H132" s="155">
        <v>5.3630000000000004</v>
      </c>
      <c r="I132" s="156"/>
      <c r="J132" s="157">
        <f>ROUND(I132*H132,2)</f>
        <v>0</v>
      </c>
      <c r="K132" s="158"/>
      <c r="L132" s="33"/>
      <c r="M132" s="159" t="s">
        <v>1</v>
      </c>
      <c r="N132" s="160" t="s">
        <v>40</v>
      </c>
      <c r="O132" s="61"/>
      <c r="P132" s="161">
        <f>O132*H132</f>
        <v>0</v>
      </c>
      <c r="Q132" s="161">
        <v>2.2119</v>
      </c>
      <c r="R132" s="161">
        <f>Q132*H132</f>
        <v>11.8624197</v>
      </c>
      <c r="S132" s="161">
        <v>0</v>
      </c>
      <c r="T132" s="16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3" t="s">
        <v>141</v>
      </c>
      <c r="AT132" s="163" t="s">
        <v>137</v>
      </c>
      <c r="AU132" s="163" t="s">
        <v>142</v>
      </c>
      <c r="AY132" s="17" t="s">
        <v>134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142</v>
      </c>
      <c r="BK132" s="164">
        <f>ROUND(I132*H132,2)</f>
        <v>0</v>
      </c>
      <c r="BL132" s="17" t="s">
        <v>141</v>
      </c>
      <c r="BM132" s="163" t="s">
        <v>565</v>
      </c>
    </row>
    <row r="133" spans="1:65" s="13" customFormat="1" ht="22.5">
      <c r="B133" s="165"/>
      <c r="D133" s="166" t="s">
        <v>144</v>
      </c>
      <c r="E133" s="167" t="s">
        <v>1</v>
      </c>
      <c r="F133" s="168" t="s">
        <v>145</v>
      </c>
      <c r="H133" s="169">
        <v>5.3630000000000004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144</v>
      </c>
      <c r="AU133" s="167" t="s">
        <v>142</v>
      </c>
      <c r="AV133" s="13" t="s">
        <v>142</v>
      </c>
      <c r="AW133" s="13" t="s">
        <v>30</v>
      </c>
      <c r="AX133" s="13" t="s">
        <v>82</v>
      </c>
      <c r="AY133" s="167" t="s">
        <v>134</v>
      </c>
    </row>
    <row r="134" spans="1:65" s="2" customFormat="1" ht="24.2" customHeight="1">
      <c r="A134" s="32"/>
      <c r="B134" s="150"/>
      <c r="C134" s="151" t="s">
        <v>142</v>
      </c>
      <c r="D134" s="151" t="s">
        <v>137</v>
      </c>
      <c r="E134" s="152" t="s">
        <v>146</v>
      </c>
      <c r="F134" s="153" t="s">
        <v>147</v>
      </c>
      <c r="G134" s="154" t="s">
        <v>148</v>
      </c>
      <c r="H134" s="155">
        <v>38.201999999999998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40</v>
      </c>
      <c r="O134" s="61"/>
      <c r="P134" s="161">
        <f>O134*H134</f>
        <v>0</v>
      </c>
      <c r="Q134" s="161">
        <v>3.96E-3</v>
      </c>
      <c r="R134" s="161">
        <f>Q134*H134</f>
        <v>0.15127991999999998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141</v>
      </c>
      <c r="AT134" s="163" t="s">
        <v>137</v>
      </c>
      <c r="AU134" s="163" t="s">
        <v>142</v>
      </c>
      <c r="AY134" s="17" t="s">
        <v>134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142</v>
      </c>
      <c r="BK134" s="164">
        <f>ROUND(I134*H134,2)</f>
        <v>0</v>
      </c>
      <c r="BL134" s="17" t="s">
        <v>141</v>
      </c>
      <c r="BM134" s="163" t="s">
        <v>566</v>
      </c>
    </row>
    <row r="135" spans="1:65" s="13" customFormat="1" ht="11.25">
      <c r="B135" s="165"/>
      <c r="D135" s="166" t="s">
        <v>144</v>
      </c>
      <c r="E135" s="167" t="s">
        <v>1</v>
      </c>
      <c r="F135" s="168" t="s">
        <v>150</v>
      </c>
      <c r="H135" s="169">
        <v>38.201999999999998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144</v>
      </c>
      <c r="AU135" s="167" t="s">
        <v>142</v>
      </c>
      <c r="AV135" s="13" t="s">
        <v>142</v>
      </c>
      <c r="AW135" s="13" t="s">
        <v>30</v>
      </c>
      <c r="AX135" s="13" t="s">
        <v>82</v>
      </c>
      <c r="AY135" s="167" t="s">
        <v>134</v>
      </c>
    </row>
    <row r="136" spans="1:65" s="2" customFormat="1" ht="24.2" customHeight="1">
      <c r="A136" s="32"/>
      <c r="B136" s="150"/>
      <c r="C136" s="151" t="s">
        <v>135</v>
      </c>
      <c r="D136" s="151" t="s">
        <v>137</v>
      </c>
      <c r="E136" s="152" t="s">
        <v>151</v>
      </c>
      <c r="F136" s="153" t="s">
        <v>152</v>
      </c>
      <c r="G136" s="154" t="s">
        <v>148</v>
      </c>
      <c r="H136" s="155">
        <v>38.201999999999998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40</v>
      </c>
      <c r="O136" s="61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141</v>
      </c>
      <c r="AT136" s="163" t="s">
        <v>137</v>
      </c>
      <c r="AU136" s="163" t="s">
        <v>142</v>
      </c>
      <c r="AY136" s="17" t="s">
        <v>134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7" t="s">
        <v>142</v>
      </c>
      <c r="BK136" s="164">
        <f>ROUND(I136*H136,2)</f>
        <v>0</v>
      </c>
      <c r="BL136" s="17" t="s">
        <v>141</v>
      </c>
      <c r="BM136" s="163" t="s">
        <v>567</v>
      </c>
    </row>
    <row r="137" spans="1:65" s="2" customFormat="1" ht="16.5" customHeight="1">
      <c r="A137" s="32"/>
      <c r="B137" s="150"/>
      <c r="C137" s="151" t="s">
        <v>141</v>
      </c>
      <c r="D137" s="151" t="s">
        <v>137</v>
      </c>
      <c r="E137" s="152" t="s">
        <v>154</v>
      </c>
      <c r="F137" s="153" t="s">
        <v>155</v>
      </c>
      <c r="G137" s="154" t="s">
        <v>156</v>
      </c>
      <c r="H137" s="155">
        <v>0.42899999999999999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40</v>
      </c>
      <c r="O137" s="61"/>
      <c r="P137" s="161">
        <f>O137*H137</f>
        <v>0</v>
      </c>
      <c r="Q137" s="161">
        <v>1.0152039399999999</v>
      </c>
      <c r="R137" s="161">
        <f>Q137*H137</f>
        <v>0.43552249025999995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141</v>
      </c>
      <c r="AT137" s="163" t="s">
        <v>137</v>
      </c>
      <c r="AU137" s="163" t="s">
        <v>142</v>
      </c>
      <c r="AY137" s="17" t="s">
        <v>134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142</v>
      </c>
      <c r="BK137" s="164">
        <f>ROUND(I137*H137,2)</f>
        <v>0</v>
      </c>
      <c r="BL137" s="17" t="s">
        <v>141</v>
      </c>
      <c r="BM137" s="163" t="s">
        <v>568</v>
      </c>
    </row>
    <row r="138" spans="1:65" s="2" customFormat="1" ht="33" customHeight="1">
      <c r="A138" s="32"/>
      <c r="B138" s="150"/>
      <c r="C138" s="151" t="s">
        <v>158</v>
      </c>
      <c r="D138" s="151" t="s">
        <v>137</v>
      </c>
      <c r="E138" s="152" t="s">
        <v>159</v>
      </c>
      <c r="F138" s="153" t="s">
        <v>160</v>
      </c>
      <c r="G138" s="154" t="s">
        <v>148</v>
      </c>
      <c r="H138" s="155">
        <v>30.859000000000002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40</v>
      </c>
      <c r="O138" s="61"/>
      <c r="P138" s="161">
        <f>O138*H138</f>
        <v>0</v>
      </c>
      <c r="Q138" s="161">
        <v>0.11124000000000001</v>
      </c>
      <c r="R138" s="161">
        <f>Q138*H138</f>
        <v>3.4327551600000006</v>
      </c>
      <c r="S138" s="161">
        <v>0</v>
      </c>
      <c r="T138" s="16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141</v>
      </c>
      <c r="AT138" s="163" t="s">
        <v>137</v>
      </c>
      <c r="AU138" s="163" t="s">
        <v>142</v>
      </c>
      <c r="AY138" s="17" t="s">
        <v>134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142</v>
      </c>
      <c r="BK138" s="164">
        <f>ROUND(I138*H138,2)</f>
        <v>0</v>
      </c>
      <c r="BL138" s="17" t="s">
        <v>141</v>
      </c>
      <c r="BM138" s="163" t="s">
        <v>569</v>
      </c>
    </row>
    <row r="139" spans="1:65" s="13" customFormat="1" ht="11.25">
      <c r="B139" s="165"/>
      <c r="D139" s="166" t="s">
        <v>144</v>
      </c>
      <c r="E139" s="167" t="s">
        <v>1</v>
      </c>
      <c r="F139" s="168" t="s">
        <v>162</v>
      </c>
      <c r="H139" s="169">
        <v>30.859000000000002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144</v>
      </c>
      <c r="AU139" s="167" t="s">
        <v>142</v>
      </c>
      <c r="AV139" s="13" t="s">
        <v>142</v>
      </c>
      <c r="AW139" s="13" t="s">
        <v>30</v>
      </c>
      <c r="AX139" s="13" t="s">
        <v>82</v>
      </c>
      <c r="AY139" s="167" t="s">
        <v>134</v>
      </c>
    </row>
    <row r="140" spans="1:65" s="12" customFormat="1" ht="22.9" customHeight="1">
      <c r="B140" s="137"/>
      <c r="D140" s="138" t="s">
        <v>73</v>
      </c>
      <c r="E140" s="148" t="s">
        <v>141</v>
      </c>
      <c r="F140" s="148" t="s">
        <v>163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SUM(P141:P144)</f>
        <v>0</v>
      </c>
      <c r="Q140" s="143"/>
      <c r="R140" s="144">
        <f>SUM(R141:R144)</f>
        <v>1.494345E-2</v>
      </c>
      <c r="S140" s="143"/>
      <c r="T140" s="145">
        <f>SUM(T141:T144)</f>
        <v>0</v>
      </c>
      <c r="AR140" s="138" t="s">
        <v>82</v>
      </c>
      <c r="AT140" s="146" t="s">
        <v>73</v>
      </c>
      <c r="AU140" s="146" t="s">
        <v>82</v>
      </c>
      <c r="AY140" s="138" t="s">
        <v>134</v>
      </c>
      <c r="BK140" s="147">
        <f>SUM(BK141:BK144)</f>
        <v>0</v>
      </c>
    </row>
    <row r="141" spans="1:65" s="2" customFormat="1" ht="33" customHeight="1">
      <c r="A141" s="32"/>
      <c r="B141" s="150"/>
      <c r="C141" s="151" t="s">
        <v>164</v>
      </c>
      <c r="D141" s="151" t="s">
        <v>137</v>
      </c>
      <c r="E141" s="152" t="s">
        <v>165</v>
      </c>
      <c r="F141" s="153" t="s">
        <v>166</v>
      </c>
      <c r="G141" s="154" t="s">
        <v>148</v>
      </c>
      <c r="H141" s="155">
        <v>7.9379999999999997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40</v>
      </c>
      <c r="O141" s="61"/>
      <c r="P141" s="161">
        <f>O141*H141</f>
        <v>0</v>
      </c>
      <c r="Q141" s="161">
        <v>1.4999999999999999E-4</v>
      </c>
      <c r="R141" s="161">
        <f>Q141*H141</f>
        <v>1.1906999999999998E-3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141</v>
      </c>
      <c r="AT141" s="163" t="s">
        <v>137</v>
      </c>
      <c r="AU141" s="163" t="s">
        <v>142</v>
      </c>
      <c r="AY141" s="17" t="s">
        <v>134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142</v>
      </c>
      <c r="BK141" s="164">
        <f>ROUND(I141*H141,2)</f>
        <v>0</v>
      </c>
      <c r="BL141" s="17" t="s">
        <v>141</v>
      </c>
      <c r="BM141" s="163" t="s">
        <v>570</v>
      </c>
    </row>
    <row r="142" spans="1:65" s="13" customFormat="1" ht="11.25">
      <c r="B142" s="165"/>
      <c r="D142" s="166" t="s">
        <v>144</v>
      </c>
      <c r="E142" s="167" t="s">
        <v>1</v>
      </c>
      <c r="F142" s="168" t="s">
        <v>168</v>
      </c>
      <c r="H142" s="169">
        <v>7.9379999999999997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144</v>
      </c>
      <c r="AU142" s="167" t="s">
        <v>142</v>
      </c>
      <c r="AV142" s="13" t="s">
        <v>142</v>
      </c>
      <c r="AW142" s="13" t="s">
        <v>30</v>
      </c>
      <c r="AX142" s="13" t="s">
        <v>82</v>
      </c>
      <c r="AY142" s="167" t="s">
        <v>134</v>
      </c>
    </row>
    <row r="143" spans="1:65" s="2" customFormat="1" ht="16.5" customHeight="1">
      <c r="A143" s="32"/>
      <c r="B143" s="150"/>
      <c r="C143" s="174" t="s">
        <v>169</v>
      </c>
      <c r="D143" s="174" t="s">
        <v>170</v>
      </c>
      <c r="E143" s="175" t="s">
        <v>171</v>
      </c>
      <c r="F143" s="176" t="s">
        <v>172</v>
      </c>
      <c r="G143" s="177" t="s">
        <v>148</v>
      </c>
      <c r="H143" s="178">
        <v>8.3350000000000009</v>
      </c>
      <c r="I143" s="179"/>
      <c r="J143" s="180">
        <f>ROUND(I143*H143,2)</f>
        <v>0</v>
      </c>
      <c r="K143" s="181"/>
      <c r="L143" s="182"/>
      <c r="M143" s="183" t="s">
        <v>1</v>
      </c>
      <c r="N143" s="184" t="s">
        <v>40</v>
      </c>
      <c r="O143" s="61"/>
      <c r="P143" s="161">
        <f>O143*H143</f>
        <v>0</v>
      </c>
      <c r="Q143" s="161">
        <v>1.65E-3</v>
      </c>
      <c r="R143" s="161">
        <f>Q143*H143</f>
        <v>1.3752750000000001E-2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173</v>
      </c>
      <c r="AT143" s="163" t="s">
        <v>170</v>
      </c>
      <c r="AU143" s="163" t="s">
        <v>142</v>
      </c>
      <c r="AY143" s="17" t="s">
        <v>134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7" t="s">
        <v>142</v>
      </c>
      <c r="BK143" s="164">
        <f>ROUND(I143*H143,2)</f>
        <v>0</v>
      </c>
      <c r="BL143" s="17" t="s">
        <v>141</v>
      </c>
      <c r="BM143" s="163" t="s">
        <v>571</v>
      </c>
    </row>
    <row r="144" spans="1:65" s="13" customFormat="1" ht="11.25">
      <c r="B144" s="165"/>
      <c r="D144" s="166" t="s">
        <v>144</v>
      </c>
      <c r="F144" s="168" t="s">
        <v>175</v>
      </c>
      <c r="H144" s="169">
        <v>8.3350000000000009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144</v>
      </c>
      <c r="AU144" s="167" t="s">
        <v>142</v>
      </c>
      <c r="AV144" s="13" t="s">
        <v>142</v>
      </c>
      <c r="AW144" s="13" t="s">
        <v>3</v>
      </c>
      <c r="AX144" s="13" t="s">
        <v>82</v>
      </c>
      <c r="AY144" s="167" t="s">
        <v>134</v>
      </c>
    </row>
    <row r="145" spans="1:65" s="12" customFormat="1" ht="22.9" customHeight="1">
      <c r="B145" s="137"/>
      <c r="D145" s="138" t="s">
        <v>73</v>
      </c>
      <c r="E145" s="148" t="s">
        <v>164</v>
      </c>
      <c r="F145" s="148" t="s">
        <v>176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SUM(P146:P147)</f>
        <v>0</v>
      </c>
      <c r="Q145" s="143"/>
      <c r="R145" s="144">
        <f>SUM(R146:R147)</f>
        <v>0.165714</v>
      </c>
      <c r="S145" s="143"/>
      <c r="T145" s="145">
        <f>SUM(T146:T147)</f>
        <v>0</v>
      </c>
      <c r="AR145" s="138" t="s">
        <v>82</v>
      </c>
      <c r="AT145" s="146" t="s">
        <v>73</v>
      </c>
      <c r="AU145" s="146" t="s">
        <v>82</v>
      </c>
      <c r="AY145" s="138" t="s">
        <v>134</v>
      </c>
      <c r="BK145" s="147">
        <f>SUM(BK146:BK147)</f>
        <v>0</v>
      </c>
    </row>
    <row r="146" spans="1:65" s="2" customFormat="1" ht="24.2" customHeight="1">
      <c r="A146" s="32"/>
      <c r="B146" s="150"/>
      <c r="C146" s="151" t="s">
        <v>173</v>
      </c>
      <c r="D146" s="151" t="s">
        <v>137</v>
      </c>
      <c r="E146" s="152" t="s">
        <v>177</v>
      </c>
      <c r="F146" s="153" t="s">
        <v>178</v>
      </c>
      <c r="G146" s="154" t="s">
        <v>148</v>
      </c>
      <c r="H146" s="155">
        <v>14.2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40</v>
      </c>
      <c r="O146" s="61"/>
      <c r="P146" s="161">
        <f>O146*H146</f>
        <v>0</v>
      </c>
      <c r="Q146" s="161">
        <v>1.167E-2</v>
      </c>
      <c r="R146" s="161">
        <f>Q146*H146</f>
        <v>0.165714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141</v>
      </c>
      <c r="AT146" s="163" t="s">
        <v>137</v>
      </c>
      <c r="AU146" s="163" t="s">
        <v>142</v>
      </c>
      <c r="AY146" s="17" t="s">
        <v>134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142</v>
      </c>
      <c r="BK146" s="164">
        <f>ROUND(I146*H146,2)</f>
        <v>0</v>
      </c>
      <c r="BL146" s="17" t="s">
        <v>141</v>
      </c>
      <c r="BM146" s="163" t="s">
        <v>572</v>
      </c>
    </row>
    <row r="147" spans="1:65" s="13" customFormat="1" ht="11.25">
      <c r="B147" s="165"/>
      <c r="D147" s="166" t="s">
        <v>144</v>
      </c>
      <c r="E147" s="167" t="s">
        <v>1</v>
      </c>
      <c r="F147" s="168" t="s">
        <v>180</v>
      </c>
      <c r="H147" s="169">
        <v>14.2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144</v>
      </c>
      <c r="AU147" s="167" t="s">
        <v>142</v>
      </c>
      <c r="AV147" s="13" t="s">
        <v>142</v>
      </c>
      <c r="AW147" s="13" t="s">
        <v>30</v>
      </c>
      <c r="AX147" s="13" t="s">
        <v>82</v>
      </c>
      <c r="AY147" s="167" t="s">
        <v>134</v>
      </c>
    </row>
    <row r="148" spans="1:65" s="12" customFormat="1" ht="22.9" customHeight="1">
      <c r="B148" s="137"/>
      <c r="D148" s="138" t="s">
        <v>73</v>
      </c>
      <c r="E148" s="148" t="s">
        <v>181</v>
      </c>
      <c r="F148" s="148" t="s">
        <v>182</v>
      </c>
      <c r="I148" s="140"/>
      <c r="J148" s="149">
        <f>BK148</f>
        <v>0</v>
      </c>
      <c r="L148" s="137"/>
      <c r="M148" s="142"/>
      <c r="N148" s="143"/>
      <c r="O148" s="143"/>
      <c r="P148" s="144">
        <f>P149</f>
        <v>0</v>
      </c>
      <c r="Q148" s="143"/>
      <c r="R148" s="144">
        <f>R149</f>
        <v>0</v>
      </c>
      <c r="S148" s="143"/>
      <c r="T148" s="145">
        <f>T149</f>
        <v>0</v>
      </c>
      <c r="AR148" s="138" t="s">
        <v>82</v>
      </c>
      <c r="AT148" s="146" t="s">
        <v>73</v>
      </c>
      <c r="AU148" s="146" t="s">
        <v>82</v>
      </c>
      <c r="AY148" s="138" t="s">
        <v>134</v>
      </c>
      <c r="BK148" s="147">
        <f>BK149</f>
        <v>0</v>
      </c>
    </row>
    <row r="149" spans="1:65" s="2" customFormat="1" ht="24.2" customHeight="1">
      <c r="A149" s="32"/>
      <c r="B149" s="150"/>
      <c r="C149" s="151" t="s">
        <v>183</v>
      </c>
      <c r="D149" s="151" t="s">
        <v>137</v>
      </c>
      <c r="E149" s="152" t="s">
        <v>184</v>
      </c>
      <c r="F149" s="153" t="s">
        <v>185</v>
      </c>
      <c r="G149" s="154" t="s">
        <v>156</v>
      </c>
      <c r="H149" s="155">
        <v>16.062999999999999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40</v>
      </c>
      <c r="O149" s="61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141</v>
      </c>
      <c r="AT149" s="163" t="s">
        <v>137</v>
      </c>
      <c r="AU149" s="163" t="s">
        <v>142</v>
      </c>
      <c r="AY149" s="17" t="s">
        <v>134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142</v>
      </c>
      <c r="BK149" s="164">
        <f>ROUND(I149*H149,2)</f>
        <v>0</v>
      </c>
      <c r="BL149" s="17" t="s">
        <v>141</v>
      </c>
      <c r="BM149" s="163" t="s">
        <v>573</v>
      </c>
    </row>
    <row r="150" spans="1:65" s="12" customFormat="1" ht="25.9" customHeight="1">
      <c r="B150" s="137"/>
      <c r="D150" s="138" t="s">
        <v>73</v>
      </c>
      <c r="E150" s="139" t="s">
        <v>187</v>
      </c>
      <c r="F150" s="139" t="s">
        <v>188</v>
      </c>
      <c r="I150" s="140"/>
      <c r="J150" s="141">
        <f>BK150</f>
        <v>0</v>
      </c>
      <c r="L150" s="137"/>
      <c r="M150" s="142"/>
      <c r="N150" s="143"/>
      <c r="O150" s="143"/>
      <c r="P150" s="144">
        <f>P151+P168+P174+P199</f>
        <v>0</v>
      </c>
      <c r="Q150" s="143"/>
      <c r="R150" s="144">
        <f>R151+R168+R174+R199</f>
        <v>11.452756916640002</v>
      </c>
      <c r="S150" s="143"/>
      <c r="T150" s="145">
        <f>T151+T168+T174+T199</f>
        <v>2.5637512500000001</v>
      </c>
      <c r="AR150" s="138" t="s">
        <v>142</v>
      </c>
      <c r="AT150" s="146" t="s">
        <v>73</v>
      </c>
      <c r="AU150" s="146" t="s">
        <v>74</v>
      </c>
      <c r="AY150" s="138" t="s">
        <v>134</v>
      </c>
      <c r="BK150" s="147">
        <f>BK151+BK168+BK174+BK199</f>
        <v>0</v>
      </c>
    </row>
    <row r="151" spans="1:65" s="12" customFormat="1" ht="22.9" customHeight="1">
      <c r="B151" s="137"/>
      <c r="D151" s="138" t="s">
        <v>73</v>
      </c>
      <c r="E151" s="148" t="s">
        <v>189</v>
      </c>
      <c r="F151" s="148" t="s">
        <v>190</v>
      </c>
      <c r="I151" s="140"/>
      <c r="J151" s="149">
        <f>BK151</f>
        <v>0</v>
      </c>
      <c r="L151" s="137"/>
      <c r="M151" s="142"/>
      <c r="N151" s="143"/>
      <c r="O151" s="143"/>
      <c r="P151" s="144">
        <f>SUM(P152:P167)</f>
        <v>0</v>
      </c>
      <c r="Q151" s="143"/>
      <c r="R151" s="144">
        <f>SUM(R152:R167)</f>
        <v>1.0243831999999999</v>
      </c>
      <c r="S151" s="143"/>
      <c r="T151" s="145">
        <f>SUM(T152:T167)</f>
        <v>0</v>
      </c>
      <c r="AR151" s="138" t="s">
        <v>142</v>
      </c>
      <c r="AT151" s="146" t="s">
        <v>73</v>
      </c>
      <c r="AU151" s="146" t="s">
        <v>82</v>
      </c>
      <c r="AY151" s="138" t="s">
        <v>134</v>
      </c>
      <c r="BK151" s="147">
        <f>SUM(BK152:BK167)</f>
        <v>0</v>
      </c>
    </row>
    <row r="152" spans="1:65" s="2" customFormat="1" ht="33" customHeight="1">
      <c r="A152" s="32"/>
      <c r="B152" s="150"/>
      <c r="C152" s="151" t="s">
        <v>191</v>
      </c>
      <c r="D152" s="151" t="s">
        <v>137</v>
      </c>
      <c r="E152" s="152" t="s">
        <v>192</v>
      </c>
      <c r="F152" s="153" t="s">
        <v>193</v>
      </c>
      <c r="G152" s="154" t="s">
        <v>148</v>
      </c>
      <c r="H152" s="155">
        <v>198.78700000000001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40</v>
      </c>
      <c r="O152" s="61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194</v>
      </c>
      <c r="AT152" s="163" t="s">
        <v>137</v>
      </c>
      <c r="AU152" s="163" t="s">
        <v>142</v>
      </c>
      <c r="AY152" s="17" t="s">
        <v>134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142</v>
      </c>
      <c r="BK152" s="164">
        <f>ROUND(I152*H152,2)</f>
        <v>0</v>
      </c>
      <c r="BL152" s="17" t="s">
        <v>194</v>
      </c>
      <c r="BM152" s="163" t="s">
        <v>574</v>
      </c>
    </row>
    <row r="153" spans="1:65" s="13" customFormat="1" ht="11.25">
      <c r="B153" s="165"/>
      <c r="D153" s="166" t="s">
        <v>144</v>
      </c>
      <c r="E153" s="167" t="s">
        <v>1</v>
      </c>
      <c r="F153" s="168" t="s">
        <v>196</v>
      </c>
      <c r="H153" s="169">
        <v>198.78700000000001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144</v>
      </c>
      <c r="AU153" s="167" t="s">
        <v>142</v>
      </c>
      <c r="AV153" s="13" t="s">
        <v>142</v>
      </c>
      <c r="AW153" s="13" t="s">
        <v>30</v>
      </c>
      <c r="AX153" s="13" t="s">
        <v>82</v>
      </c>
      <c r="AY153" s="167" t="s">
        <v>134</v>
      </c>
    </row>
    <row r="154" spans="1:65" s="2" customFormat="1" ht="24.2" customHeight="1">
      <c r="A154" s="32"/>
      <c r="B154" s="150"/>
      <c r="C154" s="174" t="s">
        <v>197</v>
      </c>
      <c r="D154" s="174" t="s">
        <v>170</v>
      </c>
      <c r="E154" s="175" t="s">
        <v>198</v>
      </c>
      <c r="F154" s="176" t="s">
        <v>199</v>
      </c>
      <c r="G154" s="177" t="s">
        <v>148</v>
      </c>
      <c r="H154" s="178">
        <v>228.60499999999999</v>
      </c>
      <c r="I154" s="179"/>
      <c r="J154" s="180">
        <f>ROUND(I154*H154,2)</f>
        <v>0</v>
      </c>
      <c r="K154" s="181"/>
      <c r="L154" s="182"/>
      <c r="M154" s="183" t="s">
        <v>1</v>
      </c>
      <c r="N154" s="184" t="s">
        <v>40</v>
      </c>
      <c r="O154" s="61"/>
      <c r="P154" s="161">
        <f>O154*H154</f>
        <v>0</v>
      </c>
      <c r="Q154" s="161">
        <v>1.9E-3</v>
      </c>
      <c r="R154" s="161">
        <f>Q154*H154</f>
        <v>0.4343495</v>
      </c>
      <c r="S154" s="161">
        <v>0</v>
      </c>
      <c r="T154" s="162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200</v>
      </c>
      <c r="AT154" s="163" t="s">
        <v>170</v>
      </c>
      <c r="AU154" s="163" t="s">
        <v>142</v>
      </c>
      <c r="AY154" s="17" t="s">
        <v>134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7" t="s">
        <v>142</v>
      </c>
      <c r="BK154" s="164">
        <f>ROUND(I154*H154,2)</f>
        <v>0</v>
      </c>
      <c r="BL154" s="17" t="s">
        <v>194</v>
      </c>
      <c r="BM154" s="163" t="s">
        <v>575</v>
      </c>
    </row>
    <row r="155" spans="1:65" s="2" customFormat="1" ht="37.9" customHeight="1">
      <c r="A155" s="32"/>
      <c r="B155" s="150"/>
      <c r="C155" s="151" t="s">
        <v>202</v>
      </c>
      <c r="D155" s="151" t="s">
        <v>137</v>
      </c>
      <c r="E155" s="152" t="s">
        <v>203</v>
      </c>
      <c r="F155" s="153" t="s">
        <v>204</v>
      </c>
      <c r="G155" s="154" t="s">
        <v>148</v>
      </c>
      <c r="H155" s="155">
        <v>172.31200000000001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40</v>
      </c>
      <c r="O155" s="61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194</v>
      </c>
      <c r="AT155" s="163" t="s">
        <v>137</v>
      </c>
      <c r="AU155" s="163" t="s">
        <v>142</v>
      </c>
      <c r="AY155" s="17" t="s">
        <v>134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142</v>
      </c>
      <c r="BK155" s="164">
        <f>ROUND(I155*H155,2)</f>
        <v>0</v>
      </c>
      <c r="BL155" s="17" t="s">
        <v>194</v>
      </c>
      <c r="BM155" s="163" t="s">
        <v>576</v>
      </c>
    </row>
    <row r="156" spans="1:65" s="13" customFormat="1" ht="11.25">
      <c r="B156" s="165"/>
      <c r="D156" s="166" t="s">
        <v>144</v>
      </c>
      <c r="E156" s="167" t="s">
        <v>1</v>
      </c>
      <c r="F156" s="168" t="s">
        <v>206</v>
      </c>
      <c r="H156" s="169">
        <v>172.31200000000001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144</v>
      </c>
      <c r="AU156" s="167" t="s">
        <v>142</v>
      </c>
      <c r="AV156" s="13" t="s">
        <v>142</v>
      </c>
      <c r="AW156" s="13" t="s">
        <v>30</v>
      </c>
      <c r="AX156" s="13" t="s">
        <v>82</v>
      </c>
      <c r="AY156" s="167" t="s">
        <v>134</v>
      </c>
    </row>
    <row r="157" spans="1:65" s="2" customFormat="1" ht="24.2" customHeight="1">
      <c r="A157" s="32"/>
      <c r="B157" s="150"/>
      <c r="C157" s="174" t="s">
        <v>207</v>
      </c>
      <c r="D157" s="174" t="s">
        <v>170</v>
      </c>
      <c r="E157" s="175" t="s">
        <v>198</v>
      </c>
      <c r="F157" s="176" t="s">
        <v>199</v>
      </c>
      <c r="G157" s="177" t="s">
        <v>148</v>
      </c>
      <c r="H157" s="178">
        <v>227.88300000000001</v>
      </c>
      <c r="I157" s="179"/>
      <c r="J157" s="180">
        <f>ROUND(I157*H157,2)</f>
        <v>0</v>
      </c>
      <c r="K157" s="181"/>
      <c r="L157" s="182"/>
      <c r="M157" s="183" t="s">
        <v>1</v>
      </c>
      <c r="N157" s="184" t="s">
        <v>40</v>
      </c>
      <c r="O157" s="61"/>
      <c r="P157" s="161">
        <f>O157*H157</f>
        <v>0</v>
      </c>
      <c r="Q157" s="161">
        <v>1.9E-3</v>
      </c>
      <c r="R157" s="161">
        <f>Q157*H157</f>
        <v>0.43297770000000002</v>
      </c>
      <c r="S157" s="161">
        <v>0</v>
      </c>
      <c r="T157" s="16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200</v>
      </c>
      <c r="AT157" s="163" t="s">
        <v>170</v>
      </c>
      <c r="AU157" s="163" t="s">
        <v>142</v>
      </c>
      <c r="AY157" s="17" t="s">
        <v>134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7" t="s">
        <v>142</v>
      </c>
      <c r="BK157" s="164">
        <f>ROUND(I157*H157,2)</f>
        <v>0</v>
      </c>
      <c r="BL157" s="17" t="s">
        <v>194</v>
      </c>
      <c r="BM157" s="163" t="s">
        <v>577</v>
      </c>
    </row>
    <row r="158" spans="1:65" s="13" customFormat="1" ht="11.25">
      <c r="B158" s="165"/>
      <c r="D158" s="166" t="s">
        <v>144</v>
      </c>
      <c r="F158" s="168" t="s">
        <v>209</v>
      </c>
      <c r="H158" s="169">
        <v>227.88300000000001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144</v>
      </c>
      <c r="AU158" s="167" t="s">
        <v>142</v>
      </c>
      <c r="AV158" s="13" t="s">
        <v>142</v>
      </c>
      <c r="AW158" s="13" t="s">
        <v>3</v>
      </c>
      <c r="AX158" s="13" t="s">
        <v>82</v>
      </c>
      <c r="AY158" s="167" t="s">
        <v>134</v>
      </c>
    </row>
    <row r="159" spans="1:65" s="2" customFormat="1" ht="21.75" customHeight="1">
      <c r="A159" s="32"/>
      <c r="B159" s="150"/>
      <c r="C159" s="174" t="s">
        <v>210</v>
      </c>
      <c r="D159" s="174" t="s">
        <v>170</v>
      </c>
      <c r="E159" s="175" t="s">
        <v>211</v>
      </c>
      <c r="F159" s="176" t="s">
        <v>212</v>
      </c>
      <c r="G159" s="177" t="s">
        <v>213</v>
      </c>
      <c r="H159" s="178">
        <v>541.05999999999995</v>
      </c>
      <c r="I159" s="179"/>
      <c r="J159" s="180">
        <f t="shared" ref="J159:J165" si="0">ROUND(I159*H159,2)</f>
        <v>0</v>
      </c>
      <c r="K159" s="181"/>
      <c r="L159" s="182"/>
      <c r="M159" s="183" t="s">
        <v>1</v>
      </c>
      <c r="N159" s="184" t="s">
        <v>40</v>
      </c>
      <c r="O159" s="61"/>
      <c r="P159" s="161">
        <f t="shared" ref="P159:P165" si="1">O159*H159</f>
        <v>0</v>
      </c>
      <c r="Q159" s="161">
        <v>1.4999999999999999E-4</v>
      </c>
      <c r="R159" s="161">
        <f t="shared" ref="R159:R165" si="2">Q159*H159</f>
        <v>8.1158999999999981E-2</v>
      </c>
      <c r="S159" s="161">
        <v>0</v>
      </c>
      <c r="T159" s="162">
        <f t="shared" ref="T159:T165" si="3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200</v>
      </c>
      <c r="AT159" s="163" t="s">
        <v>170</v>
      </c>
      <c r="AU159" s="163" t="s">
        <v>142</v>
      </c>
      <c r="AY159" s="17" t="s">
        <v>134</v>
      </c>
      <c r="BE159" s="164">
        <f t="shared" ref="BE159:BE165" si="4">IF(N159="základná",J159,0)</f>
        <v>0</v>
      </c>
      <c r="BF159" s="164">
        <f t="shared" ref="BF159:BF165" si="5">IF(N159="znížená",J159,0)</f>
        <v>0</v>
      </c>
      <c r="BG159" s="164">
        <f t="shared" ref="BG159:BG165" si="6">IF(N159="zákl. prenesená",J159,0)</f>
        <v>0</v>
      </c>
      <c r="BH159" s="164">
        <f t="shared" ref="BH159:BH165" si="7">IF(N159="zníž. prenesená",J159,0)</f>
        <v>0</v>
      </c>
      <c r="BI159" s="164">
        <f t="shared" ref="BI159:BI165" si="8">IF(N159="nulová",J159,0)</f>
        <v>0</v>
      </c>
      <c r="BJ159" s="17" t="s">
        <v>142</v>
      </c>
      <c r="BK159" s="164">
        <f t="shared" ref="BK159:BK165" si="9">ROUND(I159*H159,2)</f>
        <v>0</v>
      </c>
      <c r="BL159" s="17" t="s">
        <v>194</v>
      </c>
      <c r="BM159" s="163" t="s">
        <v>578</v>
      </c>
    </row>
    <row r="160" spans="1:65" s="2" customFormat="1" ht="21.75" customHeight="1">
      <c r="A160" s="32"/>
      <c r="B160" s="150"/>
      <c r="C160" s="151" t="s">
        <v>215</v>
      </c>
      <c r="D160" s="151" t="s">
        <v>137</v>
      </c>
      <c r="E160" s="152" t="s">
        <v>216</v>
      </c>
      <c r="F160" s="153" t="s">
        <v>217</v>
      </c>
      <c r="G160" s="154" t="s">
        <v>213</v>
      </c>
      <c r="H160" s="155">
        <v>4</v>
      </c>
      <c r="I160" s="156"/>
      <c r="J160" s="157">
        <f t="shared" si="0"/>
        <v>0</v>
      </c>
      <c r="K160" s="158"/>
      <c r="L160" s="33"/>
      <c r="M160" s="159" t="s">
        <v>1</v>
      </c>
      <c r="N160" s="160" t="s">
        <v>40</v>
      </c>
      <c r="O160" s="61"/>
      <c r="P160" s="161">
        <f t="shared" si="1"/>
        <v>0</v>
      </c>
      <c r="Q160" s="161">
        <v>7.9999999999999996E-6</v>
      </c>
      <c r="R160" s="161">
        <f t="shared" si="2"/>
        <v>3.1999999999999999E-5</v>
      </c>
      <c r="S160" s="161">
        <v>0</v>
      </c>
      <c r="T160" s="162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194</v>
      </c>
      <c r="AT160" s="163" t="s">
        <v>137</v>
      </c>
      <c r="AU160" s="163" t="s">
        <v>142</v>
      </c>
      <c r="AY160" s="17" t="s">
        <v>134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7" t="s">
        <v>142</v>
      </c>
      <c r="BK160" s="164">
        <f t="shared" si="9"/>
        <v>0</v>
      </c>
      <c r="BL160" s="17" t="s">
        <v>194</v>
      </c>
      <c r="BM160" s="163" t="s">
        <v>579</v>
      </c>
    </row>
    <row r="161" spans="1:65" s="2" customFormat="1" ht="24.2" customHeight="1">
      <c r="A161" s="32"/>
      <c r="B161" s="150"/>
      <c r="C161" s="174" t="s">
        <v>194</v>
      </c>
      <c r="D161" s="174" t="s">
        <v>170</v>
      </c>
      <c r="E161" s="175" t="s">
        <v>219</v>
      </c>
      <c r="F161" s="176" t="s">
        <v>220</v>
      </c>
      <c r="G161" s="177" t="s">
        <v>148</v>
      </c>
      <c r="H161" s="178">
        <v>1.6</v>
      </c>
      <c r="I161" s="179"/>
      <c r="J161" s="180">
        <f t="shared" si="0"/>
        <v>0</v>
      </c>
      <c r="K161" s="181"/>
      <c r="L161" s="182"/>
      <c r="M161" s="183" t="s">
        <v>1</v>
      </c>
      <c r="N161" s="184" t="s">
        <v>40</v>
      </c>
      <c r="O161" s="61"/>
      <c r="P161" s="161">
        <f t="shared" si="1"/>
        <v>0</v>
      </c>
      <c r="Q161" s="161">
        <v>2.2000000000000001E-3</v>
      </c>
      <c r="R161" s="161">
        <f t="shared" si="2"/>
        <v>3.5200000000000006E-3</v>
      </c>
      <c r="S161" s="161">
        <v>0</v>
      </c>
      <c r="T161" s="162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3" t="s">
        <v>200</v>
      </c>
      <c r="AT161" s="163" t="s">
        <v>170</v>
      </c>
      <c r="AU161" s="163" t="s">
        <v>142</v>
      </c>
      <c r="AY161" s="17" t="s">
        <v>134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7" t="s">
        <v>142</v>
      </c>
      <c r="BK161" s="164">
        <f t="shared" si="9"/>
        <v>0</v>
      </c>
      <c r="BL161" s="17" t="s">
        <v>194</v>
      </c>
      <c r="BM161" s="163" t="s">
        <v>580</v>
      </c>
    </row>
    <row r="162" spans="1:65" s="2" customFormat="1" ht="24.2" customHeight="1">
      <c r="A162" s="32"/>
      <c r="B162" s="150"/>
      <c r="C162" s="174" t="s">
        <v>222</v>
      </c>
      <c r="D162" s="174" t="s">
        <v>170</v>
      </c>
      <c r="E162" s="175" t="s">
        <v>223</v>
      </c>
      <c r="F162" s="176" t="s">
        <v>224</v>
      </c>
      <c r="G162" s="177" t="s">
        <v>213</v>
      </c>
      <c r="H162" s="178">
        <v>4</v>
      </c>
      <c r="I162" s="179"/>
      <c r="J162" s="180">
        <f t="shared" si="0"/>
        <v>0</v>
      </c>
      <c r="K162" s="181"/>
      <c r="L162" s="182"/>
      <c r="M162" s="183" t="s">
        <v>1</v>
      </c>
      <c r="N162" s="184" t="s">
        <v>40</v>
      </c>
      <c r="O162" s="61"/>
      <c r="P162" s="161">
        <f t="shared" si="1"/>
        <v>0</v>
      </c>
      <c r="Q162" s="161">
        <v>3.8000000000000002E-4</v>
      </c>
      <c r="R162" s="161">
        <f t="shared" si="2"/>
        <v>1.5200000000000001E-3</v>
      </c>
      <c r="S162" s="161">
        <v>0</v>
      </c>
      <c r="T162" s="162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200</v>
      </c>
      <c r="AT162" s="163" t="s">
        <v>170</v>
      </c>
      <c r="AU162" s="163" t="s">
        <v>142</v>
      </c>
      <c r="AY162" s="17" t="s">
        <v>134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7" t="s">
        <v>142</v>
      </c>
      <c r="BK162" s="164">
        <f t="shared" si="9"/>
        <v>0</v>
      </c>
      <c r="BL162" s="17" t="s">
        <v>194</v>
      </c>
      <c r="BM162" s="163" t="s">
        <v>581</v>
      </c>
    </row>
    <row r="163" spans="1:65" s="2" customFormat="1" ht="16.5" customHeight="1">
      <c r="A163" s="32"/>
      <c r="B163" s="150"/>
      <c r="C163" s="174" t="s">
        <v>226</v>
      </c>
      <c r="D163" s="174" t="s">
        <v>170</v>
      </c>
      <c r="E163" s="175" t="s">
        <v>227</v>
      </c>
      <c r="F163" s="176" t="s">
        <v>228</v>
      </c>
      <c r="G163" s="177" t="s">
        <v>213</v>
      </c>
      <c r="H163" s="178">
        <v>20</v>
      </c>
      <c r="I163" s="179"/>
      <c r="J163" s="180">
        <f t="shared" si="0"/>
        <v>0</v>
      </c>
      <c r="K163" s="181"/>
      <c r="L163" s="182"/>
      <c r="M163" s="183" t="s">
        <v>1</v>
      </c>
      <c r="N163" s="184" t="s">
        <v>40</v>
      </c>
      <c r="O163" s="61"/>
      <c r="P163" s="161">
        <f t="shared" si="1"/>
        <v>0</v>
      </c>
      <c r="Q163" s="161">
        <v>3.5E-4</v>
      </c>
      <c r="R163" s="161">
        <f t="shared" si="2"/>
        <v>7.0000000000000001E-3</v>
      </c>
      <c r="S163" s="161">
        <v>0</v>
      </c>
      <c r="T163" s="162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200</v>
      </c>
      <c r="AT163" s="163" t="s">
        <v>170</v>
      </c>
      <c r="AU163" s="163" t="s">
        <v>142</v>
      </c>
      <c r="AY163" s="17" t="s">
        <v>134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7" t="s">
        <v>142</v>
      </c>
      <c r="BK163" s="164">
        <f t="shared" si="9"/>
        <v>0</v>
      </c>
      <c r="BL163" s="17" t="s">
        <v>194</v>
      </c>
      <c r="BM163" s="163" t="s">
        <v>582</v>
      </c>
    </row>
    <row r="164" spans="1:65" s="2" customFormat="1" ht="24.2" customHeight="1">
      <c r="A164" s="32"/>
      <c r="B164" s="150"/>
      <c r="C164" s="151" t="s">
        <v>230</v>
      </c>
      <c r="D164" s="151" t="s">
        <v>137</v>
      </c>
      <c r="E164" s="152" t="s">
        <v>231</v>
      </c>
      <c r="F164" s="153" t="s">
        <v>232</v>
      </c>
      <c r="G164" s="154" t="s">
        <v>148</v>
      </c>
      <c r="H164" s="155">
        <v>185</v>
      </c>
      <c r="I164" s="156"/>
      <c r="J164" s="157">
        <f t="shared" si="0"/>
        <v>0</v>
      </c>
      <c r="K164" s="158"/>
      <c r="L164" s="33"/>
      <c r="M164" s="159" t="s">
        <v>1</v>
      </c>
      <c r="N164" s="160" t="s">
        <v>40</v>
      </c>
      <c r="O164" s="61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194</v>
      </c>
      <c r="AT164" s="163" t="s">
        <v>137</v>
      </c>
      <c r="AU164" s="163" t="s">
        <v>142</v>
      </c>
      <c r="AY164" s="17" t="s">
        <v>134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7" t="s">
        <v>142</v>
      </c>
      <c r="BK164" s="164">
        <f t="shared" si="9"/>
        <v>0</v>
      </c>
      <c r="BL164" s="17" t="s">
        <v>194</v>
      </c>
      <c r="BM164" s="163" t="s">
        <v>583</v>
      </c>
    </row>
    <row r="165" spans="1:65" s="2" customFormat="1" ht="16.5" customHeight="1">
      <c r="A165" s="32"/>
      <c r="B165" s="150"/>
      <c r="C165" s="174" t="s">
        <v>7</v>
      </c>
      <c r="D165" s="174" t="s">
        <v>170</v>
      </c>
      <c r="E165" s="175" t="s">
        <v>234</v>
      </c>
      <c r="F165" s="176" t="s">
        <v>235</v>
      </c>
      <c r="G165" s="177" t="s">
        <v>148</v>
      </c>
      <c r="H165" s="178">
        <v>212.75</v>
      </c>
      <c r="I165" s="179"/>
      <c r="J165" s="180">
        <f t="shared" si="0"/>
        <v>0</v>
      </c>
      <c r="K165" s="181"/>
      <c r="L165" s="182"/>
      <c r="M165" s="183" t="s">
        <v>1</v>
      </c>
      <c r="N165" s="184" t="s">
        <v>40</v>
      </c>
      <c r="O165" s="61"/>
      <c r="P165" s="161">
        <f t="shared" si="1"/>
        <v>0</v>
      </c>
      <c r="Q165" s="161">
        <v>2.9999999999999997E-4</v>
      </c>
      <c r="R165" s="161">
        <f t="shared" si="2"/>
        <v>6.3824999999999993E-2</v>
      </c>
      <c r="S165" s="161">
        <v>0</v>
      </c>
      <c r="T165" s="162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200</v>
      </c>
      <c r="AT165" s="163" t="s">
        <v>170</v>
      </c>
      <c r="AU165" s="163" t="s">
        <v>142</v>
      </c>
      <c r="AY165" s="17" t="s">
        <v>134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7" t="s">
        <v>142</v>
      </c>
      <c r="BK165" s="164">
        <f t="shared" si="9"/>
        <v>0</v>
      </c>
      <c r="BL165" s="17" t="s">
        <v>194</v>
      </c>
      <c r="BM165" s="163" t="s">
        <v>584</v>
      </c>
    </row>
    <row r="166" spans="1:65" s="13" customFormat="1" ht="11.25">
      <c r="B166" s="165"/>
      <c r="D166" s="166" t="s">
        <v>144</v>
      </c>
      <c r="F166" s="168" t="s">
        <v>237</v>
      </c>
      <c r="H166" s="169">
        <v>212.75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144</v>
      </c>
      <c r="AU166" s="167" t="s">
        <v>142</v>
      </c>
      <c r="AV166" s="13" t="s">
        <v>142</v>
      </c>
      <c r="AW166" s="13" t="s">
        <v>3</v>
      </c>
      <c r="AX166" s="13" t="s">
        <v>82</v>
      </c>
      <c r="AY166" s="167" t="s">
        <v>134</v>
      </c>
    </row>
    <row r="167" spans="1:65" s="2" customFormat="1" ht="24.2" customHeight="1">
      <c r="A167" s="32"/>
      <c r="B167" s="150"/>
      <c r="C167" s="151" t="s">
        <v>238</v>
      </c>
      <c r="D167" s="151" t="s">
        <v>137</v>
      </c>
      <c r="E167" s="152" t="s">
        <v>239</v>
      </c>
      <c r="F167" s="153" t="s">
        <v>240</v>
      </c>
      <c r="G167" s="154" t="s">
        <v>156</v>
      </c>
      <c r="H167" s="155">
        <v>1.024</v>
      </c>
      <c r="I167" s="156"/>
      <c r="J167" s="157">
        <f>ROUND(I167*H167,2)</f>
        <v>0</v>
      </c>
      <c r="K167" s="158"/>
      <c r="L167" s="33"/>
      <c r="M167" s="159" t="s">
        <v>1</v>
      </c>
      <c r="N167" s="160" t="s">
        <v>40</v>
      </c>
      <c r="O167" s="61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194</v>
      </c>
      <c r="AT167" s="163" t="s">
        <v>137</v>
      </c>
      <c r="AU167" s="163" t="s">
        <v>142</v>
      </c>
      <c r="AY167" s="17" t="s">
        <v>134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7" t="s">
        <v>142</v>
      </c>
      <c r="BK167" s="164">
        <f>ROUND(I167*H167,2)</f>
        <v>0</v>
      </c>
      <c r="BL167" s="17" t="s">
        <v>194</v>
      </c>
      <c r="BM167" s="163" t="s">
        <v>585</v>
      </c>
    </row>
    <row r="168" spans="1:65" s="12" customFormat="1" ht="22.9" customHeight="1">
      <c r="B168" s="137"/>
      <c r="D168" s="138" t="s">
        <v>73</v>
      </c>
      <c r="E168" s="148" t="s">
        <v>242</v>
      </c>
      <c r="F168" s="148" t="s">
        <v>243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SUM(P169:P173)</f>
        <v>0</v>
      </c>
      <c r="Q168" s="143"/>
      <c r="R168" s="144">
        <f>SUM(R169:R173)</f>
        <v>2.5777959200000002</v>
      </c>
      <c r="S168" s="143"/>
      <c r="T168" s="145">
        <f>SUM(T169:T173)</f>
        <v>0</v>
      </c>
      <c r="AR168" s="138" t="s">
        <v>142</v>
      </c>
      <c r="AT168" s="146" t="s">
        <v>73</v>
      </c>
      <c r="AU168" s="146" t="s">
        <v>82</v>
      </c>
      <c r="AY168" s="138" t="s">
        <v>134</v>
      </c>
      <c r="BK168" s="147">
        <f>SUM(BK169:BK173)</f>
        <v>0</v>
      </c>
    </row>
    <row r="169" spans="1:65" s="2" customFormat="1" ht="24.2" customHeight="1">
      <c r="A169" s="32"/>
      <c r="B169" s="150"/>
      <c r="C169" s="151" t="s">
        <v>244</v>
      </c>
      <c r="D169" s="151" t="s">
        <v>137</v>
      </c>
      <c r="E169" s="152" t="s">
        <v>245</v>
      </c>
      <c r="F169" s="153" t="s">
        <v>246</v>
      </c>
      <c r="G169" s="154" t="s">
        <v>148</v>
      </c>
      <c r="H169" s="155">
        <v>172.31200000000001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40</v>
      </c>
      <c r="O169" s="61"/>
      <c r="P169" s="161">
        <f>O169*H169</f>
        <v>0</v>
      </c>
      <c r="Q169" s="161">
        <v>1.16E-3</v>
      </c>
      <c r="R169" s="161">
        <f>Q169*H169</f>
        <v>0.19988192000000002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194</v>
      </c>
      <c r="AT169" s="163" t="s">
        <v>137</v>
      </c>
      <c r="AU169" s="163" t="s">
        <v>142</v>
      </c>
      <c r="AY169" s="17" t="s">
        <v>134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7" t="s">
        <v>142</v>
      </c>
      <c r="BK169" s="164">
        <f>ROUND(I169*H169,2)</f>
        <v>0</v>
      </c>
      <c r="BL169" s="17" t="s">
        <v>194</v>
      </c>
      <c r="BM169" s="163" t="s">
        <v>586</v>
      </c>
    </row>
    <row r="170" spans="1:65" s="13" customFormat="1" ht="11.25">
      <c r="B170" s="165"/>
      <c r="D170" s="166" t="s">
        <v>144</v>
      </c>
      <c r="E170" s="167" t="s">
        <v>1</v>
      </c>
      <c r="F170" s="168" t="s">
        <v>206</v>
      </c>
      <c r="H170" s="169">
        <v>172.31200000000001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144</v>
      </c>
      <c r="AU170" s="167" t="s">
        <v>142</v>
      </c>
      <c r="AV170" s="13" t="s">
        <v>142</v>
      </c>
      <c r="AW170" s="13" t="s">
        <v>30</v>
      </c>
      <c r="AX170" s="13" t="s">
        <v>82</v>
      </c>
      <c r="AY170" s="167" t="s">
        <v>134</v>
      </c>
    </row>
    <row r="171" spans="1:65" s="2" customFormat="1" ht="24.2" customHeight="1">
      <c r="A171" s="32"/>
      <c r="B171" s="150"/>
      <c r="C171" s="174" t="s">
        <v>248</v>
      </c>
      <c r="D171" s="174" t="s">
        <v>170</v>
      </c>
      <c r="E171" s="175" t="s">
        <v>249</v>
      </c>
      <c r="F171" s="176" t="s">
        <v>250</v>
      </c>
      <c r="G171" s="177" t="s">
        <v>148</v>
      </c>
      <c r="H171" s="178">
        <v>396.31900000000002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O171" s="61"/>
      <c r="P171" s="161">
        <f>O171*H171</f>
        <v>0</v>
      </c>
      <c r="Q171" s="161">
        <v>6.0000000000000001E-3</v>
      </c>
      <c r="R171" s="161">
        <f>Q171*H171</f>
        <v>2.3779140000000001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200</v>
      </c>
      <c r="AT171" s="163" t="s">
        <v>170</v>
      </c>
      <c r="AU171" s="163" t="s">
        <v>142</v>
      </c>
      <c r="AY171" s="17" t="s">
        <v>134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142</v>
      </c>
      <c r="BK171" s="164">
        <f>ROUND(I171*H171,2)</f>
        <v>0</v>
      </c>
      <c r="BL171" s="17" t="s">
        <v>194</v>
      </c>
      <c r="BM171" s="163" t="s">
        <v>587</v>
      </c>
    </row>
    <row r="172" spans="1:65" s="13" customFormat="1" ht="11.25">
      <c r="B172" s="165"/>
      <c r="D172" s="166" t="s">
        <v>144</v>
      </c>
      <c r="E172" s="167" t="s">
        <v>1</v>
      </c>
      <c r="F172" s="168" t="s">
        <v>252</v>
      </c>
      <c r="H172" s="169">
        <v>396.31900000000002</v>
      </c>
      <c r="I172" s="170"/>
      <c r="L172" s="165"/>
      <c r="M172" s="171"/>
      <c r="N172" s="172"/>
      <c r="O172" s="172"/>
      <c r="P172" s="172"/>
      <c r="Q172" s="172"/>
      <c r="R172" s="172"/>
      <c r="S172" s="172"/>
      <c r="T172" s="173"/>
      <c r="AT172" s="167" t="s">
        <v>144</v>
      </c>
      <c r="AU172" s="167" t="s">
        <v>142</v>
      </c>
      <c r="AV172" s="13" t="s">
        <v>142</v>
      </c>
      <c r="AW172" s="13" t="s">
        <v>30</v>
      </c>
      <c r="AX172" s="13" t="s">
        <v>82</v>
      </c>
      <c r="AY172" s="167" t="s">
        <v>134</v>
      </c>
    </row>
    <row r="173" spans="1:65" s="2" customFormat="1" ht="24.2" customHeight="1">
      <c r="A173" s="32"/>
      <c r="B173" s="150"/>
      <c r="C173" s="151" t="s">
        <v>253</v>
      </c>
      <c r="D173" s="151" t="s">
        <v>137</v>
      </c>
      <c r="E173" s="152" t="s">
        <v>254</v>
      </c>
      <c r="F173" s="153" t="s">
        <v>255</v>
      </c>
      <c r="G173" s="154" t="s">
        <v>156</v>
      </c>
      <c r="H173" s="155">
        <v>2.5779999999999998</v>
      </c>
      <c r="I173" s="156"/>
      <c r="J173" s="157">
        <f>ROUND(I173*H173,2)</f>
        <v>0</v>
      </c>
      <c r="K173" s="158"/>
      <c r="L173" s="33"/>
      <c r="M173" s="159" t="s">
        <v>1</v>
      </c>
      <c r="N173" s="160" t="s">
        <v>40</v>
      </c>
      <c r="O173" s="61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194</v>
      </c>
      <c r="AT173" s="163" t="s">
        <v>137</v>
      </c>
      <c r="AU173" s="163" t="s">
        <v>142</v>
      </c>
      <c r="AY173" s="17" t="s">
        <v>134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7" t="s">
        <v>142</v>
      </c>
      <c r="BK173" s="164">
        <f>ROUND(I173*H173,2)</f>
        <v>0</v>
      </c>
      <c r="BL173" s="17" t="s">
        <v>194</v>
      </c>
      <c r="BM173" s="163" t="s">
        <v>588</v>
      </c>
    </row>
    <row r="174" spans="1:65" s="12" customFormat="1" ht="22.9" customHeight="1">
      <c r="B174" s="137"/>
      <c r="D174" s="138" t="s">
        <v>73</v>
      </c>
      <c r="E174" s="148" t="s">
        <v>257</v>
      </c>
      <c r="F174" s="148" t="s">
        <v>258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SUM(P175:P198)</f>
        <v>0</v>
      </c>
      <c r="Q174" s="143"/>
      <c r="R174" s="144">
        <f>SUM(R175:R198)</f>
        <v>7.618823796640001</v>
      </c>
      <c r="S174" s="143"/>
      <c r="T174" s="145">
        <f>SUM(T175:T198)</f>
        <v>1.0261800000000001</v>
      </c>
      <c r="AR174" s="138" t="s">
        <v>142</v>
      </c>
      <c r="AT174" s="146" t="s">
        <v>73</v>
      </c>
      <c r="AU174" s="146" t="s">
        <v>82</v>
      </c>
      <c r="AY174" s="138" t="s">
        <v>134</v>
      </c>
      <c r="BK174" s="147">
        <f>SUM(BK175:BK198)</f>
        <v>0</v>
      </c>
    </row>
    <row r="175" spans="1:65" s="2" customFormat="1" ht="33" customHeight="1">
      <c r="A175" s="32"/>
      <c r="B175" s="150"/>
      <c r="C175" s="151" t="s">
        <v>259</v>
      </c>
      <c r="D175" s="151" t="s">
        <v>137</v>
      </c>
      <c r="E175" s="152" t="s">
        <v>260</v>
      </c>
      <c r="F175" s="153" t="s">
        <v>261</v>
      </c>
      <c r="G175" s="154" t="s">
        <v>148</v>
      </c>
      <c r="H175" s="155">
        <v>177.15600000000001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40</v>
      </c>
      <c r="O175" s="61"/>
      <c r="P175" s="161">
        <f>O175*H175</f>
        <v>0</v>
      </c>
      <c r="Q175" s="161">
        <v>0</v>
      </c>
      <c r="R175" s="161">
        <f>Q175*H175</f>
        <v>0</v>
      </c>
      <c r="S175" s="161">
        <v>5.0000000000000001E-3</v>
      </c>
      <c r="T175" s="162">
        <f>S175*H175</f>
        <v>0.88578000000000001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194</v>
      </c>
      <c r="AT175" s="163" t="s">
        <v>137</v>
      </c>
      <c r="AU175" s="163" t="s">
        <v>142</v>
      </c>
      <c r="AY175" s="17" t="s">
        <v>134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7" t="s">
        <v>142</v>
      </c>
      <c r="BK175" s="164">
        <f>ROUND(I175*H175,2)</f>
        <v>0</v>
      </c>
      <c r="BL175" s="17" t="s">
        <v>194</v>
      </c>
      <c r="BM175" s="163" t="s">
        <v>589</v>
      </c>
    </row>
    <row r="176" spans="1:65" s="13" customFormat="1" ht="11.25">
      <c r="B176" s="165"/>
      <c r="D176" s="166" t="s">
        <v>144</v>
      </c>
      <c r="E176" s="167" t="s">
        <v>1</v>
      </c>
      <c r="F176" s="168" t="s">
        <v>263</v>
      </c>
      <c r="H176" s="169">
        <v>177.15600000000001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144</v>
      </c>
      <c r="AU176" s="167" t="s">
        <v>142</v>
      </c>
      <c r="AV176" s="13" t="s">
        <v>142</v>
      </c>
      <c r="AW176" s="13" t="s">
        <v>30</v>
      </c>
      <c r="AX176" s="13" t="s">
        <v>82</v>
      </c>
      <c r="AY176" s="167" t="s">
        <v>134</v>
      </c>
    </row>
    <row r="177" spans="1:65" s="2" customFormat="1" ht="33" customHeight="1">
      <c r="A177" s="32"/>
      <c r="B177" s="150"/>
      <c r="C177" s="151" t="s">
        <v>264</v>
      </c>
      <c r="D177" s="151" t="s">
        <v>137</v>
      </c>
      <c r="E177" s="152" t="s">
        <v>265</v>
      </c>
      <c r="F177" s="153" t="s">
        <v>266</v>
      </c>
      <c r="G177" s="154" t="s">
        <v>267</v>
      </c>
      <c r="H177" s="155">
        <v>5.85</v>
      </c>
      <c r="I177" s="156"/>
      <c r="J177" s="157">
        <f>ROUND(I177*H177,2)</f>
        <v>0</v>
      </c>
      <c r="K177" s="158"/>
      <c r="L177" s="33"/>
      <c r="M177" s="159" t="s">
        <v>1</v>
      </c>
      <c r="N177" s="160" t="s">
        <v>40</v>
      </c>
      <c r="O177" s="61"/>
      <c r="P177" s="161">
        <f>O177*H177</f>
        <v>0</v>
      </c>
      <c r="Q177" s="161">
        <v>0</v>
      </c>
      <c r="R177" s="161">
        <f>Q177*H177</f>
        <v>0</v>
      </c>
      <c r="S177" s="161">
        <v>2.4E-2</v>
      </c>
      <c r="T177" s="162">
        <f>S177*H177</f>
        <v>0.1404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3" t="s">
        <v>194</v>
      </c>
      <c r="AT177" s="163" t="s">
        <v>137</v>
      </c>
      <c r="AU177" s="163" t="s">
        <v>142</v>
      </c>
      <c r="AY177" s="17" t="s">
        <v>134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7" t="s">
        <v>142</v>
      </c>
      <c r="BK177" s="164">
        <f>ROUND(I177*H177,2)</f>
        <v>0</v>
      </c>
      <c r="BL177" s="17" t="s">
        <v>194</v>
      </c>
      <c r="BM177" s="163" t="s">
        <v>590</v>
      </c>
    </row>
    <row r="178" spans="1:65" s="14" customFormat="1" ht="11.25">
      <c r="B178" s="185"/>
      <c r="D178" s="166" t="s">
        <v>144</v>
      </c>
      <c r="E178" s="186" t="s">
        <v>1</v>
      </c>
      <c r="F178" s="187" t="s">
        <v>269</v>
      </c>
      <c r="H178" s="186" t="s">
        <v>1</v>
      </c>
      <c r="I178" s="188"/>
      <c r="L178" s="185"/>
      <c r="M178" s="189"/>
      <c r="N178" s="190"/>
      <c r="O178" s="190"/>
      <c r="P178" s="190"/>
      <c r="Q178" s="190"/>
      <c r="R178" s="190"/>
      <c r="S178" s="190"/>
      <c r="T178" s="191"/>
      <c r="AT178" s="186" t="s">
        <v>144</v>
      </c>
      <c r="AU178" s="186" t="s">
        <v>142</v>
      </c>
      <c r="AV178" s="14" t="s">
        <v>82</v>
      </c>
      <c r="AW178" s="14" t="s">
        <v>30</v>
      </c>
      <c r="AX178" s="14" t="s">
        <v>74</v>
      </c>
      <c r="AY178" s="186" t="s">
        <v>134</v>
      </c>
    </row>
    <row r="179" spans="1:65" s="13" customFormat="1" ht="11.25">
      <c r="B179" s="165"/>
      <c r="D179" s="166" t="s">
        <v>144</v>
      </c>
      <c r="E179" s="167" t="s">
        <v>1</v>
      </c>
      <c r="F179" s="168" t="s">
        <v>270</v>
      </c>
      <c r="H179" s="169">
        <v>5.85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144</v>
      </c>
      <c r="AU179" s="167" t="s">
        <v>142</v>
      </c>
      <c r="AV179" s="13" t="s">
        <v>142</v>
      </c>
      <c r="AW179" s="13" t="s">
        <v>30</v>
      </c>
      <c r="AX179" s="13" t="s">
        <v>82</v>
      </c>
      <c r="AY179" s="167" t="s">
        <v>134</v>
      </c>
    </row>
    <row r="180" spans="1:65" s="2" customFormat="1" ht="24.2" customHeight="1">
      <c r="A180" s="32"/>
      <c r="B180" s="150"/>
      <c r="C180" s="151" t="s">
        <v>271</v>
      </c>
      <c r="D180" s="151" t="s">
        <v>137</v>
      </c>
      <c r="E180" s="152" t="s">
        <v>272</v>
      </c>
      <c r="F180" s="153" t="s">
        <v>273</v>
      </c>
      <c r="G180" s="154" t="s">
        <v>267</v>
      </c>
      <c r="H180" s="155">
        <v>345</v>
      </c>
      <c r="I180" s="156"/>
      <c r="J180" s="157">
        <f>ROUND(I180*H180,2)</f>
        <v>0</v>
      </c>
      <c r="K180" s="158"/>
      <c r="L180" s="33"/>
      <c r="M180" s="159" t="s">
        <v>1</v>
      </c>
      <c r="N180" s="160" t="s">
        <v>40</v>
      </c>
      <c r="O180" s="61"/>
      <c r="P180" s="161">
        <f>O180*H180</f>
        <v>0</v>
      </c>
      <c r="Q180" s="161">
        <v>2.5999999999999998E-4</v>
      </c>
      <c r="R180" s="161">
        <f>Q180*H180</f>
        <v>8.9699999999999988E-2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194</v>
      </c>
      <c r="AT180" s="163" t="s">
        <v>137</v>
      </c>
      <c r="AU180" s="163" t="s">
        <v>142</v>
      </c>
      <c r="AY180" s="17" t="s">
        <v>134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142</v>
      </c>
      <c r="BK180" s="164">
        <f>ROUND(I180*H180,2)</f>
        <v>0</v>
      </c>
      <c r="BL180" s="17" t="s">
        <v>194</v>
      </c>
      <c r="BM180" s="163" t="s">
        <v>591</v>
      </c>
    </row>
    <row r="181" spans="1:65" s="14" customFormat="1" ht="11.25">
      <c r="B181" s="185"/>
      <c r="D181" s="166" t="s">
        <v>144</v>
      </c>
      <c r="E181" s="186" t="s">
        <v>1</v>
      </c>
      <c r="F181" s="187" t="s">
        <v>275</v>
      </c>
      <c r="H181" s="186" t="s">
        <v>1</v>
      </c>
      <c r="I181" s="188"/>
      <c r="L181" s="185"/>
      <c r="M181" s="189"/>
      <c r="N181" s="190"/>
      <c r="O181" s="190"/>
      <c r="P181" s="190"/>
      <c r="Q181" s="190"/>
      <c r="R181" s="190"/>
      <c r="S181" s="190"/>
      <c r="T181" s="191"/>
      <c r="AT181" s="186" t="s">
        <v>144</v>
      </c>
      <c r="AU181" s="186" t="s">
        <v>142</v>
      </c>
      <c r="AV181" s="14" t="s">
        <v>82</v>
      </c>
      <c r="AW181" s="14" t="s">
        <v>30</v>
      </c>
      <c r="AX181" s="14" t="s">
        <v>74</v>
      </c>
      <c r="AY181" s="186" t="s">
        <v>134</v>
      </c>
    </row>
    <row r="182" spans="1:65" s="13" customFormat="1" ht="11.25">
      <c r="B182" s="165"/>
      <c r="D182" s="166" t="s">
        <v>144</v>
      </c>
      <c r="E182" s="167" t="s">
        <v>1</v>
      </c>
      <c r="F182" s="168" t="s">
        <v>276</v>
      </c>
      <c r="H182" s="169">
        <v>345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144</v>
      </c>
      <c r="AU182" s="167" t="s">
        <v>142</v>
      </c>
      <c r="AV182" s="13" t="s">
        <v>142</v>
      </c>
      <c r="AW182" s="13" t="s">
        <v>30</v>
      </c>
      <c r="AX182" s="13" t="s">
        <v>82</v>
      </c>
      <c r="AY182" s="167" t="s">
        <v>134</v>
      </c>
    </row>
    <row r="183" spans="1:65" s="2" customFormat="1" ht="24.2" customHeight="1">
      <c r="A183" s="32"/>
      <c r="B183" s="150"/>
      <c r="C183" s="151" t="s">
        <v>277</v>
      </c>
      <c r="D183" s="151" t="s">
        <v>137</v>
      </c>
      <c r="E183" s="152" t="s">
        <v>278</v>
      </c>
      <c r="F183" s="153" t="s">
        <v>279</v>
      </c>
      <c r="G183" s="154" t="s">
        <v>267</v>
      </c>
      <c r="H183" s="155">
        <v>97.85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40</v>
      </c>
      <c r="O183" s="61"/>
      <c r="P183" s="161">
        <f>O183*H183</f>
        <v>0</v>
      </c>
      <c r="Q183" s="161">
        <v>2.5999999999999998E-4</v>
      </c>
      <c r="R183" s="161">
        <f>Q183*H183</f>
        <v>2.5440999999999995E-2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194</v>
      </c>
      <c r="AT183" s="163" t="s">
        <v>137</v>
      </c>
      <c r="AU183" s="163" t="s">
        <v>142</v>
      </c>
      <c r="AY183" s="17" t="s">
        <v>134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7" t="s">
        <v>142</v>
      </c>
      <c r="BK183" s="164">
        <f>ROUND(I183*H183,2)</f>
        <v>0</v>
      </c>
      <c r="BL183" s="17" t="s">
        <v>194</v>
      </c>
      <c r="BM183" s="163" t="s">
        <v>592</v>
      </c>
    </row>
    <row r="184" spans="1:65" s="14" customFormat="1" ht="11.25">
      <c r="B184" s="185"/>
      <c r="D184" s="166" t="s">
        <v>144</v>
      </c>
      <c r="E184" s="186" t="s">
        <v>1</v>
      </c>
      <c r="F184" s="187" t="s">
        <v>281</v>
      </c>
      <c r="H184" s="186" t="s">
        <v>1</v>
      </c>
      <c r="I184" s="188"/>
      <c r="L184" s="185"/>
      <c r="M184" s="189"/>
      <c r="N184" s="190"/>
      <c r="O184" s="190"/>
      <c r="P184" s="190"/>
      <c r="Q184" s="190"/>
      <c r="R184" s="190"/>
      <c r="S184" s="190"/>
      <c r="T184" s="191"/>
      <c r="AT184" s="186" t="s">
        <v>144</v>
      </c>
      <c r="AU184" s="186" t="s">
        <v>142</v>
      </c>
      <c r="AV184" s="14" t="s">
        <v>82</v>
      </c>
      <c r="AW184" s="14" t="s">
        <v>30</v>
      </c>
      <c r="AX184" s="14" t="s">
        <v>74</v>
      </c>
      <c r="AY184" s="186" t="s">
        <v>134</v>
      </c>
    </row>
    <row r="185" spans="1:65" s="13" customFormat="1" ht="11.25">
      <c r="B185" s="165"/>
      <c r="D185" s="166" t="s">
        <v>144</v>
      </c>
      <c r="E185" s="167" t="s">
        <v>1</v>
      </c>
      <c r="F185" s="168" t="s">
        <v>282</v>
      </c>
      <c r="H185" s="169">
        <v>27.8</v>
      </c>
      <c r="I185" s="170"/>
      <c r="L185" s="165"/>
      <c r="M185" s="171"/>
      <c r="N185" s="172"/>
      <c r="O185" s="172"/>
      <c r="P185" s="172"/>
      <c r="Q185" s="172"/>
      <c r="R185" s="172"/>
      <c r="S185" s="172"/>
      <c r="T185" s="173"/>
      <c r="AT185" s="167" t="s">
        <v>144</v>
      </c>
      <c r="AU185" s="167" t="s">
        <v>142</v>
      </c>
      <c r="AV185" s="13" t="s">
        <v>142</v>
      </c>
      <c r="AW185" s="13" t="s">
        <v>30</v>
      </c>
      <c r="AX185" s="13" t="s">
        <v>74</v>
      </c>
      <c r="AY185" s="167" t="s">
        <v>134</v>
      </c>
    </row>
    <row r="186" spans="1:65" s="14" customFormat="1" ht="11.25">
      <c r="B186" s="185"/>
      <c r="D186" s="166" t="s">
        <v>144</v>
      </c>
      <c r="E186" s="186" t="s">
        <v>1</v>
      </c>
      <c r="F186" s="187" t="s">
        <v>269</v>
      </c>
      <c r="H186" s="186" t="s">
        <v>1</v>
      </c>
      <c r="I186" s="188"/>
      <c r="L186" s="185"/>
      <c r="M186" s="189"/>
      <c r="N186" s="190"/>
      <c r="O186" s="190"/>
      <c r="P186" s="190"/>
      <c r="Q186" s="190"/>
      <c r="R186" s="190"/>
      <c r="S186" s="190"/>
      <c r="T186" s="191"/>
      <c r="AT186" s="186" t="s">
        <v>144</v>
      </c>
      <c r="AU186" s="186" t="s">
        <v>142</v>
      </c>
      <c r="AV186" s="14" t="s">
        <v>82</v>
      </c>
      <c r="AW186" s="14" t="s">
        <v>30</v>
      </c>
      <c r="AX186" s="14" t="s">
        <v>74</v>
      </c>
      <c r="AY186" s="186" t="s">
        <v>134</v>
      </c>
    </row>
    <row r="187" spans="1:65" s="13" customFormat="1" ht="11.25">
      <c r="B187" s="165"/>
      <c r="D187" s="166" t="s">
        <v>144</v>
      </c>
      <c r="E187" s="167" t="s">
        <v>1</v>
      </c>
      <c r="F187" s="168" t="s">
        <v>270</v>
      </c>
      <c r="H187" s="169">
        <v>5.85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144</v>
      </c>
      <c r="AU187" s="167" t="s">
        <v>142</v>
      </c>
      <c r="AV187" s="13" t="s">
        <v>142</v>
      </c>
      <c r="AW187" s="13" t="s">
        <v>30</v>
      </c>
      <c r="AX187" s="13" t="s">
        <v>74</v>
      </c>
      <c r="AY187" s="167" t="s">
        <v>134</v>
      </c>
    </row>
    <row r="188" spans="1:65" s="14" customFormat="1" ht="11.25">
      <c r="B188" s="185"/>
      <c r="D188" s="166" t="s">
        <v>144</v>
      </c>
      <c r="E188" s="186" t="s">
        <v>1</v>
      </c>
      <c r="F188" s="187" t="s">
        <v>283</v>
      </c>
      <c r="H188" s="186" t="s">
        <v>1</v>
      </c>
      <c r="I188" s="188"/>
      <c r="L188" s="185"/>
      <c r="M188" s="189"/>
      <c r="N188" s="190"/>
      <c r="O188" s="190"/>
      <c r="P188" s="190"/>
      <c r="Q188" s="190"/>
      <c r="R188" s="190"/>
      <c r="S188" s="190"/>
      <c r="T188" s="191"/>
      <c r="AT188" s="186" t="s">
        <v>144</v>
      </c>
      <c r="AU188" s="186" t="s">
        <v>142</v>
      </c>
      <c r="AV188" s="14" t="s">
        <v>82</v>
      </c>
      <c r="AW188" s="14" t="s">
        <v>30</v>
      </c>
      <c r="AX188" s="14" t="s">
        <v>74</v>
      </c>
      <c r="AY188" s="186" t="s">
        <v>134</v>
      </c>
    </row>
    <row r="189" spans="1:65" s="13" customFormat="1" ht="11.25">
      <c r="B189" s="165"/>
      <c r="D189" s="166" t="s">
        <v>144</v>
      </c>
      <c r="E189" s="167" t="s">
        <v>1</v>
      </c>
      <c r="F189" s="168" t="s">
        <v>284</v>
      </c>
      <c r="H189" s="169">
        <v>64.2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144</v>
      </c>
      <c r="AU189" s="167" t="s">
        <v>142</v>
      </c>
      <c r="AV189" s="13" t="s">
        <v>142</v>
      </c>
      <c r="AW189" s="13" t="s">
        <v>30</v>
      </c>
      <c r="AX189" s="13" t="s">
        <v>74</v>
      </c>
      <c r="AY189" s="167" t="s">
        <v>134</v>
      </c>
    </row>
    <row r="190" spans="1:65" s="15" customFormat="1" ht="11.25">
      <c r="B190" s="192"/>
      <c r="D190" s="166" t="s">
        <v>144</v>
      </c>
      <c r="E190" s="193" t="s">
        <v>1</v>
      </c>
      <c r="F190" s="194" t="s">
        <v>285</v>
      </c>
      <c r="H190" s="195">
        <v>97.85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144</v>
      </c>
      <c r="AU190" s="193" t="s">
        <v>142</v>
      </c>
      <c r="AV190" s="15" t="s">
        <v>141</v>
      </c>
      <c r="AW190" s="15" t="s">
        <v>30</v>
      </c>
      <c r="AX190" s="15" t="s">
        <v>82</v>
      </c>
      <c r="AY190" s="193" t="s">
        <v>134</v>
      </c>
    </row>
    <row r="191" spans="1:65" s="2" customFormat="1" ht="24.2" customHeight="1">
      <c r="A191" s="32"/>
      <c r="B191" s="150"/>
      <c r="C191" s="174" t="s">
        <v>286</v>
      </c>
      <c r="D191" s="174" t="s">
        <v>170</v>
      </c>
      <c r="E191" s="175" t="s">
        <v>287</v>
      </c>
      <c r="F191" s="176" t="s">
        <v>288</v>
      </c>
      <c r="G191" s="177" t="s">
        <v>140</v>
      </c>
      <c r="H191" s="178">
        <v>10.331</v>
      </c>
      <c r="I191" s="179"/>
      <c r="J191" s="180">
        <f>ROUND(I191*H191,2)</f>
        <v>0</v>
      </c>
      <c r="K191" s="181"/>
      <c r="L191" s="182"/>
      <c r="M191" s="183" t="s">
        <v>1</v>
      </c>
      <c r="N191" s="184" t="s">
        <v>40</v>
      </c>
      <c r="O191" s="61"/>
      <c r="P191" s="161">
        <f>O191*H191</f>
        <v>0</v>
      </c>
      <c r="Q191" s="161">
        <v>0.55000000000000004</v>
      </c>
      <c r="R191" s="161">
        <f>Q191*H191</f>
        <v>5.6820500000000003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200</v>
      </c>
      <c r="AT191" s="163" t="s">
        <v>170</v>
      </c>
      <c r="AU191" s="163" t="s">
        <v>142</v>
      </c>
      <c r="AY191" s="17" t="s">
        <v>134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142</v>
      </c>
      <c r="BK191" s="164">
        <f>ROUND(I191*H191,2)</f>
        <v>0</v>
      </c>
      <c r="BL191" s="17" t="s">
        <v>194</v>
      </c>
      <c r="BM191" s="163" t="s">
        <v>593</v>
      </c>
    </row>
    <row r="192" spans="1:65" s="13" customFormat="1" ht="11.25">
      <c r="B192" s="165"/>
      <c r="D192" s="166" t="s">
        <v>144</v>
      </c>
      <c r="E192" s="167" t="s">
        <v>1</v>
      </c>
      <c r="F192" s="168" t="s">
        <v>290</v>
      </c>
      <c r="H192" s="169">
        <v>9.3919999999999995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144</v>
      </c>
      <c r="AU192" s="167" t="s">
        <v>142</v>
      </c>
      <c r="AV192" s="13" t="s">
        <v>142</v>
      </c>
      <c r="AW192" s="13" t="s">
        <v>30</v>
      </c>
      <c r="AX192" s="13" t="s">
        <v>82</v>
      </c>
      <c r="AY192" s="167" t="s">
        <v>134</v>
      </c>
    </row>
    <row r="193" spans="1:65" s="13" customFormat="1" ht="11.25">
      <c r="B193" s="165"/>
      <c r="D193" s="166" t="s">
        <v>144</v>
      </c>
      <c r="F193" s="168" t="s">
        <v>291</v>
      </c>
      <c r="H193" s="169">
        <v>10.331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144</v>
      </c>
      <c r="AU193" s="167" t="s">
        <v>142</v>
      </c>
      <c r="AV193" s="13" t="s">
        <v>142</v>
      </c>
      <c r="AW193" s="13" t="s">
        <v>3</v>
      </c>
      <c r="AX193" s="13" t="s">
        <v>82</v>
      </c>
      <c r="AY193" s="167" t="s">
        <v>134</v>
      </c>
    </row>
    <row r="194" spans="1:65" s="2" customFormat="1" ht="24.2" customHeight="1">
      <c r="A194" s="32"/>
      <c r="B194" s="150"/>
      <c r="C194" s="151" t="s">
        <v>292</v>
      </c>
      <c r="D194" s="151" t="s">
        <v>137</v>
      </c>
      <c r="E194" s="152" t="s">
        <v>293</v>
      </c>
      <c r="F194" s="153" t="s">
        <v>294</v>
      </c>
      <c r="G194" s="154" t="s">
        <v>148</v>
      </c>
      <c r="H194" s="155">
        <v>185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40</v>
      </c>
      <c r="O194" s="61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194</v>
      </c>
      <c r="AT194" s="163" t="s">
        <v>137</v>
      </c>
      <c r="AU194" s="163" t="s">
        <v>142</v>
      </c>
      <c r="AY194" s="17" t="s">
        <v>134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7" t="s">
        <v>142</v>
      </c>
      <c r="BK194" s="164">
        <f>ROUND(I194*H194,2)</f>
        <v>0</v>
      </c>
      <c r="BL194" s="17" t="s">
        <v>194</v>
      </c>
      <c r="BM194" s="163" t="s">
        <v>594</v>
      </c>
    </row>
    <row r="195" spans="1:65" s="2" customFormat="1" ht="16.5" customHeight="1">
      <c r="A195" s="32"/>
      <c r="B195" s="150"/>
      <c r="C195" s="174" t="s">
        <v>296</v>
      </c>
      <c r="D195" s="174" t="s">
        <v>170</v>
      </c>
      <c r="E195" s="175" t="s">
        <v>297</v>
      </c>
      <c r="F195" s="176" t="s">
        <v>298</v>
      </c>
      <c r="G195" s="177" t="s">
        <v>148</v>
      </c>
      <c r="H195" s="178">
        <v>203.5</v>
      </c>
      <c r="I195" s="179"/>
      <c r="J195" s="180">
        <f>ROUND(I195*H195,2)</f>
        <v>0</v>
      </c>
      <c r="K195" s="181"/>
      <c r="L195" s="182"/>
      <c r="M195" s="183" t="s">
        <v>1</v>
      </c>
      <c r="N195" s="184" t="s">
        <v>40</v>
      </c>
      <c r="O195" s="61"/>
      <c r="P195" s="161">
        <f>O195*H195</f>
        <v>0</v>
      </c>
      <c r="Q195" s="161">
        <v>7.92E-3</v>
      </c>
      <c r="R195" s="161">
        <f>Q195*H195</f>
        <v>1.61172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200</v>
      </c>
      <c r="AT195" s="163" t="s">
        <v>170</v>
      </c>
      <c r="AU195" s="163" t="s">
        <v>142</v>
      </c>
      <c r="AY195" s="17" t="s">
        <v>134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7" t="s">
        <v>142</v>
      </c>
      <c r="BK195" s="164">
        <f>ROUND(I195*H195,2)</f>
        <v>0</v>
      </c>
      <c r="BL195" s="17" t="s">
        <v>194</v>
      </c>
      <c r="BM195" s="163" t="s">
        <v>595</v>
      </c>
    </row>
    <row r="196" spans="1:65" s="13" customFormat="1" ht="11.25">
      <c r="B196" s="165"/>
      <c r="D196" s="166" t="s">
        <v>144</v>
      </c>
      <c r="E196" s="167" t="s">
        <v>1</v>
      </c>
      <c r="F196" s="168" t="s">
        <v>300</v>
      </c>
      <c r="H196" s="169">
        <v>203.5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144</v>
      </c>
      <c r="AU196" s="167" t="s">
        <v>142</v>
      </c>
      <c r="AV196" s="13" t="s">
        <v>142</v>
      </c>
      <c r="AW196" s="13" t="s">
        <v>30</v>
      </c>
      <c r="AX196" s="13" t="s">
        <v>82</v>
      </c>
      <c r="AY196" s="167" t="s">
        <v>134</v>
      </c>
    </row>
    <row r="197" spans="1:65" s="2" customFormat="1" ht="44.25" customHeight="1">
      <c r="A197" s="32"/>
      <c r="B197" s="150"/>
      <c r="C197" s="151" t="s">
        <v>200</v>
      </c>
      <c r="D197" s="151" t="s">
        <v>137</v>
      </c>
      <c r="E197" s="152" t="s">
        <v>301</v>
      </c>
      <c r="F197" s="153" t="s">
        <v>302</v>
      </c>
      <c r="G197" s="154" t="s">
        <v>140</v>
      </c>
      <c r="H197" s="155">
        <v>9.3919999999999995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40</v>
      </c>
      <c r="O197" s="61"/>
      <c r="P197" s="161">
        <f>O197*H197</f>
        <v>0</v>
      </c>
      <c r="Q197" s="161">
        <v>2.2350169999999999E-2</v>
      </c>
      <c r="R197" s="161">
        <f>Q197*H197</f>
        <v>0.20991279663999998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194</v>
      </c>
      <c r="AT197" s="163" t="s">
        <v>137</v>
      </c>
      <c r="AU197" s="163" t="s">
        <v>142</v>
      </c>
      <c r="AY197" s="17" t="s">
        <v>134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142</v>
      </c>
      <c r="BK197" s="164">
        <f>ROUND(I197*H197,2)</f>
        <v>0</v>
      </c>
      <c r="BL197" s="17" t="s">
        <v>194</v>
      </c>
      <c r="BM197" s="163" t="s">
        <v>596</v>
      </c>
    </row>
    <row r="198" spans="1:65" s="2" customFormat="1" ht="24.2" customHeight="1">
      <c r="A198" s="32"/>
      <c r="B198" s="150"/>
      <c r="C198" s="151" t="s">
        <v>304</v>
      </c>
      <c r="D198" s="151" t="s">
        <v>137</v>
      </c>
      <c r="E198" s="152" t="s">
        <v>305</v>
      </c>
      <c r="F198" s="153" t="s">
        <v>306</v>
      </c>
      <c r="G198" s="154" t="s">
        <v>156</v>
      </c>
      <c r="H198" s="155">
        <v>7.6189999999999998</v>
      </c>
      <c r="I198" s="156"/>
      <c r="J198" s="157">
        <f>ROUND(I198*H198,2)</f>
        <v>0</v>
      </c>
      <c r="K198" s="158"/>
      <c r="L198" s="33"/>
      <c r="M198" s="159" t="s">
        <v>1</v>
      </c>
      <c r="N198" s="160" t="s">
        <v>40</v>
      </c>
      <c r="O198" s="61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3" t="s">
        <v>194</v>
      </c>
      <c r="AT198" s="163" t="s">
        <v>137</v>
      </c>
      <c r="AU198" s="163" t="s">
        <v>142</v>
      </c>
      <c r="AY198" s="17" t="s">
        <v>134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7" t="s">
        <v>142</v>
      </c>
      <c r="BK198" s="164">
        <f>ROUND(I198*H198,2)</f>
        <v>0</v>
      </c>
      <c r="BL198" s="17" t="s">
        <v>194</v>
      </c>
      <c r="BM198" s="163" t="s">
        <v>597</v>
      </c>
    </row>
    <row r="199" spans="1:65" s="12" customFormat="1" ht="22.9" customHeight="1">
      <c r="B199" s="137"/>
      <c r="D199" s="138" t="s">
        <v>73</v>
      </c>
      <c r="E199" s="148" t="s">
        <v>308</v>
      </c>
      <c r="F199" s="148" t="s">
        <v>309</v>
      </c>
      <c r="I199" s="140"/>
      <c r="J199" s="149">
        <f>BK199</f>
        <v>0</v>
      </c>
      <c r="L199" s="137"/>
      <c r="M199" s="142"/>
      <c r="N199" s="143"/>
      <c r="O199" s="143"/>
      <c r="P199" s="144">
        <f>SUM(P200:P229)</f>
        <v>0</v>
      </c>
      <c r="Q199" s="143"/>
      <c r="R199" s="144">
        <f>SUM(R200:R229)</f>
        <v>0.23175400000000004</v>
      </c>
      <c r="S199" s="143"/>
      <c r="T199" s="145">
        <f>SUM(T200:T229)</f>
        <v>1.5375712500000001</v>
      </c>
      <c r="AR199" s="138" t="s">
        <v>142</v>
      </c>
      <c r="AT199" s="146" t="s">
        <v>73</v>
      </c>
      <c r="AU199" s="146" t="s">
        <v>82</v>
      </c>
      <c r="AY199" s="138" t="s">
        <v>134</v>
      </c>
      <c r="BK199" s="147">
        <f>SUM(BK200:BK229)</f>
        <v>0</v>
      </c>
    </row>
    <row r="200" spans="1:65" s="2" customFormat="1" ht="24.2" customHeight="1">
      <c r="A200" s="32"/>
      <c r="B200" s="150"/>
      <c r="C200" s="151" t="s">
        <v>310</v>
      </c>
      <c r="D200" s="151" t="s">
        <v>137</v>
      </c>
      <c r="E200" s="152" t="s">
        <v>311</v>
      </c>
      <c r="F200" s="153" t="s">
        <v>312</v>
      </c>
      <c r="G200" s="154" t="s">
        <v>148</v>
      </c>
      <c r="H200" s="155">
        <v>186.375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40</v>
      </c>
      <c r="O200" s="61"/>
      <c r="P200" s="161">
        <f>O200*H200</f>
        <v>0</v>
      </c>
      <c r="Q200" s="161">
        <v>0</v>
      </c>
      <c r="R200" s="161">
        <f>Q200*H200</f>
        <v>0</v>
      </c>
      <c r="S200" s="161">
        <v>7.5100000000000002E-3</v>
      </c>
      <c r="T200" s="162">
        <f>S200*H200</f>
        <v>1.39967625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194</v>
      </c>
      <c r="AT200" s="163" t="s">
        <v>137</v>
      </c>
      <c r="AU200" s="163" t="s">
        <v>142</v>
      </c>
      <c r="AY200" s="17" t="s">
        <v>134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142</v>
      </c>
      <c r="BK200" s="164">
        <f>ROUND(I200*H200,2)</f>
        <v>0</v>
      </c>
      <c r="BL200" s="17" t="s">
        <v>194</v>
      </c>
      <c r="BM200" s="163" t="s">
        <v>598</v>
      </c>
    </row>
    <row r="201" spans="1:65" s="14" customFormat="1" ht="11.25">
      <c r="B201" s="185"/>
      <c r="D201" s="166" t="s">
        <v>144</v>
      </c>
      <c r="E201" s="186" t="s">
        <v>1</v>
      </c>
      <c r="F201" s="187" t="s">
        <v>314</v>
      </c>
      <c r="H201" s="186" t="s">
        <v>1</v>
      </c>
      <c r="I201" s="188"/>
      <c r="L201" s="185"/>
      <c r="M201" s="189"/>
      <c r="N201" s="190"/>
      <c r="O201" s="190"/>
      <c r="P201" s="190"/>
      <c r="Q201" s="190"/>
      <c r="R201" s="190"/>
      <c r="S201" s="190"/>
      <c r="T201" s="191"/>
      <c r="AT201" s="186" t="s">
        <v>144</v>
      </c>
      <c r="AU201" s="186" t="s">
        <v>142</v>
      </c>
      <c r="AV201" s="14" t="s">
        <v>82</v>
      </c>
      <c r="AW201" s="14" t="s">
        <v>30</v>
      </c>
      <c r="AX201" s="14" t="s">
        <v>74</v>
      </c>
      <c r="AY201" s="186" t="s">
        <v>134</v>
      </c>
    </row>
    <row r="202" spans="1:65" s="13" customFormat="1" ht="11.25">
      <c r="B202" s="165"/>
      <c r="D202" s="166" t="s">
        <v>144</v>
      </c>
      <c r="E202" s="167" t="s">
        <v>1</v>
      </c>
      <c r="F202" s="168" t="s">
        <v>315</v>
      </c>
      <c r="H202" s="169">
        <v>186.375</v>
      </c>
      <c r="I202" s="170"/>
      <c r="L202" s="165"/>
      <c r="M202" s="171"/>
      <c r="N202" s="172"/>
      <c r="O202" s="172"/>
      <c r="P202" s="172"/>
      <c r="Q202" s="172"/>
      <c r="R202" s="172"/>
      <c r="S202" s="172"/>
      <c r="T202" s="173"/>
      <c r="AT202" s="167" t="s">
        <v>144</v>
      </c>
      <c r="AU202" s="167" t="s">
        <v>142</v>
      </c>
      <c r="AV202" s="13" t="s">
        <v>142</v>
      </c>
      <c r="AW202" s="13" t="s">
        <v>30</v>
      </c>
      <c r="AX202" s="13" t="s">
        <v>82</v>
      </c>
      <c r="AY202" s="167" t="s">
        <v>134</v>
      </c>
    </row>
    <row r="203" spans="1:65" s="2" customFormat="1" ht="24.2" customHeight="1">
      <c r="A203" s="32"/>
      <c r="B203" s="150"/>
      <c r="C203" s="151" t="s">
        <v>316</v>
      </c>
      <c r="D203" s="151" t="s">
        <v>137</v>
      </c>
      <c r="E203" s="152" t="s">
        <v>317</v>
      </c>
      <c r="F203" s="153" t="s">
        <v>318</v>
      </c>
      <c r="G203" s="154" t="s">
        <v>267</v>
      </c>
      <c r="H203" s="155">
        <v>54.65</v>
      </c>
      <c r="I203" s="156"/>
      <c r="J203" s="157">
        <f>ROUND(I203*H203,2)</f>
        <v>0</v>
      </c>
      <c r="K203" s="158"/>
      <c r="L203" s="33"/>
      <c r="M203" s="159" t="s">
        <v>1</v>
      </c>
      <c r="N203" s="160" t="s">
        <v>40</v>
      </c>
      <c r="O203" s="61"/>
      <c r="P203" s="161">
        <f>O203*H203</f>
        <v>0</v>
      </c>
      <c r="Q203" s="161">
        <v>0</v>
      </c>
      <c r="R203" s="161">
        <f>Q203*H203</f>
        <v>0</v>
      </c>
      <c r="S203" s="161">
        <v>2.3E-3</v>
      </c>
      <c r="T203" s="162">
        <f>S203*H203</f>
        <v>0.125695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3" t="s">
        <v>194</v>
      </c>
      <c r="AT203" s="163" t="s">
        <v>137</v>
      </c>
      <c r="AU203" s="163" t="s">
        <v>142</v>
      </c>
      <c r="AY203" s="17" t="s">
        <v>134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142</v>
      </c>
      <c r="BK203" s="164">
        <f>ROUND(I203*H203,2)</f>
        <v>0</v>
      </c>
      <c r="BL203" s="17" t="s">
        <v>194</v>
      </c>
      <c r="BM203" s="163" t="s">
        <v>599</v>
      </c>
    </row>
    <row r="204" spans="1:65" s="13" customFormat="1" ht="11.25">
      <c r="B204" s="165"/>
      <c r="D204" s="166" t="s">
        <v>144</v>
      </c>
      <c r="E204" s="167" t="s">
        <v>1</v>
      </c>
      <c r="F204" s="168" t="s">
        <v>320</v>
      </c>
      <c r="H204" s="169">
        <v>54.65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144</v>
      </c>
      <c r="AU204" s="167" t="s">
        <v>142</v>
      </c>
      <c r="AV204" s="13" t="s">
        <v>142</v>
      </c>
      <c r="AW204" s="13" t="s">
        <v>30</v>
      </c>
      <c r="AX204" s="13" t="s">
        <v>82</v>
      </c>
      <c r="AY204" s="167" t="s">
        <v>134</v>
      </c>
    </row>
    <row r="205" spans="1:65" s="2" customFormat="1" ht="33" customHeight="1">
      <c r="A205" s="32"/>
      <c r="B205" s="150"/>
      <c r="C205" s="151" t="s">
        <v>321</v>
      </c>
      <c r="D205" s="151" t="s">
        <v>137</v>
      </c>
      <c r="E205" s="152" t="s">
        <v>322</v>
      </c>
      <c r="F205" s="153" t="s">
        <v>323</v>
      </c>
      <c r="G205" s="154" t="s">
        <v>213</v>
      </c>
      <c r="H205" s="155">
        <v>4</v>
      </c>
      <c r="I205" s="156"/>
      <c r="J205" s="157">
        <f>ROUND(I205*H205,2)</f>
        <v>0</v>
      </c>
      <c r="K205" s="158"/>
      <c r="L205" s="33"/>
      <c r="M205" s="159" t="s">
        <v>1</v>
      </c>
      <c r="N205" s="160" t="s">
        <v>40</v>
      </c>
      <c r="O205" s="61"/>
      <c r="P205" s="161">
        <f>O205*H205</f>
        <v>0</v>
      </c>
      <c r="Q205" s="161">
        <v>0</v>
      </c>
      <c r="R205" s="161">
        <f>Q205*H205</f>
        <v>0</v>
      </c>
      <c r="S205" s="161">
        <v>3.0500000000000002E-3</v>
      </c>
      <c r="T205" s="162">
        <f>S205*H205</f>
        <v>1.2200000000000001E-2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3" t="s">
        <v>194</v>
      </c>
      <c r="AT205" s="163" t="s">
        <v>137</v>
      </c>
      <c r="AU205" s="163" t="s">
        <v>142</v>
      </c>
      <c r="AY205" s="17" t="s">
        <v>134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7" t="s">
        <v>142</v>
      </c>
      <c r="BK205" s="164">
        <f>ROUND(I205*H205,2)</f>
        <v>0</v>
      </c>
      <c r="BL205" s="17" t="s">
        <v>194</v>
      </c>
      <c r="BM205" s="163" t="s">
        <v>600</v>
      </c>
    </row>
    <row r="206" spans="1:65" s="2" customFormat="1" ht="33" customHeight="1">
      <c r="A206" s="32"/>
      <c r="B206" s="150"/>
      <c r="C206" s="151" t="s">
        <v>325</v>
      </c>
      <c r="D206" s="151" t="s">
        <v>137</v>
      </c>
      <c r="E206" s="152" t="s">
        <v>326</v>
      </c>
      <c r="F206" s="153" t="s">
        <v>327</v>
      </c>
      <c r="G206" s="154" t="s">
        <v>267</v>
      </c>
      <c r="H206" s="155">
        <v>14.2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40</v>
      </c>
      <c r="O206" s="61"/>
      <c r="P206" s="161">
        <f>O206*H206</f>
        <v>0</v>
      </c>
      <c r="Q206" s="161">
        <v>4.1599999999999996E-3</v>
      </c>
      <c r="R206" s="161">
        <f>Q206*H206</f>
        <v>5.9071999999999993E-2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194</v>
      </c>
      <c r="AT206" s="163" t="s">
        <v>137</v>
      </c>
      <c r="AU206" s="163" t="s">
        <v>142</v>
      </c>
      <c r="AY206" s="17" t="s">
        <v>134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142</v>
      </c>
      <c r="BK206" s="164">
        <f>ROUND(I206*H206,2)</f>
        <v>0</v>
      </c>
      <c r="BL206" s="17" t="s">
        <v>194</v>
      </c>
      <c r="BM206" s="163" t="s">
        <v>601</v>
      </c>
    </row>
    <row r="207" spans="1:65" s="14" customFormat="1" ht="11.25">
      <c r="B207" s="185"/>
      <c r="D207" s="166" t="s">
        <v>144</v>
      </c>
      <c r="E207" s="186" t="s">
        <v>1</v>
      </c>
      <c r="F207" s="187" t="s">
        <v>329</v>
      </c>
      <c r="H207" s="186" t="s">
        <v>1</v>
      </c>
      <c r="I207" s="188"/>
      <c r="L207" s="185"/>
      <c r="M207" s="189"/>
      <c r="N207" s="190"/>
      <c r="O207" s="190"/>
      <c r="P207" s="190"/>
      <c r="Q207" s="190"/>
      <c r="R207" s="190"/>
      <c r="S207" s="190"/>
      <c r="T207" s="191"/>
      <c r="AT207" s="186" t="s">
        <v>144</v>
      </c>
      <c r="AU207" s="186" t="s">
        <v>142</v>
      </c>
      <c r="AV207" s="14" t="s">
        <v>82</v>
      </c>
      <c r="AW207" s="14" t="s">
        <v>30</v>
      </c>
      <c r="AX207" s="14" t="s">
        <v>74</v>
      </c>
      <c r="AY207" s="186" t="s">
        <v>134</v>
      </c>
    </row>
    <row r="208" spans="1:65" s="13" customFormat="1" ht="11.25">
      <c r="B208" s="165"/>
      <c r="D208" s="166" t="s">
        <v>144</v>
      </c>
      <c r="E208" s="167" t="s">
        <v>1</v>
      </c>
      <c r="F208" s="168" t="s">
        <v>330</v>
      </c>
      <c r="H208" s="169">
        <v>14.2</v>
      </c>
      <c r="I208" s="170"/>
      <c r="L208" s="165"/>
      <c r="M208" s="171"/>
      <c r="N208" s="172"/>
      <c r="O208" s="172"/>
      <c r="P208" s="172"/>
      <c r="Q208" s="172"/>
      <c r="R208" s="172"/>
      <c r="S208" s="172"/>
      <c r="T208" s="173"/>
      <c r="AT208" s="167" t="s">
        <v>144</v>
      </c>
      <c r="AU208" s="167" t="s">
        <v>142</v>
      </c>
      <c r="AV208" s="13" t="s">
        <v>142</v>
      </c>
      <c r="AW208" s="13" t="s">
        <v>30</v>
      </c>
      <c r="AX208" s="13" t="s">
        <v>82</v>
      </c>
      <c r="AY208" s="167" t="s">
        <v>134</v>
      </c>
    </row>
    <row r="209" spans="1:65" s="2" customFormat="1" ht="33" customHeight="1">
      <c r="A209" s="32"/>
      <c r="B209" s="150"/>
      <c r="C209" s="151" t="s">
        <v>331</v>
      </c>
      <c r="D209" s="151" t="s">
        <v>137</v>
      </c>
      <c r="E209" s="152" t="s">
        <v>332</v>
      </c>
      <c r="F209" s="153" t="s">
        <v>333</v>
      </c>
      <c r="G209" s="154" t="s">
        <v>267</v>
      </c>
      <c r="H209" s="155">
        <v>40.6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40</v>
      </c>
      <c r="O209" s="61"/>
      <c r="P209" s="161">
        <f>O209*H209</f>
        <v>0</v>
      </c>
      <c r="Q209" s="161">
        <v>2.8600000000000001E-3</v>
      </c>
      <c r="R209" s="161">
        <f>Q209*H209</f>
        <v>0.11611600000000001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194</v>
      </c>
      <c r="AT209" s="163" t="s">
        <v>137</v>
      </c>
      <c r="AU209" s="163" t="s">
        <v>142</v>
      </c>
      <c r="AY209" s="17" t="s">
        <v>134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7" t="s">
        <v>142</v>
      </c>
      <c r="BK209" s="164">
        <f>ROUND(I209*H209,2)</f>
        <v>0</v>
      </c>
      <c r="BL209" s="17" t="s">
        <v>194</v>
      </c>
      <c r="BM209" s="163" t="s">
        <v>602</v>
      </c>
    </row>
    <row r="210" spans="1:65" s="14" customFormat="1" ht="11.25">
      <c r="B210" s="185"/>
      <c r="D210" s="166" t="s">
        <v>144</v>
      </c>
      <c r="E210" s="186" t="s">
        <v>1</v>
      </c>
      <c r="F210" s="187" t="s">
        <v>335</v>
      </c>
      <c r="H210" s="186" t="s">
        <v>1</v>
      </c>
      <c r="I210" s="188"/>
      <c r="L210" s="185"/>
      <c r="M210" s="189"/>
      <c r="N210" s="190"/>
      <c r="O210" s="190"/>
      <c r="P210" s="190"/>
      <c r="Q210" s="190"/>
      <c r="R210" s="190"/>
      <c r="S210" s="190"/>
      <c r="T210" s="191"/>
      <c r="AT210" s="186" t="s">
        <v>144</v>
      </c>
      <c r="AU210" s="186" t="s">
        <v>142</v>
      </c>
      <c r="AV210" s="14" t="s">
        <v>82</v>
      </c>
      <c r="AW210" s="14" t="s">
        <v>30</v>
      </c>
      <c r="AX210" s="14" t="s">
        <v>74</v>
      </c>
      <c r="AY210" s="186" t="s">
        <v>134</v>
      </c>
    </row>
    <row r="211" spans="1:65" s="13" customFormat="1" ht="11.25">
      <c r="B211" s="165"/>
      <c r="D211" s="166" t="s">
        <v>144</v>
      </c>
      <c r="E211" s="167" t="s">
        <v>1</v>
      </c>
      <c r="F211" s="168" t="s">
        <v>336</v>
      </c>
      <c r="H211" s="169">
        <v>40.6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144</v>
      </c>
      <c r="AU211" s="167" t="s">
        <v>142</v>
      </c>
      <c r="AV211" s="13" t="s">
        <v>142</v>
      </c>
      <c r="AW211" s="13" t="s">
        <v>30</v>
      </c>
      <c r="AX211" s="13" t="s">
        <v>82</v>
      </c>
      <c r="AY211" s="167" t="s">
        <v>134</v>
      </c>
    </row>
    <row r="212" spans="1:65" s="2" customFormat="1" ht="33" customHeight="1">
      <c r="A212" s="32"/>
      <c r="B212" s="150"/>
      <c r="C212" s="151" t="s">
        <v>337</v>
      </c>
      <c r="D212" s="151" t="s">
        <v>137</v>
      </c>
      <c r="E212" s="152" t="s">
        <v>338</v>
      </c>
      <c r="F212" s="153" t="s">
        <v>339</v>
      </c>
      <c r="G212" s="154" t="s">
        <v>213</v>
      </c>
      <c r="H212" s="155">
        <v>4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40</v>
      </c>
      <c r="O212" s="61"/>
      <c r="P212" s="161">
        <f>O212*H212</f>
        <v>0</v>
      </c>
      <c r="Q212" s="161">
        <v>1.6019999999999999E-3</v>
      </c>
      <c r="R212" s="161">
        <f>Q212*H212</f>
        <v>6.4079999999999996E-3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194</v>
      </c>
      <c r="AT212" s="163" t="s">
        <v>137</v>
      </c>
      <c r="AU212" s="163" t="s">
        <v>142</v>
      </c>
      <c r="AY212" s="17" t="s">
        <v>134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142</v>
      </c>
      <c r="BK212" s="164">
        <f>ROUND(I212*H212,2)</f>
        <v>0</v>
      </c>
      <c r="BL212" s="17" t="s">
        <v>194</v>
      </c>
      <c r="BM212" s="163" t="s">
        <v>603</v>
      </c>
    </row>
    <row r="213" spans="1:65" s="2" customFormat="1" ht="24.2" customHeight="1">
      <c r="A213" s="32"/>
      <c r="B213" s="150"/>
      <c r="C213" s="151" t="s">
        <v>341</v>
      </c>
      <c r="D213" s="151" t="s">
        <v>137</v>
      </c>
      <c r="E213" s="152" t="s">
        <v>342</v>
      </c>
      <c r="F213" s="153" t="s">
        <v>343</v>
      </c>
      <c r="G213" s="154" t="s">
        <v>267</v>
      </c>
      <c r="H213" s="155">
        <v>14.2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40</v>
      </c>
      <c r="O213" s="61"/>
      <c r="P213" s="161">
        <f>O213*H213</f>
        <v>0</v>
      </c>
      <c r="Q213" s="161">
        <v>1.5900000000000001E-3</v>
      </c>
      <c r="R213" s="161">
        <f>Q213*H213</f>
        <v>2.2578000000000001E-2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194</v>
      </c>
      <c r="AT213" s="163" t="s">
        <v>137</v>
      </c>
      <c r="AU213" s="163" t="s">
        <v>142</v>
      </c>
      <c r="AY213" s="17" t="s">
        <v>134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7" t="s">
        <v>142</v>
      </c>
      <c r="BK213" s="164">
        <f>ROUND(I213*H213,2)</f>
        <v>0</v>
      </c>
      <c r="BL213" s="17" t="s">
        <v>194</v>
      </c>
      <c r="BM213" s="163" t="s">
        <v>604</v>
      </c>
    </row>
    <row r="214" spans="1:65" s="14" customFormat="1" ht="11.25">
      <c r="B214" s="185"/>
      <c r="D214" s="166" t="s">
        <v>144</v>
      </c>
      <c r="E214" s="186" t="s">
        <v>1</v>
      </c>
      <c r="F214" s="187" t="s">
        <v>345</v>
      </c>
      <c r="H214" s="186" t="s">
        <v>1</v>
      </c>
      <c r="I214" s="188"/>
      <c r="L214" s="185"/>
      <c r="M214" s="189"/>
      <c r="N214" s="190"/>
      <c r="O214" s="190"/>
      <c r="P214" s="190"/>
      <c r="Q214" s="190"/>
      <c r="R214" s="190"/>
      <c r="S214" s="190"/>
      <c r="T214" s="191"/>
      <c r="AT214" s="186" t="s">
        <v>144</v>
      </c>
      <c r="AU214" s="186" t="s">
        <v>142</v>
      </c>
      <c r="AV214" s="14" t="s">
        <v>82</v>
      </c>
      <c r="AW214" s="14" t="s">
        <v>30</v>
      </c>
      <c r="AX214" s="14" t="s">
        <v>74</v>
      </c>
      <c r="AY214" s="186" t="s">
        <v>134</v>
      </c>
    </row>
    <row r="215" spans="1:65" s="13" customFormat="1" ht="11.25">
      <c r="B215" s="165"/>
      <c r="D215" s="166" t="s">
        <v>144</v>
      </c>
      <c r="E215" s="167" t="s">
        <v>1</v>
      </c>
      <c r="F215" s="168" t="s">
        <v>330</v>
      </c>
      <c r="H215" s="169">
        <v>14.2</v>
      </c>
      <c r="I215" s="170"/>
      <c r="L215" s="165"/>
      <c r="M215" s="171"/>
      <c r="N215" s="172"/>
      <c r="O215" s="172"/>
      <c r="P215" s="172"/>
      <c r="Q215" s="172"/>
      <c r="R215" s="172"/>
      <c r="S215" s="172"/>
      <c r="T215" s="173"/>
      <c r="AT215" s="167" t="s">
        <v>144</v>
      </c>
      <c r="AU215" s="167" t="s">
        <v>142</v>
      </c>
      <c r="AV215" s="13" t="s">
        <v>142</v>
      </c>
      <c r="AW215" s="13" t="s">
        <v>30</v>
      </c>
      <c r="AX215" s="13" t="s">
        <v>82</v>
      </c>
      <c r="AY215" s="167" t="s">
        <v>134</v>
      </c>
    </row>
    <row r="216" spans="1:65" s="2" customFormat="1" ht="33" customHeight="1">
      <c r="A216" s="32"/>
      <c r="B216" s="150"/>
      <c r="C216" s="151" t="s">
        <v>346</v>
      </c>
      <c r="D216" s="151" t="s">
        <v>137</v>
      </c>
      <c r="E216" s="152" t="s">
        <v>347</v>
      </c>
      <c r="F216" s="153" t="s">
        <v>348</v>
      </c>
      <c r="G216" s="154" t="s">
        <v>213</v>
      </c>
      <c r="H216" s="155">
        <v>2</v>
      </c>
      <c r="I216" s="156"/>
      <c r="J216" s="157">
        <f>ROUND(I216*H216,2)</f>
        <v>0</v>
      </c>
      <c r="K216" s="158"/>
      <c r="L216" s="33"/>
      <c r="M216" s="159" t="s">
        <v>1</v>
      </c>
      <c r="N216" s="160" t="s">
        <v>40</v>
      </c>
      <c r="O216" s="61"/>
      <c r="P216" s="161">
        <f>O216*H216</f>
        <v>0</v>
      </c>
      <c r="Q216" s="161">
        <v>1.57E-3</v>
      </c>
      <c r="R216" s="161">
        <f>Q216*H216</f>
        <v>3.14E-3</v>
      </c>
      <c r="S216" s="161">
        <v>0</v>
      </c>
      <c r="T216" s="162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3" t="s">
        <v>194</v>
      </c>
      <c r="AT216" s="163" t="s">
        <v>137</v>
      </c>
      <c r="AU216" s="163" t="s">
        <v>142</v>
      </c>
      <c r="AY216" s="17" t="s">
        <v>134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7" t="s">
        <v>142</v>
      </c>
      <c r="BK216" s="164">
        <f>ROUND(I216*H216,2)</f>
        <v>0</v>
      </c>
      <c r="BL216" s="17" t="s">
        <v>194</v>
      </c>
      <c r="BM216" s="163" t="s">
        <v>605</v>
      </c>
    </row>
    <row r="217" spans="1:65" s="14" customFormat="1" ht="11.25">
      <c r="B217" s="185"/>
      <c r="D217" s="166" t="s">
        <v>144</v>
      </c>
      <c r="E217" s="186" t="s">
        <v>1</v>
      </c>
      <c r="F217" s="187" t="s">
        <v>350</v>
      </c>
      <c r="H217" s="186" t="s">
        <v>1</v>
      </c>
      <c r="I217" s="188"/>
      <c r="L217" s="185"/>
      <c r="M217" s="189"/>
      <c r="N217" s="190"/>
      <c r="O217" s="190"/>
      <c r="P217" s="190"/>
      <c r="Q217" s="190"/>
      <c r="R217" s="190"/>
      <c r="S217" s="190"/>
      <c r="T217" s="191"/>
      <c r="AT217" s="186" t="s">
        <v>144</v>
      </c>
      <c r="AU217" s="186" t="s">
        <v>142</v>
      </c>
      <c r="AV217" s="14" t="s">
        <v>82</v>
      </c>
      <c r="AW217" s="14" t="s">
        <v>30</v>
      </c>
      <c r="AX217" s="14" t="s">
        <v>74</v>
      </c>
      <c r="AY217" s="186" t="s">
        <v>134</v>
      </c>
    </row>
    <row r="218" spans="1:65" s="13" customFormat="1" ht="11.25">
      <c r="B218" s="165"/>
      <c r="D218" s="166" t="s">
        <v>144</v>
      </c>
      <c r="E218" s="167" t="s">
        <v>1</v>
      </c>
      <c r="F218" s="168" t="s">
        <v>142</v>
      </c>
      <c r="H218" s="169">
        <v>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144</v>
      </c>
      <c r="AU218" s="167" t="s">
        <v>142</v>
      </c>
      <c r="AV218" s="13" t="s">
        <v>142</v>
      </c>
      <c r="AW218" s="13" t="s">
        <v>30</v>
      </c>
      <c r="AX218" s="13" t="s">
        <v>82</v>
      </c>
      <c r="AY218" s="167" t="s">
        <v>134</v>
      </c>
    </row>
    <row r="219" spans="1:65" s="2" customFormat="1" ht="33" customHeight="1">
      <c r="A219" s="32"/>
      <c r="B219" s="150"/>
      <c r="C219" s="151" t="s">
        <v>351</v>
      </c>
      <c r="D219" s="151" t="s">
        <v>137</v>
      </c>
      <c r="E219" s="152" t="s">
        <v>352</v>
      </c>
      <c r="F219" s="153" t="s">
        <v>353</v>
      </c>
      <c r="G219" s="154" t="s">
        <v>213</v>
      </c>
      <c r="H219" s="155">
        <v>6</v>
      </c>
      <c r="I219" s="156"/>
      <c r="J219" s="157">
        <f>ROUND(I219*H219,2)</f>
        <v>0</v>
      </c>
      <c r="K219" s="158"/>
      <c r="L219" s="33"/>
      <c r="M219" s="159" t="s">
        <v>1</v>
      </c>
      <c r="N219" s="160" t="s">
        <v>40</v>
      </c>
      <c r="O219" s="61"/>
      <c r="P219" s="161">
        <f>O219*H219</f>
        <v>0</v>
      </c>
      <c r="Q219" s="161">
        <v>9.0000000000000006E-5</v>
      </c>
      <c r="R219" s="161">
        <f>Q219*H219</f>
        <v>5.4000000000000001E-4</v>
      </c>
      <c r="S219" s="161">
        <v>0</v>
      </c>
      <c r="T219" s="162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3" t="s">
        <v>194</v>
      </c>
      <c r="AT219" s="163" t="s">
        <v>137</v>
      </c>
      <c r="AU219" s="163" t="s">
        <v>142</v>
      </c>
      <c r="AY219" s="17" t="s">
        <v>134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7" t="s">
        <v>142</v>
      </c>
      <c r="BK219" s="164">
        <f>ROUND(I219*H219,2)</f>
        <v>0</v>
      </c>
      <c r="BL219" s="17" t="s">
        <v>194</v>
      </c>
      <c r="BM219" s="163" t="s">
        <v>606</v>
      </c>
    </row>
    <row r="220" spans="1:65" s="14" customFormat="1" ht="11.25">
      <c r="B220" s="185"/>
      <c r="D220" s="166" t="s">
        <v>144</v>
      </c>
      <c r="E220" s="186" t="s">
        <v>1</v>
      </c>
      <c r="F220" s="187" t="s">
        <v>355</v>
      </c>
      <c r="H220" s="186" t="s">
        <v>1</v>
      </c>
      <c r="I220" s="188"/>
      <c r="L220" s="185"/>
      <c r="M220" s="189"/>
      <c r="N220" s="190"/>
      <c r="O220" s="190"/>
      <c r="P220" s="190"/>
      <c r="Q220" s="190"/>
      <c r="R220" s="190"/>
      <c r="S220" s="190"/>
      <c r="T220" s="191"/>
      <c r="AT220" s="186" t="s">
        <v>144</v>
      </c>
      <c r="AU220" s="186" t="s">
        <v>142</v>
      </c>
      <c r="AV220" s="14" t="s">
        <v>82</v>
      </c>
      <c r="AW220" s="14" t="s">
        <v>30</v>
      </c>
      <c r="AX220" s="14" t="s">
        <v>74</v>
      </c>
      <c r="AY220" s="186" t="s">
        <v>134</v>
      </c>
    </row>
    <row r="221" spans="1:65" s="13" customFormat="1" ht="11.25">
      <c r="B221" s="165"/>
      <c r="D221" s="166" t="s">
        <v>144</v>
      </c>
      <c r="E221" s="167" t="s">
        <v>1</v>
      </c>
      <c r="F221" s="168" t="s">
        <v>141</v>
      </c>
      <c r="H221" s="169">
        <v>4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144</v>
      </c>
      <c r="AU221" s="167" t="s">
        <v>142</v>
      </c>
      <c r="AV221" s="13" t="s">
        <v>142</v>
      </c>
      <c r="AW221" s="13" t="s">
        <v>30</v>
      </c>
      <c r="AX221" s="13" t="s">
        <v>74</v>
      </c>
      <c r="AY221" s="167" t="s">
        <v>134</v>
      </c>
    </row>
    <row r="222" spans="1:65" s="14" customFormat="1" ht="11.25">
      <c r="B222" s="185"/>
      <c r="D222" s="166" t="s">
        <v>144</v>
      </c>
      <c r="E222" s="186" t="s">
        <v>1</v>
      </c>
      <c r="F222" s="187" t="s">
        <v>356</v>
      </c>
      <c r="H222" s="186" t="s">
        <v>1</v>
      </c>
      <c r="I222" s="188"/>
      <c r="L222" s="185"/>
      <c r="M222" s="189"/>
      <c r="N222" s="190"/>
      <c r="O222" s="190"/>
      <c r="P222" s="190"/>
      <c r="Q222" s="190"/>
      <c r="R222" s="190"/>
      <c r="S222" s="190"/>
      <c r="T222" s="191"/>
      <c r="AT222" s="186" t="s">
        <v>144</v>
      </c>
      <c r="AU222" s="186" t="s">
        <v>142</v>
      </c>
      <c r="AV222" s="14" t="s">
        <v>82</v>
      </c>
      <c r="AW222" s="14" t="s">
        <v>30</v>
      </c>
      <c r="AX222" s="14" t="s">
        <v>74</v>
      </c>
      <c r="AY222" s="186" t="s">
        <v>134</v>
      </c>
    </row>
    <row r="223" spans="1:65" s="13" customFormat="1" ht="11.25">
      <c r="B223" s="165"/>
      <c r="D223" s="166" t="s">
        <v>144</v>
      </c>
      <c r="E223" s="167" t="s">
        <v>1</v>
      </c>
      <c r="F223" s="168" t="s">
        <v>142</v>
      </c>
      <c r="H223" s="169">
        <v>2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144</v>
      </c>
      <c r="AU223" s="167" t="s">
        <v>142</v>
      </c>
      <c r="AV223" s="13" t="s">
        <v>142</v>
      </c>
      <c r="AW223" s="13" t="s">
        <v>30</v>
      </c>
      <c r="AX223" s="13" t="s">
        <v>74</v>
      </c>
      <c r="AY223" s="167" t="s">
        <v>134</v>
      </c>
    </row>
    <row r="224" spans="1:65" s="15" customFormat="1" ht="11.25">
      <c r="B224" s="192"/>
      <c r="D224" s="166" t="s">
        <v>144</v>
      </c>
      <c r="E224" s="193" t="s">
        <v>1</v>
      </c>
      <c r="F224" s="194" t="s">
        <v>285</v>
      </c>
      <c r="H224" s="195">
        <v>6</v>
      </c>
      <c r="I224" s="196"/>
      <c r="L224" s="192"/>
      <c r="M224" s="197"/>
      <c r="N224" s="198"/>
      <c r="O224" s="198"/>
      <c r="P224" s="198"/>
      <c r="Q224" s="198"/>
      <c r="R224" s="198"/>
      <c r="S224" s="198"/>
      <c r="T224" s="199"/>
      <c r="AT224" s="193" t="s">
        <v>144</v>
      </c>
      <c r="AU224" s="193" t="s">
        <v>142</v>
      </c>
      <c r="AV224" s="15" t="s">
        <v>141</v>
      </c>
      <c r="AW224" s="15" t="s">
        <v>30</v>
      </c>
      <c r="AX224" s="15" t="s">
        <v>82</v>
      </c>
      <c r="AY224" s="193" t="s">
        <v>134</v>
      </c>
    </row>
    <row r="225" spans="1:65" s="2" customFormat="1" ht="21.75" customHeight="1">
      <c r="A225" s="32"/>
      <c r="B225" s="150"/>
      <c r="C225" s="174" t="s">
        <v>357</v>
      </c>
      <c r="D225" s="174" t="s">
        <v>170</v>
      </c>
      <c r="E225" s="175" t="s">
        <v>358</v>
      </c>
      <c r="F225" s="176" t="s">
        <v>359</v>
      </c>
      <c r="G225" s="177" t="s">
        <v>213</v>
      </c>
      <c r="H225" s="178">
        <v>6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40</v>
      </c>
      <c r="O225" s="61"/>
      <c r="P225" s="161">
        <f>O225*H225</f>
        <v>0</v>
      </c>
      <c r="Q225" s="161">
        <v>2.5000000000000001E-4</v>
      </c>
      <c r="R225" s="161">
        <f>Q225*H225</f>
        <v>1.5E-3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200</v>
      </c>
      <c r="AT225" s="163" t="s">
        <v>170</v>
      </c>
      <c r="AU225" s="163" t="s">
        <v>142</v>
      </c>
      <c r="AY225" s="17" t="s">
        <v>134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7" t="s">
        <v>142</v>
      </c>
      <c r="BK225" s="164">
        <f>ROUND(I225*H225,2)</f>
        <v>0</v>
      </c>
      <c r="BL225" s="17" t="s">
        <v>194</v>
      </c>
      <c r="BM225" s="163" t="s">
        <v>607</v>
      </c>
    </row>
    <row r="226" spans="1:65" s="2" customFormat="1" ht="24.2" customHeight="1">
      <c r="A226" s="32"/>
      <c r="B226" s="150"/>
      <c r="C226" s="151" t="s">
        <v>361</v>
      </c>
      <c r="D226" s="151" t="s">
        <v>137</v>
      </c>
      <c r="E226" s="152" t="s">
        <v>362</v>
      </c>
      <c r="F226" s="153" t="s">
        <v>363</v>
      </c>
      <c r="G226" s="154" t="s">
        <v>267</v>
      </c>
      <c r="H226" s="155">
        <v>8</v>
      </c>
      <c r="I226" s="156"/>
      <c r="J226" s="157">
        <f>ROUND(I226*H226,2)</f>
        <v>0</v>
      </c>
      <c r="K226" s="158"/>
      <c r="L226" s="33"/>
      <c r="M226" s="159" t="s">
        <v>1</v>
      </c>
      <c r="N226" s="160" t="s">
        <v>40</v>
      </c>
      <c r="O226" s="61"/>
      <c r="P226" s="161">
        <f>O226*H226</f>
        <v>0</v>
      </c>
      <c r="Q226" s="161">
        <v>2.8E-3</v>
      </c>
      <c r="R226" s="161">
        <f>Q226*H226</f>
        <v>2.24E-2</v>
      </c>
      <c r="S226" s="161">
        <v>0</v>
      </c>
      <c r="T226" s="162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3" t="s">
        <v>194</v>
      </c>
      <c r="AT226" s="163" t="s">
        <v>137</v>
      </c>
      <c r="AU226" s="163" t="s">
        <v>142</v>
      </c>
      <c r="AY226" s="17" t="s">
        <v>134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7" t="s">
        <v>142</v>
      </c>
      <c r="BK226" s="164">
        <f>ROUND(I226*H226,2)</f>
        <v>0</v>
      </c>
      <c r="BL226" s="17" t="s">
        <v>194</v>
      </c>
      <c r="BM226" s="163" t="s">
        <v>608</v>
      </c>
    </row>
    <row r="227" spans="1:65" s="14" customFormat="1" ht="11.25">
      <c r="B227" s="185"/>
      <c r="D227" s="166" t="s">
        <v>144</v>
      </c>
      <c r="E227" s="186" t="s">
        <v>1</v>
      </c>
      <c r="F227" s="187" t="s">
        <v>365</v>
      </c>
      <c r="H227" s="186" t="s">
        <v>1</v>
      </c>
      <c r="I227" s="188"/>
      <c r="L227" s="185"/>
      <c r="M227" s="189"/>
      <c r="N227" s="190"/>
      <c r="O227" s="190"/>
      <c r="P227" s="190"/>
      <c r="Q227" s="190"/>
      <c r="R227" s="190"/>
      <c r="S227" s="190"/>
      <c r="T227" s="191"/>
      <c r="AT227" s="186" t="s">
        <v>144</v>
      </c>
      <c r="AU227" s="186" t="s">
        <v>142</v>
      </c>
      <c r="AV227" s="14" t="s">
        <v>82</v>
      </c>
      <c r="AW227" s="14" t="s">
        <v>30</v>
      </c>
      <c r="AX227" s="14" t="s">
        <v>74</v>
      </c>
      <c r="AY227" s="186" t="s">
        <v>134</v>
      </c>
    </row>
    <row r="228" spans="1:65" s="13" customFormat="1" ht="11.25">
      <c r="B228" s="165"/>
      <c r="D228" s="166" t="s">
        <v>144</v>
      </c>
      <c r="E228" s="167" t="s">
        <v>1</v>
      </c>
      <c r="F228" s="168" t="s">
        <v>173</v>
      </c>
      <c r="H228" s="169">
        <v>8</v>
      </c>
      <c r="I228" s="170"/>
      <c r="L228" s="165"/>
      <c r="M228" s="171"/>
      <c r="N228" s="172"/>
      <c r="O228" s="172"/>
      <c r="P228" s="172"/>
      <c r="Q228" s="172"/>
      <c r="R228" s="172"/>
      <c r="S228" s="172"/>
      <c r="T228" s="173"/>
      <c r="AT228" s="167" t="s">
        <v>144</v>
      </c>
      <c r="AU228" s="167" t="s">
        <v>142</v>
      </c>
      <c r="AV228" s="13" t="s">
        <v>142</v>
      </c>
      <c r="AW228" s="13" t="s">
        <v>30</v>
      </c>
      <c r="AX228" s="13" t="s">
        <v>82</v>
      </c>
      <c r="AY228" s="167" t="s">
        <v>134</v>
      </c>
    </row>
    <row r="229" spans="1:65" s="2" customFormat="1" ht="24.2" customHeight="1">
      <c r="A229" s="32"/>
      <c r="B229" s="150"/>
      <c r="C229" s="151" t="s">
        <v>366</v>
      </c>
      <c r="D229" s="151" t="s">
        <v>137</v>
      </c>
      <c r="E229" s="152" t="s">
        <v>367</v>
      </c>
      <c r="F229" s="153" t="s">
        <v>368</v>
      </c>
      <c r="G229" s="154" t="s">
        <v>156</v>
      </c>
      <c r="H229" s="155">
        <v>0.23200000000000001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40</v>
      </c>
      <c r="O229" s="61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194</v>
      </c>
      <c r="AT229" s="163" t="s">
        <v>137</v>
      </c>
      <c r="AU229" s="163" t="s">
        <v>142</v>
      </c>
      <c r="AY229" s="17" t="s">
        <v>134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7" t="s">
        <v>142</v>
      </c>
      <c r="BK229" s="164">
        <f>ROUND(I229*H229,2)</f>
        <v>0</v>
      </c>
      <c r="BL229" s="17" t="s">
        <v>194</v>
      </c>
      <c r="BM229" s="163" t="s">
        <v>609</v>
      </c>
    </row>
    <row r="230" spans="1:65" s="12" customFormat="1" ht="25.9" customHeight="1">
      <c r="B230" s="137"/>
      <c r="D230" s="138" t="s">
        <v>73</v>
      </c>
      <c r="E230" s="139" t="s">
        <v>170</v>
      </c>
      <c r="F230" s="139" t="s">
        <v>370</v>
      </c>
      <c r="I230" s="140"/>
      <c r="J230" s="141">
        <f>BK230</f>
        <v>0</v>
      </c>
      <c r="L230" s="137"/>
      <c r="M230" s="142"/>
      <c r="N230" s="143"/>
      <c r="O230" s="143"/>
      <c r="P230" s="144">
        <f>P231+P260</f>
        <v>0</v>
      </c>
      <c r="Q230" s="143"/>
      <c r="R230" s="144">
        <f>R231+R260</f>
        <v>4.8480000000000002E-2</v>
      </c>
      <c r="S230" s="143"/>
      <c r="T230" s="145">
        <f>T231+T260</f>
        <v>0</v>
      </c>
      <c r="AR230" s="138" t="s">
        <v>135</v>
      </c>
      <c r="AT230" s="146" t="s">
        <v>73</v>
      </c>
      <c r="AU230" s="146" t="s">
        <v>74</v>
      </c>
      <c r="AY230" s="138" t="s">
        <v>134</v>
      </c>
      <c r="BK230" s="147">
        <f>BK231+BK260</f>
        <v>0</v>
      </c>
    </row>
    <row r="231" spans="1:65" s="12" customFormat="1" ht="22.9" customHeight="1">
      <c r="B231" s="137"/>
      <c r="D231" s="138" t="s">
        <v>73</v>
      </c>
      <c r="E231" s="148" t="s">
        <v>371</v>
      </c>
      <c r="F231" s="148" t="s">
        <v>372</v>
      </c>
      <c r="I231" s="140"/>
      <c r="J231" s="149">
        <f>BK231</f>
        <v>0</v>
      </c>
      <c r="L231" s="137"/>
      <c r="M231" s="142"/>
      <c r="N231" s="143"/>
      <c r="O231" s="143"/>
      <c r="P231" s="144">
        <f>SUM(P232:P259)</f>
        <v>0</v>
      </c>
      <c r="Q231" s="143"/>
      <c r="R231" s="144">
        <f>SUM(R232:R259)</f>
        <v>4.8480000000000002E-2</v>
      </c>
      <c r="S231" s="143"/>
      <c r="T231" s="145">
        <f>SUM(T232:T259)</f>
        <v>0</v>
      </c>
      <c r="AR231" s="138" t="s">
        <v>135</v>
      </c>
      <c r="AT231" s="146" t="s">
        <v>73</v>
      </c>
      <c r="AU231" s="146" t="s">
        <v>82</v>
      </c>
      <c r="AY231" s="138" t="s">
        <v>134</v>
      </c>
      <c r="BK231" s="147">
        <f>SUM(BK232:BK259)</f>
        <v>0</v>
      </c>
    </row>
    <row r="232" spans="1:65" s="2" customFormat="1" ht="21.75" customHeight="1">
      <c r="A232" s="32"/>
      <c r="B232" s="150"/>
      <c r="C232" s="151" t="s">
        <v>373</v>
      </c>
      <c r="D232" s="151" t="s">
        <v>137</v>
      </c>
      <c r="E232" s="152" t="s">
        <v>374</v>
      </c>
      <c r="F232" s="153" t="s">
        <v>375</v>
      </c>
      <c r="G232" s="154" t="s">
        <v>267</v>
      </c>
      <c r="H232" s="155">
        <v>110</v>
      </c>
      <c r="I232" s="156"/>
      <c r="J232" s="157">
        <f t="shared" ref="J232:J259" si="10">ROUND(I232*H232,2)</f>
        <v>0</v>
      </c>
      <c r="K232" s="158"/>
      <c r="L232" s="33"/>
      <c r="M232" s="159" t="s">
        <v>1</v>
      </c>
      <c r="N232" s="160" t="s">
        <v>40</v>
      </c>
      <c r="O232" s="61"/>
      <c r="P232" s="161">
        <f t="shared" ref="P232:P259" si="11">O232*H232</f>
        <v>0</v>
      </c>
      <c r="Q232" s="161">
        <v>0</v>
      </c>
      <c r="R232" s="161">
        <f t="shared" ref="R232:R259" si="12">Q232*H232</f>
        <v>0</v>
      </c>
      <c r="S232" s="161">
        <v>0</v>
      </c>
      <c r="T232" s="162">
        <f t="shared" ref="T232:T259" si="13"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376</v>
      </c>
      <c r="AT232" s="163" t="s">
        <v>137</v>
      </c>
      <c r="AU232" s="163" t="s">
        <v>142</v>
      </c>
      <c r="AY232" s="17" t="s">
        <v>134</v>
      </c>
      <c r="BE232" s="164">
        <f t="shared" ref="BE232:BE259" si="14">IF(N232="základná",J232,0)</f>
        <v>0</v>
      </c>
      <c r="BF232" s="164">
        <f t="shared" ref="BF232:BF259" si="15">IF(N232="znížená",J232,0)</f>
        <v>0</v>
      </c>
      <c r="BG232" s="164">
        <f t="shared" ref="BG232:BG259" si="16">IF(N232="zákl. prenesená",J232,0)</f>
        <v>0</v>
      </c>
      <c r="BH232" s="164">
        <f t="shared" ref="BH232:BH259" si="17">IF(N232="zníž. prenesená",J232,0)</f>
        <v>0</v>
      </c>
      <c r="BI232" s="164">
        <f t="shared" ref="BI232:BI259" si="18">IF(N232="nulová",J232,0)</f>
        <v>0</v>
      </c>
      <c r="BJ232" s="17" t="s">
        <v>142</v>
      </c>
      <c r="BK232" s="164">
        <f t="shared" ref="BK232:BK259" si="19">ROUND(I232*H232,2)</f>
        <v>0</v>
      </c>
      <c r="BL232" s="17" t="s">
        <v>376</v>
      </c>
      <c r="BM232" s="163" t="s">
        <v>610</v>
      </c>
    </row>
    <row r="233" spans="1:65" s="2" customFormat="1" ht="16.5" customHeight="1">
      <c r="A233" s="32"/>
      <c r="B233" s="150"/>
      <c r="C233" s="174" t="s">
        <v>378</v>
      </c>
      <c r="D233" s="174" t="s">
        <v>170</v>
      </c>
      <c r="E233" s="175" t="s">
        <v>379</v>
      </c>
      <c r="F233" s="176" t="s">
        <v>380</v>
      </c>
      <c r="G233" s="177" t="s">
        <v>213</v>
      </c>
      <c r="H233" s="178">
        <v>46</v>
      </c>
      <c r="I233" s="179"/>
      <c r="J233" s="180">
        <f t="shared" si="10"/>
        <v>0</v>
      </c>
      <c r="K233" s="181"/>
      <c r="L233" s="182"/>
      <c r="M233" s="183" t="s">
        <v>1</v>
      </c>
      <c r="N233" s="184" t="s">
        <v>40</v>
      </c>
      <c r="O233" s="61"/>
      <c r="P233" s="161">
        <f t="shared" si="11"/>
        <v>0</v>
      </c>
      <c r="Q233" s="161">
        <v>0</v>
      </c>
      <c r="R233" s="161">
        <f t="shared" si="12"/>
        <v>0</v>
      </c>
      <c r="S233" s="161">
        <v>0</v>
      </c>
      <c r="T233" s="162">
        <f t="shared" si="1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3" t="s">
        <v>381</v>
      </c>
      <c r="AT233" s="163" t="s">
        <v>170</v>
      </c>
      <c r="AU233" s="163" t="s">
        <v>142</v>
      </c>
      <c r="AY233" s="17" t="s">
        <v>134</v>
      </c>
      <c r="BE233" s="164">
        <f t="shared" si="14"/>
        <v>0</v>
      </c>
      <c r="BF233" s="164">
        <f t="shared" si="15"/>
        <v>0</v>
      </c>
      <c r="BG233" s="164">
        <f t="shared" si="16"/>
        <v>0</v>
      </c>
      <c r="BH233" s="164">
        <f t="shared" si="17"/>
        <v>0</v>
      </c>
      <c r="BI233" s="164">
        <f t="shared" si="18"/>
        <v>0</v>
      </c>
      <c r="BJ233" s="17" t="s">
        <v>142</v>
      </c>
      <c r="BK233" s="164">
        <f t="shared" si="19"/>
        <v>0</v>
      </c>
      <c r="BL233" s="17" t="s">
        <v>376</v>
      </c>
      <c r="BM233" s="163" t="s">
        <v>611</v>
      </c>
    </row>
    <row r="234" spans="1:65" s="2" customFormat="1" ht="16.5" customHeight="1">
      <c r="A234" s="32"/>
      <c r="B234" s="150"/>
      <c r="C234" s="174" t="s">
        <v>383</v>
      </c>
      <c r="D234" s="174" t="s">
        <v>170</v>
      </c>
      <c r="E234" s="175" t="s">
        <v>384</v>
      </c>
      <c r="F234" s="176" t="s">
        <v>385</v>
      </c>
      <c r="G234" s="177" t="s">
        <v>213</v>
      </c>
      <c r="H234" s="178">
        <v>44</v>
      </c>
      <c r="I234" s="179"/>
      <c r="J234" s="180">
        <f t="shared" si="10"/>
        <v>0</v>
      </c>
      <c r="K234" s="181"/>
      <c r="L234" s="182"/>
      <c r="M234" s="183" t="s">
        <v>1</v>
      </c>
      <c r="N234" s="184" t="s">
        <v>40</v>
      </c>
      <c r="O234" s="61"/>
      <c r="P234" s="161">
        <f t="shared" si="11"/>
        <v>0</v>
      </c>
      <c r="Q234" s="161">
        <v>0</v>
      </c>
      <c r="R234" s="161">
        <f t="shared" si="12"/>
        <v>0</v>
      </c>
      <c r="S234" s="161">
        <v>0</v>
      </c>
      <c r="T234" s="162">
        <f t="shared" si="1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381</v>
      </c>
      <c r="AT234" s="163" t="s">
        <v>170</v>
      </c>
      <c r="AU234" s="163" t="s">
        <v>142</v>
      </c>
      <c r="AY234" s="17" t="s">
        <v>134</v>
      </c>
      <c r="BE234" s="164">
        <f t="shared" si="14"/>
        <v>0</v>
      </c>
      <c r="BF234" s="164">
        <f t="shared" si="15"/>
        <v>0</v>
      </c>
      <c r="BG234" s="164">
        <f t="shared" si="16"/>
        <v>0</v>
      </c>
      <c r="BH234" s="164">
        <f t="shared" si="17"/>
        <v>0</v>
      </c>
      <c r="BI234" s="164">
        <f t="shared" si="18"/>
        <v>0</v>
      </c>
      <c r="BJ234" s="17" t="s">
        <v>142</v>
      </c>
      <c r="BK234" s="164">
        <f t="shared" si="19"/>
        <v>0</v>
      </c>
      <c r="BL234" s="17" t="s">
        <v>376</v>
      </c>
      <c r="BM234" s="163" t="s">
        <v>612</v>
      </c>
    </row>
    <row r="235" spans="1:65" s="2" customFormat="1" ht="24.2" customHeight="1">
      <c r="A235" s="32"/>
      <c r="B235" s="150"/>
      <c r="C235" s="174" t="s">
        <v>387</v>
      </c>
      <c r="D235" s="174" t="s">
        <v>170</v>
      </c>
      <c r="E235" s="175" t="s">
        <v>388</v>
      </c>
      <c r="F235" s="176" t="s">
        <v>389</v>
      </c>
      <c r="G235" s="177" t="s">
        <v>390</v>
      </c>
      <c r="H235" s="178">
        <v>41.8</v>
      </c>
      <c r="I235" s="179"/>
      <c r="J235" s="180">
        <f t="shared" si="10"/>
        <v>0</v>
      </c>
      <c r="K235" s="181"/>
      <c r="L235" s="182"/>
      <c r="M235" s="183" t="s">
        <v>1</v>
      </c>
      <c r="N235" s="184" t="s">
        <v>40</v>
      </c>
      <c r="O235" s="61"/>
      <c r="P235" s="161">
        <f t="shared" si="11"/>
        <v>0</v>
      </c>
      <c r="Q235" s="161">
        <v>1E-3</v>
      </c>
      <c r="R235" s="161">
        <f t="shared" si="12"/>
        <v>4.1799999999999997E-2</v>
      </c>
      <c r="S235" s="161">
        <v>0</v>
      </c>
      <c r="T235" s="162">
        <f t="shared" si="1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381</v>
      </c>
      <c r="AT235" s="163" t="s">
        <v>170</v>
      </c>
      <c r="AU235" s="163" t="s">
        <v>142</v>
      </c>
      <c r="AY235" s="17" t="s">
        <v>134</v>
      </c>
      <c r="BE235" s="164">
        <f t="shared" si="14"/>
        <v>0</v>
      </c>
      <c r="BF235" s="164">
        <f t="shared" si="15"/>
        <v>0</v>
      </c>
      <c r="BG235" s="164">
        <f t="shared" si="16"/>
        <v>0</v>
      </c>
      <c r="BH235" s="164">
        <f t="shared" si="17"/>
        <v>0</v>
      </c>
      <c r="BI235" s="164">
        <f t="shared" si="18"/>
        <v>0</v>
      </c>
      <c r="BJ235" s="17" t="s">
        <v>142</v>
      </c>
      <c r="BK235" s="164">
        <f t="shared" si="19"/>
        <v>0</v>
      </c>
      <c r="BL235" s="17" t="s">
        <v>376</v>
      </c>
      <c r="BM235" s="163" t="s">
        <v>613</v>
      </c>
    </row>
    <row r="236" spans="1:65" s="2" customFormat="1" ht="21.75" customHeight="1">
      <c r="A236" s="32"/>
      <c r="B236" s="150"/>
      <c r="C236" s="151" t="s">
        <v>392</v>
      </c>
      <c r="D236" s="151" t="s">
        <v>137</v>
      </c>
      <c r="E236" s="152" t="s">
        <v>501</v>
      </c>
      <c r="F236" s="153" t="s">
        <v>502</v>
      </c>
      <c r="G236" s="154" t="s">
        <v>267</v>
      </c>
      <c r="H236" s="155">
        <v>16</v>
      </c>
      <c r="I236" s="156"/>
      <c r="J236" s="157">
        <f t="shared" si="10"/>
        <v>0</v>
      </c>
      <c r="K236" s="158"/>
      <c r="L236" s="33"/>
      <c r="M236" s="159" t="s">
        <v>1</v>
      </c>
      <c r="N236" s="160" t="s">
        <v>40</v>
      </c>
      <c r="O236" s="61"/>
      <c r="P236" s="161">
        <f t="shared" si="11"/>
        <v>0</v>
      </c>
      <c r="Q236" s="161">
        <v>0</v>
      </c>
      <c r="R236" s="161">
        <f t="shared" si="12"/>
        <v>0</v>
      </c>
      <c r="S236" s="161">
        <v>0</v>
      </c>
      <c r="T236" s="162">
        <f t="shared" si="1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376</v>
      </c>
      <c r="AT236" s="163" t="s">
        <v>137</v>
      </c>
      <c r="AU236" s="163" t="s">
        <v>142</v>
      </c>
      <c r="AY236" s="17" t="s">
        <v>134</v>
      </c>
      <c r="BE236" s="164">
        <f t="shared" si="14"/>
        <v>0</v>
      </c>
      <c r="BF236" s="164">
        <f t="shared" si="15"/>
        <v>0</v>
      </c>
      <c r="BG236" s="164">
        <f t="shared" si="16"/>
        <v>0</v>
      </c>
      <c r="BH236" s="164">
        <f t="shared" si="17"/>
        <v>0</v>
      </c>
      <c r="BI236" s="164">
        <f t="shared" si="18"/>
        <v>0</v>
      </c>
      <c r="BJ236" s="17" t="s">
        <v>142</v>
      </c>
      <c r="BK236" s="164">
        <f t="shared" si="19"/>
        <v>0</v>
      </c>
      <c r="BL236" s="17" t="s">
        <v>376</v>
      </c>
      <c r="BM236" s="163" t="s">
        <v>614</v>
      </c>
    </row>
    <row r="237" spans="1:65" s="2" customFormat="1" ht="24.2" customHeight="1">
      <c r="A237" s="32"/>
      <c r="B237" s="150"/>
      <c r="C237" s="174" t="s">
        <v>396</v>
      </c>
      <c r="D237" s="174" t="s">
        <v>170</v>
      </c>
      <c r="E237" s="175" t="s">
        <v>388</v>
      </c>
      <c r="F237" s="176" t="s">
        <v>389</v>
      </c>
      <c r="G237" s="177" t="s">
        <v>390</v>
      </c>
      <c r="H237" s="178">
        <v>6.08</v>
      </c>
      <c r="I237" s="179"/>
      <c r="J237" s="180">
        <f t="shared" si="10"/>
        <v>0</v>
      </c>
      <c r="K237" s="181"/>
      <c r="L237" s="182"/>
      <c r="M237" s="183" t="s">
        <v>1</v>
      </c>
      <c r="N237" s="184" t="s">
        <v>40</v>
      </c>
      <c r="O237" s="61"/>
      <c r="P237" s="161">
        <f t="shared" si="11"/>
        <v>0</v>
      </c>
      <c r="Q237" s="161">
        <v>1E-3</v>
      </c>
      <c r="R237" s="161">
        <f t="shared" si="12"/>
        <v>6.0800000000000003E-3</v>
      </c>
      <c r="S237" s="161">
        <v>0</v>
      </c>
      <c r="T237" s="162">
        <f t="shared" si="1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381</v>
      </c>
      <c r="AT237" s="163" t="s">
        <v>170</v>
      </c>
      <c r="AU237" s="163" t="s">
        <v>142</v>
      </c>
      <c r="AY237" s="17" t="s">
        <v>134</v>
      </c>
      <c r="BE237" s="164">
        <f t="shared" si="14"/>
        <v>0</v>
      </c>
      <c r="BF237" s="164">
        <f t="shared" si="15"/>
        <v>0</v>
      </c>
      <c r="BG237" s="164">
        <f t="shared" si="16"/>
        <v>0</v>
      </c>
      <c r="BH237" s="164">
        <f t="shared" si="17"/>
        <v>0</v>
      </c>
      <c r="BI237" s="164">
        <f t="shared" si="18"/>
        <v>0</v>
      </c>
      <c r="BJ237" s="17" t="s">
        <v>142</v>
      </c>
      <c r="BK237" s="164">
        <f t="shared" si="19"/>
        <v>0</v>
      </c>
      <c r="BL237" s="17" t="s">
        <v>376</v>
      </c>
      <c r="BM237" s="163" t="s">
        <v>615</v>
      </c>
    </row>
    <row r="238" spans="1:65" s="2" customFormat="1" ht="16.5" customHeight="1">
      <c r="A238" s="32"/>
      <c r="B238" s="150"/>
      <c r="C238" s="174" t="s">
        <v>400</v>
      </c>
      <c r="D238" s="174" t="s">
        <v>170</v>
      </c>
      <c r="E238" s="175" t="s">
        <v>505</v>
      </c>
      <c r="F238" s="176" t="s">
        <v>506</v>
      </c>
      <c r="G238" s="177" t="s">
        <v>213</v>
      </c>
      <c r="H238" s="178">
        <v>16</v>
      </c>
      <c r="I238" s="179"/>
      <c r="J238" s="180">
        <f t="shared" si="10"/>
        <v>0</v>
      </c>
      <c r="K238" s="181"/>
      <c r="L238" s="182"/>
      <c r="M238" s="183" t="s">
        <v>1</v>
      </c>
      <c r="N238" s="184" t="s">
        <v>40</v>
      </c>
      <c r="O238" s="61"/>
      <c r="P238" s="161">
        <f t="shared" si="11"/>
        <v>0</v>
      </c>
      <c r="Q238" s="161">
        <v>0</v>
      </c>
      <c r="R238" s="161">
        <f t="shared" si="12"/>
        <v>0</v>
      </c>
      <c r="S238" s="161">
        <v>0</v>
      </c>
      <c r="T238" s="162">
        <f t="shared" si="1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3" t="s">
        <v>381</v>
      </c>
      <c r="AT238" s="163" t="s">
        <v>170</v>
      </c>
      <c r="AU238" s="163" t="s">
        <v>142</v>
      </c>
      <c r="AY238" s="17" t="s">
        <v>134</v>
      </c>
      <c r="BE238" s="164">
        <f t="shared" si="14"/>
        <v>0</v>
      </c>
      <c r="BF238" s="164">
        <f t="shared" si="15"/>
        <v>0</v>
      </c>
      <c r="BG238" s="164">
        <f t="shared" si="16"/>
        <v>0</v>
      </c>
      <c r="BH238" s="164">
        <f t="shared" si="17"/>
        <v>0</v>
      </c>
      <c r="BI238" s="164">
        <f t="shared" si="18"/>
        <v>0</v>
      </c>
      <c r="BJ238" s="17" t="s">
        <v>142</v>
      </c>
      <c r="BK238" s="164">
        <f t="shared" si="19"/>
        <v>0</v>
      </c>
      <c r="BL238" s="17" t="s">
        <v>376</v>
      </c>
      <c r="BM238" s="163" t="s">
        <v>616</v>
      </c>
    </row>
    <row r="239" spans="1:65" s="2" customFormat="1" ht="16.5" customHeight="1">
      <c r="A239" s="32"/>
      <c r="B239" s="150"/>
      <c r="C239" s="174" t="s">
        <v>404</v>
      </c>
      <c r="D239" s="174" t="s">
        <v>170</v>
      </c>
      <c r="E239" s="175" t="s">
        <v>508</v>
      </c>
      <c r="F239" s="176" t="s">
        <v>418</v>
      </c>
      <c r="G239" s="177" t="s">
        <v>213</v>
      </c>
      <c r="H239" s="178">
        <v>8</v>
      </c>
      <c r="I239" s="179"/>
      <c r="J239" s="180">
        <f t="shared" si="10"/>
        <v>0</v>
      </c>
      <c r="K239" s="181"/>
      <c r="L239" s="182"/>
      <c r="M239" s="183" t="s">
        <v>1</v>
      </c>
      <c r="N239" s="184" t="s">
        <v>40</v>
      </c>
      <c r="O239" s="61"/>
      <c r="P239" s="161">
        <f t="shared" si="11"/>
        <v>0</v>
      </c>
      <c r="Q239" s="161">
        <v>0</v>
      </c>
      <c r="R239" s="161">
        <f t="shared" si="12"/>
        <v>0</v>
      </c>
      <c r="S239" s="161">
        <v>0</v>
      </c>
      <c r="T239" s="162">
        <f t="shared" si="1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3" t="s">
        <v>381</v>
      </c>
      <c r="AT239" s="163" t="s">
        <v>170</v>
      </c>
      <c r="AU239" s="163" t="s">
        <v>142</v>
      </c>
      <c r="AY239" s="17" t="s">
        <v>134</v>
      </c>
      <c r="BE239" s="164">
        <f t="shared" si="14"/>
        <v>0</v>
      </c>
      <c r="BF239" s="164">
        <f t="shared" si="15"/>
        <v>0</v>
      </c>
      <c r="BG239" s="164">
        <f t="shared" si="16"/>
        <v>0</v>
      </c>
      <c r="BH239" s="164">
        <f t="shared" si="17"/>
        <v>0</v>
      </c>
      <c r="BI239" s="164">
        <f t="shared" si="18"/>
        <v>0</v>
      </c>
      <c r="BJ239" s="17" t="s">
        <v>142</v>
      </c>
      <c r="BK239" s="164">
        <f t="shared" si="19"/>
        <v>0</v>
      </c>
      <c r="BL239" s="17" t="s">
        <v>376</v>
      </c>
      <c r="BM239" s="163" t="s">
        <v>617</v>
      </c>
    </row>
    <row r="240" spans="1:65" s="2" customFormat="1" ht="24.2" customHeight="1">
      <c r="A240" s="32"/>
      <c r="B240" s="150"/>
      <c r="C240" s="151" t="s">
        <v>408</v>
      </c>
      <c r="D240" s="151" t="s">
        <v>137</v>
      </c>
      <c r="E240" s="152" t="s">
        <v>393</v>
      </c>
      <c r="F240" s="153" t="s">
        <v>394</v>
      </c>
      <c r="G240" s="154" t="s">
        <v>213</v>
      </c>
      <c r="H240" s="155">
        <v>1</v>
      </c>
      <c r="I240" s="156"/>
      <c r="J240" s="157">
        <f t="shared" si="10"/>
        <v>0</v>
      </c>
      <c r="K240" s="158"/>
      <c r="L240" s="33"/>
      <c r="M240" s="159" t="s">
        <v>1</v>
      </c>
      <c r="N240" s="160" t="s">
        <v>40</v>
      </c>
      <c r="O240" s="61"/>
      <c r="P240" s="161">
        <f t="shared" si="11"/>
        <v>0</v>
      </c>
      <c r="Q240" s="161">
        <v>0</v>
      </c>
      <c r="R240" s="161">
        <f t="shared" si="12"/>
        <v>0</v>
      </c>
      <c r="S240" s="161">
        <v>0</v>
      </c>
      <c r="T240" s="162">
        <f t="shared" si="1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376</v>
      </c>
      <c r="AT240" s="163" t="s">
        <v>137</v>
      </c>
      <c r="AU240" s="163" t="s">
        <v>142</v>
      </c>
      <c r="AY240" s="17" t="s">
        <v>134</v>
      </c>
      <c r="BE240" s="164">
        <f t="shared" si="14"/>
        <v>0</v>
      </c>
      <c r="BF240" s="164">
        <f t="shared" si="15"/>
        <v>0</v>
      </c>
      <c r="BG240" s="164">
        <f t="shared" si="16"/>
        <v>0</v>
      </c>
      <c r="BH240" s="164">
        <f t="shared" si="17"/>
        <v>0</v>
      </c>
      <c r="BI240" s="164">
        <f t="shared" si="18"/>
        <v>0</v>
      </c>
      <c r="BJ240" s="17" t="s">
        <v>142</v>
      </c>
      <c r="BK240" s="164">
        <f t="shared" si="19"/>
        <v>0</v>
      </c>
      <c r="BL240" s="17" t="s">
        <v>376</v>
      </c>
      <c r="BM240" s="163" t="s">
        <v>618</v>
      </c>
    </row>
    <row r="241" spans="1:65" s="2" customFormat="1" ht="16.5" customHeight="1">
      <c r="A241" s="32"/>
      <c r="B241" s="150"/>
      <c r="C241" s="174" t="s">
        <v>412</v>
      </c>
      <c r="D241" s="174" t="s">
        <v>170</v>
      </c>
      <c r="E241" s="175" t="s">
        <v>397</v>
      </c>
      <c r="F241" s="176" t="s">
        <v>398</v>
      </c>
      <c r="G241" s="177" t="s">
        <v>213</v>
      </c>
      <c r="H241" s="178">
        <v>2</v>
      </c>
      <c r="I241" s="179"/>
      <c r="J241" s="180">
        <f t="shared" si="10"/>
        <v>0</v>
      </c>
      <c r="K241" s="181"/>
      <c r="L241" s="182"/>
      <c r="M241" s="183" t="s">
        <v>1</v>
      </c>
      <c r="N241" s="184" t="s">
        <v>40</v>
      </c>
      <c r="O241" s="61"/>
      <c r="P241" s="161">
        <f t="shared" si="11"/>
        <v>0</v>
      </c>
      <c r="Q241" s="161">
        <v>0</v>
      </c>
      <c r="R241" s="161">
        <f t="shared" si="12"/>
        <v>0</v>
      </c>
      <c r="S241" s="161">
        <v>0</v>
      </c>
      <c r="T241" s="162">
        <f t="shared" si="1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381</v>
      </c>
      <c r="AT241" s="163" t="s">
        <v>170</v>
      </c>
      <c r="AU241" s="163" t="s">
        <v>142</v>
      </c>
      <c r="AY241" s="17" t="s">
        <v>134</v>
      </c>
      <c r="BE241" s="164">
        <f t="shared" si="14"/>
        <v>0</v>
      </c>
      <c r="BF241" s="164">
        <f t="shared" si="15"/>
        <v>0</v>
      </c>
      <c r="BG241" s="164">
        <f t="shared" si="16"/>
        <v>0</v>
      </c>
      <c r="BH241" s="164">
        <f t="shared" si="17"/>
        <v>0</v>
      </c>
      <c r="BI241" s="164">
        <f t="shared" si="18"/>
        <v>0</v>
      </c>
      <c r="BJ241" s="17" t="s">
        <v>142</v>
      </c>
      <c r="BK241" s="164">
        <f t="shared" si="19"/>
        <v>0</v>
      </c>
      <c r="BL241" s="17" t="s">
        <v>376</v>
      </c>
      <c r="BM241" s="163" t="s">
        <v>619</v>
      </c>
    </row>
    <row r="242" spans="1:65" s="2" customFormat="1" ht="16.5" customHeight="1">
      <c r="A242" s="32"/>
      <c r="B242" s="150"/>
      <c r="C242" s="174" t="s">
        <v>416</v>
      </c>
      <c r="D242" s="174" t="s">
        <v>170</v>
      </c>
      <c r="E242" s="175" t="s">
        <v>401</v>
      </c>
      <c r="F242" s="176" t="s">
        <v>402</v>
      </c>
      <c r="G242" s="177" t="s">
        <v>213</v>
      </c>
      <c r="H242" s="178">
        <v>1</v>
      </c>
      <c r="I242" s="179"/>
      <c r="J242" s="180">
        <f t="shared" si="10"/>
        <v>0</v>
      </c>
      <c r="K242" s="181"/>
      <c r="L242" s="182"/>
      <c r="M242" s="183" t="s">
        <v>1</v>
      </c>
      <c r="N242" s="184" t="s">
        <v>40</v>
      </c>
      <c r="O242" s="61"/>
      <c r="P242" s="161">
        <f t="shared" si="11"/>
        <v>0</v>
      </c>
      <c r="Q242" s="161">
        <v>0</v>
      </c>
      <c r="R242" s="161">
        <f t="shared" si="12"/>
        <v>0</v>
      </c>
      <c r="S242" s="161">
        <v>0</v>
      </c>
      <c r="T242" s="162">
        <f t="shared" si="1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381</v>
      </c>
      <c r="AT242" s="163" t="s">
        <v>170</v>
      </c>
      <c r="AU242" s="163" t="s">
        <v>142</v>
      </c>
      <c r="AY242" s="17" t="s">
        <v>134</v>
      </c>
      <c r="BE242" s="164">
        <f t="shared" si="14"/>
        <v>0</v>
      </c>
      <c r="BF242" s="164">
        <f t="shared" si="15"/>
        <v>0</v>
      </c>
      <c r="BG242" s="164">
        <f t="shared" si="16"/>
        <v>0</v>
      </c>
      <c r="BH242" s="164">
        <f t="shared" si="17"/>
        <v>0</v>
      </c>
      <c r="BI242" s="164">
        <f t="shared" si="18"/>
        <v>0</v>
      </c>
      <c r="BJ242" s="17" t="s">
        <v>142</v>
      </c>
      <c r="BK242" s="164">
        <f t="shared" si="19"/>
        <v>0</v>
      </c>
      <c r="BL242" s="17" t="s">
        <v>376</v>
      </c>
      <c r="BM242" s="163" t="s">
        <v>620</v>
      </c>
    </row>
    <row r="243" spans="1:65" s="2" customFormat="1" ht="16.5" customHeight="1">
      <c r="A243" s="32"/>
      <c r="B243" s="150"/>
      <c r="C243" s="174" t="s">
        <v>420</v>
      </c>
      <c r="D243" s="174" t="s">
        <v>170</v>
      </c>
      <c r="E243" s="175" t="s">
        <v>405</v>
      </c>
      <c r="F243" s="176" t="s">
        <v>406</v>
      </c>
      <c r="G243" s="177" t="s">
        <v>213</v>
      </c>
      <c r="H243" s="178">
        <v>1</v>
      </c>
      <c r="I243" s="179"/>
      <c r="J243" s="180">
        <f t="shared" si="10"/>
        <v>0</v>
      </c>
      <c r="K243" s="181"/>
      <c r="L243" s="182"/>
      <c r="M243" s="183" t="s">
        <v>1</v>
      </c>
      <c r="N243" s="184" t="s">
        <v>40</v>
      </c>
      <c r="O243" s="61"/>
      <c r="P243" s="161">
        <f t="shared" si="11"/>
        <v>0</v>
      </c>
      <c r="Q243" s="161">
        <v>0</v>
      </c>
      <c r="R243" s="161">
        <f t="shared" si="12"/>
        <v>0</v>
      </c>
      <c r="S243" s="161">
        <v>0</v>
      </c>
      <c r="T243" s="162">
        <f t="shared" si="1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3" t="s">
        <v>381</v>
      </c>
      <c r="AT243" s="163" t="s">
        <v>170</v>
      </c>
      <c r="AU243" s="163" t="s">
        <v>142</v>
      </c>
      <c r="AY243" s="17" t="s">
        <v>134</v>
      </c>
      <c r="BE243" s="164">
        <f t="shared" si="14"/>
        <v>0</v>
      </c>
      <c r="BF243" s="164">
        <f t="shared" si="15"/>
        <v>0</v>
      </c>
      <c r="BG243" s="164">
        <f t="shared" si="16"/>
        <v>0</v>
      </c>
      <c r="BH243" s="164">
        <f t="shared" si="17"/>
        <v>0</v>
      </c>
      <c r="BI243" s="164">
        <f t="shared" si="18"/>
        <v>0</v>
      </c>
      <c r="BJ243" s="17" t="s">
        <v>142</v>
      </c>
      <c r="BK243" s="164">
        <f t="shared" si="19"/>
        <v>0</v>
      </c>
      <c r="BL243" s="17" t="s">
        <v>376</v>
      </c>
      <c r="BM243" s="163" t="s">
        <v>621</v>
      </c>
    </row>
    <row r="244" spans="1:65" s="2" customFormat="1" ht="16.5" customHeight="1">
      <c r="A244" s="32"/>
      <c r="B244" s="150"/>
      <c r="C244" s="174" t="s">
        <v>424</v>
      </c>
      <c r="D244" s="174" t="s">
        <v>170</v>
      </c>
      <c r="E244" s="175" t="s">
        <v>409</v>
      </c>
      <c r="F244" s="176" t="s">
        <v>410</v>
      </c>
      <c r="G244" s="177" t="s">
        <v>213</v>
      </c>
      <c r="H244" s="178">
        <v>1</v>
      </c>
      <c r="I244" s="179"/>
      <c r="J244" s="180">
        <f t="shared" si="10"/>
        <v>0</v>
      </c>
      <c r="K244" s="181"/>
      <c r="L244" s="182"/>
      <c r="M244" s="183" t="s">
        <v>1</v>
      </c>
      <c r="N244" s="184" t="s">
        <v>40</v>
      </c>
      <c r="O244" s="61"/>
      <c r="P244" s="161">
        <f t="shared" si="11"/>
        <v>0</v>
      </c>
      <c r="Q244" s="161">
        <v>0</v>
      </c>
      <c r="R244" s="161">
        <f t="shared" si="12"/>
        <v>0</v>
      </c>
      <c r="S244" s="161">
        <v>0</v>
      </c>
      <c r="T244" s="162">
        <f t="shared" si="1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381</v>
      </c>
      <c r="AT244" s="163" t="s">
        <v>170</v>
      </c>
      <c r="AU244" s="163" t="s">
        <v>142</v>
      </c>
      <c r="AY244" s="17" t="s">
        <v>134</v>
      </c>
      <c r="BE244" s="164">
        <f t="shared" si="14"/>
        <v>0</v>
      </c>
      <c r="BF244" s="164">
        <f t="shared" si="15"/>
        <v>0</v>
      </c>
      <c r="BG244" s="164">
        <f t="shared" si="16"/>
        <v>0</v>
      </c>
      <c r="BH244" s="164">
        <f t="shared" si="17"/>
        <v>0</v>
      </c>
      <c r="BI244" s="164">
        <f t="shared" si="18"/>
        <v>0</v>
      </c>
      <c r="BJ244" s="17" t="s">
        <v>142</v>
      </c>
      <c r="BK244" s="164">
        <f t="shared" si="19"/>
        <v>0</v>
      </c>
      <c r="BL244" s="17" t="s">
        <v>376</v>
      </c>
      <c r="BM244" s="163" t="s">
        <v>622</v>
      </c>
    </row>
    <row r="245" spans="1:65" s="2" customFormat="1" ht="16.5" customHeight="1">
      <c r="A245" s="32"/>
      <c r="B245" s="150"/>
      <c r="C245" s="151" t="s">
        <v>428</v>
      </c>
      <c r="D245" s="151" t="s">
        <v>137</v>
      </c>
      <c r="E245" s="152" t="s">
        <v>413</v>
      </c>
      <c r="F245" s="153" t="s">
        <v>414</v>
      </c>
      <c r="G245" s="154" t="s">
        <v>213</v>
      </c>
      <c r="H245" s="155">
        <v>52</v>
      </c>
      <c r="I245" s="156"/>
      <c r="J245" s="157">
        <f t="shared" si="10"/>
        <v>0</v>
      </c>
      <c r="K245" s="158"/>
      <c r="L245" s="33"/>
      <c r="M245" s="159" t="s">
        <v>1</v>
      </c>
      <c r="N245" s="160" t="s">
        <v>40</v>
      </c>
      <c r="O245" s="61"/>
      <c r="P245" s="161">
        <f t="shared" si="11"/>
        <v>0</v>
      </c>
      <c r="Q245" s="161">
        <v>0</v>
      </c>
      <c r="R245" s="161">
        <f t="shared" si="12"/>
        <v>0</v>
      </c>
      <c r="S245" s="161">
        <v>0</v>
      </c>
      <c r="T245" s="162">
        <f t="shared" si="1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376</v>
      </c>
      <c r="AT245" s="163" t="s">
        <v>137</v>
      </c>
      <c r="AU245" s="163" t="s">
        <v>142</v>
      </c>
      <c r="AY245" s="17" t="s">
        <v>134</v>
      </c>
      <c r="BE245" s="164">
        <f t="shared" si="14"/>
        <v>0</v>
      </c>
      <c r="BF245" s="164">
        <f t="shared" si="15"/>
        <v>0</v>
      </c>
      <c r="BG245" s="164">
        <f t="shared" si="16"/>
        <v>0</v>
      </c>
      <c r="BH245" s="164">
        <f t="shared" si="17"/>
        <v>0</v>
      </c>
      <c r="BI245" s="164">
        <f t="shared" si="18"/>
        <v>0</v>
      </c>
      <c r="BJ245" s="17" t="s">
        <v>142</v>
      </c>
      <c r="BK245" s="164">
        <f t="shared" si="19"/>
        <v>0</v>
      </c>
      <c r="BL245" s="17" t="s">
        <v>376</v>
      </c>
      <c r="BM245" s="163" t="s">
        <v>623</v>
      </c>
    </row>
    <row r="246" spans="1:65" s="2" customFormat="1" ht="16.5" customHeight="1">
      <c r="A246" s="32"/>
      <c r="B246" s="150"/>
      <c r="C246" s="174" t="s">
        <v>434</v>
      </c>
      <c r="D246" s="174" t="s">
        <v>170</v>
      </c>
      <c r="E246" s="175" t="s">
        <v>417</v>
      </c>
      <c r="F246" s="176" t="s">
        <v>418</v>
      </c>
      <c r="G246" s="177" t="s">
        <v>213</v>
      </c>
      <c r="H246" s="178">
        <v>52</v>
      </c>
      <c r="I246" s="179"/>
      <c r="J246" s="180">
        <f t="shared" si="10"/>
        <v>0</v>
      </c>
      <c r="K246" s="181"/>
      <c r="L246" s="182"/>
      <c r="M246" s="183" t="s">
        <v>1</v>
      </c>
      <c r="N246" s="184" t="s">
        <v>40</v>
      </c>
      <c r="O246" s="61"/>
      <c r="P246" s="161">
        <f t="shared" si="11"/>
        <v>0</v>
      </c>
      <c r="Q246" s="161">
        <v>0</v>
      </c>
      <c r="R246" s="161">
        <f t="shared" si="12"/>
        <v>0</v>
      </c>
      <c r="S246" s="161">
        <v>0</v>
      </c>
      <c r="T246" s="162">
        <f t="shared" si="1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381</v>
      </c>
      <c r="AT246" s="163" t="s">
        <v>170</v>
      </c>
      <c r="AU246" s="163" t="s">
        <v>142</v>
      </c>
      <c r="AY246" s="17" t="s">
        <v>134</v>
      </c>
      <c r="BE246" s="164">
        <f t="shared" si="14"/>
        <v>0</v>
      </c>
      <c r="BF246" s="164">
        <f t="shared" si="15"/>
        <v>0</v>
      </c>
      <c r="BG246" s="164">
        <f t="shared" si="16"/>
        <v>0</v>
      </c>
      <c r="BH246" s="164">
        <f t="shared" si="17"/>
        <v>0</v>
      </c>
      <c r="BI246" s="164">
        <f t="shared" si="18"/>
        <v>0</v>
      </c>
      <c r="BJ246" s="17" t="s">
        <v>142</v>
      </c>
      <c r="BK246" s="164">
        <f t="shared" si="19"/>
        <v>0</v>
      </c>
      <c r="BL246" s="17" t="s">
        <v>376</v>
      </c>
      <c r="BM246" s="163" t="s">
        <v>624</v>
      </c>
    </row>
    <row r="247" spans="1:65" s="2" customFormat="1" ht="24.2" customHeight="1">
      <c r="A247" s="32"/>
      <c r="B247" s="150"/>
      <c r="C247" s="151" t="s">
        <v>517</v>
      </c>
      <c r="D247" s="151" t="s">
        <v>137</v>
      </c>
      <c r="E247" s="152" t="s">
        <v>421</v>
      </c>
      <c r="F247" s="153" t="s">
        <v>422</v>
      </c>
      <c r="G247" s="154" t="s">
        <v>213</v>
      </c>
      <c r="H247" s="155">
        <v>8</v>
      </c>
      <c r="I247" s="156"/>
      <c r="J247" s="157">
        <f t="shared" si="10"/>
        <v>0</v>
      </c>
      <c r="K247" s="158"/>
      <c r="L247" s="33"/>
      <c r="M247" s="159" t="s">
        <v>1</v>
      </c>
      <c r="N247" s="160" t="s">
        <v>40</v>
      </c>
      <c r="O247" s="61"/>
      <c r="P247" s="161">
        <f t="shared" si="11"/>
        <v>0</v>
      </c>
      <c r="Q247" s="161">
        <v>0</v>
      </c>
      <c r="R247" s="161">
        <f t="shared" si="12"/>
        <v>0</v>
      </c>
      <c r="S247" s="161">
        <v>0</v>
      </c>
      <c r="T247" s="162">
        <f t="shared" si="1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3" t="s">
        <v>376</v>
      </c>
      <c r="AT247" s="163" t="s">
        <v>137</v>
      </c>
      <c r="AU247" s="163" t="s">
        <v>142</v>
      </c>
      <c r="AY247" s="17" t="s">
        <v>134</v>
      </c>
      <c r="BE247" s="164">
        <f t="shared" si="14"/>
        <v>0</v>
      </c>
      <c r="BF247" s="164">
        <f t="shared" si="15"/>
        <v>0</v>
      </c>
      <c r="BG247" s="164">
        <f t="shared" si="16"/>
        <v>0</v>
      </c>
      <c r="BH247" s="164">
        <f t="shared" si="17"/>
        <v>0</v>
      </c>
      <c r="BI247" s="164">
        <f t="shared" si="18"/>
        <v>0</v>
      </c>
      <c r="BJ247" s="17" t="s">
        <v>142</v>
      </c>
      <c r="BK247" s="164">
        <f t="shared" si="19"/>
        <v>0</v>
      </c>
      <c r="BL247" s="17" t="s">
        <v>376</v>
      </c>
      <c r="BM247" s="163" t="s">
        <v>625</v>
      </c>
    </row>
    <row r="248" spans="1:65" s="2" customFormat="1" ht="16.5" customHeight="1">
      <c r="A248" s="32"/>
      <c r="B248" s="150"/>
      <c r="C248" s="174" t="s">
        <v>519</v>
      </c>
      <c r="D248" s="174" t="s">
        <v>170</v>
      </c>
      <c r="E248" s="175" t="s">
        <v>520</v>
      </c>
      <c r="F248" s="176" t="s">
        <v>521</v>
      </c>
      <c r="G248" s="177" t="s">
        <v>213</v>
      </c>
      <c r="H248" s="178">
        <v>4</v>
      </c>
      <c r="I248" s="179"/>
      <c r="J248" s="180">
        <f t="shared" si="10"/>
        <v>0</v>
      </c>
      <c r="K248" s="181"/>
      <c r="L248" s="182"/>
      <c r="M248" s="183" t="s">
        <v>1</v>
      </c>
      <c r="N248" s="184" t="s">
        <v>40</v>
      </c>
      <c r="O248" s="61"/>
      <c r="P248" s="161">
        <f t="shared" si="11"/>
        <v>0</v>
      </c>
      <c r="Q248" s="161">
        <v>0</v>
      </c>
      <c r="R248" s="161">
        <f t="shared" si="12"/>
        <v>0</v>
      </c>
      <c r="S248" s="161">
        <v>0</v>
      </c>
      <c r="T248" s="162">
        <f t="shared" si="1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381</v>
      </c>
      <c r="AT248" s="163" t="s">
        <v>170</v>
      </c>
      <c r="AU248" s="163" t="s">
        <v>142</v>
      </c>
      <c r="AY248" s="17" t="s">
        <v>134</v>
      </c>
      <c r="BE248" s="164">
        <f t="shared" si="14"/>
        <v>0</v>
      </c>
      <c r="BF248" s="164">
        <f t="shared" si="15"/>
        <v>0</v>
      </c>
      <c r="BG248" s="164">
        <f t="shared" si="16"/>
        <v>0</v>
      </c>
      <c r="BH248" s="164">
        <f t="shared" si="17"/>
        <v>0</v>
      </c>
      <c r="BI248" s="164">
        <f t="shared" si="18"/>
        <v>0</v>
      </c>
      <c r="BJ248" s="17" t="s">
        <v>142</v>
      </c>
      <c r="BK248" s="164">
        <f t="shared" si="19"/>
        <v>0</v>
      </c>
      <c r="BL248" s="17" t="s">
        <v>376</v>
      </c>
      <c r="BM248" s="163" t="s">
        <v>626</v>
      </c>
    </row>
    <row r="249" spans="1:65" s="2" customFormat="1" ht="16.5" customHeight="1">
      <c r="A249" s="32"/>
      <c r="B249" s="150"/>
      <c r="C249" s="174" t="s">
        <v>523</v>
      </c>
      <c r="D249" s="174" t="s">
        <v>170</v>
      </c>
      <c r="E249" s="175" t="s">
        <v>425</v>
      </c>
      <c r="F249" s="176" t="s">
        <v>426</v>
      </c>
      <c r="G249" s="177" t="s">
        <v>213</v>
      </c>
      <c r="H249" s="178">
        <v>2</v>
      </c>
      <c r="I249" s="179"/>
      <c r="J249" s="180">
        <f t="shared" si="10"/>
        <v>0</v>
      </c>
      <c r="K249" s="181"/>
      <c r="L249" s="182"/>
      <c r="M249" s="183" t="s">
        <v>1</v>
      </c>
      <c r="N249" s="184" t="s">
        <v>40</v>
      </c>
      <c r="O249" s="61"/>
      <c r="P249" s="161">
        <f t="shared" si="11"/>
        <v>0</v>
      </c>
      <c r="Q249" s="161">
        <v>0</v>
      </c>
      <c r="R249" s="161">
        <f t="shared" si="12"/>
        <v>0</v>
      </c>
      <c r="S249" s="161">
        <v>0</v>
      </c>
      <c r="T249" s="162">
        <f t="shared" si="1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3" t="s">
        <v>381</v>
      </c>
      <c r="AT249" s="163" t="s">
        <v>170</v>
      </c>
      <c r="AU249" s="163" t="s">
        <v>142</v>
      </c>
      <c r="AY249" s="17" t="s">
        <v>134</v>
      </c>
      <c r="BE249" s="164">
        <f t="shared" si="14"/>
        <v>0</v>
      </c>
      <c r="BF249" s="164">
        <f t="shared" si="15"/>
        <v>0</v>
      </c>
      <c r="BG249" s="164">
        <f t="shared" si="16"/>
        <v>0</v>
      </c>
      <c r="BH249" s="164">
        <f t="shared" si="17"/>
        <v>0</v>
      </c>
      <c r="BI249" s="164">
        <f t="shared" si="18"/>
        <v>0</v>
      </c>
      <c r="BJ249" s="17" t="s">
        <v>142</v>
      </c>
      <c r="BK249" s="164">
        <f t="shared" si="19"/>
        <v>0</v>
      </c>
      <c r="BL249" s="17" t="s">
        <v>376</v>
      </c>
      <c r="BM249" s="163" t="s">
        <v>627</v>
      </c>
    </row>
    <row r="250" spans="1:65" s="2" customFormat="1" ht="16.5" customHeight="1">
      <c r="A250" s="32"/>
      <c r="B250" s="150"/>
      <c r="C250" s="174" t="s">
        <v>376</v>
      </c>
      <c r="D250" s="174" t="s">
        <v>170</v>
      </c>
      <c r="E250" s="175" t="s">
        <v>429</v>
      </c>
      <c r="F250" s="176" t="s">
        <v>430</v>
      </c>
      <c r="G250" s="177" t="s">
        <v>213</v>
      </c>
      <c r="H250" s="178">
        <v>2</v>
      </c>
      <c r="I250" s="179"/>
      <c r="J250" s="180">
        <f t="shared" si="10"/>
        <v>0</v>
      </c>
      <c r="K250" s="181"/>
      <c r="L250" s="182"/>
      <c r="M250" s="183" t="s">
        <v>1</v>
      </c>
      <c r="N250" s="184" t="s">
        <v>40</v>
      </c>
      <c r="O250" s="61"/>
      <c r="P250" s="161">
        <f t="shared" si="11"/>
        <v>0</v>
      </c>
      <c r="Q250" s="161">
        <v>0</v>
      </c>
      <c r="R250" s="161">
        <f t="shared" si="12"/>
        <v>0</v>
      </c>
      <c r="S250" s="161">
        <v>0</v>
      </c>
      <c r="T250" s="162">
        <f t="shared" si="1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3" t="s">
        <v>381</v>
      </c>
      <c r="AT250" s="163" t="s">
        <v>170</v>
      </c>
      <c r="AU250" s="163" t="s">
        <v>142</v>
      </c>
      <c r="AY250" s="17" t="s">
        <v>134</v>
      </c>
      <c r="BE250" s="164">
        <f t="shared" si="14"/>
        <v>0</v>
      </c>
      <c r="BF250" s="164">
        <f t="shared" si="15"/>
        <v>0</v>
      </c>
      <c r="BG250" s="164">
        <f t="shared" si="16"/>
        <v>0</v>
      </c>
      <c r="BH250" s="164">
        <f t="shared" si="17"/>
        <v>0</v>
      </c>
      <c r="BI250" s="164">
        <f t="shared" si="18"/>
        <v>0</v>
      </c>
      <c r="BJ250" s="17" t="s">
        <v>142</v>
      </c>
      <c r="BK250" s="164">
        <f t="shared" si="19"/>
        <v>0</v>
      </c>
      <c r="BL250" s="17" t="s">
        <v>376</v>
      </c>
      <c r="BM250" s="163" t="s">
        <v>628</v>
      </c>
    </row>
    <row r="251" spans="1:65" s="2" customFormat="1" ht="16.5" customHeight="1">
      <c r="A251" s="32"/>
      <c r="B251" s="150"/>
      <c r="C251" s="151" t="s">
        <v>526</v>
      </c>
      <c r="D251" s="151" t="s">
        <v>137</v>
      </c>
      <c r="E251" s="152" t="s">
        <v>527</v>
      </c>
      <c r="F251" s="153" t="s">
        <v>528</v>
      </c>
      <c r="G251" s="154" t="s">
        <v>213</v>
      </c>
      <c r="H251" s="155">
        <v>4</v>
      </c>
      <c r="I251" s="156"/>
      <c r="J251" s="157">
        <f t="shared" si="10"/>
        <v>0</v>
      </c>
      <c r="K251" s="158"/>
      <c r="L251" s="33"/>
      <c r="M251" s="159" t="s">
        <v>1</v>
      </c>
      <c r="N251" s="160" t="s">
        <v>40</v>
      </c>
      <c r="O251" s="61"/>
      <c r="P251" s="161">
        <f t="shared" si="11"/>
        <v>0</v>
      </c>
      <c r="Q251" s="161">
        <v>0</v>
      </c>
      <c r="R251" s="161">
        <f t="shared" si="12"/>
        <v>0</v>
      </c>
      <c r="S251" s="161">
        <v>0</v>
      </c>
      <c r="T251" s="162">
        <f t="shared" si="1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376</v>
      </c>
      <c r="AT251" s="163" t="s">
        <v>137</v>
      </c>
      <c r="AU251" s="163" t="s">
        <v>142</v>
      </c>
      <c r="AY251" s="17" t="s">
        <v>134</v>
      </c>
      <c r="BE251" s="164">
        <f t="shared" si="14"/>
        <v>0</v>
      </c>
      <c r="BF251" s="164">
        <f t="shared" si="15"/>
        <v>0</v>
      </c>
      <c r="BG251" s="164">
        <f t="shared" si="16"/>
        <v>0</v>
      </c>
      <c r="BH251" s="164">
        <f t="shared" si="17"/>
        <v>0</v>
      </c>
      <c r="BI251" s="164">
        <f t="shared" si="18"/>
        <v>0</v>
      </c>
      <c r="BJ251" s="17" t="s">
        <v>142</v>
      </c>
      <c r="BK251" s="164">
        <f t="shared" si="19"/>
        <v>0</v>
      </c>
      <c r="BL251" s="17" t="s">
        <v>376</v>
      </c>
      <c r="BM251" s="163" t="s">
        <v>629</v>
      </c>
    </row>
    <row r="252" spans="1:65" s="2" customFormat="1" ht="16.5" customHeight="1">
      <c r="A252" s="32"/>
      <c r="B252" s="150"/>
      <c r="C252" s="174" t="s">
        <v>530</v>
      </c>
      <c r="D252" s="174" t="s">
        <v>170</v>
      </c>
      <c r="E252" s="175" t="s">
        <v>531</v>
      </c>
      <c r="F252" s="176" t="s">
        <v>532</v>
      </c>
      <c r="G252" s="177" t="s">
        <v>213</v>
      </c>
      <c r="H252" s="178">
        <v>8</v>
      </c>
      <c r="I252" s="179"/>
      <c r="J252" s="180">
        <f t="shared" si="10"/>
        <v>0</v>
      </c>
      <c r="K252" s="181"/>
      <c r="L252" s="182"/>
      <c r="M252" s="183" t="s">
        <v>1</v>
      </c>
      <c r="N252" s="184" t="s">
        <v>40</v>
      </c>
      <c r="O252" s="61"/>
      <c r="P252" s="161">
        <f t="shared" si="11"/>
        <v>0</v>
      </c>
      <c r="Q252" s="161">
        <v>0</v>
      </c>
      <c r="R252" s="161">
        <f t="shared" si="12"/>
        <v>0</v>
      </c>
      <c r="S252" s="161">
        <v>0</v>
      </c>
      <c r="T252" s="162">
        <f t="shared" si="1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3" t="s">
        <v>381</v>
      </c>
      <c r="AT252" s="163" t="s">
        <v>170</v>
      </c>
      <c r="AU252" s="163" t="s">
        <v>142</v>
      </c>
      <c r="AY252" s="17" t="s">
        <v>134</v>
      </c>
      <c r="BE252" s="164">
        <f t="shared" si="14"/>
        <v>0</v>
      </c>
      <c r="BF252" s="164">
        <f t="shared" si="15"/>
        <v>0</v>
      </c>
      <c r="BG252" s="164">
        <f t="shared" si="16"/>
        <v>0</v>
      </c>
      <c r="BH252" s="164">
        <f t="shared" si="17"/>
        <v>0</v>
      </c>
      <c r="BI252" s="164">
        <f t="shared" si="18"/>
        <v>0</v>
      </c>
      <c r="BJ252" s="17" t="s">
        <v>142</v>
      </c>
      <c r="BK252" s="164">
        <f t="shared" si="19"/>
        <v>0</v>
      </c>
      <c r="BL252" s="17" t="s">
        <v>376</v>
      </c>
      <c r="BM252" s="163" t="s">
        <v>630</v>
      </c>
    </row>
    <row r="253" spans="1:65" s="2" customFormat="1" ht="16.5" customHeight="1">
      <c r="A253" s="32"/>
      <c r="B253" s="150"/>
      <c r="C253" s="174" t="s">
        <v>534</v>
      </c>
      <c r="D253" s="174" t="s">
        <v>170</v>
      </c>
      <c r="E253" s="175" t="s">
        <v>535</v>
      </c>
      <c r="F253" s="176" t="s">
        <v>536</v>
      </c>
      <c r="G253" s="177" t="s">
        <v>213</v>
      </c>
      <c r="H253" s="178">
        <v>4</v>
      </c>
      <c r="I253" s="179"/>
      <c r="J253" s="180">
        <f t="shared" si="10"/>
        <v>0</v>
      </c>
      <c r="K253" s="181"/>
      <c r="L253" s="182"/>
      <c r="M253" s="183" t="s">
        <v>1</v>
      </c>
      <c r="N253" s="184" t="s">
        <v>40</v>
      </c>
      <c r="O253" s="61"/>
      <c r="P253" s="161">
        <f t="shared" si="11"/>
        <v>0</v>
      </c>
      <c r="Q253" s="161">
        <v>0</v>
      </c>
      <c r="R253" s="161">
        <f t="shared" si="12"/>
        <v>0</v>
      </c>
      <c r="S253" s="161">
        <v>0</v>
      </c>
      <c r="T253" s="162">
        <f t="shared" si="1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3" t="s">
        <v>381</v>
      </c>
      <c r="AT253" s="163" t="s">
        <v>170</v>
      </c>
      <c r="AU253" s="163" t="s">
        <v>142</v>
      </c>
      <c r="AY253" s="17" t="s">
        <v>134</v>
      </c>
      <c r="BE253" s="164">
        <f t="shared" si="14"/>
        <v>0</v>
      </c>
      <c r="BF253" s="164">
        <f t="shared" si="15"/>
        <v>0</v>
      </c>
      <c r="BG253" s="164">
        <f t="shared" si="16"/>
        <v>0</v>
      </c>
      <c r="BH253" s="164">
        <f t="shared" si="17"/>
        <v>0</v>
      </c>
      <c r="BI253" s="164">
        <f t="shared" si="18"/>
        <v>0</v>
      </c>
      <c r="BJ253" s="17" t="s">
        <v>142</v>
      </c>
      <c r="BK253" s="164">
        <f t="shared" si="19"/>
        <v>0</v>
      </c>
      <c r="BL253" s="17" t="s">
        <v>376</v>
      </c>
      <c r="BM253" s="163" t="s">
        <v>631</v>
      </c>
    </row>
    <row r="254" spans="1:65" s="2" customFormat="1" ht="21.75" customHeight="1">
      <c r="A254" s="32"/>
      <c r="B254" s="150"/>
      <c r="C254" s="151" t="s">
        <v>538</v>
      </c>
      <c r="D254" s="151" t="s">
        <v>137</v>
      </c>
      <c r="E254" s="152" t="s">
        <v>539</v>
      </c>
      <c r="F254" s="153" t="s">
        <v>540</v>
      </c>
      <c r="G254" s="154" t="s">
        <v>213</v>
      </c>
      <c r="H254" s="155">
        <v>4</v>
      </c>
      <c r="I254" s="156"/>
      <c r="J254" s="157">
        <f t="shared" si="10"/>
        <v>0</v>
      </c>
      <c r="K254" s="158"/>
      <c r="L254" s="33"/>
      <c r="M254" s="159" t="s">
        <v>1</v>
      </c>
      <c r="N254" s="160" t="s">
        <v>40</v>
      </c>
      <c r="O254" s="61"/>
      <c r="P254" s="161">
        <f t="shared" si="11"/>
        <v>0</v>
      </c>
      <c r="Q254" s="161">
        <v>0</v>
      </c>
      <c r="R254" s="161">
        <f t="shared" si="12"/>
        <v>0</v>
      </c>
      <c r="S254" s="161">
        <v>0</v>
      </c>
      <c r="T254" s="162">
        <f t="shared" si="1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376</v>
      </c>
      <c r="AT254" s="163" t="s">
        <v>137</v>
      </c>
      <c r="AU254" s="163" t="s">
        <v>142</v>
      </c>
      <c r="AY254" s="17" t="s">
        <v>134</v>
      </c>
      <c r="BE254" s="164">
        <f t="shared" si="14"/>
        <v>0</v>
      </c>
      <c r="BF254" s="164">
        <f t="shared" si="15"/>
        <v>0</v>
      </c>
      <c r="BG254" s="164">
        <f t="shared" si="16"/>
        <v>0</v>
      </c>
      <c r="BH254" s="164">
        <f t="shared" si="17"/>
        <v>0</v>
      </c>
      <c r="BI254" s="164">
        <f t="shared" si="18"/>
        <v>0</v>
      </c>
      <c r="BJ254" s="17" t="s">
        <v>142</v>
      </c>
      <c r="BK254" s="164">
        <f t="shared" si="19"/>
        <v>0</v>
      </c>
      <c r="BL254" s="17" t="s">
        <v>376</v>
      </c>
      <c r="BM254" s="163" t="s">
        <v>632</v>
      </c>
    </row>
    <row r="255" spans="1:65" s="2" customFormat="1" ht="16.5" customHeight="1">
      <c r="A255" s="32"/>
      <c r="B255" s="150"/>
      <c r="C255" s="174" t="s">
        <v>542</v>
      </c>
      <c r="D255" s="174" t="s">
        <v>170</v>
      </c>
      <c r="E255" s="175" t="s">
        <v>543</v>
      </c>
      <c r="F255" s="176" t="s">
        <v>544</v>
      </c>
      <c r="G255" s="177" t="s">
        <v>213</v>
      </c>
      <c r="H255" s="178">
        <v>4</v>
      </c>
      <c r="I255" s="179"/>
      <c r="J255" s="180">
        <f t="shared" si="10"/>
        <v>0</v>
      </c>
      <c r="K255" s="181"/>
      <c r="L255" s="182"/>
      <c r="M255" s="183" t="s">
        <v>1</v>
      </c>
      <c r="N255" s="184" t="s">
        <v>40</v>
      </c>
      <c r="O255" s="61"/>
      <c r="P255" s="161">
        <f t="shared" si="11"/>
        <v>0</v>
      </c>
      <c r="Q255" s="161">
        <v>1.4999999999999999E-4</v>
      </c>
      <c r="R255" s="161">
        <f t="shared" si="12"/>
        <v>5.9999999999999995E-4</v>
      </c>
      <c r="S255" s="161">
        <v>0</v>
      </c>
      <c r="T255" s="162">
        <f t="shared" si="1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3" t="s">
        <v>381</v>
      </c>
      <c r="AT255" s="163" t="s">
        <v>170</v>
      </c>
      <c r="AU255" s="163" t="s">
        <v>142</v>
      </c>
      <c r="AY255" s="17" t="s">
        <v>134</v>
      </c>
      <c r="BE255" s="164">
        <f t="shared" si="14"/>
        <v>0</v>
      </c>
      <c r="BF255" s="164">
        <f t="shared" si="15"/>
        <v>0</v>
      </c>
      <c r="BG255" s="164">
        <f t="shared" si="16"/>
        <v>0</v>
      </c>
      <c r="BH255" s="164">
        <f t="shared" si="17"/>
        <v>0</v>
      </c>
      <c r="BI255" s="164">
        <f t="shared" si="18"/>
        <v>0</v>
      </c>
      <c r="BJ255" s="17" t="s">
        <v>142</v>
      </c>
      <c r="BK255" s="164">
        <f t="shared" si="19"/>
        <v>0</v>
      </c>
      <c r="BL255" s="17" t="s">
        <v>376</v>
      </c>
      <c r="BM255" s="163" t="s">
        <v>633</v>
      </c>
    </row>
    <row r="256" spans="1:65" s="2" customFormat="1" ht="24.2" customHeight="1">
      <c r="A256" s="32"/>
      <c r="B256" s="150"/>
      <c r="C256" s="151" t="s">
        <v>546</v>
      </c>
      <c r="D256" s="151" t="s">
        <v>137</v>
      </c>
      <c r="E256" s="152" t="s">
        <v>547</v>
      </c>
      <c r="F256" s="153" t="s">
        <v>548</v>
      </c>
      <c r="G256" s="154" t="s">
        <v>213</v>
      </c>
      <c r="H256" s="155">
        <v>8</v>
      </c>
      <c r="I256" s="156"/>
      <c r="J256" s="157">
        <f t="shared" si="10"/>
        <v>0</v>
      </c>
      <c r="K256" s="158"/>
      <c r="L256" s="33"/>
      <c r="M256" s="159" t="s">
        <v>1</v>
      </c>
      <c r="N256" s="160" t="s">
        <v>40</v>
      </c>
      <c r="O256" s="61"/>
      <c r="P256" s="161">
        <f t="shared" si="11"/>
        <v>0</v>
      </c>
      <c r="Q256" s="161">
        <v>0</v>
      </c>
      <c r="R256" s="161">
        <f t="shared" si="12"/>
        <v>0</v>
      </c>
      <c r="S256" s="161">
        <v>0</v>
      </c>
      <c r="T256" s="162">
        <f t="shared" si="1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376</v>
      </c>
      <c r="AT256" s="163" t="s">
        <v>137</v>
      </c>
      <c r="AU256" s="163" t="s">
        <v>142</v>
      </c>
      <c r="AY256" s="17" t="s">
        <v>134</v>
      </c>
      <c r="BE256" s="164">
        <f t="shared" si="14"/>
        <v>0</v>
      </c>
      <c r="BF256" s="164">
        <f t="shared" si="15"/>
        <v>0</v>
      </c>
      <c r="BG256" s="164">
        <f t="shared" si="16"/>
        <v>0</v>
      </c>
      <c r="BH256" s="164">
        <f t="shared" si="17"/>
        <v>0</v>
      </c>
      <c r="BI256" s="164">
        <f t="shared" si="18"/>
        <v>0</v>
      </c>
      <c r="BJ256" s="17" t="s">
        <v>142</v>
      </c>
      <c r="BK256" s="164">
        <f t="shared" si="19"/>
        <v>0</v>
      </c>
      <c r="BL256" s="17" t="s">
        <v>376</v>
      </c>
      <c r="BM256" s="163" t="s">
        <v>634</v>
      </c>
    </row>
    <row r="257" spans="1:65" s="2" customFormat="1" ht="16.5" customHeight="1">
      <c r="A257" s="32"/>
      <c r="B257" s="150"/>
      <c r="C257" s="174" t="s">
        <v>550</v>
      </c>
      <c r="D257" s="174" t="s">
        <v>170</v>
      </c>
      <c r="E257" s="175" t="s">
        <v>551</v>
      </c>
      <c r="F257" s="176" t="s">
        <v>552</v>
      </c>
      <c r="G257" s="177" t="s">
        <v>213</v>
      </c>
      <c r="H257" s="178">
        <v>8</v>
      </c>
      <c r="I257" s="179"/>
      <c r="J257" s="180">
        <f t="shared" si="10"/>
        <v>0</v>
      </c>
      <c r="K257" s="181"/>
      <c r="L257" s="182"/>
      <c r="M257" s="183" t="s">
        <v>1</v>
      </c>
      <c r="N257" s="184" t="s">
        <v>40</v>
      </c>
      <c r="O257" s="61"/>
      <c r="P257" s="161">
        <f t="shared" si="11"/>
        <v>0</v>
      </c>
      <c r="Q257" s="161">
        <v>0</v>
      </c>
      <c r="R257" s="161">
        <f t="shared" si="12"/>
        <v>0</v>
      </c>
      <c r="S257" s="161">
        <v>0</v>
      </c>
      <c r="T257" s="162">
        <f t="shared" si="1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3" t="s">
        <v>381</v>
      </c>
      <c r="AT257" s="163" t="s">
        <v>170</v>
      </c>
      <c r="AU257" s="163" t="s">
        <v>142</v>
      </c>
      <c r="AY257" s="17" t="s">
        <v>134</v>
      </c>
      <c r="BE257" s="164">
        <f t="shared" si="14"/>
        <v>0</v>
      </c>
      <c r="BF257" s="164">
        <f t="shared" si="15"/>
        <v>0</v>
      </c>
      <c r="BG257" s="164">
        <f t="shared" si="16"/>
        <v>0</v>
      </c>
      <c r="BH257" s="164">
        <f t="shared" si="17"/>
        <v>0</v>
      </c>
      <c r="BI257" s="164">
        <f t="shared" si="18"/>
        <v>0</v>
      </c>
      <c r="BJ257" s="17" t="s">
        <v>142</v>
      </c>
      <c r="BK257" s="164">
        <f t="shared" si="19"/>
        <v>0</v>
      </c>
      <c r="BL257" s="17" t="s">
        <v>376</v>
      </c>
      <c r="BM257" s="163" t="s">
        <v>635</v>
      </c>
    </row>
    <row r="258" spans="1:65" s="2" customFormat="1" ht="16.5" customHeight="1">
      <c r="A258" s="32"/>
      <c r="B258" s="150"/>
      <c r="C258" s="174" t="s">
        <v>554</v>
      </c>
      <c r="D258" s="174" t="s">
        <v>170</v>
      </c>
      <c r="E258" s="175" t="s">
        <v>555</v>
      </c>
      <c r="F258" s="176" t="s">
        <v>556</v>
      </c>
      <c r="G258" s="177" t="s">
        <v>213</v>
      </c>
      <c r="H258" s="178">
        <v>16</v>
      </c>
      <c r="I258" s="179"/>
      <c r="J258" s="180">
        <f t="shared" si="10"/>
        <v>0</v>
      </c>
      <c r="K258" s="181"/>
      <c r="L258" s="182"/>
      <c r="M258" s="183" t="s">
        <v>1</v>
      </c>
      <c r="N258" s="184" t="s">
        <v>40</v>
      </c>
      <c r="O258" s="61"/>
      <c r="P258" s="161">
        <f t="shared" si="11"/>
        <v>0</v>
      </c>
      <c r="Q258" s="161">
        <v>0</v>
      </c>
      <c r="R258" s="161">
        <f t="shared" si="12"/>
        <v>0</v>
      </c>
      <c r="S258" s="161">
        <v>0</v>
      </c>
      <c r="T258" s="162">
        <f t="shared" si="13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381</v>
      </c>
      <c r="AT258" s="163" t="s">
        <v>170</v>
      </c>
      <c r="AU258" s="163" t="s">
        <v>142</v>
      </c>
      <c r="AY258" s="17" t="s">
        <v>134</v>
      </c>
      <c r="BE258" s="164">
        <f t="shared" si="14"/>
        <v>0</v>
      </c>
      <c r="BF258" s="164">
        <f t="shared" si="15"/>
        <v>0</v>
      </c>
      <c r="BG258" s="164">
        <f t="shared" si="16"/>
        <v>0</v>
      </c>
      <c r="BH258" s="164">
        <f t="shared" si="17"/>
        <v>0</v>
      </c>
      <c r="BI258" s="164">
        <f t="shared" si="18"/>
        <v>0</v>
      </c>
      <c r="BJ258" s="17" t="s">
        <v>142</v>
      </c>
      <c r="BK258" s="164">
        <f t="shared" si="19"/>
        <v>0</v>
      </c>
      <c r="BL258" s="17" t="s">
        <v>376</v>
      </c>
      <c r="BM258" s="163" t="s">
        <v>636</v>
      </c>
    </row>
    <row r="259" spans="1:65" s="2" customFormat="1" ht="16.5" customHeight="1">
      <c r="A259" s="32"/>
      <c r="B259" s="150"/>
      <c r="C259" s="174" t="s">
        <v>558</v>
      </c>
      <c r="D259" s="174" t="s">
        <v>170</v>
      </c>
      <c r="E259" s="175" t="s">
        <v>559</v>
      </c>
      <c r="F259" s="176" t="s">
        <v>560</v>
      </c>
      <c r="G259" s="177" t="s">
        <v>390</v>
      </c>
      <c r="H259" s="178">
        <v>9.8559999999999999</v>
      </c>
      <c r="I259" s="179"/>
      <c r="J259" s="180">
        <f t="shared" si="10"/>
        <v>0</v>
      </c>
      <c r="K259" s="181"/>
      <c r="L259" s="182"/>
      <c r="M259" s="183" t="s">
        <v>1</v>
      </c>
      <c r="N259" s="184" t="s">
        <v>40</v>
      </c>
      <c r="O259" s="61"/>
      <c r="P259" s="161">
        <f t="shared" si="11"/>
        <v>0</v>
      </c>
      <c r="Q259" s="161">
        <v>0</v>
      </c>
      <c r="R259" s="161">
        <f t="shared" si="12"/>
        <v>0</v>
      </c>
      <c r="S259" s="161">
        <v>0</v>
      </c>
      <c r="T259" s="162">
        <f t="shared" si="13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381</v>
      </c>
      <c r="AT259" s="163" t="s">
        <v>170</v>
      </c>
      <c r="AU259" s="163" t="s">
        <v>142</v>
      </c>
      <c r="AY259" s="17" t="s">
        <v>134</v>
      </c>
      <c r="BE259" s="164">
        <f t="shared" si="14"/>
        <v>0</v>
      </c>
      <c r="BF259" s="164">
        <f t="shared" si="15"/>
        <v>0</v>
      </c>
      <c r="BG259" s="164">
        <f t="shared" si="16"/>
        <v>0</v>
      </c>
      <c r="BH259" s="164">
        <f t="shared" si="17"/>
        <v>0</v>
      </c>
      <c r="BI259" s="164">
        <f t="shared" si="18"/>
        <v>0</v>
      </c>
      <c r="BJ259" s="17" t="s">
        <v>142</v>
      </c>
      <c r="BK259" s="164">
        <f t="shared" si="19"/>
        <v>0</v>
      </c>
      <c r="BL259" s="17" t="s">
        <v>376</v>
      </c>
      <c r="BM259" s="163" t="s">
        <v>637</v>
      </c>
    </row>
    <row r="260" spans="1:65" s="12" customFormat="1" ht="22.9" customHeight="1">
      <c r="B260" s="137"/>
      <c r="D260" s="138" t="s">
        <v>73</v>
      </c>
      <c r="E260" s="148" t="s">
        <v>432</v>
      </c>
      <c r="F260" s="148" t="s">
        <v>433</v>
      </c>
      <c r="I260" s="140"/>
      <c r="J260" s="149">
        <f>BK260</f>
        <v>0</v>
      </c>
      <c r="L260" s="137"/>
      <c r="M260" s="142"/>
      <c r="N260" s="143"/>
      <c r="O260" s="143"/>
      <c r="P260" s="144">
        <f>P261</f>
        <v>0</v>
      </c>
      <c r="Q260" s="143"/>
      <c r="R260" s="144">
        <f>R261</f>
        <v>0</v>
      </c>
      <c r="S260" s="143"/>
      <c r="T260" s="145">
        <f>T261</f>
        <v>0</v>
      </c>
      <c r="AR260" s="138" t="s">
        <v>141</v>
      </c>
      <c r="AT260" s="146" t="s">
        <v>73</v>
      </c>
      <c r="AU260" s="146" t="s">
        <v>82</v>
      </c>
      <c r="AY260" s="138" t="s">
        <v>134</v>
      </c>
      <c r="BK260" s="147">
        <f>BK261</f>
        <v>0</v>
      </c>
    </row>
    <row r="261" spans="1:65" s="2" customFormat="1" ht="33" customHeight="1">
      <c r="A261" s="32"/>
      <c r="B261" s="150"/>
      <c r="C261" s="151" t="s">
        <v>562</v>
      </c>
      <c r="D261" s="151" t="s">
        <v>137</v>
      </c>
      <c r="E261" s="152" t="s">
        <v>435</v>
      </c>
      <c r="F261" s="153" t="s">
        <v>436</v>
      </c>
      <c r="G261" s="154" t="s">
        <v>437</v>
      </c>
      <c r="H261" s="155">
        <v>15</v>
      </c>
      <c r="I261" s="156"/>
      <c r="J261" s="157">
        <f>ROUND(I261*H261,2)</f>
        <v>0</v>
      </c>
      <c r="K261" s="158"/>
      <c r="L261" s="33"/>
      <c r="M261" s="200" t="s">
        <v>1</v>
      </c>
      <c r="N261" s="201" t="s">
        <v>40</v>
      </c>
      <c r="O261" s="202"/>
      <c r="P261" s="203">
        <f>O261*H261</f>
        <v>0</v>
      </c>
      <c r="Q261" s="203">
        <v>0</v>
      </c>
      <c r="R261" s="203">
        <f>Q261*H261</f>
        <v>0</v>
      </c>
      <c r="S261" s="203">
        <v>0</v>
      </c>
      <c r="T261" s="204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3" t="s">
        <v>438</v>
      </c>
      <c r="AT261" s="163" t="s">
        <v>137</v>
      </c>
      <c r="AU261" s="163" t="s">
        <v>142</v>
      </c>
      <c r="AY261" s="17" t="s">
        <v>134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7" t="s">
        <v>142</v>
      </c>
      <c r="BK261" s="164">
        <f>ROUND(I261*H261,2)</f>
        <v>0</v>
      </c>
      <c r="BL261" s="17" t="s">
        <v>438</v>
      </c>
      <c r="BM261" s="163" t="s">
        <v>638</v>
      </c>
    </row>
    <row r="262" spans="1:65" s="2" customFormat="1" ht="6.95" customHeight="1">
      <c r="A262" s="32"/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33"/>
      <c r="M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</sheetData>
  <autoFilter ref="C128:K26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99</v>
      </c>
      <c r="L4" s="20"/>
      <c r="M4" s="96" t="s">
        <v>8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7" t="str">
        <f>'Rekapitulácia stavby'!K6</f>
        <v>Rekonštrukcia striech ubytovacích blokov a spojovacej chodby</v>
      </c>
      <c r="F7" s="248"/>
      <c r="G7" s="248"/>
      <c r="H7" s="248"/>
      <c r="L7" s="20"/>
    </row>
    <row r="8" spans="1:46" s="2" customFormat="1" ht="12" customHeight="1">
      <c r="A8" s="32"/>
      <c r="B8" s="33"/>
      <c r="C8" s="32"/>
      <c r="D8" s="27" t="s">
        <v>100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5" t="s">
        <v>639</v>
      </c>
      <c r="F9" s="249"/>
      <c r="G9" s="249"/>
      <c r="H9" s="249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10. 4. 2024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0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0" t="s">
        <v>34</v>
      </c>
      <c r="E30" s="32"/>
      <c r="F30" s="32"/>
      <c r="G30" s="32"/>
      <c r="H30" s="32"/>
      <c r="I30" s="32"/>
      <c r="J30" s="74">
        <f>ROUND(J129,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1" t="s">
        <v>38</v>
      </c>
      <c r="E33" s="38" t="s">
        <v>39</v>
      </c>
      <c r="F33" s="102">
        <f>ROUND((SUM(BE129:BE261)),  2)</f>
        <v>0</v>
      </c>
      <c r="G33" s="103"/>
      <c r="H33" s="103"/>
      <c r="I33" s="104">
        <v>0.2</v>
      </c>
      <c r="J33" s="102">
        <f>ROUND(((SUM(BE129:BE261))*I33),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40</v>
      </c>
      <c r="F34" s="102">
        <f>ROUND((SUM(BF129:BF261)),  2)</f>
        <v>0</v>
      </c>
      <c r="G34" s="103"/>
      <c r="H34" s="103"/>
      <c r="I34" s="104">
        <v>0.2</v>
      </c>
      <c r="J34" s="102">
        <f>ROUND(((SUM(BF129:BF261))*I34),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5">
        <f>ROUND((SUM(BG129:BG261)),  2)</f>
        <v>0</v>
      </c>
      <c r="G35" s="32"/>
      <c r="H35" s="32"/>
      <c r="I35" s="106">
        <v>0.2</v>
      </c>
      <c r="J35" s="105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5">
        <f>ROUND((SUM(BH129:BH261)),  2)</f>
        <v>0</v>
      </c>
      <c r="G36" s="32"/>
      <c r="H36" s="32"/>
      <c r="I36" s="106">
        <v>0.2</v>
      </c>
      <c r="J36" s="105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43</v>
      </c>
      <c r="F37" s="102">
        <f>ROUND((SUM(BI129:BI261)),  2)</f>
        <v>0</v>
      </c>
      <c r="G37" s="103"/>
      <c r="H37" s="103"/>
      <c r="I37" s="104">
        <v>0</v>
      </c>
      <c r="J37" s="102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7"/>
      <c r="D39" s="108" t="s">
        <v>44</v>
      </c>
      <c r="E39" s="63"/>
      <c r="F39" s="63"/>
      <c r="G39" s="109" t="s">
        <v>45</v>
      </c>
      <c r="H39" s="110" t="s">
        <v>46</v>
      </c>
      <c r="I39" s="63"/>
      <c r="J39" s="111">
        <f>SUM(J30:J37)</f>
        <v>0</v>
      </c>
      <c r="K39" s="11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13" t="s">
        <v>50</v>
      </c>
      <c r="G61" s="48" t="s">
        <v>49</v>
      </c>
      <c r="H61" s="35"/>
      <c r="I61" s="35"/>
      <c r="J61" s="114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13" t="s">
        <v>50</v>
      </c>
      <c r="G76" s="48" t="s">
        <v>49</v>
      </c>
      <c r="H76" s="35"/>
      <c r="I76" s="35"/>
      <c r="J76" s="114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7" t="str">
        <f>E7</f>
        <v>Rekonštrukcia striech ubytovacích blokov a spojovacej chodby</v>
      </c>
      <c r="F85" s="248"/>
      <c r="G85" s="248"/>
      <c r="H85" s="248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100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5" t="str">
        <f>E9</f>
        <v>03/2024-A8 - Blok A8</v>
      </c>
      <c r="F87" s="249"/>
      <c r="G87" s="249"/>
      <c r="H87" s="249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Tornaľa</v>
      </c>
      <c r="G89" s="32"/>
      <c r="H89" s="32"/>
      <c r="I89" s="27" t="s">
        <v>20</v>
      </c>
      <c r="J89" s="58" t="str">
        <f>IF(J12="","",J12)</f>
        <v>10. 4. 2024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22</v>
      </c>
      <c r="D91" s="32"/>
      <c r="E91" s="32"/>
      <c r="F91" s="25" t="str">
        <f>E15</f>
        <v>DD a DSS Tornaľa</v>
      </c>
      <c r="G91" s="32"/>
      <c r="H91" s="32"/>
      <c r="I91" s="27" t="s">
        <v>28</v>
      </c>
      <c r="J91" s="30" t="str">
        <f>E21</f>
        <v>STAVOMAT RS s.r.o., Rimavská Sobota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7" t="s">
        <v>105</v>
      </c>
      <c r="D96" s="32"/>
      <c r="E96" s="32"/>
      <c r="F96" s="32"/>
      <c r="G96" s="32"/>
      <c r="H96" s="32"/>
      <c r="I96" s="32"/>
      <c r="J96" s="74">
        <f>J129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106</v>
      </c>
    </row>
    <row r="97" spans="1:31" s="9" customFormat="1" ht="24.95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899999999999999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899999999999999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899999999999999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899999999999999" customHeight="1">
      <c r="B101" s="122"/>
      <c r="D101" s="123" t="s">
        <v>111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1:31" s="9" customFormat="1" ht="24.95" customHeight="1">
      <c r="B102" s="118"/>
      <c r="D102" s="119" t="s">
        <v>112</v>
      </c>
      <c r="E102" s="120"/>
      <c r="F102" s="120"/>
      <c r="G102" s="120"/>
      <c r="H102" s="120"/>
      <c r="I102" s="120"/>
      <c r="J102" s="121">
        <f>J150</f>
        <v>0</v>
      </c>
      <c r="L102" s="118"/>
    </row>
    <row r="103" spans="1:31" s="10" customFormat="1" ht="19.899999999999999" customHeight="1">
      <c r="B103" s="122"/>
      <c r="D103" s="123" t="s">
        <v>113</v>
      </c>
      <c r="E103" s="124"/>
      <c r="F103" s="124"/>
      <c r="G103" s="124"/>
      <c r="H103" s="124"/>
      <c r="I103" s="124"/>
      <c r="J103" s="125">
        <f>J151</f>
        <v>0</v>
      </c>
      <c r="L103" s="122"/>
    </row>
    <row r="104" spans="1:31" s="10" customFormat="1" ht="19.899999999999999" customHeight="1">
      <c r="B104" s="122"/>
      <c r="D104" s="123" t="s">
        <v>114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31" s="10" customFormat="1" ht="19.899999999999999" customHeight="1">
      <c r="B105" s="122"/>
      <c r="D105" s="123" t="s">
        <v>115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31" s="10" customFormat="1" ht="19.899999999999999" customHeight="1">
      <c r="B106" s="122"/>
      <c r="D106" s="123" t="s">
        <v>116</v>
      </c>
      <c r="E106" s="124"/>
      <c r="F106" s="124"/>
      <c r="G106" s="124"/>
      <c r="H106" s="124"/>
      <c r="I106" s="124"/>
      <c r="J106" s="125">
        <f>J199</f>
        <v>0</v>
      </c>
      <c r="L106" s="122"/>
    </row>
    <row r="107" spans="1:31" s="9" customFormat="1" ht="24.95" customHeight="1">
      <c r="B107" s="118"/>
      <c r="D107" s="119" t="s">
        <v>117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1:31" s="10" customFormat="1" ht="19.899999999999999" customHeight="1">
      <c r="B108" s="122"/>
      <c r="D108" s="123" t="s">
        <v>118</v>
      </c>
      <c r="E108" s="124"/>
      <c r="F108" s="124"/>
      <c r="G108" s="124"/>
      <c r="H108" s="124"/>
      <c r="I108" s="124"/>
      <c r="J108" s="125">
        <f>J231</f>
        <v>0</v>
      </c>
      <c r="L108" s="122"/>
    </row>
    <row r="109" spans="1:31" s="10" customFormat="1" ht="19.899999999999999" customHeight="1">
      <c r="B109" s="122"/>
      <c r="D109" s="123" t="s">
        <v>119</v>
      </c>
      <c r="E109" s="124"/>
      <c r="F109" s="124"/>
      <c r="G109" s="124"/>
      <c r="H109" s="124"/>
      <c r="I109" s="124"/>
      <c r="J109" s="125">
        <f>J260</f>
        <v>0</v>
      </c>
      <c r="L109" s="122"/>
    </row>
    <row r="110" spans="1:31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120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14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47" t="str">
        <f>E7</f>
        <v>Rekonštrukcia striech ubytovacích blokov a spojovacej chodby</v>
      </c>
      <c r="F119" s="248"/>
      <c r="G119" s="248"/>
      <c r="H119" s="24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100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05" t="str">
        <f>E9</f>
        <v>03/2024-A8 - Blok A8</v>
      </c>
      <c r="F121" s="249"/>
      <c r="G121" s="249"/>
      <c r="H121" s="249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F12</f>
        <v>Tornaľa</v>
      </c>
      <c r="G123" s="32"/>
      <c r="H123" s="32"/>
      <c r="I123" s="27" t="s">
        <v>20</v>
      </c>
      <c r="J123" s="58" t="str">
        <f>IF(J12="","",J12)</f>
        <v>10. 4. 2024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40.15" customHeight="1">
      <c r="A125" s="32"/>
      <c r="B125" s="33"/>
      <c r="C125" s="27" t="s">
        <v>22</v>
      </c>
      <c r="D125" s="32"/>
      <c r="E125" s="32"/>
      <c r="F125" s="25" t="str">
        <f>E15</f>
        <v>DD a DSS Tornaľa</v>
      </c>
      <c r="G125" s="32"/>
      <c r="H125" s="32"/>
      <c r="I125" s="27" t="s">
        <v>28</v>
      </c>
      <c r="J125" s="30" t="str">
        <f>E21</f>
        <v>STAVOMAT RS s.r.o., Rimavská Sobota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 t="str">
        <f>IF(E18="","",E18)</f>
        <v>Vyplň údaj</v>
      </c>
      <c r="G126" s="32"/>
      <c r="H126" s="32"/>
      <c r="I126" s="27" t="s">
        <v>31</v>
      </c>
      <c r="J126" s="30" t="str">
        <f>E24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6"/>
      <c r="B128" s="127"/>
      <c r="C128" s="128" t="s">
        <v>121</v>
      </c>
      <c r="D128" s="129" t="s">
        <v>59</v>
      </c>
      <c r="E128" s="129" t="s">
        <v>55</v>
      </c>
      <c r="F128" s="129" t="s">
        <v>56</v>
      </c>
      <c r="G128" s="129" t="s">
        <v>122</v>
      </c>
      <c r="H128" s="129" t="s">
        <v>123</v>
      </c>
      <c r="I128" s="129" t="s">
        <v>124</v>
      </c>
      <c r="J128" s="130" t="s">
        <v>104</v>
      </c>
      <c r="K128" s="131" t="s">
        <v>125</v>
      </c>
      <c r="L128" s="132"/>
      <c r="M128" s="65" t="s">
        <v>1</v>
      </c>
      <c r="N128" s="66" t="s">
        <v>38</v>
      </c>
      <c r="O128" s="66" t="s">
        <v>126</v>
      </c>
      <c r="P128" s="66" t="s">
        <v>127</v>
      </c>
      <c r="Q128" s="66" t="s">
        <v>128</v>
      </c>
      <c r="R128" s="66" t="s">
        <v>129</v>
      </c>
      <c r="S128" s="66" t="s">
        <v>130</v>
      </c>
      <c r="T128" s="67" t="s">
        <v>131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2"/>
      <c r="B129" s="33"/>
      <c r="C129" s="72" t="s">
        <v>105</v>
      </c>
      <c r="D129" s="32"/>
      <c r="E129" s="32"/>
      <c r="F129" s="32"/>
      <c r="G129" s="32"/>
      <c r="H129" s="32"/>
      <c r="I129" s="32"/>
      <c r="J129" s="133">
        <f>BK129</f>
        <v>0</v>
      </c>
      <c r="K129" s="32"/>
      <c r="L129" s="33"/>
      <c r="M129" s="68"/>
      <c r="N129" s="59"/>
      <c r="O129" s="69"/>
      <c r="P129" s="134">
        <f>P130+P150+P230</f>
        <v>0</v>
      </c>
      <c r="Q129" s="69"/>
      <c r="R129" s="134">
        <f>R130+R150+R230</f>
        <v>27.566151636900006</v>
      </c>
      <c r="S129" s="69"/>
      <c r="T129" s="135">
        <f>T130+T150+T230</f>
        <v>2.5637512500000001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73</v>
      </c>
      <c r="AU129" s="17" t="s">
        <v>106</v>
      </c>
      <c r="BK129" s="136">
        <f>BK130+BK150+BK230</f>
        <v>0</v>
      </c>
    </row>
    <row r="130" spans="1:65" s="12" customFormat="1" ht="25.9" customHeight="1">
      <c r="B130" s="137"/>
      <c r="D130" s="138" t="s">
        <v>73</v>
      </c>
      <c r="E130" s="139" t="s">
        <v>132</v>
      </c>
      <c r="F130" s="139" t="s">
        <v>133</v>
      </c>
      <c r="I130" s="140"/>
      <c r="J130" s="141">
        <f>BK130</f>
        <v>0</v>
      </c>
      <c r="L130" s="137"/>
      <c r="M130" s="142"/>
      <c r="N130" s="143"/>
      <c r="O130" s="143"/>
      <c r="P130" s="144">
        <f>P131+P140+P145+P148</f>
        <v>0</v>
      </c>
      <c r="Q130" s="143"/>
      <c r="R130" s="144">
        <f>R131+R140+R145+R148</f>
        <v>16.062634720260004</v>
      </c>
      <c r="S130" s="143"/>
      <c r="T130" s="145">
        <f>T131+T140+T145+T148</f>
        <v>0</v>
      </c>
      <c r="AR130" s="138" t="s">
        <v>82</v>
      </c>
      <c r="AT130" s="146" t="s">
        <v>73</v>
      </c>
      <c r="AU130" s="146" t="s">
        <v>74</v>
      </c>
      <c r="AY130" s="138" t="s">
        <v>134</v>
      </c>
      <c r="BK130" s="147">
        <f>BK131+BK140+BK145+BK148</f>
        <v>0</v>
      </c>
    </row>
    <row r="131" spans="1:65" s="12" customFormat="1" ht="22.9" customHeight="1">
      <c r="B131" s="137"/>
      <c r="D131" s="138" t="s">
        <v>73</v>
      </c>
      <c r="E131" s="148" t="s">
        <v>135</v>
      </c>
      <c r="F131" s="148" t="s">
        <v>136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SUM(P132:P139)</f>
        <v>0</v>
      </c>
      <c r="Q131" s="143"/>
      <c r="R131" s="144">
        <f>SUM(R132:R139)</f>
        <v>15.881977270260002</v>
      </c>
      <c r="S131" s="143"/>
      <c r="T131" s="145">
        <f>SUM(T132:T139)</f>
        <v>0</v>
      </c>
      <c r="AR131" s="138" t="s">
        <v>82</v>
      </c>
      <c r="AT131" s="146" t="s">
        <v>73</v>
      </c>
      <c r="AU131" s="146" t="s">
        <v>82</v>
      </c>
      <c r="AY131" s="138" t="s">
        <v>134</v>
      </c>
      <c r="BK131" s="147">
        <f>SUM(BK132:BK139)</f>
        <v>0</v>
      </c>
    </row>
    <row r="132" spans="1:65" s="2" customFormat="1" ht="24.2" customHeight="1">
      <c r="A132" s="32"/>
      <c r="B132" s="150"/>
      <c r="C132" s="151" t="s">
        <v>82</v>
      </c>
      <c r="D132" s="151" t="s">
        <v>137</v>
      </c>
      <c r="E132" s="152" t="s">
        <v>138</v>
      </c>
      <c r="F132" s="153" t="s">
        <v>139</v>
      </c>
      <c r="G132" s="154" t="s">
        <v>140</v>
      </c>
      <c r="H132" s="155">
        <v>5.3630000000000004</v>
      </c>
      <c r="I132" s="156"/>
      <c r="J132" s="157">
        <f>ROUND(I132*H132,2)</f>
        <v>0</v>
      </c>
      <c r="K132" s="158"/>
      <c r="L132" s="33"/>
      <c r="M132" s="159" t="s">
        <v>1</v>
      </c>
      <c r="N132" s="160" t="s">
        <v>40</v>
      </c>
      <c r="O132" s="61"/>
      <c r="P132" s="161">
        <f>O132*H132</f>
        <v>0</v>
      </c>
      <c r="Q132" s="161">
        <v>2.2119</v>
      </c>
      <c r="R132" s="161">
        <f>Q132*H132</f>
        <v>11.8624197</v>
      </c>
      <c r="S132" s="161">
        <v>0</v>
      </c>
      <c r="T132" s="16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3" t="s">
        <v>141</v>
      </c>
      <c r="AT132" s="163" t="s">
        <v>137</v>
      </c>
      <c r="AU132" s="163" t="s">
        <v>142</v>
      </c>
      <c r="AY132" s="17" t="s">
        <v>134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142</v>
      </c>
      <c r="BK132" s="164">
        <f>ROUND(I132*H132,2)</f>
        <v>0</v>
      </c>
      <c r="BL132" s="17" t="s">
        <v>141</v>
      </c>
      <c r="BM132" s="163" t="s">
        <v>640</v>
      </c>
    </row>
    <row r="133" spans="1:65" s="13" customFormat="1" ht="22.5">
      <c r="B133" s="165"/>
      <c r="D133" s="166" t="s">
        <v>144</v>
      </c>
      <c r="E133" s="167" t="s">
        <v>1</v>
      </c>
      <c r="F133" s="168" t="s">
        <v>145</v>
      </c>
      <c r="H133" s="169">
        <v>5.3630000000000004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144</v>
      </c>
      <c r="AU133" s="167" t="s">
        <v>142</v>
      </c>
      <c r="AV133" s="13" t="s">
        <v>142</v>
      </c>
      <c r="AW133" s="13" t="s">
        <v>30</v>
      </c>
      <c r="AX133" s="13" t="s">
        <v>82</v>
      </c>
      <c r="AY133" s="167" t="s">
        <v>134</v>
      </c>
    </row>
    <row r="134" spans="1:65" s="2" customFormat="1" ht="24.2" customHeight="1">
      <c r="A134" s="32"/>
      <c r="B134" s="150"/>
      <c r="C134" s="151" t="s">
        <v>142</v>
      </c>
      <c r="D134" s="151" t="s">
        <v>137</v>
      </c>
      <c r="E134" s="152" t="s">
        <v>146</v>
      </c>
      <c r="F134" s="153" t="s">
        <v>147</v>
      </c>
      <c r="G134" s="154" t="s">
        <v>148</v>
      </c>
      <c r="H134" s="155">
        <v>38.201999999999998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40</v>
      </c>
      <c r="O134" s="61"/>
      <c r="P134" s="161">
        <f>O134*H134</f>
        <v>0</v>
      </c>
      <c r="Q134" s="161">
        <v>3.96E-3</v>
      </c>
      <c r="R134" s="161">
        <f>Q134*H134</f>
        <v>0.15127991999999998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141</v>
      </c>
      <c r="AT134" s="163" t="s">
        <v>137</v>
      </c>
      <c r="AU134" s="163" t="s">
        <v>142</v>
      </c>
      <c r="AY134" s="17" t="s">
        <v>134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142</v>
      </c>
      <c r="BK134" s="164">
        <f>ROUND(I134*H134,2)</f>
        <v>0</v>
      </c>
      <c r="BL134" s="17" t="s">
        <v>141</v>
      </c>
      <c r="BM134" s="163" t="s">
        <v>641</v>
      </c>
    </row>
    <row r="135" spans="1:65" s="13" customFormat="1" ht="11.25">
      <c r="B135" s="165"/>
      <c r="D135" s="166" t="s">
        <v>144</v>
      </c>
      <c r="E135" s="167" t="s">
        <v>1</v>
      </c>
      <c r="F135" s="168" t="s">
        <v>150</v>
      </c>
      <c r="H135" s="169">
        <v>38.201999999999998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144</v>
      </c>
      <c r="AU135" s="167" t="s">
        <v>142</v>
      </c>
      <c r="AV135" s="13" t="s">
        <v>142</v>
      </c>
      <c r="AW135" s="13" t="s">
        <v>30</v>
      </c>
      <c r="AX135" s="13" t="s">
        <v>82</v>
      </c>
      <c r="AY135" s="167" t="s">
        <v>134</v>
      </c>
    </row>
    <row r="136" spans="1:65" s="2" customFormat="1" ht="24.2" customHeight="1">
      <c r="A136" s="32"/>
      <c r="B136" s="150"/>
      <c r="C136" s="151" t="s">
        <v>135</v>
      </c>
      <c r="D136" s="151" t="s">
        <v>137</v>
      </c>
      <c r="E136" s="152" t="s">
        <v>151</v>
      </c>
      <c r="F136" s="153" t="s">
        <v>152</v>
      </c>
      <c r="G136" s="154" t="s">
        <v>148</v>
      </c>
      <c r="H136" s="155">
        <v>38.201999999999998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40</v>
      </c>
      <c r="O136" s="61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141</v>
      </c>
      <c r="AT136" s="163" t="s">
        <v>137</v>
      </c>
      <c r="AU136" s="163" t="s">
        <v>142</v>
      </c>
      <c r="AY136" s="17" t="s">
        <v>134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7" t="s">
        <v>142</v>
      </c>
      <c r="BK136" s="164">
        <f>ROUND(I136*H136,2)</f>
        <v>0</v>
      </c>
      <c r="BL136" s="17" t="s">
        <v>141</v>
      </c>
      <c r="BM136" s="163" t="s">
        <v>642</v>
      </c>
    </row>
    <row r="137" spans="1:65" s="2" customFormat="1" ht="16.5" customHeight="1">
      <c r="A137" s="32"/>
      <c r="B137" s="150"/>
      <c r="C137" s="151" t="s">
        <v>141</v>
      </c>
      <c r="D137" s="151" t="s">
        <v>137</v>
      </c>
      <c r="E137" s="152" t="s">
        <v>154</v>
      </c>
      <c r="F137" s="153" t="s">
        <v>155</v>
      </c>
      <c r="G137" s="154" t="s">
        <v>156</v>
      </c>
      <c r="H137" s="155">
        <v>0.42899999999999999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40</v>
      </c>
      <c r="O137" s="61"/>
      <c r="P137" s="161">
        <f>O137*H137</f>
        <v>0</v>
      </c>
      <c r="Q137" s="161">
        <v>1.0152039399999999</v>
      </c>
      <c r="R137" s="161">
        <f>Q137*H137</f>
        <v>0.43552249025999995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141</v>
      </c>
      <c r="AT137" s="163" t="s">
        <v>137</v>
      </c>
      <c r="AU137" s="163" t="s">
        <v>142</v>
      </c>
      <c r="AY137" s="17" t="s">
        <v>134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142</v>
      </c>
      <c r="BK137" s="164">
        <f>ROUND(I137*H137,2)</f>
        <v>0</v>
      </c>
      <c r="BL137" s="17" t="s">
        <v>141</v>
      </c>
      <c r="BM137" s="163" t="s">
        <v>643</v>
      </c>
    </row>
    <row r="138" spans="1:65" s="2" customFormat="1" ht="33" customHeight="1">
      <c r="A138" s="32"/>
      <c r="B138" s="150"/>
      <c r="C138" s="151" t="s">
        <v>158</v>
      </c>
      <c r="D138" s="151" t="s">
        <v>137</v>
      </c>
      <c r="E138" s="152" t="s">
        <v>159</v>
      </c>
      <c r="F138" s="153" t="s">
        <v>160</v>
      </c>
      <c r="G138" s="154" t="s">
        <v>148</v>
      </c>
      <c r="H138" s="155">
        <v>30.859000000000002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40</v>
      </c>
      <c r="O138" s="61"/>
      <c r="P138" s="161">
        <f>O138*H138</f>
        <v>0</v>
      </c>
      <c r="Q138" s="161">
        <v>0.11124000000000001</v>
      </c>
      <c r="R138" s="161">
        <f>Q138*H138</f>
        <v>3.4327551600000006</v>
      </c>
      <c r="S138" s="161">
        <v>0</v>
      </c>
      <c r="T138" s="16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141</v>
      </c>
      <c r="AT138" s="163" t="s">
        <v>137</v>
      </c>
      <c r="AU138" s="163" t="s">
        <v>142</v>
      </c>
      <c r="AY138" s="17" t="s">
        <v>134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142</v>
      </c>
      <c r="BK138" s="164">
        <f>ROUND(I138*H138,2)</f>
        <v>0</v>
      </c>
      <c r="BL138" s="17" t="s">
        <v>141</v>
      </c>
      <c r="BM138" s="163" t="s">
        <v>644</v>
      </c>
    </row>
    <row r="139" spans="1:65" s="13" customFormat="1" ht="11.25">
      <c r="B139" s="165"/>
      <c r="D139" s="166" t="s">
        <v>144</v>
      </c>
      <c r="E139" s="167" t="s">
        <v>1</v>
      </c>
      <c r="F139" s="168" t="s">
        <v>162</v>
      </c>
      <c r="H139" s="169">
        <v>30.859000000000002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144</v>
      </c>
      <c r="AU139" s="167" t="s">
        <v>142</v>
      </c>
      <c r="AV139" s="13" t="s">
        <v>142</v>
      </c>
      <c r="AW139" s="13" t="s">
        <v>30</v>
      </c>
      <c r="AX139" s="13" t="s">
        <v>82</v>
      </c>
      <c r="AY139" s="167" t="s">
        <v>134</v>
      </c>
    </row>
    <row r="140" spans="1:65" s="12" customFormat="1" ht="22.9" customHeight="1">
      <c r="B140" s="137"/>
      <c r="D140" s="138" t="s">
        <v>73</v>
      </c>
      <c r="E140" s="148" t="s">
        <v>141</v>
      </c>
      <c r="F140" s="148" t="s">
        <v>163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SUM(P141:P144)</f>
        <v>0</v>
      </c>
      <c r="Q140" s="143"/>
      <c r="R140" s="144">
        <f>SUM(R141:R144)</f>
        <v>1.494345E-2</v>
      </c>
      <c r="S140" s="143"/>
      <c r="T140" s="145">
        <f>SUM(T141:T144)</f>
        <v>0</v>
      </c>
      <c r="AR140" s="138" t="s">
        <v>82</v>
      </c>
      <c r="AT140" s="146" t="s">
        <v>73</v>
      </c>
      <c r="AU140" s="146" t="s">
        <v>82</v>
      </c>
      <c r="AY140" s="138" t="s">
        <v>134</v>
      </c>
      <c r="BK140" s="147">
        <f>SUM(BK141:BK144)</f>
        <v>0</v>
      </c>
    </row>
    <row r="141" spans="1:65" s="2" customFormat="1" ht="33" customHeight="1">
      <c r="A141" s="32"/>
      <c r="B141" s="150"/>
      <c r="C141" s="151" t="s">
        <v>164</v>
      </c>
      <c r="D141" s="151" t="s">
        <v>137</v>
      </c>
      <c r="E141" s="152" t="s">
        <v>165</v>
      </c>
      <c r="F141" s="153" t="s">
        <v>166</v>
      </c>
      <c r="G141" s="154" t="s">
        <v>148</v>
      </c>
      <c r="H141" s="155">
        <v>7.9379999999999997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40</v>
      </c>
      <c r="O141" s="61"/>
      <c r="P141" s="161">
        <f>O141*H141</f>
        <v>0</v>
      </c>
      <c r="Q141" s="161">
        <v>1.4999999999999999E-4</v>
      </c>
      <c r="R141" s="161">
        <f>Q141*H141</f>
        <v>1.1906999999999998E-3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141</v>
      </c>
      <c r="AT141" s="163" t="s">
        <v>137</v>
      </c>
      <c r="AU141" s="163" t="s">
        <v>142</v>
      </c>
      <c r="AY141" s="17" t="s">
        <v>134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142</v>
      </c>
      <c r="BK141" s="164">
        <f>ROUND(I141*H141,2)</f>
        <v>0</v>
      </c>
      <c r="BL141" s="17" t="s">
        <v>141</v>
      </c>
      <c r="BM141" s="163" t="s">
        <v>645</v>
      </c>
    </row>
    <row r="142" spans="1:65" s="13" customFormat="1" ht="11.25">
      <c r="B142" s="165"/>
      <c r="D142" s="166" t="s">
        <v>144</v>
      </c>
      <c r="E142" s="167" t="s">
        <v>1</v>
      </c>
      <c r="F142" s="168" t="s">
        <v>168</v>
      </c>
      <c r="H142" s="169">
        <v>7.9379999999999997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144</v>
      </c>
      <c r="AU142" s="167" t="s">
        <v>142</v>
      </c>
      <c r="AV142" s="13" t="s">
        <v>142</v>
      </c>
      <c r="AW142" s="13" t="s">
        <v>30</v>
      </c>
      <c r="AX142" s="13" t="s">
        <v>82</v>
      </c>
      <c r="AY142" s="167" t="s">
        <v>134</v>
      </c>
    </row>
    <row r="143" spans="1:65" s="2" customFormat="1" ht="16.5" customHeight="1">
      <c r="A143" s="32"/>
      <c r="B143" s="150"/>
      <c r="C143" s="174" t="s">
        <v>169</v>
      </c>
      <c r="D143" s="174" t="s">
        <v>170</v>
      </c>
      <c r="E143" s="175" t="s">
        <v>171</v>
      </c>
      <c r="F143" s="176" t="s">
        <v>172</v>
      </c>
      <c r="G143" s="177" t="s">
        <v>148</v>
      </c>
      <c r="H143" s="178">
        <v>8.3350000000000009</v>
      </c>
      <c r="I143" s="179"/>
      <c r="J143" s="180">
        <f>ROUND(I143*H143,2)</f>
        <v>0</v>
      </c>
      <c r="K143" s="181"/>
      <c r="L143" s="182"/>
      <c r="M143" s="183" t="s">
        <v>1</v>
      </c>
      <c r="N143" s="184" t="s">
        <v>40</v>
      </c>
      <c r="O143" s="61"/>
      <c r="P143" s="161">
        <f>O143*H143</f>
        <v>0</v>
      </c>
      <c r="Q143" s="161">
        <v>1.65E-3</v>
      </c>
      <c r="R143" s="161">
        <f>Q143*H143</f>
        <v>1.3752750000000001E-2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173</v>
      </c>
      <c r="AT143" s="163" t="s">
        <v>170</v>
      </c>
      <c r="AU143" s="163" t="s">
        <v>142</v>
      </c>
      <c r="AY143" s="17" t="s">
        <v>134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7" t="s">
        <v>142</v>
      </c>
      <c r="BK143" s="164">
        <f>ROUND(I143*H143,2)</f>
        <v>0</v>
      </c>
      <c r="BL143" s="17" t="s">
        <v>141</v>
      </c>
      <c r="BM143" s="163" t="s">
        <v>646</v>
      </c>
    </row>
    <row r="144" spans="1:65" s="13" customFormat="1" ht="11.25">
      <c r="B144" s="165"/>
      <c r="D144" s="166" t="s">
        <v>144</v>
      </c>
      <c r="F144" s="168" t="s">
        <v>175</v>
      </c>
      <c r="H144" s="169">
        <v>8.3350000000000009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144</v>
      </c>
      <c r="AU144" s="167" t="s">
        <v>142</v>
      </c>
      <c r="AV144" s="13" t="s">
        <v>142</v>
      </c>
      <c r="AW144" s="13" t="s">
        <v>3</v>
      </c>
      <c r="AX144" s="13" t="s">
        <v>82</v>
      </c>
      <c r="AY144" s="167" t="s">
        <v>134</v>
      </c>
    </row>
    <row r="145" spans="1:65" s="12" customFormat="1" ht="22.9" customHeight="1">
      <c r="B145" s="137"/>
      <c r="D145" s="138" t="s">
        <v>73</v>
      </c>
      <c r="E145" s="148" t="s">
        <v>164</v>
      </c>
      <c r="F145" s="148" t="s">
        <v>176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SUM(P146:P147)</f>
        <v>0</v>
      </c>
      <c r="Q145" s="143"/>
      <c r="R145" s="144">
        <f>SUM(R146:R147)</f>
        <v>0.165714</v>
      </c>
      <c r="S145" s="143"/>
      <c r="T145" s="145">
        <f>SUM(T146:T147)</f>
        <v>0</v>
      </c>
      <c r="AR145" s="138" t="s">
        <v>82</v>
      </c>
      <c r="AT145" s="146" t="s">
        <v>73</v>
      </c>
      <c r="AU145" s="146" t="s">
        <v>82</v>
      </c>
      <c r="AY145" s="138" t="s">
        <v>134</v>
      </c>
      <c r="BK145" s="147">
        <f>SUM(BK146:BK147)</f>
        <v>0</v>
      </c>
    </row>
    <row r="146" spans="1:65" s="2" customFormat="1" ht="24.2" customHeight="1">
      <c r="A146" s="32"/>
      <c r="B146" s="150"/>
      <c r="C146" s="151" t="s">
        <v>173</v>
      </c>
      <c r="D146" s="151" t="s">
        <v>137</v>
      </c>
      <c r="E146" s="152" t="s">
        <v>177</v>
      </c>
      <c r="F146" s="153" t="s">
        <v>178</v>
      </c>
      <c r="G146" s="154" t="s">
        <v>148</v>
      </c>
      <c r="H146" s="155">
        <v>14.2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40</v>
      </c>
      <c r="O146" s="61"/>
      <c r="P146" s="161">
        <f>O146*H146</f>
        <v>0</v>
      </c>
      <c r="Q146" s="161">
        <v>1.167E-2</v>
      </c>
      <c r="R146" s="161">
        <f>Q146*H146</f>
        <v>0.165714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141</v>
      </c>
      <c r="AT146" s="163" t="s">
        <v>137</v>
      </c>
      <c r="AU146" s="163" t="s">
        <v>142</v>
      </c>
      <c r="AY146" s="17" t="s">
        <v>134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142</v>
      </c>
      <c r="BK146" s="164">
        <f>ROUND(I146*H146,2)</f>
        <v>0</v>
      </c>
      <c r="BL146" s="17" t="s">
        <v>141</v>
      </c>
      <c r="BM146" s="163" t="s">
        <v>647</v>
      </c>
    </row>
    <row r="147" spans="1:65" s="13" customFormat="1" ht="11.25">
      <c r="B147" s="165"/>
      <c r="D147" s="166" t="s">
        <v>144</v>
      </c>
      <c r="E147" s="167" t="s">
        <v>1</v>
      </c>
      <c r="F147" s="168" t="s">
        <v>180</v>
      </c>
      <c r="H147" s="169">
        <v>14.2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144</v>
      </c>
      <c r="AU147" s="167" t="s">
        <v>142</v>
      </c>
      <c r="AV147" s="13" t="s">
        <v>142</v>
      </c>
      <c r="AW147" s="13" t="s">
        <v>30</v>
      </c>
      <c r="AX147" s="13" t="s">
        <v>82</v>
      </c>
      <c r="AY147" s="167" t="s">
        <v>134</v>
      </c>
    </row>
    <row r="148" spans="1:65" s="12" customFormat="1" ht="22.9" customHeight="1">
      <c r="B148" s="137"/>
      <c r="D148" s="138" t="s">
        <v>73</v>
      </c>
      <c r="E148" s="148" t="s">
        <v>181</v>
      </c>
      <c r="F148" s="148" t="s">
        <v>182</v>
      </c>
      <c r="I148" s="140"/>
      <c r="J148" s="149">
        <f>BK148</f>
        <v>0</v>
      </c>
      <c r="L148" s="137"/>
      <c r="M148" s="142"/>
      <c r="N148" s="143"/>
      <c r="O148" s="143"/>
      <c r="P148" s="144">
        <f>P149</f>
        <v>0</v>
      </c>
      <c r="Q148" s="143"/>
      <c r="R148" s="144">
        <f>R149</f>
        <v>0</v>
      </c>
      <c r="S148" s="143"/>
      <c r="T148" s="145">
        <f>T149</f>
        <v>0</v>
      </c>
      <c r="AR148" s="138" t="s">
        <v>82</v>
      </c>
      <c r="AT148" s="146" t="s">
        <v>73</v>
      </c>
      <c r="AU148" s="146" t="s">
        <v>82</v>
      </c>
      <c r="AY148" s="138" t="s">
        <v>134</v>
      </c>
      <c r="BK148" s="147">
        <f>BK149</f>
        <v>0</v>
      </c>
    </row>
    <row r="149" spans="1:65" s="2" customFormat="1" ht="24.2" customHeight="1">
      <c r="A149" s="32"/>
      <c r="B149" s="150"/>
      <c r="C149" s="151" t="s">
        <v>183</v>
      </c>
      <c r="D149" s="151" t="s">
        <v>137</v>
      </c>
      <c r="E149" s="152" t="s">
        <v>184</v>
      </c>
      <c r="F149" s="153" t="s">
        <v>185</v>
      </c>
      <c r="G149" s="154" t="s">
        <v>156</v>
      </c>
      <c r="H149" s="155">
        <v>16.062999999999999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40</v>
      </c>
      <c r="O149" s="61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141</v>
      </c>
      <c r="AT149" s="163" t="s">
        <v>137</v>
      </c>
      <c r="AU149" s="163" t="s">
        <v>142</v>
      </c>
      <c r="AY149" s="17" t="s">
        <v>134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142</v>
      </c>
      <c r="BK149" s="164">
        <f>ROUND(I149*H149,2)</f>
        <v>0</v>
      </c>
      <c r="BL149" s="17" t="s">
        <v>141</v>
      </c>
      <c r="BM149" s="163" t="s">
        <v>648</v>
      </c>
    </row>
    <row r="150" spans="1:65" s="12" customFormat="1" ht="25.9" customHeight="1">
      <c r="B150" s="137"/>
      <c r="D150" s="138" t="s">
        <v>73</v>
      </c>
      <c r="E150" s="139" t="s">
        <v>187</v>
      </c>
      <c r="F150" s="139" t="s">
        <v>188</v>
      </c>
      <c r="I150" s="140"/>
      <c r="J150" s="141">
        <f>BK150</f>
        <v>0</v>
      </c>
      <c r="L150" s="137"/>
      <c r="M150" s="142"/>
      <c r="N150" s="143"/>
      <c r="O150" s="143"/>
      <c r="P150" s="144">
        <f>P151+P168+P174+P199</f>
        <v>0</v>
      </c>
      <c r="Q150" s="143"/>
      <c r="R150" s="144">
        <f>R151+R168+R174+R199</f>
        <v>11.452756916640002</v>
      </c>
      <c r="S150" s="143"/>
      <c r="T150" s="145">
        <f>T151+T168+T174+T199</f>
        <v>2.5637512500000001</v>
      </c>
      <c r="AR150" s="138" t="s">
        <v>142</v>
      </c>
      <c r="AT150" s="146" t="s">
        <v>73</v>
      </c>
      <c r="AU150" s="146" t="s">
        <v>74</v>
      </c>
      <c r="AY150" s="138" t="s">
        <v>134</v>
      </c>
      <c r="BK150" s="147">
        <f>BK151+BK168+BK174+BK199</f>
        <v>0</v>
      </c>
    </row>
    <row r="151" spans="1:65" s="12" customFormat="1" ht="22.9" customHeight="1">
      <c r="B151" s="137"/>
      <c r="D151" s="138" t="s">
        <v>73</v>
      </c>
      <c r="E151" s="148" t="s">
        <v>189</v>
      </c>
      <c r="F151" s="148" t="s">
        <v>190</v>
      </c>
      <c r="I151" s="140"/>
      <c r="J151" s="149">
        <f>BK151</f>
        <v>0</v>
      </c>
      <c r="L151" s="137"/>
      <c r="M151" s="142"/>
      <c r="N151" s="143"/>
      <c r="O151" s="143"/>
      <c r="P151" s="144">
        <f>SUM(P152:P167)</f>
        <v>0</v>
      </c>
      <c r="Q151" s="143"/>
      <c r="R151" s="144">
        <f>SUM(R152:R167)</f>
        <v>1.0243831999999999</v>
      </c>
      <c r="S151" s="143"/>
      <c r="T151" s="145">
        <f>SUM(T152:T167)</f>
        <v>0</v>
      </c>
      <c r="AR151" s="138" t="s">
        <v>142</v>
      </c>
      <c r="AT151" s="146" t="s">
        <v>73</v>
      </c>
      <c r="AU151" s="146" t="s">
        <v>82</v>
      </c>
      <c r="AY151" s="138" t="s">
        <v>134</v>
      </c>
      <c r="BK151" s="147">
        <f>SUM(BK152:BK167)</f>
        <v>0</v>
      </c>
    </row>
    <row r="152" spans="1:65" s="2" customFormat="1" ht="33" customHeight="1">
      <c r="A152" s="32"/>
      <c r="B152" s="150"/>
      <c r="C152" s="151" t="s">
        <v>191</v>
      </c>
      <c r="D152" s="151" t="s">
        <v>137</v>
      </c>
      <c r="E152" s="152" t="s">
        <v>192</v>
      </c>
      <c r="F152" s="153" t="s">
        <v>193</v>
      </c>
      <c r="G152" s="154" t="s">
        <v>148</v>
      </c>
      <c r="H152" s="155">
        <v>198.78700000000001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40</v>
      </c>
      <c r="O152" s="61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194</v>
      </c>
      <c r="AT152" s="163" t="s">
        <v>137</v>
      </c>
      <c r="AU152" s="163" t="s">
        <v>142</v>
      </c>
      <c r="AY152" s="17" t="s">
        <v>134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142</v>
      </c>
      <c r="BK152" s="164">
        <f>ROUND(I152*H152,2)</f>
        <v>0</v>
      </c>
      <c r="BL152" s="17" t="s">
        <v>194</v>
      </c>
      <c r="BM152" s="163" t="s">
        <v>649</v>
      </c>
    </row>
    <row r="153" spans="1:65" s="13" customFormat="1" ht="11.25">
      <c r="B153" s="165"/>
      <c r="D153" s="166" t="s">
        <v>144</v>
      </c>
      <c r="E153" s="167" t="s">
        <v>1</v>
      </c>
      <c r="F153" s="168" t="s">
        <v>196</v>
      </c>
      <c r="H153" s="169">
        <v>198.78700000000001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144</v>
      </c>
      <c r="AU153" s="167" t="s">
        <v>142</v>
      </c>
      <c r="AV153" s="13" t="s">
        <v>142</v>
      </c>
      <c r="AW153" s="13" t="s">
        <v>30</v>
      </c>
      <c r="AX153" s="13" t="s">
        <v>82</v>
      </c>
      <c r="AY153" s="167" t="s">
        <v>134</v>
      </c>
    </row>
    <row r="154" spans="1:65" s="2" customFormat="1" ht="24.2" customHeight="1">
      <c r="A154" s="32"/>
      <c r="B154" s="150"/>
      <c r="C154" s="174" t="s">
        <v>197</v>
      </c>
      <c r="D154" s="174" t="s">
        <v>170</v>
      </c>
      <c r="E154" s="175" t="s">
        <v>198</v>
      </c>
      <c r="F154" s="176" t="s">
        <v>199</v>
      </c>
      <c r="G154" s="177" t="s">
        <v>148</v>
      </c>
      <c r="H154" s="178">
        <v>228.60499999999999</v>
      </c>
      <c r="I154" s="179"/>
      <c r="J154" s="180">
        <f>ROUND(I154*H154,2)</f>
        <v>0</v>
      </c>
      <c r="K154" s="181"/>
      <c r="L154" s="182"/>
      <c r="M154" s="183" t="s">
        <v>1</v>
      </c>
      <c r="N154" s="184" t="s">
        <v>40</v>
      </c>
      <c r="O154" s="61"/>
      <c r="P154" s="161">
        <f>O154*H154</f>
        <v>0</v>
      </c>
      <c r="Q154" s="161">
        <v>1.9E-3</v>
      </c>
      <c r="R154" s="161">
        <f>Q154*H154</f>
        <v>0.4343495</v>
      </c>
      <c r="S154" s="161">
        <v>0</v>
      </c>
      <c r="T154" s="162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200</v>
      </c>
      <c r="AT154" s="163" t="s">
        <v>170</v>
      </c>
      <c r="AU154" s="163" t="s">
        <v>142</v>
      </c>
      <c r="AY154" s="17" t="s">
        <v>134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7" t="s">
        <v>142</v>
      </c>
      <c r="BK154" s="164">
        <f>ROUND(I154*H154,2)</f>
        <v>0</v>
      </c>
      <c r="BL154" s="17" t="s">
        <v>194</v>
      </c>
      <c r="BM154" s="163" t="s">
        <v>650</v>
      </c>
    </row>
    <row r="155" spans="1:65" s="2" customFormat="1" ht="37.9" customHeight="1">
      <c r="A155" s="32"/>
      <c r="B155" s="150"/>
      <c r="C155" s="151" t="s">
        <v>202</v>
      </c>
      <c r="D155" s="151" t="s">
        <v>137</v>
      </c>
      <c r="E155" s="152" t="s">
        <v>203</v>
      </c>
      <c r="F155" s="153" t="s">
        <v>204</v>
      </c>
      <c r="G155" s="154" t="s">
        <v>148</v>
      </c>
      <c r="H155" s="155">
        <v>172.31200000000001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40</v>
      </c>
      <c r="O155" s="61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194</v>
      </c>
      <c r="AT155" s="163" t="s">
        <v>137</v>
      </c>
      <c r="AU155" s="163" t="s">
        <v>142</v>
      </c>
      <c r="AY155" s="17" t="s">
        <v>134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142</v>
      </c>
      <c r="BK155" s="164">
        <f>ROUND(I155*H155,2)</f>
        <v>0</v>
      </c>
      <c r="BL155" s="17" t="s">
        <v>194</v>
      </c>
      <c r="BM155" s="163" t="s">
        <v>651</v>
      </c>
    </row>
    <row r="156" spans="1:65" s="13" customFormat="1" ht="11.25">
      <c r="B156" s="165"/>
      <c r="D156" s="166" t="s">
        <v>144</v>
      </c>
      <c r="E156" s="167" t="s">
        <v>1</v>
      </c>
      <c r="F156" s="168" t="s">
        <v>206</v>
      </c>
      <c r="H156" s="169">
        <v>172.31200000000001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144</v>
      </c>
      <c r="AU156" s="167" t="s">
        <v>142</v>
      </c>
      <c r="AV156" s="13" t="s">
        <v>142</v>
      </c>
      <c r="AW156" s="13" t="s">
        <v>30</v>
      </c>
      <c r="AX156" s="13" t="s">
        <v>82</v>
      </c>
      <c r="AY156" s="167" t="s">
        <v>134</v>
      </c>
    </row>
    <row r="157" spans="1:65" s="2" customFormat="1" ht="24.2" customHeight="1">
      <c r="A157" s="32"/>
      <c r="B157" s="150"/>
      <c r="C157" s="174" t="s">
        <v>207</v>
      </c>
      <c r="D157" s="174" t="s">
        <v>170</v>
      </c>
      <c r="E157" s="175" t="s">
        <v>198</v>
      </c>
      <c r="F157" s="176" t="s">
        <v>199</v>
      </c>
      <c r="G157" s="177" t="s">
        <v>148</v>
      </c>
      <c r="H157" s="178">
        <v>227.88300000000001</v>
      </c>
      <c r="I157" s="179"/>
      <c r="J157" s="180">
        <f>ROUND(I157*H157,2)</f>
        <v>0</v>
      </c>
      <c r="K157" s="181"/>
      <c r="L157" s="182"/>
      <c r="M157" s="183" t="s">
        <v>1</v>
      </c>
      <c r="N157" s="184" t="s">
        <v>40</v>
      </c>
      <c r="O157" s="61"/>
      <c r="P157" s="161">
        <f>O157*H157</f>
        <v>0</v>
      </c>
      <c r="Q157" s="161">
        <v>1.9E-3</v>
      </c>
      <c r="R157" s="161">
        <f>Q157*H157</f>
        <v>0.43297770000000002</v>
      </c>
      <c r="S157" s="161">
        <v>0</v>
      </c>
      <c r="T157" s="16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200</v>
      </c>
      <c r="AT157" s="163" t="s">
        <v>170</v>
      </c>
      <c r="AU157" s="163" t="s">
        <v>142</v>
      </c>
      <c r="AY157" s="17" t="s">
        <v>134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7" t="s">
        <v>142</v>
      </c>
      <c r="BK157" s="164">
        <f>ROUND(I157*H157,2)</f>
        <v>0</v>
      </c>
      <c r="BL157" s="17" t="s">
        <v>194</v>
      </c>
      <c r="BM157" s="163" t="s">
        <v>652</v>
      </c>
    </row>
    <row r="158" spans="1:65" s="13" customFormat="1" ht="11.25">
      <c r="B158" s="165"/>
      <c r="D158" s="166" t="s">
        <v>144</v>
      </c>
      <c r="F158" s="168" t="s">
        <v>209</v>
      </c>
      <c r="H158" s="169">
        <v>227.88300000000001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144</v>
      </c>
      <c r="AU158" s="167" t="s">
        <v>142</v>
      </c>
      <c r="AV158" s="13" t="s">
        <v>142</v>
      </c>
      <c r="AW158" s="13" t="s">
        <v>3</v>
      </c>
      <c r="AX158" s="13" t="s">
        <v>82</v>
      </c>
      <c r="AY158" s="167" t="s">
        <v>134</v>
      </c>
    </row>
    <row r="159" spans="1:65" s="2" customFormat="1" ht="21.75" customHeight="1">
      <c r="A159" s="32"/>
      <c r="B159" s="150"/>
      <c r="C159" s="174" t="s">
        <v>210</v>
      </c>
      <c r="D159" s="174" t="s">
        <v>170</v>
      </c>
      <c r="E159" s="175" t="s">
        <v>211</v>
      </c>
      <c r="F159" s="176" t="s">
        <v>212</v>
      </c>
      <c r="G159" s="177" t="s">
        <v>213</v>
      </c>
      <c r="H159" s="178">
        <v>541.05999999999995</v>
      </c>
      <c r="I159" s="179"/>
      <c r="J159" s="180">
        <f t="shared" ref="J159:J165" si="0">ROUND(I159*H159,2)</f>
        <v>0</v>
      </c>
      <c r="K159" s="181"/>
      <c r="L159" s="182"/>
      <c r="M159" s="183" t="s">
        <v>1</v>
      </c>
      <c r="N159" s="184" t="s">
        <v>40</v>
      </c>
      <c r="O159" s="61"/>
      <c r="P159" s="161">
        <f t="shared" ref="P159:P165" si="1">O159*H159</f>
        <v>0</v>
      </c>
      <c r="Q159" s="161">
        <v>1.4999999999999999E-4</v>
      </c>
      <c r="R159" s="161">
        <f t="shared" ref="R159:R165" si="2">Q159*H159</f>
        <v>8.1158999999999981E-2</v>
      </c>
      <c r="S159" s="161">
        <v>0</v>
      </c>
      <c r="T159" s="162">
        <f t="shared" ref="T159:T165" si="3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200</v>
      </c>
      <c r="AT159" s="163" t="s">
        <v>170</v>
      </c>
      <c r="AU159" s="163" t="s">
        <v>142</v>
      </c>
      <c r="AY159" s="17" t="s">
        <v>134</v>
      </c>
      <c r="BE159" s="164">
        <f t="shared" ref="BE159:BE165" si="4">IF(N159="základná",J159,0)</f>
        <v>0</v>
      </c>
      <c r="BF159" s="164">
        <f t="shared" ref="BF159:BF165" si="5">IF(N159="znížená",J159,0)</f>
        <v>0</v>
      </c>
      <c r="BG159" s="164">
        <f t="shared" ref="BG159:BG165" si="6">IF(N159="zákl. prenesená",J159,0)</f>
        <v>0</v>
      </c>
      <c r="BH159" s="164">
        <f t="shared" ref="BH159:BH165" si="7">IF(N159="zníž. prenesená",J159,0)</f>
        <v>0</v>
      </c>
      <c r="BI159" s="164">
        <f t="shared" ref="BI159:BI165" si="8">IF(N159="nulová",J159,0)</f>
        <v>0</v>
      </c>
      <c r="BJ159" s="17" t="s">
        <v>142</v>
      </c>
      <c r="BK159" s="164">
        <f t="shared" ref="BK159:BK165" si="9">ROUND(I159*H159,2)</f>
        <v>0</v>
      </c>
      <c r="BL159" s="17" t="s">
        <v>194</v>
      </c>
      <c r="BM159" s="163" t="s">
        <v>653</v>
      </c>
    </row>
    <row r="160" spans="1:65" s="2" customFormat="1" ht="21.75" customHeight="1">
      <c r="A160" s="32"/>
      <c r="B160" s="150"/>
      <c r="C160" s="151" t="s">
        <v>215</v>
      </c>
      <c r="D160" s="151" t="s">
        <v>137</v>
      </c>
      <c r="E160" s="152" t="s">
        <v>216</v>
      </c>
      <c r="F160" s="153" t="s">
        <v>217</v>
      </c>
      <c r="G160" s="154" t="s">
        <v>213</v>
      </c>
      <c r="H160" s="155">
        <v>4</v>
      </c>
      <c r="I160" s="156"/>
      <c r="J160" s="157">
        <f t="shared" si="0"/>
        <v>0</v>
      </c>
      <c r="K160" s="158"/>
      <c r="L160" s="33"/>
      <c r="M160" s="159" t="s">
        <v>1</v>
      </c>
      <c r="N160" s="160" t="s">
        <v>40</v>
      </c>
      <c r="O160" s="61"/>
      <c r="P160" s="161">
        <f t="shared" si="1"/>
        <v>0</v>
      </c>
      <c r="Q160" s="161">
        <v>7.9999999999999996E-6</v>
      </c>
      <c r="R160" s="161">
        <f t="shared" si="2"/>
        <v>3.1999999999999999E-5</v>
      </c>
      <c r="S160" s="161">
        <v>0</v>
      </c>
      <c r="T160" s="162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194</v>
      </c>
      <c r="AT160" s="163" t="s">
        <v>137</v>
      </c>
      <c r="AU160" s="163" t="s">
        <v>142</v>
      </c>
      <c r="AY160" s="17" t="s">
        <v>134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7" t="s">
        <v>142</v>
      </c>
      <c r="BK160" s="164">
        <f t="shared" si="9"/>
        <v>0</v>
      </c>
      <c r="BL160" s="17" t="s">
        <v>194</v>
      </c>
      <c r="BM160" s="163" t="s">
        <v>654</v>
      </c>
    </row>
    <row r="161" spans="1:65" s="2" customFormat="1" ht="24.2" customHeight="1">
      <c r="A161" s="32"/>
      <c r="B161" s="150"/>
      <c r="C161" s="174" t="s">
        <v>194</v>
      </c>
      <c r="D161" s="174" t="s">
        <v>170</v>
      </c>
      <c r="E161" s="175" t="s">
        <v>219</v>
      </c>
      <c r="F161" s="176" t="s">
        <v>220</v>
      </c>
      <c r="G161" s="177" t="s">
        <v>148</v>
      </c>
      <c r="H161" s="178">
        <v>1.6</v>
      </c>
      <c r="I161" s="179"/>
      <c r="J161" s="180">
        <f t="shared" si="0"/>
        <v>0</v>
      </c>
      <c r="K161" s="181"/>
      <c r="L161" s="182"/>
      <c r="M161" s="183" t="s">
        <v>1</v>
      </c>
      <c r="N161" s="184" t="s">
        <v>40</v>
      </c>
      <c r="O161" s="61"/>
      <c r="P161" s="161">
        <f t="shared" si="1"/>
        <v>0</v>
      </c>
      <c r="Q161" s="161">
        <v>2.2000000000000001E-3</v>
      </c>
      <c r="R161" s="161">
        <f t="shared" si="2"/>
        <v>3.5200000000000006E-3</v>
      </c>
      <c r="S161" s="161">
        <v>0</v>
      </c>
      <c r="T161" s="162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3" t="s">
        <v>200</v>
      </c>
      <c r="AT161" s="163" t="s">
        <v>170</v>
      </c>
      <c r="AU161" s="163" t="s">
        <v>142</v>
      </c>
      <c r="AY161" s="17" t="s">
        <v>134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7" t="s">
        <v>142</v>
      </c>
      <c r="BK161" s="164">
        <f t="shared" si="9"/>
        <v>0</v>
      </c>
      <c r="BL161" s="17" t="s">
        <v>194</v>
      </c>
      <c r="BM161" s="163" t="s">
        <v>655</v>
      </c>
    </row>
    <row r="162" spans="1:65" s="2" customFormat="1" ht="24.2" customHeight="1">
      <c r="A162" s="32"/>
      <c r="B162" s="150"/>
      <c r="C162" s="174" t="s">
        <v>222</v>
      </c>
      <c r="D162" s="174" t="s">
        <v>170</v>
      </c>
      <c r="E162" s="175" t="s">
        <v>223</v>
      </c>
      <c r="F162" s="176" t="s">
        <v>224</v>
      </c>
      <c r="G162" s="177" t="s">
        <v>213</v>
      </c>
      <c r="H162" s="178">
        <v>4</v>
      </c>
      <c r="I162" s="179"/>
      <c r="J162" s="180">
        <f t="shared" si="0"/>
        <v>0</v>
      </c>
      <c r="K162" s="181"/>
      <c r="L162" s="182"/>
      <c r="M162" s="183" t="s">
        <v>1</v>
      </c>
      <c r="N162" s="184" t="s">
        <v>40</v>
      </c>
      <c r="O162" s="61"/>
      <c r="P162" s="161">
        <f t="shared" si="1"/>
        <v>0</v>
      </c>
      <c r="Q162" s="161">
        <v>3.8000000000000002E-4</v>
      </c>
      <c r="R162" s="161">
        <f t="shared" si="2"/>
        <v>1.5200000000000001E-3</v>
      </c>
      <c r="S162" s="161">
        <v>0</v>
      </c>
      <c r="T162" s="162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200</v>
      </c>
      <c r="AT162" s="163" t="s">
        <v>170</v>
      </c>
      <c r="AU162" s="163" t="s">
        <v>142</v>
      </c>
      <c r="AY162" s="17" t="s">
        <v>134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7" t="s">
        <v>142</v>
      </c>
      <c r="BK162" s="164">
        <f t="shared" si="9"/>
        <v>0</v>
      </c>
      <c r="BL162" s="17" t="s">
        <v>194</v>
      </c>
      <c r="BM162" s="163" t="s">
        <v>656</v>
      </c>
    </row>
    <row r="163" spans="1:65" s="2" customFormat="1" ht="16.5" customHeight="1">
      <c r="A163" s="32"/>
      <c r="B163" s="150"/>
      <c r="C163" s="174" t="s">
        <v>226</v>
      </c>
      <c r="D163" s="174" t="s">
        <v>170</v>
      </c>
      <c r="E163" s="175" t="s">
        <v>227</v>
      </c>
      <c r="F163" s="176" t="s">
        <v>228</v>
      </c>
      <c r="G163" s="177" t="s">
        <v>213</v>
      </c>
      <c r="H163" s="178">
        <v>20</v>
      </c>
      <c r="I163" s="179"/>
      <c r="J163" s="180">
        <f t="shared" si="0"/>
        <v>0</v>
      </c>
      <c r="K163" s="181"/>
      <c r="L163" s="182"/>
      <c r="M163" s="183" t="s">
        <v>1</v>
      </c>
      <c r="N163" s="184" t="s">
        <v>40</v>
      </c>
      <c r="O163" s="61"/>
      <c r="P163" s="161">
        <f t="shared" si="1"/>
        <v>0</v>
      </c>
      <c r="Q163" s="161">
        <v>3.5E-4</v>
      </c>
      <c r="R163" s="161">
        <f t="shared" si="2"/>
        <v>7.0000000000000001E-3</v>
      </c>
      <c r="S163" s="161">
        <v>0</v>
      </c>
      <c r="T163" s="162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200</v>
      </c>
      <c r="AT163" s="163" t="s">
        <v>170</v>
      </c>
      <c r="AU163" s="163" t="s">
        <v>142</v>
      </c>
      <c r="AY163" s="17" t="s">
        <v>134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7" t="s">
        <v>142</v>
      </c>
      <c r="BK163" s="164">
        <f t="shared" si="9"/>
        <v>0</v>
      </c>
      <c r="BL163" s="17" t="s">
        <v>194</v>
      </c>
      <c r="BM163" s="163" t="s">
        <v>657</v>
      </c>
    </row>
    <row r="164" spans="1:65" s="2" customFormat="1" ht="24.2" customHeight="1">
      <c r="A164" s="32"/>
      <c r="B164" s="150"/>
      <c r="C164" s="151" t="s">
        <v>230</v>
      </c>
      <c r="D164" s="151" t="s">
        <v>137</v>
      </c>
      <c r="E164" s="152" t="s">
        <v>231</v>
      </c>
      <c r="F164" s="153" t="s">
        <v>232</v>
      </c>
      <c r="G164" s="154" t="s">
        <v>148</v>
      </c>
      <c r="H164" s="155">
        <v>185</v>
      </c>
      <c r="I164" s="156"/>
      <c r="J164" s="157">
        <f t="shared" si="0"/>
        <v>0</v>
      </c>
      <c r="K164" s="158"/>
      <c r="L164" s="33"/>
      <c r="M164" s="159" t="s">
        <v>1</v>
      </c>
      <c r="N164" s="160" t="s">
        <v>40</v>
      </c>
      <c r="O164" s="61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194</v>
      </c>
      <c r="AT164" s="163" t="s">
        <v>137</v>
      </c>
      <c r="AU164" s="163" t="s">
        <v>142</v>
      </c>
      <c r="AY164" s="17" t="s">
        <v>134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7" t="s">
        <v>142</v>
      </c>
      <c r="BK164" s="164">
        <f t="shared" si="9"/>
        <v>0</v>
      </c>
      <c r="BL164" s="17" t="s">
        <v>194</v>
      </c>
      <c r="BM164" s="163" t="s">
        <v>658</v>
      </c>
    </row>
    <row r="165" spans="1:65" s="2" customFormat="1" ht="16.5" customHeight="1">
      <c r="A165" s="32"/>
      <c r="B165" s="150"/>
      <c r="C165" s="174" t="s">
        <v>7</v>
      </c>
      <c r="D165" s="174" t="s">
        <v>170</v>
      </c>
      <c r="E165" s="175" t="s">
        <v>234</v>
      </c>
      <c r="F165" s="176" t="s">
        <v>235</v>
      </c>
      <c r="G165" s="177" t="s">
        <v>148</v>
      </c>
      <c r="H165" s="178">
        <v>212.75</v>
      </c>
      <c r="I165" s="179"/>
      <c r="J165" s="180">
        <f t="shared" si="0"/>
        <v>0</v>
      </c>
      <c r="K165" s="181"/>
      <c r="L165" s="182"/>
      <c r="M165" s="183" t="s">
        <v>1</v>
      </c>
      <c r="N165" s="184" t="s">
        <v>40</v>
      </c>
      <c r="O165" s="61"/>
      <c r="P165" s="161">
        <f t="shared" si="1"/>
        <v>0</v>
      </c>
      <c r="Q165" s="161">
        <v>2.9999999999999997E-4</v>
      </c>
      <c r="R165" s="161">
        <f t="shared" si="2"/>
        <v>6.3824999999999993E-2</v>
      </c>
      <c r="S165" s="161">
        <v>0</v>
      </c>
      <c r="T165" s="162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200</v>
      </c>
      <c r="AT165" s="163" t="s">
        <v>170</v>
      </c>
      <c r="AU165" s="163" t="s">
        <v>142</v>
      </c>
      <c r="AY165" s="17" t="s">
        <v>134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7" t="s">
        <v>142</v>
      </c>
      <c r="BK165" s="164">
        <f t="shared" si="9"/>
        <v>0</v>
      </c>
      <c r="BL165" s="17" t="s">
        <v>194</v>
      </c>
      <c r="BM165" s="163" t="s">
        <v>659</v>
      </c>
    </row>
    <row r="166" spans="1:65" s="13" customFormat="1" ht="11.25">
      <c r="B166" s="165"/>
      <c r="D166" s="166" t="s">
        <v>144</v>
      </c>
      <c r="F166" s="168" t="s">
        <v>237</v>
      </c>
      <c r="H166" s="169">
        <v>212.75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144</v>
      </c>
      <c r="AU166" s="167" t="s">
        <v>142</v>
      </c>
      <c r="AV166" s="13" t="s">
        <v>142</v>
      </c>
      <c r="AW166" s="13" t="s">
        <v>3</v>
      </c>
      <c r="AX166" s="13" t="s">
        <v>82</v>
      </c>
      <c r="AY166" s="167" t="s">
        <v>134</v>
      </c>
    </row>
    <row r="167" spans="1:65" s="2" customFormat="1" ht="24.2" customHeight="1">
      <c r="A167" s="32"/>
      <c r="B167" s="150"/>
      <c r="C167" s="151" t="s">
        <v>238</v>
      </c>
      <c r="D167" s="151" t="s">
        <v>137</v>
      </c>
      <c r="E167" s="152" t="s">
        <v>239</v>
      </c>
      <c r="F167" s="153" t="s">
        <v>240</v>
      </c>
      <c r="G167" s="154" t="s">
        <v>156</v>
      </c>
      <c r="H167" s="155">
        <v>1.024</v>
      </c>
      <c r="I167" s="156"/>
      <c r="J167" s="157">
        <f>ROUND(I167*H167,2)</f>
        <v>0</v>
      </c>
      <c r="K167" s="158"/>
      <c r="L167" s="33"/>
      <c r="M167" s="159" t="s">
        <v>1</v>
      </c>
      <c r="N167" s="160" t="s">
        <v>40</v>
      </c>
      <c r="O167" s="61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194</v>
      </c>
      <c r="AT167" s="163" t="s">
        <v>137</v>
      </c>
      <c r="AU167" s="163" t="s">
        <v>142</v>
      </c>
      <c r="AY167" s="17" t="s">
        <v>134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7" t="s">
        <v>142</v>
      </c>
      <c r="BK167" s="164">
        <f>ROUND(I167*H167,2)</f>
        <v>0</v>
      </c>
      <c r="BL167" s="17" t="s">
        <v>194</v>
      </c>
      <c r="BM167" s="163" t="s">
        <v>660</v>
      </c>
    </row>
    <row r="168" spans="1:65" s="12" customFormat="1" ht="22.9" customHeight="1">
      <c r="B168" s="137"/>
      <c r="D168" s="138" t="s">
        <v>73</v>
      </c>
      <c r="E168" s="148" t="s">
        <v>242</v>
      </c>
      <c r="F168" s="148" t="s">
        <v>243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SUM(P169:P173)</f>
        <v>0</v>
      </c>
      <c r="Q168" s="143"/>
      <c r="R168" s="144">
        <f>SUM(R169:R173)</f>
        <v>2.5777959200000002</v>
      </c>
      <c r="S168" s="143"/>
      <c r="T168" s="145">
        <f>SUM(T169:T173)</f>
        <v>0</v>
      </c>
      <c r="AR168" s="138" t="s">
        <v>142</v>
      </c>
      <c r="AT168" s="146" t="s">
        <v>73</v>
      </c>
      <c r="AU168" s="146" t="s">
        <v>82</v>
      </c>
      <c r="AY168" s="138" t="s">
        <v>134</v>
      </c>
      <c r="BK168" s="147">
        <f>SUM(BK169:BK173)</f>
        <v>0</v>
      </c>
    </row>
    <row r="169" spans="1:65" s="2" customFormat="1" ht="24.2" customHeight="1">
      <c r="A169" s="32"/>
      <c r="B169" s="150"/>
      <c r="C169" s="151" t="s">
        <v>244</v>
      </c>
      <c r="D169" s="151" t="s">
        <v>137</v>
      </c>
      <c r="E169" s="152" t="s">
        <v>245</v>
      </c>
      <c r="F169" s="153" t="s">
        <v>246</v>
      </c>
      <c r="G169" s="154" t="s">
        <v>148</v>
      </c>
      <c r="H169" s="155">
        <v>172.31200000000001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40</v>
      </c>
      <c r="O169" s="61"/>
      <c r="P169" s="161">
        <f>O169*H169</f>
        <v>0</v>
      </c>
      <c r="Q169" s="161">
        <v>1.16E-3</v>
      </c>
      <c r="R169" s="161">
        <f>Q169*H169</f>
        <v>0.19988192000000002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194</v>
      </c>
      <c r="AT169" s="163" t="s">
        <v>137</v>
      </c>
      <c r="AU169" s="163" t="s">
        <v>142</v>
      </c>
      <c r="AY169" s="17" t="s">
        <v>134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7" t="s">
        <v>142</v>
      </c>
      <c r="BK169" s="164">
        <f>ROUND(I169*H169,2)</f>
        <v>0</v>
      </c>
      <c r="BL169" s="17" t="s">
        <v>194</v>
      </c>
      <c r="BM169" s="163" t="s">
        <v>661</v>
      </c>
    </row>
    <row r="170" spans="1:65" s="13" customFormat="1" ht="11.25">
      <c r="B170" s="165"/>
      <c r="D170" s="166" t="s">
        <v>144</v>
      </c>
      <c r="E170" s="167" t="s">
        <v>1</v>
      </c>
      <c r="F170" s="168" t="s">
        <v>206</v>
      </c>
      <c r="H170" s="169">
        <v>172.31200000000001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144</v>
      </c>
      <c r="AU170" s="167" t="s">
        <v>142</v>
      </c>
      <c r="AV170" s="13" t="s">
        <v>142</v>
      </c>
      <c r="AW170" s="13" t="s">
        <v>30</v>
      </c>
      <c r="AX170" s="13" t="s">
        <v>82</v>
      </c>
      <c r="AY170" s="167" t="s">
        <v>134</v>
      </c>
    </row>
    <row r="171" spans="1:65" s="2" customFormat="1" ht="24.2" customHeight="1">
      <c r="A171" s="32"/>
      <c r="B171" s="150"/>
      <c r="C171" s="174" t="s">
        <v>248</v>
      </c>
      <c r="D171" s="174" t="s">
        <v>170</v>
      </c>
      <c r="E171" s="175" t="s">
        <v>249</v>
      </c>
      <c r="F171" s="176" t="s">
        <v>250</v>
      </c>
      <c r="G171" s="177" t="s">
        <v>148</v>
      </c>
      <c r="H171" s="178">
        <v>396.31900000000002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O171" s="61"/>
      <c r="P171" s="161">
        <f>O171*H171</f>
        <v>0</v>
      </c>
      <c r="Q171" s="161">
        <v>6.0000000000000001E-3</v>
      </c>
      <c r="R171" s="161">
        <f>Q171*H171</f>
        <v>2.3779140000000001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200</v>
      </c>
      <c r="AT171" s="163" t="s">
        <v>170</v>
      </c>
      <c r="AU171" s="163" t="s">
        <v>142</v>
      </c>
      <c r="AY171" s="17" t="s">
        <v>134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142</v>
      </c>
      <c r="BK171" s="164">
        <f>ROUND(I171*H171,2)</f>
        <v>0</v>
      </c>
      <c r="BL171" s="17" t="s">
        <v>194</v>
      </c>
      <c r="BM171" s="163" t="s">
        <v>662</v>
      </c>
    </row>
    <row r="172" spans="1:65" s="13" customFormat="1" ht="11.25">
      <c r="B172" s="165"/>
      <c r="D172" s="166" t="s">
        <v>144</v>
      </c>
      <c r="E172" s="167" t="s">
        <v>1</v>
      </c>
      <c r="F172" s="168" t="s">
        <v>252</v>
      </c>
      <c r="H172" s="169">
        <v>396.31900000000002</v>
      </c>
      <c r="I172" s="170"/>
      <c r="L172" s="165"/>
      <c r="M172" s="171"/>
      <c r="N172" s="172"/>
      <c r="O172" s="172"/>
      <c r="P172" s="172"/>
      <c r="Q172" s="172"/>
      <c r="R172" s="172"/>
      <c r="S172" s="172"/>
      <c r="T172" s="173"/>
      <c r="AT172" s="167" t="s">
        <v>144</v>
      </c>
      <c r="AU172" s="167" t="s">
        <v>142</v>
      </c>
      <c r="AV172" s="13" t="s">
        <v>142</v>
      </c>
      <c r="AW172" s="13" t="s">
        <v>30</v>
      </c>
      <c r="AX172" s="13" t="s">
        <v>82</v>
      </c>
      <c r="AY172" s="167" t="s">
        <v>134</v>
      </c>
    </row>
    <row r="173" spans="1:65" s="2" customFormat="1" ht="24.2" customHeight="1">
      <c r="A173" s="32"/>
      <c r="B173" s="150"/>
      <c r="C173" s="151" t="s">
        <v>253</v>
      </c>
      <c r="D173" s="151" t="s">
        <v>137</v>
      </c>
      <c r="E173" s="152" t="s">
        <v>254</v>
      </c>
      <c r="F173" s="153" t="s">
        <v>255</v>
      </c>
      <c r="G173" s="154" t="s">
        <v>156</v>
      </c>
      <c r="H173" s="155">
        <v>2.5779999999999998</v>
      </c>
      <c r="I173" s="156"/>
      <c r="J173" s="157">
        <f>ROUND(I173*H173,2)</f>
        <v>0</v>
      </c>
      <c r="K173" s="158"/>
      <c r="L173" s="33"/>
      <c r="M173" s="159" t="s">
        <v>1</v>
      </c>
      <c r="N173" s="160" t="s">
        <v>40</v>
      </c>
      <c r="O173" s="61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194</v>
      </c>
      <c r="AT173" s="163" t="s">
        <v>137</v>
      </c>
      <c r="AU173" s="163" t="s">
        <v>142</v>
      </c>
      <c r="AY173" s="17" t="s">
        <v>134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7" t="s">
        <v>142</v>
      </c>
      <c r="BK173" s="164">
        <f>ROUND(I173*H173,2)</f>
        <v>0</v>
      </c>
      <c r="BL173" s="17" t="s">
        <v>194</v>
      </c>
      <c r="BM173" s="163" t="s">
        <v>663</v>
      </c>
    </row>
    <row r="174" spans="1:65" s="12" customFormat="1" ht="22.9" customHeight="1">
      <c r="B174" s="137"/>
      <c r="D174" s="138" t="s">
        <v>73</v>
      </c>
      <c r="E174" s="148" t="s">
        <v>257</v>
      </c>
      <c r="F174" s="148" t="s">
        <v>258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SUM(P175:P198)</f>
        <v>0</v>
      </c>
      <c r="Q174" s="143"/>
      <c r="R174" s="144">
        <f>SUM(R175:R198)</f>
        <v>7.618823796640001</v>
      </c>
      <c r="S174" s="143"/>
      <c r="T174" s="145">
        <f>SUM(T175:T198)</f>
        <v>1.0261800000000001</v>
      </c>
      <c r="AR174" s="138" t="s">
        <v>142</v>
      </c>
      <c r="AT174" s="146" t="s">
        <v>73</v>
      </c>
      <c r="AU174" s="146" t="s">
        <v>82</v>
      </c>
      <c r="AY174" s="138" t="s">
        <v>134</v>
      </c>
      <c r="BK174" s="147">
        <f>SUM(BK175:BK198)</f>
        <v>0</v>
      </c>
    </row>
    <row r="175" spans="1:65" s="2" customFormat="1" ht="33" customHeight="1">
      <c r="A175" s="32"/>
      <c r="B175" s="150"/>
      <c r="C175" s="151" t="s">
        <v>259</v>
      </c>
      <c r="D175" s="151" t="s">
        <v>137</v>
      </c>
      <c r="E175" s="152" t="s">
        <v>260</v>
      </c>
      <c r="F175" s="153" t="s">
        <v>261</v>
      </c>
      <c r="G175" s="154" t="s">
        <v>148</v>
      </c>
      <c r="H175" s="155">
        <v>177.15600000000001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40</v>
      </c>
      <c r="O175" s="61"/>
      <c r="P175" s="161">
        <f>O175*H175</f>
        <v>0</v>
      </c>
      <c r="Q175" s="161">
        <v>0</v>
      </c>
      <c r="R175" s="161">
        <f>Q175*H175</f>
        <v>0</v>
      </c>
      <c r="S175" s="161">
        <v>5.0000000000000001E-3</v>
      </c>
      <c r="T175" s="162">
        <f>S175*H175</f>
        <v>0.88578000000000001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194</v>
      </c>
      <c r="AT175" s="163" t="s">
        <v>137</v>
      </c>
      <c r="AU175" s="163" t="s">
        <v>142</v>
      </c>
      <c r="AY175" s="17" t="s">
        <v>134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7" t="s">
        <v>142</v>
      </c>
      <c r="BK175" s="164">
        <f>ROUND(I175*H175,2)</f>
        <v>0</v>
      </c>
      <c r="BL175" s="17" t="s">
        <v>194</v>
      </c>
      <c r="BM175" s="163" t="s">
        <v>664</v>
      </c>
    </row>
    <row r="176" spans="1:65" s="13" customFormat="1" ht="11.25">
      <c r="B176" s="165"/>
      <c r="D176" s="166" t="s">
        <v>144</v>
      </c>
      <c r="E176" s="167" t="s">
        <v>1</v>
      </c>
      <c r="F176" s="168" t="s">
        <v>263</v>
      </c>
      <c r="H176" s="169">
        <v>177.15600000000001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144</v>
      </c>
      <c r="AU176" s="167" t="s">
        <v>142</v>
      </c>
      <c r="AV176" s="13" t="s">
        <v>142</v>
      </c>
      <c r="AW176" s="13" t="s">
        <v>30</v>
      </c>
      <c r="AX176" s="13" t="s">
        <v>82</v>
      </c>
      <c r="AY176" s="167" t="s">
        <v>134</v>
      </c>
    </row>
    <row r="177" spans="1:65" s="2" customFormat="1" ht="33" customHeight="1">
      <c r="A177" s="32"/>
      <c r="B177" s="150"/>
      <c r="C177" s="151" t="s">
        <v>264</v>
      </c>
      <c r="D177" s="151" t="s">
        <v>137</v>
      </c>
      <c r="E177" s="152" t="s">
        <v>265</v>
      </c>
      <c r="F177" s="153" t="s">
        <v>266</v>
      </c>
      <c r="G177" s="154" t="s">
        <v>267</v>
      </c>
      <c r="H177" s="155">
        <v>5.85</v>
      </c>
      <c r="I177" s="156"/>
      <c r="J177" s="157">
        <f>ROUND(I177*H177,2)</f>
        <v>0</v>
      </c>
      <c r="K177" s="158"/>
      <c r="L177" s="33"/>
      <c r="M177" s="159" t="s">
        <v>1</v>
      </c>
      <c r="N177" s="160" t="s">
        <v>40</v>
      </c>
      <c r="O177" s="61"/>
      <c r="P177" s="161">
        <f>O177*H177</f>
        <v>0</v>
      </c>
      <c r="Q177" s="161">
        <v>0</v>
      </c>
      <c r="R177" s="161">
        <f>Q177*H177</f>
        <v>0</v>
      </c>
      <c r="S177" s="161">
        <v>2.4E-2</v>
      </c>
      <c r="T177" s="162">
        <f>S177*H177</f>
        <v>0.1404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3" t="s">
        <v>194</v>
      </c>
      <c r="AT177" s="163" t="s">
        <v>137</v>
      </c>
      <c r="AU177" s="163" t="s">
        <v>142</v>
      </c>
      <c r="AY177" s="17" t="s">
        <v>134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7" t="s">
        <v>142</v>
      </c>
      <c r="BK177" s="164">
        <f>ROUND(I177*H177,2)</f>
        <v>0</v>
      </c>
      <c r="BL177" s="17" t="s">
        <v>194</v>
      </c>
      <c r="BM177" s="163" t="s">
        <v>665</v>
      </c>
    </row>
    <row r="178" spans="1:65" s="14" customFormat="1" ht="11.25">
      <c r="B178" s="185"/>
      <c r="D178" s="166" t="s">
        <v>144</v>
      </c>
      <c r="E178" s="186" t="s">
        <v>1</v>
      </c>
      <c r="F178" s="187" t="s">
        <v>269</v>
      </c>
      <c r="H178" s="186" t="s">
        <v>1</v>
      </c>
      <c r="I178" s="188"/>
      <c r="L178" s="185"/>
      <c r="M178" s="189"/>
      <c r="N178" s="190"/>
      <c r="O178" s="190"/>
      <c r="P178" s="190"/>
      <c r="Q178" s="190"/>
      <c r="R178" s="190"/>
      <c r="S178" s="190"/>
      <c r="T178" s="191"/>
      <c r="AT178" s="186" t="s">
        <v>144</v>
      </c>
      <c r="AU178" s="186" t="s">
        <v>142</v>
      </c>
      <c r="AV178" s="14" t="s">
        <v>82</v>
      </c>
      <c r="AW178" s="14" t="s">
        <v>30</v>
      </c>
      <c r="AX178" s="14" t="s">
        <v>74</v>
      </c>
      <c r="AY178" s="186" t="s">
        <v>134</v>
      </c>
    </row>
    <row r="179" spans="1:65" s="13" customFormat="1" ht="11.25">
      <c r="B179" s="165"/>
      <c r="D179" s="166" t="s">
        <v>144</v>
      </c>
      <c r="E179" s="167" t="s">
        <v>1</v>
      </c>
      <c r="F179" s="168" t="s">
        <v>270</v>
      </c>
      <c r="H179" s="169">
        <v>5.85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144</v>
      </c>
      <c r="AU179" s="167" t="s">
        <v>142</v>
      </c>
      <c r="AV179" s="13" t="s">
        <v>142</v>
      </c>
      <c r="AW179" s="13" t="s">
        <v>30</v>
      </c>
      <c r="AX179" s="13" t="s">
        <v>82</v>
      </c>
      <c r="AY179" s="167" t="s">
        <v>134</v>
      </c>
    </row>
    <row r="180" spans="1:65" s="2" customFormat="1" ht="24.2" customHeight="1">
      <c r="A180" s="32"/>
      <c r="B180" s="150"/>
      <c r="C180" s="151" t="s">
        <v>271</v>
      </c>
      <c r="D180" s="151" t="s">
        <v>137</v>
      </c>
      <c r="E180" s="152" t="s">
        <v>272</v>
      </c>
      <c r="F180" s="153" t="s">
        <v>273</v>
      </c>
      <c r="G180" s="154" t="s">
        <v>267</v>
      </c>
      <c r="H180" s="155">
        <v>345</v>
      </c>
      <c r="I180" s="156"/>
      <c r="J180" s="157">
        <f>ROUND(I180*H180,2)</f>
        <v>0</v>
      </c>
      <c r="K180" s="158"/>
      <c r="L180" s="33"/>
      <c r="M180" s="159" t="s">
        <v>1</v>
      </c>
      <c r="N180" s="160" t="s">
        <v>40</v>
      </c>
      <c r="O180" s="61"/>
      <c r="P180" s="161">
        <f>O180*H180</f>
        <v>0</v>
      </c>
      <c r="Q180" s="161">
        <v>2.5999999999999998E-4</v>
      </c>
      <c r="R180" s="161">
        <f>Q180*H180</f>
        <v>8.9699999999999988E-2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194</v>
      </c>
      <c r="AT180" s="163" t="s">
        <v>137</v>
      </c>
      <c r="AU180" s="163" t="s">
        <v>142</v>
      </c>
      <c r="AY180" s="17" t="s">
        <v>134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142</v>
      </c>
      <c r="BK180" s="164">
        <f>ROUND(I180*H180,2)</f>
        <v>0</v>
      </c>
      <c r="BL180" s="17" t="s">
        <v>194</v>
      </c>
      <c r="BM180" s="163" t="s">
        <v>666</v>
      </c>
    </row>
    <row r="181" spans="1:65" s="14" customFormat="1" ht="11.25">
      <c r="B181" s="185"/>
      <c r="D181" s="166" t="s">
        <v>144</v>
      </c>
      <c r="E181" s="186" t="s">
        <v>1</v>
      </c>
      <c r="F181" s="187" t="s">
        <v>275</v>
      </c>
      <c r="H181" s="186" t="s">
        <v>1</v>
      </c>
      <c r="I181" s="188"/>
      <c r="L181" s="185"/>
      <c r="M181" s="189"/>
      <c r="N181" s="190"/>
      <c r="O181" s="190"/>
      <c r="P181" s="190"/>
      <c r="Q181" s="190"/>
      <c r="R181" s="190"/>
      <c r="S181" s="190"/>
      <c r="T181" s="191"/>
      <c r="AT181" s="186" t="s">
        <v>144</v>
      </c>
      <c r="AU181" s="186" t="s">
        <v>142</v>
      </c>
      <c r="AV181" s="14" t="s">
        <v>82</v>
      </c>
      <c r="AW181" s="14" t="s">
        <v>30</v>
      </c>
      <c r="AX181" s="14" t="s">
        <v>74</v>
      </c>
      <c r="AY181" s="186" t="s">
        <v>134</v>
      </c>
    </row>
    <row r="182" spans="1:65" s="13" customFormat="1" ht="11.25">
      <c r="B182" s="165"/>
      <c r="D182" s="166" t="s">
        <v>144</v>
      </c>
      <c r="E182" s="167" t="s">
        <v>1</v>
      </c>
      <c r="F182" s="168" t="s">
        <v>276</v>
      </c>
      <c r="H182" s="169">
        <v>345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144</v>
      </c>
      <c r="AU182" s="167" t="s">
        <v>142</v>
      </c>
      <c r="AV182" s="13" t="s">
        <v>142</v>
      </c>
      <c r="AW182" s="13" t="s">
        <v>30</v>
      </c>
      <c r="AX182" s="13" t="s">
        <v>82</v>
      </c>
      <c r="AY182" s="167" t="s">
        <v>134</v>
      </c>
    </row>
    <row r="183" spans="1:65" s="2" customFormat="1" ht="24.2" customHeight="1">
      <c r="A183" s="32"/>
      <c r="B183" s="150"/>
      <c r="C183" s="151" t="s">
        <v>277</v>
      </c>
      <c r="D183" s="151" t="s">
        <v>137</v>
      </c>
      <c r="E183" s="152" t="s">
        <v>278</v>
      </c>
      <c r="F183" s="153" t="s">
        <v>279</v>
      </c>
      <c r="G183" s="154" t="s">
        <v>267</v>
      </c>
      <c r="H183" s="155">
        <v>97.85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40</v>
      </c>
      <c r="O183" s="61"/>
      <c r="P183" s="161">
        <f>O183*H183</f>
        <v>0</v>
      </c>
      <c r="Q183" s="161">
        <v>2.5999999999999998E-4</v>
      </c>
      <c r="R183" s="161">
        <f>Q183*H183</f>
        <v>2.5440999999999995E-2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194</v>
      </c>
      <c r="AT183" s="163" t="s">
        <v>137</v>
      </c>
      <c r="AU183" s="163" t="s">
        <v>142</v>
      </c>
      <c r="AY183" s="17" t="s">
        <v>134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7" t="s">
        <v>142</v>
      </c>
      <c r="BK183" s="164">
        <f>ROUND(I183*H183,2)</f>
        <v>0</v>
      </c>
      <c r="BL183" s="17" t="s">
        <v>194</v>
      </c>
      <c r="BM183" s="163" t="s">
        <v>667</v>
      </c>
    </row>
    <row r="184" spans="1:65" s="14" customFormat="1" ht="11.25">
      <c r="B184" s="185"/>
      <c r="D184" s="166" t="s">
        <v>144</v>
      </c>
      <c r="E184" s="186" t="s">
        <v>1</v>
      </c>
      <c r="F184" s="187" t="s">
        <v>281</v>
      </c>
      <c r="H184" s="186" t="s">
        <v>1</v>
      </c>
      <c r="I184" s="188"/>
      <c r="L184" s="185"/>
      <c r="M184" s="189"/>
      <c r="N184" s="190"/>
      <c r="O184" s="190"/>
      <c r="P184" s="190"/>
      <c r="Q184" s="190"/>
      <c r="R184" s="190"/>
      <c r="S184" s="190"/>
      <c r="T184" s="191"/>
      <c r="AT184" s="186" t="s">
        <v>144</v>
      </c>
      <c r="AU184" s="186" t="s">
        <v>142</v>
      </c>
      <c r="AV184" s="14" t="s">
        <v>82</v>
      </c>
      <c r="AW184" s="14" t="s">
        <v>30</v>
      </c>
      <c r="AX184" s="14" t="s">
        <v>74</v>
      </c>
      <c r="AY184" s="186" t="s">
        <v>134</v>
      </c>
    </row>
    <row r="185" spans="1:65" s="13" customFormat="1" ht="11.25">
      <c r="B185" s="165"/>
      <c r="D185" s="166" t="s">
        <v>144</v>
      </c>
      <c r="E185" s="167" t="s">
        <v>1</v>
      </c>
      <c r="F185" s="168" t="s">
        <v>282</v>
      </c>
      <c r="H185" s="169">
        <v>27.8</v>
      </c>
      <c r="I185" s="170"/>
      <c r="L185" s="165"/>
      <c r="M185" s="171"/>
      <c r="N185" s="172"/>
      <c r="O185" s="172"/>
      <c r="P185" s="172"/>
      <c r="Q185" s="172"/>
      <c r="R185" s="172"/>
      <c r="S185" s="172"/>
      <c r="T185" s="173"/>
      <c r="AT185" s="167" t="s">
        <v>144</v>
      </c>
      <c r="AU185" s="167" t="s">
        <v>142</v>
      </c>
      <c r="AV185" s="13" t="s">
        <v>142</v>
      </c>
      <c r="AW185" s="13" t="s">
        <v>30</v>
      </c>
      <c r="AX185" s="13" t="s">
        <v>74</v>
      </c>
      <c r="AY185" s="167" t="s">
        <v>134</v>
      </c>
    </row>
    <row r="186" spans="1:65" s="14" customFormat="1" ht="11.25">
      <c r="B186" s="185"/>
      <c r="D186" s="166" t="s">
        <v>144</v>
      </c>
      <c r="E186" s="186" t="s">
        <v>1</v>
      </c>
      <c r="F186" s="187" t="s">
        <v>269</v>
      </c>
      <c r="H186" s="186" t="s">
        <v>1</v>
      </c>
      <c r="I186" s="188"/>
      <c r="L186" s="185"/>
      <c r="M186" s="189"/>
      <c r="N186" s="190"/>
      <c r="O186" s="190"/>
      <c r="P186" s="190"/>
      <c r="Q186" s="190"/>
      <c r="R186" s="190"/>
      <c r="S186" s="190"/>
      <c r="T186" s="191"/>
      <c r="AT186" s="186" t="s">
        <v>144</v>
      </c>
      <c r="AU186" s="186" t="s">
        <v>142</v>
      </c>
      <c r="AV186" s="14" t="s">
        <v>82</v>
      </c>
      <c r="AW186" s="14" t="s">
        <v>30</v>
      </c>
      <c r="AX186" s="14" t="s">
        <v>74</v>
      </c>
      <c r="AY186" s="186" t="s">
        <v>134</v>
      </c>
    </row>
    <row r="187" spans="1:65" s="13" customFormat="1" ht="11.25">
      <c r="B187" s="165"/>
      <c r="D187" s="166" t="s">
        <v>144</v>
      </c>
      <c r="E187" s="167" t="s">
        <v>1</v>
      </c>
      <c r="F187" s="168" t="s">
        <v>270</v>
      </c>
      <c r="H187" s="169">
        <v>5.85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144</v>
      </c>
      <c r="AU187" s="167" t="s">
        <v>142</v>
      </c>
      <c r="AV187" s="13" t="s">
        <v>142</v>
      </c>
      <c r="AW187" s="13" t="s">
        <v>30</v>
      </c>
      <c r="AX187" s="13" t="s">
        <v>74</v>
      </c>
      <c r="AY187" s="167" t="s">
        <v>134</v>
      </c>
    </row>
    <row r="188" spans="1:65" s="14" customFormat="1" ht="11.25">
      <c r="B188" s="185"/>
      <c r="D188" s="166" t="s">
        <v>144</v>
      </c>
      <c r="E188" s="186" t="s">
        <v>1</v>
      </c>
      <c r="F188" s="187" t="s">
        <v>283</v>
      </c>
      <c r="H188" s="186" t="s">
        <v>1</v>
      </c>
      <c r="I188" s="188"/>
      <c r="L188" s="185"/>
      <c r="M188" s="189"/>
      <c r="N188" s="190"/>
      <c r="O188" s="190"/>
      <c r="P188" s="190"/>
      <c r="Q188" s="190"/>
      <c r="R188" s="190"/>
      <c r="S188" s="190"/>
      <c r="T188" s="191"/>
      <c r="AT188" s="186" t="s">
        <v>144</v>
      </c>
      <c r="AU188" s="186" t="s">
        <v>142</v>
      </c>
      <c r="AV188" s="14" t="s">
        <v>82</v>
      </c>
      <c r="AW188" s="14" t="s">
        <v>30</v>
      </c>
      <c r="AX188" s="14" t="s">
        <v>74</v>
      </c>
      <c r="AY188" s="186" t="s">
        <v>134</v>
      </c>
    </row>
    <row r="189" spans="1:65" s="13" customFormat="1" ht="11.25">
      <c r="B189" s="165"/>
      <c r="D189" s="166" t="s">
        <v>144</v>
      </c>
      <c r="E189" s="167" t="s">
        <v>1</v>
      </c>
      <c r="F189" s="168" t="s">
        <v>284</v>
      </c>
      <c r="H189" s="169">
        <v>64.2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144</v>
      </c>
      <c r="AU189" s="167" t="s">
        <v>142</v>
      </c>
      <c r="AV189" s="13" t="s">
        <v>142</v>
      </c>
      <c r="AW189" s="13" t="s">
        <v>30</v>
      </c>
      <c r="AX189" s="13" t="s">
        <v>74</v>
      </c>
      <c r="AY189" s="167" t="s">
        <v>134</v>
      </c>
    </row>
    <row r="190" spans="1:65" s="15" customFormat="1" ht="11.25">
      <c r="B190" s="192"/>
      <c r="D190" s="166" t="s">
        <v>144</v>
      </c>
      <c r="E190" s="193" t="s">
        <v>1</v>
      </c>
      <c r="F190" s="194" t="s">
        <v>285</v>
      </c>
      <c r="H190" s="195">
        <v>97.85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144</v>
      </c>
      <c r="AU190" s="193" t="s">
        <v>142</v>
      </c>
      <c r="AV190" s="15" t="s">
        <v>141</v>
      </c>
      <c r="AW190" s="15" t="s">
        <v>30</v>
      </c>
      <c r="AX190" s="15" t="s">
        <v>82</v>
      </c>
      <c r="AY190" s="193" t="s">
        <v>134</v>
      </c>
    </row>
    <row r="191" spans="1:65" s="2" customFormat="1" ht="24.2" customHeight="1">
      <c r="A191" s="32"/>
      <c r="B191" s="150"/>
      <c r="C191" s="174" t="s">
        <v>286</v>
      </c>
      <c r="D191" s="174" t="s">
        <v>170</v>
      </c>
      <c r="E191" s="175" t="s">
        <v>287</v>
      </c>
      <c r="F191" s="176" t="s">
        <v>288</v>
      </c>
      <c r="G191" s="177" t="s">
        <v>140</v>
      </c>
      <c r="H191" s="178">
        <v>10.331</v>
      </c>
      <c r="I191" s="179"/>
      <c r="J191" s="180">
        <f>ROUND(I191*H191,2)</f>
        <v>0</v>
      </c>
      <c r="K191" s="181"/>
      <c r="L191" s="182"/>
      <c r="M191" s="183" t="s">
        <v>1</v>
      </c>
      <c r="N191" s="184" t="s">
        <v>40</v>
      </c>
      <c r="O191" s="61"/>
      <c r="P191" s="161">
        <f>O191*H191</f>
        <v>0</v>
      </c>
      <c r="Q191" s="161">
        <v>0.55000000000000004</v>
      </c>
      <c r="R191" s="161">
        <f>Q191*H191</f>
        <v>5.6820500000000003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200</v>
      </c>
      <c r="AT191" s="163" t="s">
        <v>170</v>
      </c>
      <c r="AU191" s="163" t="s">
        <v>142</v>
      </c>
      <c r="AY191" s="17" t="s">
        <v>134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142</v>
      </c>
      <c r="BK191" s="164">
        <f>ROUND(I191*H191,2)</f>
        <v>0</v>
      </c>
      <c r="BL191" s="17" t="s">
        <v>194</v>
      </c>
      <c r="BM191" s="163" t="s">
        <v>668</v>
      </c>
    </row>
    <row r="192" spans="1:65" s="13" customFormat="1" ht="11.25">
      <c r="B192" s="165"/>
      <c r="D192" s="166" t="s">
        <v>144</v>
      </c>
      <c r="E192" s="167" t="s">
        <v>1</v>
      </c>
      <c r="F192" s="168" t="s">
        <v>290</v>
      </c>
      <c r="H192" s="169">
        <v>9.3919999999999995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144</v>
      </c>
      <c r="AU192" s="167" t="s">
        <v>142</v>
      </c>
      <c r="AV192" s="13" t="s">
        <v>142</v>
      </c>
      <c r="AW192" s="13" t="s">
        <v>30</v>
      </c>
      <c r="AX192" s="13" t="s">
        <v>82</v>
      </c>
      <c r="AY192" s="167" t="s">
        <v>134</v>
      </c>
    </row>
    <row r="193" spans="1:65" s="13" customFormat="1" ht="11.25">
      <c r="B193" s="165"/>
      <c r="D193" s="166" t="s">
        <v>144</v>
      </c>
      <c r="F193" s="168" t="s">
        <v>291</v>
      </c>
      <c r="H193" s="169">
        <v>10.331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144</v>
      </c>
      <c r="AU193" s="167" t="s">
        <v>142</v>
      </c>
      <c r="AV193" s="13" t="s">
        <v>142</v>
      </c>
      <c r="AW193" s="13" t="s">
        <v>3</v>
      </c>
      <c r="AX193" s="13" t="s">
        <v>82</v>
      </c>
      <c r="AY193" s="167" t="s">
        <v>134</v>
      </c>
    </row>
    <row r="194" spans="1:65" s="2" customFormat="1" ht="24.2" customHeight="1">
      <c r="A194" s="32"/>
      <c r="B194" s="150"/>
      <c r="C194" s="151" t="s">
        <v>292</v>
      </c>
      <c r="D194" s="151" t="s">
        <v>137</v>
      </c>
      <c r="E194" s="152" t="s">
        <v>293</v>
      </c>
      <c r="F194" s="153" t="s">
        <v>294</v>
      </c>
      <c r="G194" s="154" t="s">
        <v>148</v>
      </c>
      <c r="H194" s="155">
        <v>185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40</v>
      </c>
      <c r="O194" s="61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194</v>
      </c>
      <c r="AT194" s="163" t="s">
        <v>137</v>
      </c>
      <c r="AU194" s="163" t="s">
        <v>142</v>
      </c>
      <c r="AY194" s="17" t="s">
        <v>134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7" t="s">
        <v>142</v>
      </c>
      <c r="BK194" s="164">
        <f>ROUND(I194*H194,2)</f>
        <v>0</v>
      </c>
      <c r="BL194" s="17" t="s">
        <v>194</v>
      </c>
      <c r="BM194" s="163" t="s">
        <v>669</v>
      </c>
    </row>
    <row r="195" spans="1:65" s="2" customFormat="1" ht="16.5" customHeight="1">
      <c r="A195" s="32"/>
      <c r="B195" s="150"/>
      <c r="C195" s="174" t="s">
        <v>296</v>
      </c>
      <c r="D195" s="174" t="s">
        <v>170</v>
      </c>
      <c r="E195" s="175" t="s">
        <v>297</v>
      </c>
      <c r="F195" s="176" t="s">
        <v>298</v>
      </c>
      <c r="G195" s="177" t="s">
        <v>148</v>
      </c>
      <c r="H195" s="178">
        <v>203.5</v>
      </c>
      <c r="I195" s="179"/>
      <c r="J195" s="180">
        <f>ROUND(I195*H195,2)</f>
        <v>0</v>
      </c>
      <c r="K195" s="181"/>
      <c r="L195" s="182"/>
      <c r="M195" s="183" t="s">
        <v>1</v>
      </c>
      <c r="N195" s="184" t="s">
        <v>40</v>
      </c>
      <c r="O195" s="61"/>
      <c r="P195" s="161">
        <f>O195*H195</f>
        <v>0</v>
      </c>
      <c r="Q195" s="161">
        <v>7.92E-3</v>
      </c>
      <c r="R195" s="161">
        <f>Q195*H195</f>
        <v>1.61172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200</v>
      </c>
      <c r="AT195" s="163" t="s">
        <v>170</v>
      </c>
      <c r="AU195" s="163" t="s">
        <v>142</v>
      </c>
      <c r="AY195" s="17" t="s">
        <v>134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7" t="s">
        <v>142</v>
      </c>
      <c r="BK195" s="164">
        <f>ROUND(I195*H195,2)</f>
        <v>0</v>
      </c>
      <c r="BL195" s="17" t="s">
        <v>194</v>
      </c>
      <c r="BM195" s="163" t="s">
        <v>670</v>
      </c>
    </row>
    <row r="196" spans="1:65" s="13" customFormat="1" ht="11.25">
      <c r="B196" s="165"/>
      <c r="D196" s="166" t="s">
        <v>144</v>
      </c>
      <c r="E196" s="167" t="s">
        <v>1</v>
      </c>
      <c r="F196" s="168" t="s">
        <v>300</v>
      </c>
      <c r="H196" s="169">
        <v>203.5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144</v>
      </c>
      <c r="AU196" s="167" t="s">
        <v>142</v>
      </c>
      <c r="AV196" s="13" t="s">
        <v>142</v>
      </c>
      <c r="AW196" s="13" t="s">
        <v>30</v>
      </c>
      <c r="AX196" s="13" t="s">
        <v>82</v>
      </c>
      <c r="AY196" s="167" t="s">
        <v>134</v>
      </c>
    </row>
    <row r="197" spans="1:65" s="2" customFormat="1" ht="44.25" customHeight="1">
      <c r="A197" s="32"/>
      <c r="B197" s="150"/>
      <c r="C197" s="151" t="s">
        <v>200</v>
      </c>
      <c r="D197" s="151" t="s">
        <v>137</v>
      </c>
      <c r="E197" s="152" t="s">
        <v>301</v>
      </c>
      <c r="F197" s="153" t="s">
        <v>302</v>
      </c>
      <c r="G197" s="154" t="s">
        <v>140</v>
      </c>
      <c r="H197" s="155">
        <v>9.3919999999999995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40</v>
      </c>
      <c r="O197" s="61"/>
      <c r="P197" s="161">
        <f>O197*H197</f>
        <v>0</v>
      </c>
      <c r="Q197" s="161">
        <v>2.2350169999999999E-2</v>
      </c>
      <c r="R197" s="161">
        <f>Q197*H197</f>
        <v>0.20991279663999998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194</v>
      </c>
      <c r="AT197" s="163" t="s">
        <v>137</v>
      </c>
      <c r="AU197" s="163" t="s">
        <v>142</v>
      </c>
      <c r="AY197" s="17" t="s">
        <v>134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142</v>
      </c>
      <c r="BK197" s="164">
        <f>ROUND(I197*H197,2)</f>
        <v>0</v>
      </c>
      <c r="BL197" s="17" t="s">
        <v>194</v>
      </c>
      <c r="BM197" s="163" t="s">
        <v>671</v>
      </c>
    </row>
    <row r="198" spans="1:65" s="2" customFormat="1" ht="24.2" customHeight="1">
      <c r="A198" s="32"/>
      <c r="B198" s="150"/>
      <c r="C198" s="151" t="s">
        <v>304</v>
      </c>
      <c r="D198" s="151" t="s">
        <v>137</v>
      </c>
      <c r="E198" s="152" t="s">
        <v>305</v>
      </c>
      <c r="F198" s="153" t="s">
        <v>306</v>
      </c>
      <c r="G198" s="154" t="s">
        <v>156</v>
      </c>
      <c r="H198" s="155">
        <v>7.6189999999999998</v>
      </c>
      <c r="I198" s="156"/>
      <c r="J198" s="157">
        <f>ROUND(I198*H198,2)</f>
        <v>0</v>
      </c>
      <c r="K198" s="158"/>
      <c r="L198" s="33"/>
      <c r="M198" s="159" t="s">
        <v>1</v>
      </c>
      <c r="N198" s="160" t="s">
        <v>40</v>
      </c>
      <c r="O198" s="61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3" t="s">
        <v>194</v>
      </c>
      <c r="AT198" s="163" t="s">
        <v>137</v>
      </c>
      <c r="AU198" s="163" t="s">
        <v>142</v>
      </c>
      <c r="AY198" s="17" t="s">
        <v>134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7" t="s">
        <v>142</v>
      </c>
      <c r="BK198" s="164">
        <f>ROUND(I198*H198,2)</f>
        <v>0</v>
      </c>
      <c r="BL198" s="17" t="s">
        <v>194</v>
      </c>
      <c r="BM198" s="163" t="s">
        <v>672</v>
      </c>
    </row>
    <row r="199" spans="1:65" s="12" customFormat="1" ht="22.9" customHeight="1">
      <c r="B199" s="137"/>
      <c r="D199" s="138" t="s">
        <v>73</v>
      </c>
      <c r="E199" s="148" t="s">
        <v>308</v>
      </c>
      <c r="F199" s="148" t="s">
        <v>309</v>
      </c>
      <c r="I199" s="140"/>
      <c r="J199" s="149">
        <f>BK199</f>
        <v>0</v>
      </c>
      <c r="L199" s="137"/>
      <c r="M199" s="142"/>
      <c r="N199" s="143"/>
      <c r="O199" s="143"/>
      <c r="P199" s="144">
        <f>SUM(P200:P229)</f>
        <v>0</v>
      </c>
      <c r="Q199" s="143"/>
      <c r="R199" s="144">
        <f>SUM(R200:R229)</f>
        <v>0.23175400000000004</v>
      </c>
      <c r="S199" s="143"/>
      <c r="T199" s="145">
        <f>SUM(T200:T229)</f>
        <v>1.5375712500000001</v>
      </c>
      <c r="AR199" s="138" t="s">
        <v>142</v>
      </c>
      <c r="AT199" s="146" t="s">
        <v>73</v>
      </c>
      <c r="AU199" s="146" t="s">
        <v>82</v>
      </c>
      <c r="AY199" s="138" t="s">
        <v>134</v>
      </c>
      <c r="BK199" s="147">
        <f>SUM(BK200:BK229)</f>
        <v>0</v>
      </c>
    </row>
    <row r="200" spans="1:65" s="2" customFormat="1" ht="24.2" customHeight="1">
      <c r="A200" s="32"/>
      <c r="B200" s="150"/>
      <c r="C200" s="151" t="s">
        <v>310</v>
      </c>
      <c r="D200" s="151" t="s">
        <v>137</v>
      </c>
      <c r="E200" s="152" t="s">
        <v>311</v>
      </c>
      <c r="F200" s="153" t="s">
        <v>312</v>
      </c>
      <c r="G200" s="154" t="s">
        <v>148</v>
      </c>
      <c r="H200" s="155">
        <v>186.375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40</v>
      </c>
      <c r="O200" s="61"/>
      <c r="P200" s="161">
        <f>O200*H200</f>
        <v>0</v>
      </c>
      <c r="Q200" s="161">
        <v>0</v>
      </c>
      <c r="R200" s="161">
        <f>Q200*H200</f>
        <v>0</v>
      </c>
      <c r="S200" s="161">
        <v>7.5100000000000002E-3</v>
      </c>
      <c r="T200" s="162">
        <f>S200*H200</f>
        <v>1.39967625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194</v>
      </c>
      <c r="AT200" s="163" t="s">
        <v>137</v>
      </c>
      <c r="AU200" s="163" t="s">
        <v>142</v>
      </c>
      <c r="AY200" s="17" t="s">
        <v>134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142</v>
      </c>
      <c r="BK200" s="164">
        <f>ROUND(I200*H200,2)</f>
        <v>0</v>
      </c>
      <c r="BL200" s="17" t="s">
        <v>194</v>
      </c>
      <c r="BM200" s="163" t="s">
        <v>673</v>
      </c>
    </row>
    <row r="201" spans="1:65" s="14" customFormat="1" ht="11.25">
      <c r="B201" s="185"/>
      <c r="D201" s="166" t="s">
        <v>144</v>
      </c>
      <c r="E201" s="186" t="s">
        <v>1</v>
      </c>
      <c r="F201" s="187" t="s">
        <v>314</v>
      </c>
      <c r="H201" s="186" t="s">
        <v>1</v>
      </c>
      <c r="I201" s="188"/>
      <c r="L201" s="185"/>
      <c r="M201" s="189"/>
      <c r="N201" s="190"/>
      <c r="O201" s="190"/>
      <c r="P201" s="190"/>
      <c r="Q201" s="190"/>
      <c r="R201" s="190"/>
      <c r="S201" s="190"/>
      <c r="T201" s="191"/>
      <c r="AT201" s="186" t="s">
        <v>144</v>
      </c>
      <c r="AU201" s="186" t="s">
        <v>142</v>
      </c>
      <c r="AV201" s="14" t="s">
        <v>82</v>
      </c>
      <c r="AW201" s="14" t="s">
        <v>30</v>
      </c>
      <c r="AX201" s="14" t="s">
        <v>74</v>
      </c>
      <c r="AY201" s="186" t="s">
        <v>134</v>
      </c>
    </row>
    <row r="202" spans="1:65" s="13" customFormat="1" ht="11.25">
      <c r="B202" s="165"/>
      <c r="D202" s="166" t="s">
        <v>144</v>
      </c>
      <c r="E202" s="167" t="s">
        <v>1</v>
      </c>
      <c r="F202" s="168" t="s">
        <v>315</v>
      </c>
      <c r="H202" s="169">
        <v>186.375</v>
      </c>
      <c r="I202" s="170"/>
      <c r="L202" s="165"/>
      <c r="M202" s="171"/>
      <c r="N202" s="172"/>
      <c r="O202" s="172"/>
      <c r="P202" s="172"/>
      <c r="Q202" s="172"/>
      <c r="R202" s="172"/>
      <c r="S202" s="172"/>
      <c r="T202" s="173"/>
      <c r="AT202" s="167" t="s">
        <v>144</v>
      </c>
      <c r="AU202" s="167" t="s">
        <v>142</v>
      </c>
      <c r="AV202" s="13" t="s">
        <v>142</v>
      </c>
      <c r="AW202" s="13" t="s">
        <v>30</v>
      </c>
      <c r="AX202" s="13" t="s">
        <v>82</v>
      </c>
      <c r="AY202" s="167" t="s">
        <v>134</v>
      </c>
    </row>
    <row r="203" spans="1:65" s="2" customFormat="1" ht="24.2" customHeight="1">
      <c r="A203" s="32"/>
      <c r="B203" s="150"/>
      <c r="C203" s="151" t="s">
        <v>316</v>
      </c>
      <c r="D203" s="151" t="s">
        <v>137</v>
      </c>
      <c r="E203" s="152" t="s">
        <v>317</v>
      </c>
      <c r="F203" s="153" t="s">
        <v>318</v>
      </c>
      <c r="G203" s="154" t="s">
        <v>267</v>
      </c>
      <c r="H203" s="155">
        <v>54.65</v>
      </c>
      <c r="I203" s="156"/>
      <c r="J203" s="157">
        <f>ROUND(I203*H203,2)</f>
        <v>0</v>
      </c>
      <c r="K203" s="158"/>
      <c r="L203" s="33"/>
      <c r="M203" s="159" t="s">
        <v>1</v>
      </c>
      <c r="N203" s="160" t="s">
        <v>40</v>
      </c>
      <c r="O203" s="61"/>
      <c r="P203" s="161">
        <f>O203*H203</f>
        <v>0</v>
      </c>
      <c r="Q203" s="161">
        <v>0</v>
      </c>
      <c r="R203" s="161">
        <f>Q203*H203</f>
        <v>0</v>
      </c>
      <c r="S203" s="161">
        <v>2.3E-3</v>
      </c>
      <c r="T203" s="162">
        <f>S203*H203</f>
        <v>0.125695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3" t="s">
        <v>194</v>
      </c>
      <c r="AT203" s="163" t="s">
        <v>137</v>
      </c>
      <c r="AU203" s="163" t="s">
        <v>142</v>
      </c>
      <c r="AY203" s="17" t="s">
        <v>134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142</v>
      </c>
      <c r="BK203" s="164">
        <f>ROUND(I203*H203,2)</f>
        <v>0</v>
      </c>
      <c r="BL203" s="17" t="s">
        <v>194</v>
      </c>
      <c r="BM203" s="163" t="s">
        <v>674</v>
      </c>
    </row>
    <row r="204" spans="1:65" s="13" customFormat="1" ht="11.25">
      <c r="B204" s="165"/>
      <c r="D204" s="166" t="s">
        <v>144</v>
      </c>
      <c r="E204" s="167" t="s">
        <v>1</v>
      </c>
      <c r="F204" s="168" t="s">
        <v>320</v>
      </c>
      <c r="H204" s="169">
        <v>54.65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144</v>
      </c>
      <c r="AU204" s="167" t="s">
        <v>142</v>
      </c>
      <c r="AV204" s="13" t="s">
        <v>142</v>
      </c>
      <c r="AW204" s="13" t="s">
        <v>30</v>
      </c>
      <c r="AX204" s="13" t="s">
        <v>82</v>
      </c>
      <c r="AY204" s="167" t="s">
        <v>134</v>
      </c>
    </row>
    <row r="205" spans="1:65" s="2" customFormat="1" ht="33" customHeight="1">
      <c r="A205" s="32"/>
      <c r="B205" s="150"/>
      <c r="C205" s="151" t="s">
        <v>321</v>
      </c>
      <c r="D205" s="151" t="s">
        <v>137</v>
      </c>
      <c r="E205" s="152" t="s">
        <v>322</v>
      </c>
      <c r="F205" s="153" t="s">
        <v>323</v>
      </c>
      <c r="G205" s="154" t="s">
        <v>213</v>
      </c>
      <c r="H205" s="155">
        <v>4</v>
      </c>
      <c r="I205" s="156"/>
      <c r="J205" s="157">
        <f>ROUND(I205*H205,2)</f>
        <v>0</v>
      </c>
      <c r="K205" s="158"/>
      <c r="L205" s="33"/>
      <c r="M205" s="159" t="s">
        <v>1</v>
      </c>
      <c r="N205" s="160" t="s">
        <v>40</v>
      </c>
      <c r="O205" s="61"/>
      <c r="P205" s="161">
        <f>O205*H205</f>
        <v>0</v>
      </c>
      <c r="Q205" s="161">
        <v>0</v>
      </c>
      <c r="R205" s="161">
        <f>Q205*H205</f>
        <v>0</v>
      </c>
      <c r="S205" s="161">
        <v>3.0500000000000002E-3</v>
      </c>
      <c r="T205" s="162">
        <f>S205*H205</f>
        <v>1.2200000000000001E-2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3" t="s">
        <v>194</v>
      </c>
      <c r="AT205" s="163" t="s">
        <v>137</v>
      </c>
      <c r="AU205" s="163" t="s">
        <v>142</v>
      </c>
      <c r="AY205" s="17" t="s">
        <v>134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7" t="s">
        <v>142</v>
      </c>
      <c r="BK205" s="164">
        <f>ROUND(I205*H205,2)</f>
        <v>0</v>
      </c>
      <c r="BL205" s="17" t="s">
        <v>194</v>
      </c>
      <c r="BM205" s="163" t="s">
        <v>675</v>
      </c>
    </row>
    <row r="206" spans="1:65" s="2" customFormat="1" ht="33" customHeight="1">
      <c r="A206" s="32"/>
      <c r="B206" s="150"/>
      <c r="C206" s="151" t="s">
        <v>325</v>
      </c>
      <c r="D206" s="151" t="s">
        <v>137</v>
      </c>
      <c r="E206" s="152" t="s">
        <v>326</v>
      </c>
      <c r="F206" s="153" t="s">
        <v>327</v>
      </c>
      <c r="G206" s="154" t="s">
        <v>267</v>
      </c>
      <c r="H206" s="155">
        <v>14.2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40</v>
      </c>
      <c r="O206" s="61"/>
      <c r="P206" s="161">
        <f>O206*H206</f>
        <v>0</v>
      </c>
      <c r="Q206" s="161">
        <v>4.1599999999999996E-3</v>
      </c>
      <c r="R206" s="161">
        <f>Q206*H206</f>
        <v>5.9071999999999993E-2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194</v>
      </c>
      <c r="AT206" s="163" t="s">
        <v>137</v>
      </c>
      <c r="AU206" s="163" t="s">
        <v>142</v>
      </c>
      <c r="AY206" s="17" t="s">
        <v>134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142</v>
      </c>
      <c r="BK206" s="164">
        <f>ROUND(I206*H206,2)</f>
        <v>0</v>
      </c>
      <c r="BL206" s="17" t="s">
        <v>194</v>
      </c>
      <c r="BM206" s="163" t="s">
        <v>676</v>
      </c>
    </row>
    <row r="207" spans="1:65" s="14" customFormat="1" ht="11.25">
      <c r="B207" s="185"/>
      <c r="D207" s="166" t="s">
        <v>144</v>
      </c>
      <c r="E207" s="186" t="s">
        <v>1</v>
      </c>
      <c r="F207" s="187" t="s">
        <v>329</v>
      </c>
      <c r="H207" s="186" t="s">
        <v>1</v>
      </c>
      <c r="I207" s="188"/>
      <c r="L207" s="185"/>
      <c r="M207" s="189"/>
      <c r="N207" s="190"/>
      <c r="O207" s="190"/>
      <c r="P207" s="190"/>
      <c r="Q207" s="190"/>
      <c r="R207" s="190"/>
      <c r="S207" s="190"/>
      <c r="T207" s="191"/>
      <c r="AT207" s="186" t="s">
        <v>144</v>
      </c>
      <c r="AU207" s="186" t="s">
        <v>142</v>
      </c>
      <c r="AV207" s="14" t="s">
        <v>82</v>
      </c>
      <c r="AW207" s="14" t="s">
        <v>30</v>
      </c>
      <c r="AX207" s="14" t="s">
        <v>74</v>
      </c>
      <c r="AY207" s="186" t="s">
        <v>134</v>
      </c>
    </row>
    <row r="208" spans="1:65" s="13" customFormat="1" ht="11.25">
      <c r="B208" s="165"/>
      <c r="D208" s="166" t="s">
        <v>144</v>
      </c>
      <c r="E208" s="167" t="s">
        <v>1</v>
      </c>
      <c r="F208" s="168" t="s">
        <v>330</v>
      </c>
      <c r="H208" s="169">
        <v>14.2</v>
      </c>
      <c r="I208" s="170"/>
      <c r="L208" s="165"/>
      <c r="M208" s="171"/>
      <c r="N208" s="172"/>
      <c r="O208" s="172"/>
      <c r="P208" s="172"/>
      <c r="Q208" s="172"/>
      <c r="R208" s="172"/>
      <c r="S208" s="172"/>
      <c r="T208" s="173"/>
      <c r="AT208" s="167" t="s">
        <v>144</v>
      </c>
      <c r="AU208" s="167" t="s">
        <v>142</v>
      </c>
      <c r="AV208" s="13" t="s">
        <v>142</v>
      </c>
      <c r="AW208" s="13" t="s">
        <v>30</v>
      </c>
      <c r="AX208" s="13" t="s">
        <v>82</v>
      </c>
      <c r="AY208" s="167" t="s">
        <v>134</v>
      </c>
    </row>
    <row r="209" spans="1:65" s="2" customFormat="1" ht="33" customHeight="1">
      <c r="A209" s="32"/>
      <c r="B209" s="150"/>
      <c r="C209" s="151" t="s">
        <v>331</v>
      </c>
      <c r="D209" s="151" t="s">
        <v>137</v>
      </c>
      <c r="E209" s="152" t="s">
        <v>332</v>
      </c>
      <c r="F209" s="153" t="s">
        <v>333</v>
      </c>
      <c r="G209" s="154" t="s">
        <v>267</v>
      </c>
      <c r="H209" s="155">
        <v>40.6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40</v>
      </c>
      <c r="O209" s="61"/>
      <c r="P209" s="161">
        <f>O209*H209</f>
        <v>0</v>
      </c>
      <c r="Q209" s="161">
        <v>2.8600000000000001E-3</v>
      </c>
      <c r="R209" s="161">
        <f>Q209*H209</f>
        <v>0.11611600000000001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194</v>
      </c>
      <c r="AT209" s="163" t="s">
        <v>137</v>
      </c>
      <c r="AU209" s="163" t="s">
        <v>142</v>
      </c>
      <c r="AY209" s="17" t="s">
        <v>134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7" t="s">
        <v>142</v>
      </c>
      <c r="BK209" s="164">
        <f>ROUND(I209*H209,2)</f>
        <v>0</v>
      </c>
      <c r="BL209" s="17" t="s">
        <v>194</v>
      </c>
      <c r="BM209" s="163" t="s">
        <v>677</v>
      </c>
    </row>
    <row r="210" spans="1:65" s="14" customFormat="1" ht="11.25">
      <c r="B210" s="185"/>
      <c r="D210" s="166" t="s">
        <v>144</v>
      </c>
      <c r="E210" s="186" t="s">
        <v>1</v>
      </c>
      <c r="F210" s="187" t="s">
        <v>335</v>
      </c>
      <c r="H210" s="186" t="s">
        <v>1</v>
      </c>
      <c r="I210" s="188"/>
      <c r="L210" s="185"/>
      <c r="M210" s="189"/>
      <c r="N210" s="190"/>
      <c r="O210" s="190"/>
      <c r="P210" s="190"/>
      <c r="Q210" s="190"/>
      <c r="R210" s="190"/>
      <c r="S210" s="190"/>
      <c r="T210" s="191"/>
      <c r="AT210" s="186" t="s">
        <v>144</v>
      </c>
      <c r="AU210" s="186" t="s">
        <v>142</v>
      </c>
      <c r="AV210" s="14" t="s">
        <v>82</v>
      </c>
      <c r="AW210" s="14" t="s">
        <v>30</v>
      </c>
      <c r="AX210" s="14" t="s">
        <v>74</v>
      </c>
      <c r="AY210" s="186" t="s">
        <v>134</v>
      </c>
    </row>
    <row r="211" spans="1:65" s="13" customFormat="1" ht="11.25">
      <c r="B211" s="165"/>
      <c r="D211" s="166" t="s">
        <v>144</v>
      </c>
      <c r="E211" s="167" t="s">
        <v>1</v>
      </c>
      <c r="F211" s="168" t="s">
        <v>336</v>
      </c>
      <c r="H211" s="169">
        <v>40.6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144</v>
      </c>
      <c r="AU211" s="167" t="s">
        <v>142</v>
      </c>
      <c r="AV211" s="13" t="s">
        <v>142</v>
      </c>
      <c r="AW211" s="13" t="s">
        <v>30</v>
      </c>
      <c r="AX211" s="13" t="s">
        <v>82</v>
      </c>
      <c r="AY211" s="167" t="s">
        <v>134</v>
      </c>
    </row>
    <row r="212" spans="1:65" s="2" customFormat="1" ht="33" customHeight="1">
      <c r="A212" s="32"/>
      <c r="B212" s="150"/>
      <c r="C212" s="151" t="s">
        <v>337</v>
      </c>
      <c r="D212" s="151" t="s">
        <v>137</v>
      </c>
      <c r="E212" s="152" t="s">
        <v>338</v>
      </c>
      <c r="F212" s="153" t="s">
        <v>339</v>
      </c>
      <c r="G212" s="154" t="s">
        <v>213</v>
      </c>
      <c r="H212" s="155">
        <v>4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40</v>
      </c>
      <c r="O212" s="61"/>
      <c r="P212" s="161">
        <f>O212*H212</f>
        <v>0</v>
      </c>
      <c r="Q212" s="161">
        <v>1.6019999999999999E-3</v>
      </c>
      <c r="R212" s="161">
        <f>Q212*H212</f>
        <v>6.4079999999999996E-3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194</v>
      </c>
      <c r="AT212" s="163" t="s">
        <v>137</v>
      </c>
      <c r="AU212" s="163" t="s">
        <v>142</v>
      </c>
      <c r="AY212" s="17" t="s">
        <v>134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142</v>
      </c>
      <c r="BK212" s="164">
        <f>ROUND(I212*H212,2)</f>
        <v>0</v>
      </c>
      <c r="BL212" s="17" t="s">
        <v>194</v>
      </c>
      <c r="BM212" s="163" t="s">
        <v>678</v>
      </c>
    </row>
    <row r="213" spans="1:65" s="2" customFormat="1" ht="24.2" customHeight="1">
      <c r="A213" s="32"/>
      <c r="B213" s="150"/>
      <c r="C213" s="151" t="s">
        <v>341</v>
      </c>
      <c r="D213" s="151" t="s">
        <v>137</v>
      </c>
      <c r="E213" s="152" t="s">
        <v>342</v>
      </c>
      <c r="F213" s="153" t="s">
        <v>343</v>
      </c>
      <c r="G213" s="154" t="s">
        <v>267</v>
      </c>
      <c r="H213" s="155">
        <v>14.2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40</v>
      </c>
      <c r="O213" s="61"/>
      <c r="P213" s="161">
        <f>O213*H213</f>
        <v>0</v>
      </c>
      <c r="Q213" s="161">
        <v>1.5900000000000001E-3</v>
      </c>
      <c r="R213" s="161">
        <f>Q213*H213</f>
        <v>2.2578000000000001E-2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194</v>
      </c>
      <c r="AT213" s="163" t="s">
        <v>137</v>
      </c>
      <c r="AU213" s="163" t="s">
        <v>142</v>
      </c>
      <c r="AY213" s="17" t="s">
        <v>134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7" t="s">
        <v>142</v>
      </c>
      <c r="BK213" s="164">
        <f>ROUND(I213*H213,2)</f>
        <v>0</v>
      </c>
      <c r="BL213" s="17" t="s">
        <v>194</v>
      </c>
      <c r="BM213" s="163" t="s">
        <v>679</v>
      </c>
    </row>
    <row r="214" spans="1:65" s="14" customFormat="1" ht="11.25">
      <c r="B214" s="185"/>
      <c r="D214" s="166" t="s">
        <v>144</v>
      </c>
      <c r="E214" s="186" t="s">
        <v>1</v>
      </c>
      <c r="F214" s="187" t="s">
        <v>345</v>
      </c>
      <c r="H214" s="186" t="s">
        <v>1</v>
      </c>
      <c r="I214" s="188"/>
      <c r="L214" s="185"/>
      <c r="M214" s="189"/>
      <c r="N214" s="190"/>
      <c r="O214" s="190"/>
      <c r="P214" s="190"/>
      <c r="Q214" s="190"/>
      <c r="R214" s="190"/>
      <c r="S214" s="190"/>
      <c r="T214" s="191"/>
      <c r="AT214" s="186" t="s">
        <v>144</v>
      </c>
      <c r="AU214" s="186" t="s">
        <v>142</v>
      </c>
      <c r="AV214" s="14" t="s">
        <v>82</v>
      </c>
      <c r="AW214" s="14" t="s">
        <v>30</v>
      </c>
      <c r="AX214" s="14" t="s">
        <v>74</v>
      </c>
      <c r="AY214" s="186" t="s">
        <v>134</v>
      </c>
    </row>
    <row r="215" spans="1:65" s="13" customFormat="1" ht="11.25">
      <c r="B215" s="165"/>
      <c r="D215" s="166" t="s">
        <v>144</v>
      </c>
      <c r="E215" s="167" t="s">
        <v>1</v>
      </c>
      <c r="F215" s="168" t="s">
        <v>330</v>
      </c>
      <c r="H215" s="169">
        <v>14.2</v>
      </c>
      <c r="I215" s="170"/>
      <c r="L215" s="165"/>
      <c r="M215" s="171"/>
      <c r="N215" s="172"/>
      <c r="O215" s="172"/>
      <c r="P215" s="172"/>
      <c r="Q215" s="172"/>
      <c r="R215" s="172"/>
      <c r="S215" s="172"/>
      <c r="T215" s="173"/>
      <c r="AT215" s="167" t="s">
        <v>144</v>
      </c>
      <c r="AU215" s="167" t="s">
        <v>142</v>
      </c>
      <c r="AV215" s="13" t="s">
        <v>142</v>
      </c>
      <c r="AW215" s="13" t="s">
        <v>30</v>
      </c>
      <c r="AX215" s="13" t="s">
        <v>82</v>
      </c>
      <c r="AY215" s="167" t="s">
        <v>134</v>
      </c>
    </row>
    <row r="216" spans="1:65" s="2" customFormat="1" ht="33" customHeight="1">
      <c r="A216" s="32"/>
      <c r="B216" s="150"/>
      <c r="C216" s="151" t="s">
        <v>346</v>
      </c>
      <c r="D216" s="151" t="s">
        <v>137</v>
      </c>
      <c r="E216" s="152" t="s">
        <v>347</v>
      </c>
      <c r="F216" s="153" t="s">
        <v>348</v>
      </c>
      <c r="G216" s="154" t="s">
        <v>213</v>
      </c>
      <c r="H216" s="155">
        <v>2</v>
      </c>
      <c r="I216" s="156"/>
      <c r="J216" s="157">
        <f>ROUND(I216*H216,2)</f>
        <v>0</v>
      </c>
      <c r="K216" s="158"/>
      <c r="L216" s="33"/>
      <c r="M216" s="159" t="s">
        <v>1</v>
      </c>
      <c r="N216" s="160" t="s">
        <v>40</v>
      </c>
      <c r="O216" s="61"/>
      <c r="P216" s="161">
        <f>O216*H216</f>
        <v>0</v>
      </c>
      <c r="Q216" s="161">
        <v>1.57E-3</v>
      </c>
      <c r="R216" s="161">
        <f>Q216*H216</f>
        <v>3.14E-3</v>
      </c>
      <c r="S216" s="161">
        <v>0</v>
      </c>
      <c r="T216" s="162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3" t="s">
        <v>194</v>
      </c>
      <c r="AT216" s="163" t="s">
        <v>137</v>
      </c>
      <c r="AU216" s="163" t="s">
        <v>142</v>
      </c>
      <c r="AY216" s="17" t="s">
        <v>134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7" t="s">
        <v>142</v>
      </c>
      <c r="BK216" s="164">
        <f>ROUND(I216*H216,2)</f>
        <v>0</v>
      </c>
      <c r="BL216" s="17" t="s">
        <v>194</v>
      </c>
      <c r="BM216" s="163" t="s">
        <v>680</v>
      </c>
    </row>
    <row r="217" spans="1:65" s="14" customFormat="1" ht="11.25">
      <c r="B217" s="185"/>
      <c r="D217" s="166" t="s">
        <v>144</v>
      </c>
      <c r="E217" s="186" t="s">
        <v>1</v>
      </c>
      <c r="F217" s="187" t="s">
        <v>350</v>
      </c>
      <c r="H217" s="186" t="s">
        <v>1</v>
      </c>
      <c r="I217" s="188"/>
      <c r="L217" s="185"/>
      <c r="M217" s="189"/>
      <c r="N217" s="190"/>
      <c r="O217" s="190"/>
      <c r="P217" s="190"/>
      <c r="Q217" s="190"/>
      <c r="R217" s="190"/>
      <c r="S217" s="190"/>
      <c r="T217" s="191"/>
      <c r="AT217" s="186" t="s">
        <v>144</v>
      </c>
      <c r="AU217" s="186" t="s">
        <v>142</v>
      </c>
      <c r="AV217" s="14" t="s">
        <v>82</v>
      </c>
      <c r="AW217" s="14" t="s">
        <v>30</v>
      </c>
      <c r="AX217" s="14" t="s">
        <v>74</v>
      </c>
      <c r="AY217" s="186" t="s">
        <v>134</v>
      </c>
    </row>
    <row r="218" spans="1:65" s="13" customFormat="1" ht="11.25">
      <c r="B218" s="165"/>
      <c r="D218" s="166" t="s">
        <v>144</v>
      </c>
      <c r="E218" s="167" t="s">
        <v>1</v>
      </c>
      <c r="F218" s="168" t="s">
        <v>142</v>
      </c>
      <c r="H218" s="169">
        <v>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144</v>
      </c>
      <c r="AU218" s="167" t="s">
        <v>142</v>
      </c>
      <c r="AV218" s="13" t="s">
        <v>142</v>
      </c>
      <c r="AW218" s="13" t="s">
        <v>30</v>
      </c>
      <c r="AX218" s="13" t="s">
        <v>82</v>
      </c>
      <c r="AY218" s="167" t="s">
        <v>134</v>
      </c>
    </row>
    <row r="219" spans="1:65" s="2" customFormat="1" ht="33" customHeight="1">
      <c r="A219" s="32"/>
      <c r="B219" s="150"/>
      <c r="C219" s="151" t="s">
        <v>351</v>
      </c>
      <c r="D219" s="151" t="s">
        <v>137</v>
      </c>
      <c r="E219" s="152" t="s">
        <v>352</v>
      </c>
      <c r="F219" s="153" t="s">
        <v>353</v>
      </c>
      <c r="G219" s="154" t="s">
        <v>213</v>
      </c>
      <c r="H219" s="155">
        <v>6</v>
      </c>
      <c r="I219" s="156"/>
      <c r="J219" s="157">
        <f>ROUND(I219*H219,2)</f>
        <v>0</v>
      </c>
      <c r="K219" s="158"/>
      <c r="L219" s="33"/>
      <c r="M219" s="159" t="s">
        <v>1</v>
      </c>
      <c r="N219" s="160" t="s">
        <v>40</v>
      </c>
      <c r="O219" s="61"/>
      <c r="P219" s="161">
        <f>O219*H219</f>
        <v>0</v>
      </c>
      <c r="Q219" s="161">
        <v>9.0000000000000006E-5</v>
      </c>
      <c r="R219" s="161">
        <f>Q219*H219</f>
        <v>5.4000000000000001E-4</v>
      </c>
      <c r="S219" s="161">
        <v>0</v>
      </c>
      <c r="T219" s="162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3" t="s">
        <v>194</v>
      </c>
      <c r="AT219" s="163" t="s">
        <v>137</v>
      </c>
      <c r="AU219" s="163" t="s">
        <v>142</v>
      </c>
      <c r="AY219" s="17" t="s">
        <v>134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7" t="s">
        <v>142</v>
      </c>
      <c r="BK219" s="164">
        <f>ROUND(I219*H219,2)</f>
        <v>0</v>
      </c>
      <c r="BL219" s="17" t="s">
        <v>194</v>
      </c>
      <c r="BM219" s="163" t="s">
        <v>681</v>
      </c>
    </row>
    <row r="220" spans="1:65" s="14" customFormat="1" ht="11.25">
      <c r="B220" s="185"/>
      <c r="D220" s="166" t="s">
        <v>144</v>
      </c>
      <c r="E220" s="186" t="s">
        <v>1</v>
      </c>
      <c r="F220" s="187" t="s">
        <v>355</v>
      </c>
      <c r="H220" s="186" t="s">
        <v>1</v>
      </c>
      <c r="I220" s="188"/>
      <c r="L220" s="185"/>
      <c r="M220" s="189"/>
      <c r="N220" s="190"/>
      <c r="O220" s="190"/>
      <c r="P220" s="190"/>
      <c r="Q220" s="190"/>
      <c r="R220" s="190"/>
      <c r="S220" s="190"/>
      <c r="T220" s="191"/>
      <c r="AT220" s="186" t="s">
        <v>144</v>
      </c>
      <c r="AU220" s="186" t="s">
        <v>142</v>
      </c>
      <c r="AV220" s="14" t="s">
        <v>82</v>
      </c>
      <c r="AW220" s="14" t="s">
        <v>30</v>
      </c>
      <c r="AX220" s="14" t="s">
        <v>74</v>
      </c>
      <c r="AY220" s="186" t="s">
        <v>134</v>
      </c>
    </row>
    <row r="221" spans="1:65" s="13" customFormat="1" ht="11.25">
      <c r="B221" s="165"/>
      <c r="D221" s="166" t="s">
        <v>144</v>
      </c>
      <c r="E221" s="167" t="s">
        <v>1</v>
      </c>
      <c r="F221" s="168" t="s">
        <v>141</v>
      </c>
      <c r="H221" s="169">
        <v>4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144</v>
      </c>
      <c r="AU221" s="167" t="s">
        <v>142</v>
      </c>
      <c r="AV221" s="13" t="s">
        <v>142</v>
      </c>
      <c r="AW221" s="13" t="s">
        <v>30</v>
      </c>
      <c r="AX221" s="13" t="s">
        <v>74</v>
      </c>
      <c r="AY221" s="167" t="s">
        <v>134</v>
      </c>
    </row>
    <row r="222" spans="1:65" s="14" customFormat="1" ht="11.25">
      <c r="B222" s="185"/>
      <c r="D222" s="166" t="s">
        <v>144</v>
      </c>
      <c r="E222" s="186" t="s">
        <v>1</v>
      </c>
      <c r="F222" s="187" t="s">
        <v>356</v>
      </c>
      <c r="H222" s="186" t="s">
        <v>1</v>
      </c>
      <c r="I222" s="188"/>
      <c r="L222" s="185"/>
      <c r="M222" s="189"/>
      <c r="N222" s="190"/>
      <c r="O222" s="190"/>
      <c r="P222" s="190"/>
      <c r="Q222" s="190"/>
      <c r="R222" s="190"/>
      <c r="S222" s="190"/>
      <c r="T222" s="191"/>
      <c r="AT222" s="186" t="s">
        <v>144</v>
      </c>
      <c r="AU222" s="186" t="s">
        <v>142</v>
      </c>
      <c r="AV222" s="14" t="s">
        <v>82</v>
      </c>
      <c r="AW222" s="14" t="s">
        <v>30</v>
      </c>
      <c r="AX222" s="14" t="s">
        <v>74</v>
      </c>
      <c r="AY222" s="186" t="s">
        <v>134</v>
      </c>
    </row>
    <row r="223" spans="1:65" s="13" customFormat="1" ht="11.25">
      <c r="B223" s="165"/>
      <c r="D223" s="166" t="s">
        <v>144</v>
      </c>
      <c r="E223" s="167" t="s">
        <v>1</v>
      </c>
      <c r="F223" s="168" t="s">
        <v>142</v>
      </c>
      <c r="H223" s="169">
        <v>2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144</v>
      </c>
      <c r="AU223" s="167" t="s">
        <v>142</v>
      </c>
      <c r="AV223" s="13" t="s">
        <v>142</v>
      </c>
      <c r="AW223" s="13" t="s">
        <v>30</v>
      </c>
      <c r="AX223" s="13" t="s">
        <v>74</v>
      </c>
      <c r="AY223" s="167" t="s">
        <v>134</v>
      </c>
    </row>
    <row r="224" spans="1:65" s="15" customFormat="1" ht="11.25">
      <c r="B224" s="192"/>
      <c r="D224" s="166" t="s">
        <v>144</v>
      </c>
      <c r="E224" s="193" t="s">
        <v>1</v>
      </c>
      <c r="F224" s="194" t="s">
        <v>285</v>
      </c>
      <c r="H224" s="195">
        <v>6</v>
      </c>
      <c r="I224" s="196"/>
      <c r="L224" s="192"/>
      <c r="M224" s="197"/>
      <c r="N224" s="198"/>
      <c r="O224" s="198"/>
      <c r="P224" s="198"/>
      <c r="Q224" s="198"/>
      <c r="R224" s="198"/>
      <c r="S224" s="198"/>
      <c r="T224" s="199"/>
      <c r="AT224" s="193" t="s">
        <v>144</v>
      </c>
      <c r="AU224" s="193" t="s">
        <v>142</v>
      </c>
      <c r="AV224" s="15" t="s">
        <v>141</v>
      </c>
      <c r="AW224" s="15" t="s">
        <v>30</v>
      </c>
      <c r="AX224" s="15" t="s">
        <v>82</v>
      </c>
      <c r="AY224" s="193" t="s">
        <v>134</v>
      </c>
    </row>
    <row r="225" spans="1:65" s="2" customFormat="1" ht="21.75" customHeight="1">
      <c r="A225" s="32"/>
      <c r="B225" s="150"/>
      <c r="C225" s="174" t="s">
        <v>357</v>
      </c>
      <c r="D225" s="174" t="s">
        <v>170</v>
      </c>
      <c r="E225" s="175" t="s">
        <v>358</v>
      </c>
      <c r="F225" s="176" t="s">
        <v>359</v>
      </c>
      <c r="G225" s="177" t="s">
        <v>213</v>
      </c>
      <c r="H225" s="178">
        <v>6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40</v>
      </c>
      <c r="O225" s="61"/>
      <c r="P225" s="161">
        <f>O225*H225</f>
        <v>0</v>
      </c>
      <c r="Q225" s="161">
        <v>2.5000000000000001E-4</v>
      </c>
      <c r="R225" s="161">
        <f>Q225*H225</f>
        <v>1.5E-3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200</v>
      </c>
      <c r="AT225" s="163" t="s">
        <v>170</v>
      </c>
      <c r="AU225" s="163" t="s">
        <v>142</v>
      </c>
      <c r="AY225" s="17" t="s">
        <v>134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7" t="s">
        <v>142</v>
      </c>
      <c r="BK225" s="164">
        <f>ROUND(I225*H225,2)</f>
        <v>0</v>
      </c>
      <c r="BL225" s="17" t="s">
        <v>194</v>
      </c>
      <c r="BM225" s="163" t="s">
        <v>682</v>
      </c>
    </row>
    <row r="226" spans="1:65" s="2" customFormat="1" ht="24.2" customHeight="1">
      <c r="A226" s="32"/>
      <c r="B226" s="150"/>
      <c r="C226" s="151" t="s">
        <v>361</v>
      </c>
      <c r="D226" s="151" t="s">
        <v>137</v>
      </c>
      <c r="E226" s="152" t="s">
        <v>362</v>
      </c>
      <c r="F226" s="153" t="s">
        <v>363</v>
      </c>
      <c r="G226" s="154" t="s">
        <v>267</v>
      </c>
      <c r="H226" s="155">
        <v>8</v>
      </c>
      <c r="I226" s="156"/>
      <c r="J226" s="157">
        <f>ROUND(I226*H226,2)</f>
        <v>0</v>
      </c>
      <c r="K226" s="158"/>
      <c r="L226" s="33"/>
      <c r="M226" s="159" t="s">
        <v>1</v>
      </c>
      <c r="N226" s="160" t="s">
        <v>40</v>
      </c>
      <c r="O226" s="61"/>
      <c r="P226" s="161">
        <f>O226*H226</f>
        <v>0</v>
      </c>
      <c r="Q226" s="161">
        <v>2.8E-3</v>
      </c>
      <c r="R226" s="161">
        <f>Q226*H226</f>
        <v>2.24E-2</v>
      </c>
      <c r="S226" s="161">
        <v>0</v>
      </c>
      <c r="T226" s="162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3" t="s">
        <v>194</v>
      </c>
      <c r="AT226" s="163" t="s">
        <v>137</v>
      </c>
      <c r="AU226" s="163" t="s">
        <v>142</v>
      </c>
      <c r="AY226" s="17" t="s">
        <v>134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7" t="s">
        <v>142</v>
      </c>
      <c r="BK226" s="164">
        <f>ROUND(I226*H226,2)</f>
        <v>0</v>
      </c>
      <c r="BL226" s="17" t="s">
        <v>194</v>
      </c>
      <c r="BM226" s="163" t="s">
        <v>683</v>
      </c>
    </row>
    <row r="227" spans="1:65" s="14" customFormat="1" ht="11.25">
      <c r="B227" s="185"/>
      <c r="D227" s="166" t="s">
        <v>144</v>
      </c>
      <c r="E227" s="186" t="s">
        <v>1</v>
      </c>
      <c r="F227" s="187" t="s">
        <v>365</v>
      </c>
      <c r="H227" s="186" t="s">
        <v>1</v>
      </c>
      <c r="I227" s="188"/>
      <c r="L227" s="185"/>
      <c r="M227" s="189"/>
      <c r="N227" s="190"/>
      <c r="O227" s="190"/>
      <c r="P227" s="190"/>
      <c r="Q227" s="190"/>
      <c r="R227" s="190"/>
      <c r="S227" s="190"/>
      <c r="T227" s="191"/>
      <c r="AT227" s="186" t="s">
        <v>144</v>
      </c>
      <c r="AU227" s="186" t="s">
        <v>142</v>
      </c>
      <c r="AV227" s="14" t="s">
        <v>82</v>
      </c>
      <c r="AW227" s="14" t="s">
        <v>30</v>
      </c>
      <c r="AX227" s="14" t="s">
        <v>74</v>
      </c>
      <c r="AY227" s="186" t="s">
        <v>134</v>
      </c>
    </row>
    <row r="228" spans="1:65" s="13" customFormat="1" ht="11.25">
      <c r="B228" s="165"/>
      <c r="D228" s="166" t="s">
        <v>144</v>
      </c>
      <c r="E228" s="167" t="s">
        <v>1</v>
      </c>
      <c r="F228" s="168" t="s">
        <v>173</v>
      </c>
      <c r="H228" s="169">
        <v>8</v>
      </c>
      <c r="I228" s="170"/>
      <c r="L228" s="165"/>
      <c r="M228" s="171"/>
      <c r="N228" s="172"/>
      <c r="O228" s="172"/>
      <c r="P228" s="172"/>
      <c r="Q228" s="172"/>
      <c r="R228" s="172"/>
      <c r="S228" s="172"/>
      <c r="T228" s="173"/>
      <c r="AT228" s="167" t="s">
        <v>144</v>
      </c>
      <c r="AU228" s="167" t="s">
        <v>142</v>
      </c>
      <c r="AV228" s="13" t="s">
        <v>142</v>
      </c>
      <c r="AW228" s="13" t="s">
        <v>30</v>
      </c>
      <c r="AX228" s="13" t="s">
        <v>82</v>
      </c>
      <c r="AY228" s="167" t="s">
        <v>134</v>
      </c>
    </row>
    <row r="229" spans="1:65" s="2" customFormat="1" ht="24.2" customHeight="1">
      <c r="A229" s="32"/>
      <c r="B229" s="150"/>
      <c r="C229" s="151" t="s">
        <v>366</v>
      </c>
      <c r="D229" s="151" t="s">
        <v>137</v>
      </c>
      <c r="E229" s="152" t="s">
        <v>367</v>
      </c>
      <c r="F229" s="153" t="s">
        <v>368</v>
      </c>
      <c r="G229" s="154" t="s">
        <v>156</v>
      </c>
      <c r="H229" s="155">
        <v>0.23200000000000001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40</v>
      </c>
      <c r="O229" s="61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194</v>
      </c>
      <c r="AT229" s="163" t="s">
        <v>137</v>
      </c>
      <c r="AU229" s="163" t="s">
        <v>142</v>
      </c>
      <c r="AY229" s="17" t="s">
        <v>134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7" t="s">
        <v>142</v>
      </c>
      <c r="BK229" s="164">
        <f>ROUND(I229*H229,2)</f>
        <v>0</v>
      </c>
      <c r="BL229" s="17" t="s">
        <v>194</v>
      </c>
      <c r="BM229" s="163" t="s">
        <v>684</v>
      </c>
    </row>
    <row r="230" spans="1:65" s="12" customFormat="1" ht="25.9" customHeight="1">
      <c r="B230" s="137"/>
      <c r="D230" s="138" t="s">
        <v>73</v>
      </c>
      <c r="E230" s="139" t="s">
        <v>170</v>
      </c>
      <c r="F230" s="139" t="s">
        <v>370</v>
      </c>
      <c r="I230" s="140"/>
      <c r="J230" s="141">
        <f>BK230</f>
        <v>0</v>
      </c>
      <c r="L230" s="137"/>
      <c r="M230" s="142"/>
      <c r="N230" s="143"/>
      <c r="O230" s="143"/>
      <c r="P230" s="144">
        <f>P231+P260</f>
        <v>0</v>
      </c>
      <c r="Q230" s="143"/>
      <c r="R230" s="144">
        <f>R231+R260</f>
        <v>5.0760000000000007E-2</v>
      </c>
      <c r="S230" s="143"/>
      <c r="T230" s="145">
        <f>T231+T260</f>
        <v>0</v>
      </c>
      <c r="AR230" s="138" t="s">
        <v>135</v>
      </c>
      <c r="AT230" s="146" t="s">
        <v>73</v>
      </c>
      <c r="AU230" s="146" t="s">
        <v>74</v>
      </c>
      <c r="AY230" s="138" t="s">
        <v>134</v>
      </c>
      <c r="BK230" s="147">
        <f>BK231+BK260</f>
        <v>0</v>
      </c>
    </row>
    <row r="231" spans="1:65" s="12" customFormat="1" ht="22.9" customHeight="1">
      <c r="B231" s="137"/>
      <c r="D231" s="138" t="s">
        <v>73</v>
      </c>
      <c r="E231" s="148" t="s">
        <v>371</v>
      </c>
      <c r="F231" s="148" t="s">
        <v>372</v>
      </c>
      <c r="I231" s="140"/>
      <c r="J231" s="149">
        <f>BK231</f>
        <v>0</v>
      </c>
      <c r="L231" s="137"/>
      <c r="M231" s="142"/>
      <c r="N231" s="143"/>
      <c r="O231" s="143"/>
      <c r="P231" s="144">
        <f>SUM(P232:P259)</f>
        <v>0</v>
      </c>
      <c r="Q231" s="143"/>
      <c r="R231" s="144">
        <f>SUM(R232:R259)</f>
        <v>5.0760000000000007E-2</v>
      </c>
      <c r="S231" s="143"/>
      <c r="T231" s="145">
        <f>SUM(T232:T259)</f>
        <v>0</v>
      </c>
      <c r="AR231" s="138" t="s">
        <v>135</v>
      </c>
      <c r="AT231" s="146" t="s">
        <v>73</v>
      </c>
      <c r="AU231" s="146" t="s">
        <v>82</v>
      </c>
      <c r="AY231" s="138" t="s">
        <v>134</v>
      </c>
      <c r="BK231" s="147">
        <f>SUM(BK232:BK259)</f>
        <v>0</v>
      </c>
    </row>
    <row r="232" spans="1:65" s="2" customFormat="1" ht="21.75" customHeight="1">
      <c r="A232" s="32"/>
      <c r="B232" s="150"/>
      <c r="C232" s="151" t="s">
        <v>373</v>
      </c>
      <c r="D232" s="151" t="s">
        <v>137</v>
      </c>
      <c r="E232" s="152" t="s">
        <v>374</v>
      </c>
      <c r="F232" s="153" t="s">
        <v>375</v>
      </c>
      <c r="G232" s="154" t="s">
        <v>267</v>
      </c>
      <c r="H232" s="155">
        <v>116</v>
      </c>
      <c r="I232" s="156"/>
      <c r="J232" s="157">
        <f t="shared" ref="J232:J259" si="10">ROUND(I232*H232,2)</f>
        <v>0</v>
      </c>
      <c r="K232" s="158"/>
      <c r="L232" s="33"/>
      <c r="M232" s="159" t="s">
        <v>1</v>
      </c>
      <c r="N232" s="160" t="s">
        <v>40</v>
      </c>
      <c r="O232" s="61"/>
      <c r="P232" s="161">
        <f t="shared" ref="P232:P259" si="11">O232*H232</f>
        <v>0</v>
      </c>
      <c r="Q232" s="161">
        <v>0</v>
      </c>
      <c r="R232" s="161">
        <f t="shared" ref="R232:R259" si="12">Q232*H232</f>
        <v>0</v>
      </c>
      <c r="S232" s="161">
        <v>0</v>
      </c>
      <c r="T232" s="162">
        <f t="shared" ref="T232:T259" si="13"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376</v>
      </c>
      <c r="AT232" s="163" t="s">
        <v>137</v>
      </c>
      <c r="AU232" s="163" t="s">
        <v>142</v>
      </c>
      <c r="AY232" s="17" t="s">
        <v>134</v>
      </c>
      <c r="BE232" s="164">
        <f t="shared" ref="BE232:BE259" si="14">IF(N232="základná",J232,0)</f>
        <v>0</v>
      </c>
      <c r="BF232" s="164">
        <f t="shared" ref="BF232:BF259" si="15">IF(N232="znížená",J232,0)</f>
        <v>0</v>
      </c>
      <c r="BG232" s="164">
        <f t="shared" ref="BG232:BG259" si="16">IF(N232="zákl. prenesená",J232,0)</f>
        <v>0</v>
      </c>
      <c r="BH232" s="164">
        <f t="shared" ref="BH232:BH259" si="17">IF(N232="zníž. prenesená",J232,0)</f>
        <v>0</v>
      </c>
      <c r="BI232" s="164">
        <f t="shared" ref="BI232:BI259" si="18">IF(N232="nulová",J232,0)</f>
        <v>0</v>
      </c>
      <c r="BJ232" s="17" t="s">
        <v>142</v>
      </c>
      <c r="BK232" s="164">
        <f t="shared" ref="BK232:BK259" si="19">ROUND(I232*H232,2)</f>
        <v>0</v>
      </c>
      <c r="BL232" s="17" t="s">
        <v>376</v>
      </c>
      <c r="BM232" s="163" t="s">
        <v>685</v>
      </c>
    </row>
    <row r="233" spans="1:65" s="2" customFormat="1" ht="16.5" customHeight="1">
      <c r="A233" s="32"/>
      <c r="B233" s="150"/>
      <c r="C233" s="174" t="s">
        <v>378</v>
      </c>
      <c r="D233" s="174" t="s">
        <v>170</v>
      </c>
      <c r="E233" s="175" t="s">
        <v>379</v>
      </c>
      <c r="F233" s="176" t="s">
        <v>380</v>
      </c>
      <c r="G233" s="177" t="s">
        <v>213</v>
      </c>
      <c r="H233" s="178">
        <v>46</v>
      </c>
      <c r="I233" s="179"/>
      <c r="J233" s="180">
        <f t="shared" si="10"/>
        <v>0</v>
      </c>
      <c r="K233" s="181"/>
      <c r="L233" s="182"/>
      <c r="M233" s="183" t="s">
        <v>1</v>
      </c>
      <c r="N233" s="184" t="s">
        <v>40</v>
      </c>
      <c r="O233" s="61"/>
      <c r="P233" s="161">
        <f t="shared" si="11"/>
        <v>0</v>
      </c>
      <c r="Q233" s="161">
        <v>0</v>
      </c>
      <c r="R233" s="161">
        <f t="shared" si="12"/>
        <v>0</v>
      </c>
      <c r="S233" s="161">
        <v>0</v>
      </c>
      <c r="T233" s="162">
        <f t="shared" si="1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3" t="s">
        <v>381</v>
      </c>
      <c r="AT233" s="163" t="s">
        <v>170</v>
      </c>
      <c r="AU233" s="163" t="s">
        <v>142</v>
      </c>
      <c r="AY233" s="17" t="s">
        <v>134</v>
      </c>
      <c r="BE233" s="164">
        <f t="shared" si="14"/>
        <v>0</v>
      </c>
      <c r="BF233" s="164">
        <f t="shared" si="15"/>
        <v>0</v>
      </c>
      <c r="BG233" s="164">
        <f t="shared" si="16"/>
        <v>0</v>
      </c>
      <c r="BH233" s="164">
        <f t="shared" si="17"/>
        <v>0</v>
      </c>
      <c r="BI233" s="164">
        <f t="shared" si="18"/>
        <v>0</v>
      </c>
      <c r="BJ233" s="17" t="s">
        <v>142</v>
      </c>
      <c r="BK233" s="164">
        <f t="shared" si="19"/>
        <v>0</v>
      </c>
      <c r="BL233" s="17" t="s">
        <v>376</v>
      </c>
      <c r="BM233" s="163" t="s">
        <v>686</v>
      </c>
    </row>
    <row r="234" spans="1:65" s="2" customFormat="1" ht="16.5" customHeight="1">
      <c r="A234" s="32"/>
      <c r="B234" s="150"/>
      <c r="C234" s="174" t="s">
        <v>383</v>
      </c>
      <c r="D234" s="174" t="s">
        <v>170</v>
      </c>
      <c r="E234" s="175" t="s">
        <v>384</v>
      </c>
      <c r="F234" s="176" t="s">
        <v>385</v>
      </c>
      <c r="G234" s="177" t="s">
        <v>213</v>
      </c>
      <c r="H234" s="178">
        <v>44</v>
      </c>
      <c r="I234" s="179"/>
      <c r="J234" s="180">
        <f t="shared" si="10"/>
        <v>0</v>
      </c>
      <c r="K234" s="181"/>
      <c r="L234" s="182"/>
      <c r="M234" s="183" t="s">
        <v>1</v>
      </c>
      <c r="N234" s="184" t="s">
        <v>40</v>
      </c>
      <c r="O234" s="61"/>
      <c r="P234" s="161">
        <f t="shared" si="11"/>
        <v>0</v>
      </c>
      <c r="Q234" s="161">
        <v>0</v>
      </c>
      <c r="R234" s="161">
        <f t="shared" si="12"/>
        <v>0</v>
      </c>
      <c r="S234" s="161">
        <v>0</v>
      </c>
      <c r="T234" s="162">
        <f t="shared" si="1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381</v>
      </c>
      <c r="AT234" s="163" t="s">
        <v>170</v>
      </c>
      <c r="AU234" s="163" t="s">
        <v>142</v>
      </c>
      <c r="AY234" s="17" t="s">
        <v>134</v>
      </c>
      <c r="BE234" s="164">
        <f t="shared" si="14"/>
        <v>0</v>
      </c>
      <c r="BF234" s="164">
        <f t="shared" si="15"/>
        <v>0</v>
      </c>
      <c r="BG234" s="164">
        <f t="shared" si="16"/>
        <v>0</v>
      </c>
      <c r="BH234" s="164">
        <f t="shared" si="17"/>
        <v>0</v>
      </c>
      <c r="BI234" s="164">
        <f t="shared" si="18"/>
        <v>0</v>
      </c>
      <c r="BJ234" s="17" t="s">
        <v>142</v>
      </c>
      <c r="BK234" s="164">
        <f t="shared" si="19"/>
        <v>0</v>
      </c>
      <c r="BL234" s="17" t="s">
        <v>376</v>
      </c>
      <c r="BM234" s="163" t="s">
        <v>687</v>
      </c>
    </row>
    <row r="235" spans="1:65" s="2" customFormat="1" ht="24.2" customHeight="1">
      <c r="A235" s="32"/>
      <c r="B235" s="150"/>
      <c r="C235" s="174" t="s">
        <v>387</v>
      </c>
      <c r="D235" s="174" t="s">
        <v>170</v>
      </c>
      <c r="E235" s="175" t="s">
        <v>388</v>
      </c>
      <c r="F235" s="176" t="s">
        <v>389</v>
      </c>
      <c r="G235" s="177" t="s">
        <v>390</v>
      </c>
      <c r="H235" s="178">
        <v>44.08</v>
      </c>
      <c r="I235" s="179"/>
      <c r="J235" s="180">
        <f t="shared" si="10"/>
        <v>0</v>
      </c>
      <c r="K235" s="181"/>
      <c r="L235" s="182"/>
      <c r="M235" s="183" t="s">
        <v>1</v>
      </c>
      <c r="N235" s="184" t="s">
        <v>40</v>
      </c>
      <c r="O235" s="61"/>
      <c r="P235" s="161">
        <f t="shared" si="11"/>
        <v>0</v>
      </c>
      <c r="Q235" s="161">
        <v>1E-3</v>
      </c>
      <c r="R235" s="161">
        <f t="shared" si="12"/>
        <v>4.4080000000000001E-2</v>
      </c>
      <c r="S235" s="161">
        <v>0</v>
      </c>
      <c r="T235" s="162">
        <f t="shared" si="1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381</v>
      </c>
      <c r="AT235" s="163" t="s">
        <v>170</v>
      </c>
      <c r="AU235" s="163" t="s">
        <v>142</v>
      </c>
      <c r="AY235" s="17" t="s">
        <v>134</v>
      </c>
      <c r="BE235" s="164">
        <f t="shared" si="14"/>
        <v>0</v>
      </c>
      <c r="BF235" s="164">
        <f t="shared" si="15"/>
        <v>0</v>
      </c>
      <c r="BG235" s="164">
        <f t="shared" si="16"/>
        <v>0</v>
      </c>
      <c r="BH235" s="164">
        <f t="shared" si="17"/>
        <v>0</v>
      </c>
      <c r="BI235" s="164">
        <f t="shared" si="18"/>
        <v>0</v>
      </c>
      <c r="BJ235" s="17" t="s">
        <v>142</v>
      </c>
      <c r="BK235" s="164">
        <f t="shared" si="19"/>
        <v>0</v>
      </c>
      <c r="BL235" s="17" t="s">
        <v>376</v>
      </c>
      <c r="BM235" s="163" t="s">
        <v>688</v>
      </c>
    </row>
    <row r="236" spans="1:65" s="2" customFormat="1" ht="21.75" customHeight="1">
      <c r="A236" s="32"/>
      <c r="B236" s="150"/>
      <c r="C236" s="151" t="s">
        <v>392</v>
      </c>
      <c r="D236" s="151" t="s">
        <v>137</v>
      </c>
      <c r="E236" s="152" t="s">
        <v>501</v>
      </c>
      <c r="F236" s="153" t="s">
        <v>502</v>
      </c>
      <c r="G236" s="154" t="s">
        <v>267</v>
      </c>
      <c r="H236" s="155">
        <v>16</v>
      </c>
      <c r="I236" s="156"/>
      <c r="J236" s="157">
        <f t="shared" si="10"/>
        <v>0</v>
      </c>
      <c r="K236" s="158"/>
      <c r="L236" s="33"/>
      <c r="M236" s="159" t="s">
        <v>1</v>
      </c>
      <c r="N236" s="160" t="s">
        <v>40</v>
      </c>
      <c r="O236" s="61"/>
      <c r="P236" s="161">
        <f t="shared" si="11"/>
        <v>0</v>
      </c>
      <c r="Q236" s="161">
        <v>0</v>
      </c>
      <c r="R236" s="161">
        <f t="shared" si="12"/>
        <v>0</v>
      </c>
      <c r="S236" s="161">
        <v>0</v>
      </c>
      <c r="T236" s="162">
        <f t="shared" si="1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376</v>
      </c>
      <c r="AT236" s="163" t="s">
        <v>137</v>
      </c>
      <c r="AU236" s="163" t="s">
        <v>142</v>
      </c>
      <c r="AY236" s="17" t="s">
        <v>134</v>
      </c>
      <c r="BE236" s="164">
        <f t="shared" si="14"/>
        <v>0</v>
      </c>
      <c r="BF236" s="164">
        <f t="shared" si="15"/>
        <v>0</v>
      </c>
      <c r="BG236" s="164">
        <f t="shared" si="16"/>
        <v>0</v>
      </c>
      <c r="BH236" s="164">
        <f t="shared" si="17"/>
        <v>0</v>
      </c>
      <c r="BI236" s="164">
        <f t="shared" si="18"/>
        <v>0</v>
      </c>
      <c r="BJ236" s="17" t="s">
        <v>142</v>
      </c>
      <c r="BK236" s="164">
        <f t="shared" si="19"/>
        <v>0</v>
      </c>
      <c r="BL236" s="17" t="s">
        <v>376</v>
      </c>
      <c r="BM236" s="163" t="s">
        <v>689</v>
      </c>
    </row>
    <row r="237" spans="1:65" s="2" customFormat="1" ht="24.2" customHeight="1">
      <c r="A237" s="32"/>
      <c r="B237" s="150"/>
      <c r="C237" s="174" t="s">
        <v>396</v>
      </c>
      <c r="D237" s="174" t="s">
        <v>170</v>
      </c>
      <c r="E237" s="175" t="s">
        <v>388</v>
      </c>
      <c r="F237" s="176" t="s">
        <v>389</v>
      </c>
      <c r="G237" s="177" t="s">
        <v>390</v>
      </c>
      <c r="H237" s="178">
        <v>6.08</v>
      </c>
      <c r="I237" s="179"/>
      <c r="J237" s="180">
        <f t="shared" si="10"/>
        <v>0</v>
      </c>
      <c r="K237" s="181"/>
      <c r="L237" s="182"/>
      <c r="M237" s="183" t="s">
        <v>1</v>
      </c>
      <c r="N237" s="184" t="s">
        <v>40</v>
      </c>
      <c r="O237" s="61"/>
      <c r="P237" s="161">
        <f t="shared" si="11"/>
        <v>0</v>
      </c>
      <c r="Q237" s="161">
        <v>1E-3</v>
      </c>
      <c r="R237" s="161">
        <f t="shared" si="12"/>
        <v>6.0800000000000003E-3</v>
      </c>
      <c r="S237" s="161">
        <v>0</v>
      </c>
      <c r="T237" s="162">
        <f t="shared" si="1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381</v>
      </c>
      <c r="AT237" s="163" t="s">
        <v>170</v>
      </c>
      <c r="AU237" s="163" t="s">
        <v>142</v>
      </c>
      <c r="AY237" s="17" t="s">
        <v>134</v>
      </c>
      <c r="BE237" s="164">
        <f t="shared" si="14"/>
        <v>0</v>
      </c>
      <c r="BF237" s="164">
        <f t="shared" si="15"/>
        <v>0</v>
      </c>
      <c r="BG237" s="164">
        <f t="shared" si="16"/>
        <v>0</v>
      </c>
      <c r="BH237" s="164">
        <f t="shared" si="17"/>
        <v>0</v>
      </c>
      <c r="BI237" s="164">
        <f t="shared" si="18"/>
        <v>0</v>
      </c>
      <c r="BJ237" s="17" t="s">
        <v>142</v>
      </c>
      <c r="BK237" s="164">
        <f t="shared" si="19"/>
        <v>0</v>
      </c>
      <c r="BL237" s="17" t="s">
        <v>376</v>
      </c>
      <c r="BM237" s="163" t="s">
        <v>690</v>
      </c>
    </row>
    <row r="238" spans="1:65" s="2" customFormat="1" ht="16.5" customHeight="1">
      <c r="A238" s="32"/>
      <c r="B238" s="150"/>
      <c r="C238" s="174" t="s">
        <v>400</v>
      </c>
      <c r="D238" s="174" t="s">
        <v>170</v>
      </c>
      <c r="E238" s="175" t="s">
        <v>505</v>
      </c>
      <c r="F238" s="176" t="s">
        <v>506</v>
      </c>
      <c r="G238" s="177" t="s">
        <v>213</v>
      </c>
      <c r="H238" s="178">
        <v>16</v>
      </c>
      <c r="I238" s="179"/>
      <c r="J238" s="180">
        <f t="shared" si="10"/>
        <v>0</v>
      </c>
      <c r="K238" s="181"/>
      <c r="L238" s="182"/>
      <c r="M238" s="183" t="s">
        <v>1</v>
      </c>
      <c r="N238" s="184" t="s">
        <v>40</v>
      </c>
      <c r="O238" s="61"/>
      <c r="P238" s="161">
        <f t="shared" si="11"/>
        <v>0</v>
      </c>
      <c r="Q238" s="161">
        <v>0</v>
      </c>
      <c r="R238" s="161">
        <f t="shared" si="12"/>
        <v>0</v>
      </c>
      <c r="S238" s="161">
        <v>0</v>
      </c>
      <c r="T238" s="162">
        <f t="shared" si="1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3" t="s">
        <v>381</v>
      </c>
      <c r="AT238" s="163" t="s">
        <v>170</v>
      </c>
      <c r="AU238" s="163" t="s">
        <v>142</v>
      </c>
      <c r="AY238" s="17" t="s">
        <v>134</v>
      </c>
      <c r="BE238" s="164">
        <f t="shared" si="14"/>
        <v>0</v>
      </c>
      <c r="BF238" s="164">
        <f t="shared" si="15"/>
        <v>0</v>
      </c>
      <c r="BG238" s="164">
        <f t="shared" si="16"/>
        <v>0</v>
      </c>
      <c r="BH238" s="164">
        <f t="shared" si="17"/>
        <v>0</v>
      </c>
      <c r="BI238" s="164">
        <f t="shared" si="18"/>
        <v>0</v>
      </c>
      <c r="BJ238" s="17" t="s">
        <v>142</v>
      </c>
      <c r="BK238" s="164">
        <f t="shared" si="19"/>
        <v>0</v>
      </c>
      <c r="BL238" s="17" t="s">
        <v>376</v>
      </c>
      <c r="BM238" s="163" t="s">
        <v>691</v>
      </c>
    </row>
    <row r="239" spans="1:65" s="2" customFormat="1" ht="16.5" customHeight="1">
      <c r="A239" s="32"/>
      <c r="B239" s="150"/>
      <c r="C239" s="174" t="s">
        <v>404</v>
      </c>
      <c r="D239" s="174" t="s">
        <v>170</v>
      </c>
      <c r="E239" s="175" t="s">
        <v>508</v>
      </c>
      <c r="F239" s="176" t="s">
        <v>418</v>
      </c>
      <c r="G239" s="177" t="s">
        <v>213</v>
      </c>
      <c r="H239" s="178">
        <v>8</v>
      </c>
      <c r="I239" s="179"/>
      <c r="J239" s="180">
        <f t="shared" si="10"/>
        <v>0</v>
      </c>
      <c r="K239" s="181"/>
      <c r="L239" s="182"/>
      <c r="M239" s="183" t="s">
        <v>1</v>
      </c>
      <c r="N239" s="184" t="s">
        <v>40</v>
      </c>
      <c r="O239" s="61"/>
      <c r="P239" s="161">
        <f t="shared" si="11"/>
        <v>0</v>
      </c>
      <c r="Q239" s="161">
        <v>0</v>
      </c>
      <c r="R239" s="161">
        <f t="shared" si="12"/>
        <v>0</v>
      </c>
      <c r="S239" s="161">
        <v>0</v>
      </c>
      <c r="T239" s="162">
        <f t="shared" si="1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3" t="s">
        <v>381</v>
      </c>
      <c r="AT239" s="163" t="s">
        <v>170</v>
      </c>
      <c r="AU239" s="163" t="s">
        <v>142</v>
      </c>
      <c r="AY239" s="17" t="s">
        <v>134</v>
      </c>
      <c r="BE239" s="164">
        <f t="shared" si="14"/>
        <v>0</v>
      </c>
      <c r="BF239" s="164">
        <f t="shared" si="15"/>
        <v>0</v>
      </c>
      <c r="BG239" s="164">
        <f t="shared" si="16"/>
        <v>0</v>
      </c>
      <c r="BH239" s="164">
        <f t="shared" si="17"/>
        <v>0</v>
      </c>
      <c r="BI239" s="164">
        <f t="shared" si="18"/>
        <v>0</v>
      </c>
      <c r="BJ239" s="17" t="s">
        <v>142</v>
      </c>
      <c r="BK239" s="164">
        <f t="shared" si="19"/>
        <v>0</v>
      </c>
      <c r="BL239" s="17" t="s">
        <v>376</v>
      </c>
      <c r="BM239" s="163" t="s">
        <v>692</v>
      </c>
    </row>
    <row r="240" spans="1:65" s="2" customFormat="1" ht="24.2" customHeight="1">
      <c r="A240" s="32"/>
      <c r="B240" s="150"/>
      <c r="C240" s="151" t="s">
        <v>408</v>
      </c>
      <c r="D240" s="151" t="s">
        <v>137</v>
      </c>
      <c r="E240" s="152" t="s">
        <v>393</v>
      </c>
      <c r="F240" s="153" t="s">
        <v>394</v>
      </c>
      <c r="G240" s="154" t="s">
        <v>213</v>
      </c>
      <c r="H240" s="155">
        <v>1</v>
      </c>
      <c r="I240" s="156"/>
      <c r="J240" s="157">
        <f t="shared" si="10"/>
        <v>0</v>
      </c>
      <c r="K240" s="158"/>
      <c r="L240" s="33"/>
      <c r="M240" s="159" t="s">
        <v>1</v>
      </c>
      <c r="N240" s="160" t="s">
        <v>40</v>
      </c>
      <c r="O240" s="61"/>
      <c r="P240" s="161">
        <f t="shared" si="11"/>
        <v>0</v>
      </c>
      <c r="Q240" s="161">
        <v>0</v>
      </c>
      <c r="R240" s="161">
        <f t="shared" si="12"/>
        <v>0</v>
      </c>
      <c r="S240" s="161">
        <v>0</v>
      </c>
      <c r="T240" s="162">
        <f t="shared" si="1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376</v>
      </c>
      <c r="AT240" s="163" t="s">
        <v>137</v>
      </c>
      <c r="AU240" s="163" t="s">
        <v>142</v>
      </c>
      <c r="AY240" s="17" t="s">
        <v>134</v>
      </c>
      <c r="BE240" s="164">
        <f t="shared" si="14"/>
        <v>0</v>
      </c>
      <c r="BF240" s="164">
        <f t="shared" si="15"/>
        <v>0</v>
      </c>
      <c r="BG240" s="164">
        <f t="shared" si="16"/>
        <v>0</v>
      </c>
      <c r="BH240" s="164">
        <f t="shared" si="17"/>
        <v>0</v>
      </c>
      <c r="BI240" s="164">
        <f t="shared" si="18"/>
        <v>0</v>
      </c>
      <c r="BJ240" s="17" t="s">
        <v>142</v>
      </c>
      <c r="BK240" s="164">
        <f t="shared" si="19"/>
        <v>0</v>
      </c>
      <c r="BL240" s="17" t="s">
        <v>376</v>
      </c>
      <c r="BM240" s="163" t="s">
        <v>693</v>
      </c>
    </row>
    <row r="241" spans="1:65" s="2" customFormat="1" ht="16.5" customHeight="1">
      <c r="A241" s="32"/>
      <c r="B241" s="150"/>
      <c r="C241" s="174" t="s">
        <v>412</v>
      </c>
      <c r="D241" s="174" t="s">
        <v>170</v>
      </c>
      <c r="E241" s="175" t="s">
        <v>397</v>
      </c>
      <c r="F241" s="176" t="s">
        <v>398</v>
      </c>
      <c r="G241" s="177" t="s">
        <v>213</v>
      </c>
      <c r="H241" s="178">
        <v>2</v>
      </c>
      <c r="I241" s="179"/>
      <c r="J241" s="180">
        <f t="shared" si="10"/>
        <v>0</v>
      </c>
      <c r="K241" s="181"/>
      <c r="L241" s="182"/>
      <c r="M241" s="183" t="s">
        <v>1</v>
      </c>
      <c r="N241" s="184" t="s">
        <v>40</v>
      </c>
      <c r="O241" s="61"/>
      <c r="P241" s="161">
        <f t="shared" si="11"/>
        <v>0</v>
      </c>
      <c r="Q241" s="161">
        <v>0</v>
      </c>
      <c r="R241" s="161">
        <f t="shared" si="12"/>
        <v>0</v>
      </c>
      <c r="S241" s="161">
        <v>0</v>
      </c>
      <c r="T241" s="162">
        <f t="shared" si="1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381</v>
      </c>
      <c r="AT241" s="163" t="s">
        <v>170</v>
      </c>
      <c r="AU241" s="163" t="s">
        <v>142</v>
      </c>
      <c r="AY241" s="17" t="s">
        <v>134</v>
      </c>
      <c r="BE241" s="164">
        <f t="shared" si="14"/>
        <v>0</v>
      </c>
      <c r="BF241" s="164">
        <f t="shared" si="15"/>
        <v>0</v>
      </c>
      <c r="BG241" s="164">
        <f t="shared" si="16"/>
        <v>0</v>
      </c>
      <c r="BH241" s="164">
        <f t="shared" si="17"/>
        <v>0</v>
      </c>
      <c r="BI241" s="164">
        <f t="shared" si="18"/>
        <v>0</v>
      </c>
      <c r="BJ241" s="17" t="s">
        <v>142</v>
      </c>
      <c r="BK241" s="164">
        <f t="shared" si="19"/>
        <v>0</v>
      </c>
      <c r="BL241" s="17" t="s">
        <v>376</v>
      </c>
      <c r="BM241" s="163" t="s">
        <v>694</v>
      </c>
    </row>
    <row r="242" spans="1:65" s="2" customFormat="1" ht="16.5" customHeight="1">
      <c r="A242" s="32"/>
      <c r="B242" s="150"/>
      <c r="C242" s="174" t="s">
        <v>416</v>
      </c>
      <c r="D242" s="174" t="s">
        <v>170</v>
      </c>
      <c r="E242" s="175" t="s">
        <v>401</v>
      </c>
      <c r="F242" s="176" t="s">
        <v>402</v>
      </c>
      <c r="G242" s="177" t="s">
        <v>213</v>
      </c>
      <c r="H242" s="178">
        <v>1</v>
      </c>
      <c r="I242" s="179"/>
      <c r="J242" s="180">
        <f t="shared" si="10"/>
        <v>0</v>
      </c>
      <c r="K242" s="181"/>
      <c r="L242" s="182"/>
      <c r="M242" s="183" t="s">
        <v>1</v>
      </c>
      <c r="N242" s="184" t="s">
        <v>40</v>
      </c>
      <c r="O242" s="61"/>
      <c r="P242" s="161">
        <f t="shared" si="11"/>
        <v>0</v>
      </c>
      <c r="Q242" s="161">
        <v>0</v>
      </c>
      <c r="R242" s="161">
        <f t="shared" si="12"/>
        <v>0</v>
      </c>
      <c r="S242" s="161">
        <v>0</v>
      </c>
      <c r="T242" s="162">
        <f t="shared" si="1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381</v>
      </c>
      <c r="AT242" s="163" t="s">
        <v>170</v>
      </c>
      <c r="AU242" s="163" t="s">
        <v>142</v>
      </c>
      <c r="AY242" s="17" t="s">
        <v>134</v>
      </c>
      <c r="BE242" s="164">
        <f t="shared" si="14"/>
        <v>0</v>
      </c>
      <c r="BF242" s="164">
        <f t="shared" si="15"/>
        <v>0</v>
      </c>
      <c r="BG242" s="164">
        <f t="shared" si="16"/>
        <v>0</v>
      </c>
      <c r="BH242" s="164">
        <f t="shared" si="17"/>
        <v>0</v>
      </c>
      <c r="BI242" s="164">
        <f t="shared" si="18"/>
        <v>0</v>
      </c>
      <c r="BJ242" s="17" t="s">
        <v>142</v>
      </c>
      <c r="BK242" s="164">
        <f t="shared" si="19"/>
        <v>0</v>
      </c>
      <c r="BL242" s="17" t="s">
        <v>376</v>
      </c>
      <c r="BM242" s="163" t="s">
        <v>695</v>
      </c>
    </row>
    <row r="243" spans="1:65" s="2" customFormat="1" ht="16.5" customHeight="1">
      <c r="A243" s="32"/>
      <c r="B243" s="150"/>
      <c r="C243" s="174" t="s">
        <v>420</v>
      </c>
      <c r="D243" s="174" t="s">
        <v>170</v>
      </c>
      <c r="E243" s="175" t="s">
        <v>405</v>
      </c>
      <c r="F243" s="176" t="s">
        <v>406</v>
      </c>
      <c r="G243" s="177" t="s">
        <v>213</v>
      </c>
      <c r="H243" s="178">
        <v>1</v>
      </c>
      <c r="I243" s="179"/>
      <c r="J243" s="180">
        <f t="shared" si="10"/>
        <v>0</v>
      </c>
      <c r="K243" s="181"/>
      <c r="L243" s="182"/>
      <c r="M243" s="183" t="s">
        <v>1</v>
      </c>
      <c r="N243" s="184" t="s">
        <v>40</v>
      </c>
      <c r="O243" s="61"/>
      <c r="P243" s="161">
        <f t="shared" si="11"/>
        <v>0</v>
      </c>
      <c r="Q243" s="161">
        <v>0</v>
      </c>
      <c r="R243" s="161">
        <f t="shared" si="12"/>
        <v>0</v>
      </c>
      <c r="S243" s="161">
        <v>0</v>
      </c>
      <c r="T243" s="162">
        <f t="shared" si="1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3" t="s">
        <v>381</v>
      </c>
      <c r="AT243" s="163" t="s">
        <v>170</v>
      </c>
      <c r="AU243" s="163" t="s">
        <v>142</v>
      </c>
      <c r="AY243" s="17" t="s">
        <v>134</v>
      </c>
      <c r="BE243" s="164">
        <f t="shared" si="14"/>
        <v>0</v>
      </c>
      <c r="BF243" s="164">
        <f t="shared" si="15"/>
        <v>0</v>
      </c>
      <c r="BG243" s="164">
        <f t="shared" si="16"/>
        <v>0</v>
      </c>
      <c r="BH243" s="164">
        <f t="shared" si="17"/>
        <v>0</v>
      </c>
      <c r="BI243" s="164">
        <f t="shared" si="18"/>
        <v>0</v>
      </c>
      <c r="BJ243" s="17" t="s">
        <v>142</v>
      </c>
      <c r="BK243" s="164">
        <f t="shared" si="19"/>
        <v>0</v>
      </c>
      <c r="BL243" s="17" t="s">
        <v>376</v>
      </c>
      <c r="BM243" s="163" t="s">
        <v>696</v>
      </c>
    </row>
    <row r="244" spans="1:65" s="2" customFormat="1" ht="16.5" customHeight="1">
      <c r="A244" s="32"/>
      <c r="B244" s="150"/>
      <c r="C244" s="174" t="s">
        <v>424</v>
      </c>
      <c r="D244" s="174" t="s">
        <v>170</v>
      </c>
      <c r="E244" s="175" t="s">
        <v>409</v>
      </c>
      <c r="F244" s="176" t="s">
        <v>410</v>
      </c>
      <c r="G244" s="177" t="s">
        <v>213</v>
      </c>
      <c r="H244" s="178">
        <v>1</v>
      </c>
      <c r="I244" s="179"/>
      <c r="J244" s="180">
        <f t="shared" si="10"/>
        <v>0</v>
      </c>
      <c r="K244" s="181"/>
      <c r="L244" s="182"/>
      <c r="M244" s="183" t="s">
        <v>1</v>
      </c>
      <c r="N244" s="184" t="s">
        <v>40</v>
      </c>
      <c r="O244" s="61"/>
      <c r="P244" s="161">
        <f t="shared" si="11"/>
        <v>0</v>
      </c>
      <c r="Q244" s="161">
        <v>0</v>
      </c>
      <c r="R244" s="161">
        <f t="shared" si="12"/>
        <v>0</v>
      </c>
      <c r="S244" s="161">
        <v>0</v>
      </c>
      <c r="T244" s="162">
        <f t="shared" si="1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381</v>
      </c>
      <c r="AT244" s="163" t="s">
        <v>170</v>
      </c>
      <c r="AU244" s="163" t="s">
        <v>142</v>
      </c>
      <c r="AY244" s="17" t="s">
        <v>134</v>
      </c>
      <c r="BE244" s="164">
        <f t="shared" si="14"/>
        <v>0</v>
      </c>
      <c r="BF244" s="164">
        <f t="shared" si="15"/>
        <v>0</v>
      </c>
      <c r="BG244" s="164">
        <f t="shared" si="16"/>
        <v>0</v>
      </c>
      <c r="BH244" s="164">
        <f t="shared" si="17"/>
        <v>0</v>
      </c>
      <c r="BI244" s="164">
        <f t="shared" si="18"/>
        <v>0</v>
      </c>
      <c r="BJ244" s="17" t="s">
        <v>142</v>
      </c>
      <c r="BK244" s="164">
        <f t="shared" si="19"/>
        <v>0</v>
      </c>
      <c r="BL244" s="17" t="s">
        <v>376</v>
      </c>
      <c r="BM244" s="163" t="s">
        <v>697</v>
      </c>
    </row>
    <row r="245" spans="1:65" s="2" customFormat="1" ht="16.5" customHeight="1">
      <c r="A245" s="32"/>
      <c r="B245" s="150"/>
      <c r="C245" s="151" t="s">
        <v>428</v>
      </c>
      <c r="D245" s="151" t="s">
        <v>137</v>
      </c>
      <c r="E245" s="152" t="s">
        <v>413</v>
      </c>
      <c r="F245" s="153" t="s">
        <v>414</v>
      </c>
      <c r="G245" s="154" t="s">
        <v>213</v>
      </c>
      <c r="H245" s="155">
        <v>60</v>
      </c>
      <c r="I245" s="156"/>
      <c r="J245" s="157">
        <f t="shared" si="10"/>
        <v>0</v>
      </c>
      <c r="K245" s="158"/>
      <c r="L245" s="33"/>
      <c r="M245" s="159" t="s">
        <v>1</v>
      </c>
      <c r="N245" s="160" t="s">
        <v>40</v>
      </c>
      <c r="O245" s="61"/>
      <c r="P245" s="161">
        <f t="shared" si="11"/>
        <v>0</v>
      </c>
      <c r="Q245" s="161">
        <v>0</v>
      </c>
      <c r="R245" s="161">
        <f t="shared" si="12"/>
        <v>0</v>
      </c>
      <c r="S245" s="161">
        <v>0</v>
      </c>
      <c r="T245" s="162">
        <f t="shared" si="1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376</v>
      </c>
      <c r="AT245" s="163" t="s">
        <v>137</v>
      </c>
      <c r="AU245" s="163" t="s">
        <v>142</v>
      </c>
      <c r="AY245" s="17" t="s">
        <v>134</v>
      </c>
      <c r="BE245" s="164">
        <f t="shared" si="14"/>
        <v>0</v>
      </c>
      <c r="BF245" s="164">
        <f t="shared" si="15"/>
        <v>0</v>
      </c>
      <c r="BG245" s="164">
        <f t="shared" si="16"/>
        <v>0</v>
      </c>
      <c r="BH245" s="164">
        <f t="shared" si="17"/>
        <v>0</v>
      </c>
      <c r="BI245" s="164">
        <f t="shared" si="18"/>
        <v>0</v>
      </c>
      <c r="BJ245" s="17" t="s">
        <v>142</v>
      </c>
      <c r="BK245" s="164">
        <f t="shared" si="19"/>
        <v>0</v>
      </c>
      <c r="BL245" s="17" t="s">
        <v>376</v>
      </c>
      <c r="BM245" s="163" t="s">
        <v>698</v>
      </c>
    </row>
    <row r="246" spans="1:65" s="2" customFormat="1" ht="16.5" customHeight="1">
      <c r="A246" s="32"/>
      <c r="B246" s="150"/>
      <c r="C246" s="174" t="s">
        <v>434</v>
      </c>
      <c r="D246" s="174" t="s">
        <v>170</v>
      </c>
      <c r="E246" s="175" t="s">
        <v>417</v>
      </c>
      <c r="F246" s="176" t="s">
        <v>418</v>
      </c>
      <c r="G246" s="177" t="s">
        <v>213</v>
      </c>
      <c r="H246" s="178">
        <v>60</v>
      </c>
      <c r="I246" s="179"/>
      <c r="J246" s="180">
        <f t="shared" si="10"/>
        <v>0</v>
      </c>
      <c r="K246" s="181"/>
      <c r="L246" s="182"/>
      <c r="M246" s="183" t="s">
        <v>1</v>
      </c>
      <c r="N246" s="184" t="s">
        <v>40</v>
      </c>
      <c r="O246" s="61"/>
      <c r="P246" s="161">
        <f t="shared" si="11"/>
        <v>0</v>
      </c>
      <c r="Q246" s="161">
        <v>0</v>
      </c>
      <c r="R246" s="161">
        <f t="shared" si="12"/>
        <v>0</v>
      </c>
      <c r="S246" s="161">
        <v>0</v>
      </c>
      <c r="T246" s="162">
        <f t="shared" si="1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381</v>
      </c>
      <c r="AT246" s="163" t="s">
        <v>170</v>
      </c>
      <c r="AU246" s="163" t="s">
        <v>142</v>
      </c>
      <c r="AY246" s="17" t="s">
        <v>134</v>
      </c>
      <c r="BE246" s="164">
        <f t="shared" si="14"/>
        <v>0</v>
      </c>
      <c r="BF246" s="164">
        <f t="shared" si="15"/>
        <v>0</v>
      </c>
      <c r="BG246" s="164">
        <f t="shared" si="16"/>
        <v>0</v>
      </c>
      <c r="BH246" s="164">
        <f t="shared" si="17"/>
        <v>0</v>
      </c>
      <c r="BI246" s="164">
        <f t="shared" si="18"/>
        <v>0</v>
      </c>
      <c r="BJ246" s="17" t="s">
        <v>142</v>
      </c>
      <c r="BK246" s="164">
        <f t="shared" si="19"/>
        <v>0</v>
      </c>
      <c r="BL246" s="17" t="s">
        <v>376</v>
      </c>
      <c r="BM246" s="163" t="s">
        <v>699</v>
      </c>
    </row>
    <row r="247" spans="1:65" s="2" customFormat="1" ht="24.2" customHeight="1">
      <c r="A247" s="32"/>
      <c r="B247" s="150"/>
      <c r="C247" s="151" t="s">
        <v>517</v>
      </c>
      <c r="D247" s="151" t="s">
        <v>137</v>
      </c>
      <c r="E247" s="152" t="s">
        <v>421</v>
      </c>
      <c r="F247" s="153" t="s">
        <v>422</v>
      </c>
      <c r="G247" s="154" t="s">
        <v>213</v>
      </c>
      <c r="H247" s="155">
        <v>7</v>
      </c>
      <c r="I247" s="156"/>
      <c r="J247" s="157">
        <f t="shared" si="10"/>
        <v>0</v>
      </c>
      <c r="K247" s="158"/>
      <c r="L247" s="33"/>
      <c r="M247" s="159" t="s">
        <v>1</v>
      </c>
      <c r="N247" s="160" t="s">
        <v>40</v>
      </c>
      <c r="O247" s="61"/>
      <c r="P247" s="161">
        <f t="shared" si="11"/>
        <v>0</v>
      </c>
      <c r="Q247" s="161">
        <v>0</v>
      </c>
      <c r="R247" s="161">
        <f t="shared" si="12"/>
        <v>0</v>
      </c>
      <c r="S247" s="161">
        <v>0</v>
      </c>
      <c r="T247" s="162">
        <f t="shared" si="1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3" t="s">
        <v>376</v>
      </c>
      <c r="AT247" s="163" t="s">
        <v>137</v>
      </c>
      <c r="AU247" s="163" t="s">
        <v>142</v>
      </c>
      <c r="AY247" s="17" t="s">
        <v>134</v>
      </c>
      <c r="BE247" s="164">
        <f t="shared" si="14"/>
        <v>0</v>
      </c>
      <c r="BF247" s="164">
        <f t="shared" si="15"/>
        <v>0</v>
      </c>
      <c r="BG247" s="164">
        <f t="shared" si="16"/>
        <v>0</v>
      </c>
      <c r="BH247" s="164">
        <f t="shared" si="17"/>
        <v>0</v>
      </c>
      <c r="BI247" s="164">
        <f t="shared" si="18"/>
        <v>0</v>
      </c>
      <c r="BJ247" s="17" t="s">
        <v>142</v>
      </c>
      <c r="BK247" s="164">
        <f t="shared" si="19"/>
        <v>0</v>
      </c>
      <c r="BL247" s="17" t="s">
        <v>376</v>
      </c>
      <c r="BM247" s="163" t="s">
        <v>700</v>
      </c>
    </row>
    <row r="248" spans="1:65" s="2" customFormat="1" ht="16.5" customHeight="1">
      <c r="A248" s="32"/>
      <c r="B248" s="150"/>
      <c r="C248" s="174" t="s">
        <v>519</v>
      </c>
      <c r="D248" s="174" t="s">
        <v>170</v>
      </c>
      <c r="E248" s="175" t="s">
        <v>520</v>
      </c>
      <c r="F248" s="176" t="s">
        <v>521</v>
      </c>
      <c r="G248" s="177" t="s">
        <v>213</v>
      </c>
      <c r="H248" s="178">
        <v>4</v>
      </c>
      <c r="I248" s="179"/>
      <c r="J248" s="180">
        <f t="shared" si="10"/>
        <v>0</v>
      </c>
      <c r="K248" s="181"/>
      <c r="L248" s="182"/>
      <c r="M248" s="183" t="s">
        <v>1</v>
      </c>
      <c r="N248" s="184" t="s">
        <v>40</v>
      </c>
      <c r="O248" s="61"/>
      <c r="P248" s="161">
        <f t="shared" si="11"/>
        <v>0</v>
      </c>
      <c r="Q248" s="161">
        <v>0</v>
      </c>
      <c r="R248" s="161">
        <f t="shared" si="12"/>
        <v>0</v>
      </c>
      <c r="S248" s="161">
        <v>0</v>
      </c>
      <c r="T248" s="162">
        <f t="shared" si="1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381</v>
      </c>
      <c r="AT248" s="163" t="s">
        <v>170</v>
      </c>
      <c r="AU248" s="163" t="s">
        <v>142</v>
      </c>
      <c r="AY248" s="17" t="s">
        <v>134</v>
      </c>
      <c r="BE248" s="164">
        <f t="shared" si="14"/>
        <v>0</v>
      </c>
      <c r="BF248" s="164">
        <f t="shared" si="15"/>
        <v>0</v>
      </c>
      <c r="BG248" s="164">
        <f t="shared" si="16"/>
        <v>0</v>
      </c>
      <c r="BH248" s="164">
        <f t="shared" si="17"/>
        <v>0</v>
      </c>
      <c r="BI248" s="164">
        <f t="shared" si="18"/>
        <v>0</v>
      </c>
      <c r="BJ248" s="17" t="s">
        <v>142</v>
      </c>
      <c r="BK248" s="164">
        <f t="shared" si="19"/>
        <v>0</v>
      </c>
      <c r="BL248" s="17" t="s">
        <v>376</v>
      </c>
      <c r="BM248" s="163" t="s">
        <v>701</v>
      </c>
    </row>
    <row r="249" spans="1:65" s="2" customFormat="1" ht="16.5" customHeight="1">
      <c r="A249" s="32"/>
      <c r="B249" s="150"/>
      <c r="C249" s="174" t="s">
        <v>523</v>
      </c>
      <c r="D249" s="174" t="s">
        <v>170</v>
      </c>
      <c r="E249" s="175" t="s">
        <v>425</v>
      </c>
      <c r="F249" s="176" t="s">
        <v>426</v>
      </c>
      <c r="G249" s="177" t="s">
        <v>213</v>
      </c>
      <c r="H249" s="178">
        <v>1</v>
      </c>
      <c r="I249" s="179"/>
      <c r="J249" s="180">
        <f t="shared" si="10"/>
        <v>0</v>
      </c>
      <c r="K249" s="181"/>
      <c r="L249" s="182"/>
      <c r="M249" s="183" t="s">
        <v>1</v>
      </c>
      <c r="N249" s="184" t="s">
        <v>40</v>
      </c>
      <c r="O249" s="61"/>
      <c r="P249" s="161">
        <f t="shared" si="11"/>
        <v>0</v>
      </c>
      <c r="Q249" s="161">
        <v>0</v>
      </c>
      <c r="R249" s="161">
        <f t="shared" si="12"/>
        <v>0</v>
      </c>
      <c r="S249" s="161">
        <v>0</v>
      </c>
      <c r="T249" s="162">
        <f t="shared" si="1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3" t="s">
        <v>381</v>
      </c>
      <c r="AT249" s="163" t="s">
        <v>170</v>
      </c>
      <c r="AU249" s="163" t="s">
        <v>142</v>
      </c>
      <c r="AY249" s="17" t="s">
        <v>134</v>
      </c>
      <c r="BE249" s="164">
        <f t="shared" si="14"/>
        <v>0</v>
      </c>
      <c r="BF249" s="164">
        <f t="shared" si="15"/>
        <v>0</v>
      </c>
      <c r="BG249" s="164">
        <f t="shared" si="16"/>
        <v>0</v>
      </c>
      <c r="BH249" s="164">
        <f t="shared" si="17"/>
        <v>0</v>
      </c>
      <c r="BI249" s="164">
        <f t="shared" si="18"/>
        <v>0</v>
      </c>
      <c r="BJ249" s="17" t="s">
        <v>142</v>
      </c>
      <c r="BK249" s="164">
        <f t="shared" si="19"/>
        <v>0</v>
      </c>
      <c r="BL249" s="17" t="s">
        <v>376</v>
      </c>
      <c r="BM249" s="163" t="s">
        <v>702</v>
      </c>
    </row>
    <row r="250" spans="1:65" s="2" customFormat="1" ht="16.5" customHeight="1">
      <c r="A250" s="32"/>
      <c r="B250" s="150"/>
      <c r="C250" s="174" t="s">
        <v>376</v>
      </c>
      <c r="D250" s="174" t="s">
        <v>170</v>
      </c>
      <c r="E250" s="175" t="s">
        <v>429</v>
      </c>
      <c r="F250" s="176" t="s">
        <v>430</v>
      </c>
      <c r="G250" s="177" t="s">
        <v>213</v>
      </c>
      <c r="H250" s="178">
        <v>2</v>
      </c>
      <c r="I250" s="179"/>
      <c r="J250" s="180">
        <f t="shared" si="10"/>
        <v>0</v>
      </c>
      <c r="K250" s="181"/>
      <c r="L250" s="182"/>
      <c r="M250" s="183" t="s">
        <v>1</v>
      </c>
      <c r="N250" s="184" t="s">
        <v>40</v>
      </c>
      <c r="O250" s="61"/>
      <c r="P250" s="161">
        <f t="shared" si="11"/>
        <v>0</v>
      </c>
      <c r="Q250" s="161">
        <v>0</v>
      </c>
      <c r="R250" s="161">
        <f t="shared" si="12"/>
        <v>0</v>
      </c>
      <c r="S250" s="161">
        <v>0</v>
      </c>
      <c r="T250" s="162">
        <f t="shared" si="1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3" t="s">
        <v>381</v>
      </c>
      <c r="AT250" s="163" t="s">
        <v>170</v>
      </c>
      <c r="AU250" s="163" t="s">
        <v>142</v>
      </c>
      <c r="AY250" s="17" t="s">
        <v>134</v>
      </c>
      <c r="BE250" s="164">
        <f t="shared" si="14"/>
        <v>0</v>
      </c>
      <c r="BF250" s="164">
        <f t="shared" si="15"/>
        <v>0</v>
      </c>
      <c r="BG250" s="164">
        <f t="shared" si="16"/>
        <v>0</v>
      </c>
      <c r="BH250" s="164">
        <f t="shared" si="17"/>
        <v>0</v>
      </c>
      <c r="BI250" s="164">
        <f t="shared" si="18"/>
        <v>0</v>
      </c>
      <c r="BJ250" s="17" t="s">
        <v>142</v>
      </c>
      <c r="BK250" s="164">
        <f t="shared" si="19"/>
        <v>0</v>
      </c>
      <c r="BL250" s="17" t="s">
        <v>376</v>
      </c>
      <c r="BM250" s="163" t="s">
        <v>703</v>
      </c>
    </row>
    <row r="251" spans="1:65" s="2" customFormat="1" ht="16.5" customHeight="1">
      <c r="A251" s="32"/>
      <c r="B251" s="150"/>
      <c r="C251" s="151" t="s">
        <v>526</v>
      </c>
      <c r="D251" s="151" t="s">
        <v>137</v>
      </c>
      <c r="E251" s="152" t="s">
        <v>527</v>
      </c>
      <c r="F251" s="153" t="s">
        <v>528</v>
      </c>
      <c r="G251" s="154" t="s">
        <v>213</v>
      </c>
      <c r="H251" s="155">
        <v>4</v>
      </c>
      <c r="I251" s="156"/>
      <c r="J251" s="157">
        <f t="shared" si="10"/>
        <v>0</v>
      </c>
      <c r="K251" s="158"/>
      <c r="L251" s="33"/>
      <c r="M251" s="159" t="s">
        <v>1</v>
      </c>
      <c r="N251" s="160" t="s">
        <v>40</v>
      </c>
      <c r="O251" s="61"/>
      <c r="P251" s="161">
        <f t="shared" si="11"/>
        <v>0</v>
      </c>
      <c r="Q251" s="161">
        <v>0</v>
      </c>
      <c r="R251" s="161">
        <f t="shared" si="12"/>
        <v>0</v>
      </c>
      <c r="S251" s="161">
        <v>0</v>
      </c>
      <c r="T251" s="162">
        <f t="shared" si="1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376</v>
      </c>
      <c r="AT251" s="163" t="s">
        <v>137</v>
      </c>
      <c r="AU251" s="163" t="s">
        <v>142</v>
      </c>
      <c r="AY251" s="17" t="s">
        <v>134</v>
      </c>
      <c r="BE251" s="164">
        <f t="shared" si="14"/>
        <v>0</v>
      </c>
      <c r="BF251" s="164">
        <f t="shared" si="15"/>
        <v>0</v>
      </c>
      <c r="BG251" s="164">
        <f t="shared" si="16"/>
        <v>0</v>
      </c>
      <c r="BH251" s="164">
        <f t="shared" si="17"/>
        <v>0</v>
      </c>
      <c r="BI251" s="164">
        <f t="shared" si="18"/>
        <v>0</v>
      </c>
      <c r="BJ251" s="17" t="s">
        <v>142</v>
      </c>
      <c r="BK251" s="164">
        <f t="shared" si="19"/>
        <v>0</v>
      </c>
      <c r="BL251" s="17" t="s">
        <v>376</v>
      </c>
      <c r="BM251" s="163" t="s">
        <v>704</v>
      </c>
    </row>
    <row r="252" spans="1:65" s="2" customFormat="1" ht="16.5" customHeight="1">
      <c r="A252" s="32"/>
      <c r="B252" s="150"/>
      <c r="C252" s="174" t="s">
        <v>530</v>
      </c>
      <c r="D252" s="174" t="s">
        <v>170</v>
      </c>
      <c r="E252" s="175" t="s">
        <v>531</v>
      </c>
      <c r="F252" s="176" t="s">
        <v>532</v>
      </c>
      <c r="G252" s="177" t="s">
        <v>213</v>
      </c>
      <c r="H252" s="178">
        <v>8</v>
      </c>
      <c r="I252" s="179"/>
      <c r="J252" s="180">
        <f t="shared" si="10"/>
        <v>0</v>
      </c>
      <c r="K252" s="181"/>
      <c r="L252" s="182"/>
      <c r="M252" s="183" t="s">
        <v>1</v>
      </c>
      <c r="N252" s="184" t="s">
        <v>40</v>
      </c>
      <c r="O252" s="61"/>
      <c r="P252" s="161">
        <f t="shared" si="11"/>
        <v>0</v>
      </c>
      <c r="Q252" s="161">
        <v>0</v>
      </c>
      <c r="R252" s="161">
        <f t="shared" si="12"/>
        <v>0</v>
      </c>
      <c r="S252" s="161">
        <v>0</v>
      </c>
      <c r="T252" s="162">
        <f t="shared" si="1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3" t="s">
        <v>381</v>
      </c>
      <c r="AT252" s="163" t="s">
        <v>170</v>
      </c>
      <c r="AU252" s="163" t="s">
        <v>142</v>
      </c>
      <c r="AY252" s="17" t="s">
        <v>134</v>
      </c>
      <c r="BE252" s="164">
        <f t="shared" si="14"/>
        <v>0</v>
      </c>
      <c r="BF252" s="164">
        <f t="shared" si="15"/>
        <v>0</v>
      </c>
      <c r="BG252" s="164">
        <f t="shared" si="16"/>
        <v>0</v>
      </c>
      <c r="BH252" s="164">
        <f t="shared" si="17"/>
        <v>0</v>
      </c>
      <c r="BI252" s="164">
        <f t="shared" si="18"/>
        <v>0</v>
      </c>
      <c r="BJ252" s="17" t="s">
        <v>142</v>
      </c>
      <c r="BK252" s="164">
        <f t="shared" si="19"/>
        <v>0</v>
      </c>
      <c r="BL252" s="17" t="s">
        <v>376</v>
      </c>
      <c r="BM252" s="163" t="s">
        <v>705</v>
      </c>
    </row>
    <row r="253" spans="1:65" s="2" customFormat="1" ht="16.5" customHeight="1">
      <c r="A253" s="32"/>
      <c r="B253" s="150"/>
      <c r="C253" s="174" t="s">
        <v>534</v>
      </c>
      <c r="D253" s="174" t="s">
        <v>170</v>
      </c>
      <c r="E253" s="175" t="s">
        <v>535</v>
      </c>
      <c r="F253" s="176" t="s">
        <v>536</v>
      </c>
      <c r="G253" s="177" t="s">
        <v>213</v>
      </c>
      <c r="H253" s="178">
        <v>4</v>
      </c>
      <c r="I253" s="179"/>
      <c r="J253" s="180">
        <f t="shared" si="10"/>
        <v>0</v>
      </c>
      <c r="K253" s="181"/>
      <c r="L253" s="182"/>
      <c r="M253" s="183" t="s">
        <v>1</v>
      </c>
      <c r="N253" s="184" t="s">
        <v>40</v>
      </c>
      <c r="O253" s="61"/>
      <c r="P253" s="161">
        <f t="shared" si="11"/>
        <v>0</v>
      </c>
      <c r="Q253" s="161">
        <v>0</v>
      </c>
      <c r="R253" s="161">
        <f t="shared" si="12"/>
        <v>0</v>
      </c>
      <c r="S253" s="161">
        <v>0</v>
      </c>
      <c r="T253" s="162">
        <f t="shared" si="1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3" t="s">
        <v>381</v>
      </c>
      <c r="AT253" s="163" t="s">
        <v>170</v>
      </c>
      <c r="AU253" s="163" t="s">
        <v>142</v>
      </c>
      <c r="AY253" s="17" t="s">
        <v>134</v>
      </c>
      <c r="BE253" s="164">
        <f t="shared" si="14"/>
        <v>0</v>
      </c>
      <c r="BF253" s="164">
        <f t="shared" si="15"/>
        <v>0</v>
      </c>
      <c r="BG253" s="164">
        <f t="shared" si="16"/>
        <v>0</v>
      </c>
      <c r="BH253" s="164">
        <f t="shared" si="17"/>
        <v>0</v>
      </c>
      <c r="BI253" s="164">
        <f t="shared" si="18"/>
        <v>0</v>
      </c>
      <c r="BJ253" s="17" t="s">
        <v>142</v>
      </c>
      <c r="BK253" s="164">
        <f t="shared" si="19"/>
        <v>0</v>
      </c>
      <c r="BL253" s="17" t="s">
        <v>376</v>
      </c>
      <c r="BM253" s="163" t="s">
        <v>706</v>
      </c>
    </row>
    <row r="254" spans="1:65" s="2" customFormat="1" ht="21.75" customHeight="1">
      <c r="A254" s="32"/>
      <c r="B254" s="150"/>
      <c r="C254" s="151" t="s">
        <v>538</v>
      </c>
      <c r="D254" s="151" t="s">
        <v>137</v>
      </c>
      <c r="E254" s="152" t="s">
        <v>539</v>
      </c>
      <c r="F254" s="153" t="s">
        <v>540</v>
      </c>
      <c r="G254" s="154" t="s">
        <v>213</v>
      </c>
      <c r="H254" s="155">
        <v>4</v>
      </c>
      <c r="I254" s="156"/>
      <c r="J254" s="157">
        <f t="shared" si="10"/>
        <v>0</v>
      </c>
      <c r="K254" s="158"/>
      <c r="L254" s="33"/>
      <c r="M254" s="159" t="s">
        <v>1</v>
      </c>
      <c r="N254" s="160" t="s">
        <v>40</v>
      </c>
      <c r="O254" s="61"/>
      <c r="P254" s="161">
        <f t="shared" si="11"/>
        <v>0</v>
      </c>
      <c r="Q254" s="161">
        <v>0</v>
      </c>
      <c r="R254" s="161">
        <f t="shared" si="12"/>
        <v>0</v>
      </c>
      <c r="S254" s="161">
        <v>0</v>
      </c>
      <c r="T254" s="162">
        <f t="shared" si="1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376</v>
      </c>
      <c r="AT254" s="163" t="s">
        <v>137</v>
      </c>
      <c r="AU254" s="163" t="s">
        <v>142</v>
      </c>
      <c r="AY254" s="17" t="s">
        <v>134</v>
      </c>
      <c r="BE254" s="164">
        <f t="shared" si="14"/>
        <v>0</v>
      </c>
      <c r="BF254" s="164">
        <f t="shared" si="15"/>
        <v>0</v>
      </c>
      <c r="BG254" s="164">
        <f t="shared" si="16"/>
        <v>0</v>
      </c>
      <c r="BH254" s="164">
        <f t="shared" si="17"/>
        <v>0</v>
      </c>
      <c r="BI254" s="164">
        <f t="shared" si="18"/>
        <v>0</v>
      </c>
      <c r="BJ254" s="17" t="s">
        <v>142</v>
      </c>
      <c r="BK254" s="164">
        <f t="shared" si="19"/>
        <v>0</v>
      </c>
      <c r="BL254" s="17" t="s">
        <v>376</v>
      </c>
      <c r="BM254" s="163" t="s">
        <v>707</v>
      </c>
    </row>
    <row r="255" spans="1:65" s="2" customFormat="1" ht="16.5" customHeight="1">
      <c r="A255" s="32"/>
      <c r="B255" s="150"/>
      <c r="C255" s="174" t="s">
        <v>542</v>
      </c>
      <c r="D255" s="174" t="s">
        <v>170</v>
      </c>
      <c r="E255" s="175" t="s">
        <v>543</v>
      </c>
      <c r="F255" s="176" t="s">
        <v>544</v>
      </c>
      <c r="G255" s="177" t="s">
        <v>213</v>
      </c>
      <c r="H255" s="178">
        <v>4</v>
      </c>
      <c r="I255" s="179"/>
      <c r="J255" s="180">
        <f t="shared" si="10"/>
        <v>0</v>
      </c>
      <c r="K255" s="181"/>
      <c r="L255" s="182"/>
      <c r="M255" s="183" t="s">
        <v>1</v>
      </c>
      <c r="N255" s="184" t="s">
        <v>40</v>
      </c>
      <c r="O255" s="61"/>
      <c r="P255" s="161">
        <f t="shared" si="11"/>
        <v>0</v>
      </c>
      <c r="Q255" s="161">
        <v>1.4999999999999999E-4</v>
      </c>
      <c r="R255" s="161">
        <f t="shared" si="12"/>
        <v>5.9999999999999995E-4</v>
      </c>
      <c r="S255" s="161">
        <v>0</v>
      </c>
      <c r="T255" s="162">
        <f t="shared" si="1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3" t="s">
        <v>381</v>
      </c>
      <c r="AT255" s="163" t="s">
        <v>170</v>
      </c>
      <c r="AU255" s="163" t="s">
        <v>142</v>
      </c>
      <c r="AY255" s="17" t="s">
        <v>134</v>
      </c>
      <c r="BE255" s="164">
        <f t="shared" si="14"/>
        <v>0</v>
      </c>
      <c r="BF255" s="164">
        <f t="shared" si="15"/>
        <v>0</v>
      </c>
      <c r="BG255" s="164">
        <f t="shared" si="16"/>
        <v>0</v>
      </c>
      <c r="BH255" s="164">
        <f t="shared" si="17"/>
        <v>0</v>
      </c>
      <c r="BI255" s="164">
        <f t="shared" si="18"/>
        <v>0</v>
      </c>
      <c r="BJ255" s="17" t="s">
        <v>142</v>
      </c>
      <c r="BK255" s="164">
        <f t="shared" si="19"/>
        <v>0</v>
      </c>
      <c r="BL255" s="17" t="s">
        <v>376</v>
      </c>
      <c r="BM255" s="163" t="s">
        <v>708</v>
      </c>
    </row>
    <row r="256" spans="1:65" s="2" customFormat="1" ht="24.2" customHeight="1">
      <c r="A256" s="32"/>
      <c r="B256" s="150"/>
      <c r="C256" s="151" t="s">
        <v>546</v>
      </c>
      <c r="D256" s="151" t="s">
        <v>137</v>
      </c>
      <c r="E256" s="152" t="s">
        <v>547</v>
      </c>
      <c r="F256" s="153" t="s">
        <v>548</v>
      </c>
      <c r="G256" s="154" t="s">
        <v>213</v>
      </c>
      <c r="H256" s="155">
        <v>8</v>
      </c>
      <c r="I256" s="156"/>
      <c r="J256" s="157">
        <f t="shared" si="10"/>
        <v>0</v>
      </c>
      <c r="K256" s="158"/>
      <c r="L256" s="33"/>
      <c r="M256" s="159" t="s">
        <v>1</v>
      </c>
      <c r="N256" s="160" t="s">
        <v>40</v>
      </c>
      <c r="O256" s="61"/>
      <c r="P256" s="161">
        <f t="shared" si="11"/>
        <v>0</v>
      </c>
      <c r="Q256" s="161">
        <v>0</v>
      </c>
      <c r="R256" s="161">
        <f t="shared" si="12"/>
        <v>0</v>
      </c>
      <c r="S256" s="161">
        <v>0</v>
      </c>
      <c r="T256" s="162">
        <f t="shared" si="1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376</v>
      </c>
      <c r="AT256" s="163" t="s">
        <v>137</v>
      </c>
      <c r="AU256" s="163" t="s">
        <v>142</v>
      </c>
      <c r="AY256" s="17" t="s">
        <v>134</v>
      </c>
      <c r="BE256" s="164">
        <f t="shared" si="14"/>
        <v>0</v>
      </c>
      <c r="BF256" s="164">
        <f t="shared" si="15"/>
        <v>0</v>
      </c>
      <c r="BG256" s="164">
        <f t="shared" si="16"/>
        <v>0</v>
      </c>
      <c r="BH256" s="164">
        <f t="shared" si="17"/>
        <v>0</v>
      </c>
      <c r="BI256" s="164">
        <f t="shared" si="18"/>
        <v>0</v>
      </c>
      <c r="BJ256" s="17" t="s">
        <v>142</v>
      </c>
      <c r="BK256" s="164">
        <f t="shared" si="19"/>
        <v>0</v>
      </c>
      <c r="BL256" s="17" t="s">
        <v>376</v>
      </c>
      <c r="BM256" s="163" t="s">
        <v>709</v>
      </c>
    </row>
    <row r="257" spans="1:65" s="2" customFormat="1" ht="16.5" customHeight="1">
      <c r="A257" s="32"/>
      <c r="B257" s="150"/>
      <c r="C257" s="174" t="s">
        <v>550</v>
      </c>
      <c r="D257" s="174" t="s">
        <v>170</v>
      </c>
      <c r="E257" s="175" t="s">
        <v>551</v>
      </c>
      <c r="F257" s="176" t="s">
        <v>552</v>
      </c>
      <c r="G257" s="177" t="s">
        <v>213</v>
      </c>
      <c r="H257" s="178">
        <v>8</v>
      </c>
      <c r="I257" s="179"/>
      <c r="J257" s="180">
        <f t="shared" si="10"/>
        <v>0</v>
      </c>
      <c r="K257" s="181"/>
      <c r="L257" s="182"/>
      <c r="M257" s="183" t="s">
        <v>1</v>
      </c>
      <c r="N257" s="184" t="s">
        <v>40</v>
      </c>
      <c r="O257" s="61"/>
      <c r="P257" s="161">
        <f t="shared" si="11"/>
        <v>0</v>
      </c>
      <c r="Q257" s="161">
        <v>0</v>
      </c>
      <c r="R257" s="161">
        <f t="shared" si="12"/>
        <v>0</v>
      </c>
      <c r="S257" s="161">
        <v>0</v>
      </c>
      <c r="T257" s="162">
        <f t="shared" si="1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3" t="s">
        <v>381</v>
      </c>
      <c r="AT257" s="163" t="s">
        <v>170</v>
      </c>
      <c r="AU257" s="163" t="s">
        <v>142</v>
      </c>
      <c r="AY257" s="17" t="s">
        <v>134</v>
      </c>
      <c r="BE257" s="164">
        <f t="shared" si="14"/>
        <v>0</v>
      </c>
      <c r="BF257" s="164">
        <f t="shared" si="15"/>
        <v>0</v>
      </c>
      <c r="BG257" s="164">
        <f t="shared" si="16"/>
        <v>0</v>
      </c>
      <c r="BH257" s="164">
        <f t="shared" si="17"/>
        <v>0</v>
      </c>
      <c r="BI257" s="164">
        <f t="shared" si="18"/>
        <v>0</v>
      </c>
      <c r="BJ257" s="17" t="s">
        <v>142</v>
      </c>
      <c r="BK257" s="164">
        <f t="shared" si="19"/>
        <v>0</v>
      </c>
      <c r="BL257" s="17" t="s">
        <v>376</v>
      </c>
      <c r="BM257" s="163" t="s">
        <v>710</v>
      </c>
    </row>
    <row r="258" spans="1:65" s="2" customFormat="1" ht="16.5" customHeight="1">
      <c r="A258" s="32"/>
      <c r="B258" s="150"/>
      <c r="C258" s="174" t="s">
        <v>554</v>
      </c>
      <c r="D258" s="174" t="s">
        <v>170</v>
      </c>
      <c r="E258" s="175" t="s">
        <v>555</v>
      </c>
      <c r="F258" s="176" t="s">
        <v>556</v>
      </c>
      <c r="G258" s="177" t="s">
        <v>213</v>
      </c>
      <c r="H258" s="178">
        <v>16</v>
      </c>
      <c r="I258" s="179"/>
      <c r="J258" s="180">
        <f t="shared" si="10"/>
        <v>0</v>
      </c>
      <c r="K258" s="181"/>
      <c r="L258" s="182"/>
      <c r="M258" s="183" t="s">
        <v>1</v>
      </c>
      <c r="N258" s="184" t="s">
        <v>40</v>
      </c>
      <c r="O258" s="61"/>
      <c r="P258" s="161">
        <f t="shared" si="11"/>
        <v>0</v>
      </c>
      <c r="Q258" s="161">
        <v>0</v>
      </c>
      <c r="R258" s="161">
        <f t="shared" si="12"/>
        <v>0</v>
      </c>
      <c r="S258" s="161">
        <v>0</v>
      </c>
      <c r="T258" s="162">
        <f t="shared" si="13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381</v>
      </c>
      <c r="AT258" s="163" t="s">
        <v>170</v>
      </c>
      <c r="AU258" s="163" t="s">
        <v>142</v>
      </c>
      <c r="AY258" s="17" t="s">
        <v>134</v>
      </c>
      <c r="BE258" s="164">
        <f t="shared" si="14"/>
        <v>0</v>
      </c>
      <c r="BF258" s="164">
        <f t="shared" si="15"/>
        <v>0</v>
      </c>
      <c r="BG258" s="164">
        <f t="shared" si="16"/>
        <v>0</v>
      </c>
      <c r="BH258" s="164">
        <f t="shared" si="17"/>
        <v>0</v>
      </c>
      <c r="BI258" s="164">
        <f t="shared" si="18"/>
        <v>0</v>
      </c>
      <c r="BJ258" s="17" t="s">
        <v>142</v>
      </c>
      <c r="BK258" s="164">
        <f t="shared" si="19"/>
        <v>0</v>
      </c>
      <c r="BL258" s="17" t="s">
        <v>376</v>
      </c>
      <c r="BM258" s="163" t="s">
        <v>711</v>
      </c>
    </row>
    <row r="259" spans="1:65" s="2" customFormat="1" ht="16.5" customHeight="1">
      <c r="A259" s="32"/>
      <c r="B259" s="150"/>
      <c r="C259" s="174" t="s">
        <v>558</v>
      </c>
      <c r="D259" s="174" t="s">
        <v>170</v>
      </c>
      <c r="E259" s="175" t="s">
        <v>559</v>
      </c>
      <c r="F259" s="176" t="s">
        <v>560</v>
      </c>
      <c r="G259" s="177" t="s">
        <v>390</v>
      </c>
      <c r="H259" s="178">
        <v>9.8559999999999999</v>
      </c>
      <c r="I259" s="179"/>
      <c r="J259" s="180">
        <f t="shared" si="10"/>
        <v>0</v>
      </c>
      <c r="K259" s="181"/>
      <c r="L259" s="182"/>
      <c r="M259" s="183" t="s">
        <v>1</v>
      </c>
      <c r="N259" s="184" t="s">
        <v>40</v>
      </c>
      <c r="O259" s="61"/>
      <c r="P259" s="161">
        <f t="shared" si="11"/>
        <v>0</v>
      </c>
      <c r="Q259" s="161">
        <v>0</v>
      </c>
      <c r="R259" s="161">
        <f t="shared" si="12"/>
        <v>0</v>
      </c>
      <c r="S259" s="161">
        <v>0</v>
      </c>
      <c r="T259" s="162">
        <f t="shared" si="13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381</v>
      </c>
      <c r="AT259" s="163" t="s">
        <v>170</v>
      </c>
      <c r="AU259" s="163" t="s">
        <v>142</v>
      </c>
      <c r="AY259" s="17" t="s">
        <v>134</v>
      </c>
      <c r="BE259" s="164">
        <f t="shared" si="14"/>
        <v>0</v>
      </c>
      <c r="BF259" s="164">
        <f t="shared" si="15"/>
        <v>0</v>
      </c>
      <c r="BG259" s="164">
        <f t="shared" si="16"/>
        <v>0</v>
      </c>
      <c r="BH259" s="164">
        <f t="shared" si="17"/>
        <v>0</v>
      </c>
      <c r="BI259" s="164">
        <f t="shared" si="18"/>
        <v>0</v>
      </c>
      <c r="BJ259" s="17" t="s">
        <v>142</v>
      </c>
      <c r="BK259" s="164">
        <f t="shared" si="19"/>
        <v>0</v>
      </c>
      <c r="BL259" s="17" t="s">
        <v>376</v>
      </c>
      <c r="BM259" s="163" t="s">
        <v>712</v>
      </c>
    </row>
    <row r="260" spans="1:65" s="12" customFormat="1" ht="22.9" customHeight="1">
      <c r="B260" s="137"/>
      <c r="D260" s="138" t="s">
        <v>73</v>
      </c>
      <c r="E260" s="148" t="s">
        <v>432</v>
      </c>
      <c r="F260" s="148" t="s">
        <v>433</v>
      </c>
      <c r="I260" s="140"/>
      <c r="J260" s="149">
        <f>BK260</f>
        <v>0</v>
      </c>
      <c r="L260" s="137"/>
      <c r="M260" s="142"/>
      <c r="N260" s="143"/>
      <c r="O260" s="143"/>
      <c r="P260" s="144">
        <f>P261</f>
        <v>0</v>
      </c>
      <c r="Q260" s="143"/>
      <c r="R260" s="144">
        <f>R261</f>
        <v>0</v>
      </c>
      <c r="S260" s="143"/>
      <c r="T260" s="145">
        <f>T261</f>
        <v>0</v>
      </c>
      <c r="AR260" s="138" t="s">
        <v>141</v>
      </c>
      <c r="AT260" s="146" t="s">
        <v>73</v>
      </c>
      <c r="AU260" s="146" t="s">
        <v>82</v>
      </c>
      <c r="AY260" s="138" t="s">
        <v>134</v>
      </c>
      <c r="BK260" s="147">
        <f>BK261</f>
        <v>0</v>
      </c>
    </row>
    <row r="261" spans="1:65" s="2" customFormat="1" ht="33" customHeight="1">
      <c r="A261" s="32"/>
      <c r="B261" s="150"/>
      <c r="C261" s="151" t="s">
        <v>562</v>
      </c>
      <c r="D261" s="151" t="s">
        <v>137</v>
      </c>
      <c r="E261" s="152" t="s">
        <v>435</v>
      </c>
      <c r="F261" s="153" t="s">
        <v>436</v>
      </c>
      <c r="G261" s="154" t="s">
        <v>437</v>
      </c>
      <c r="H261" s="155">
        <v>15</v>
      </c>
      <c r="I261" s="156"/>
      <c r="J261" s="157">
        <f>ROUND(I261*H261,2)</f>
        <v>0</v>
      </c>
      <c r="K261" s="158"/>
      <c r="L261" s="33"/>
      <c r="M261" s="200" t="s">
        <v>1</v>
      </c>
      <c r="N261" s="201" t="s">
        <v>40</v>
      </c>
      <c r="O261" s="202"/>
      <c r="P261" s="203">
        <f>O261*H261</f>
        <v>0</v>
      </c>
      <c r="Q261" s="203">
        <v>0</v>
      </c>
      <c r="R261" s="203">
        <f>Q261*H261</f>
        <v>0</v>
      </c>
      <c r="S261" s="203">
        <v>0</v>
      </c>
      <c r="T261" s="204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3" t="s">
        <v>438</v>
      </c>
      <c r="AT261" s="163" t="s">
        <v>137</v>
      </c>
      <c r="AU261" s="163" t="s">
        <v>142</v>
      </c>
      <c r="AY261" s="17" t="s">
        <v>134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7" t="s">
        <v>142</v>
      </c>
      <c r="BK261" s="164">
        <f>ROUND(I261*H261,2)</f>
        <v>0</v>
      </c>
      <c r="BL261" s="17" t="s">
        <v>438</v>
      </c>
      <c r="BM261" s="163" t="s">
        <v>713</v>
      </c>
    </row>
    <row r="262" spans="1:65" s="2" customFormat="1" ht="6.95" customHeight="1">
      <c r="A262" s="32"/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33"/>
      <c r="M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</sheetData>
  <autoFilter ref="C128:K26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99</v>
      </c>
      <c r="L4" s="20"/>
      <c r="M4" s="96" t="s">
        <v>8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7" t="str">
        <f>'Rekapitulácia stavby'!K6</f>
        <v>Rekonštrukcia striech ubytovacích blokov a spojovacej chodby</v>
      </c>
      <c r="F7" s="248"/>
      <c r="G7" s="248"/>
      <c r="H7" s="248"/>
      <c r="L7" s="20"/>
    </row>
    <row r="8" spans="1:46" s="2" customFormat="1" ht="12" customHeight="1">
      <c r="A8" s="32"/>
      <c r="B8" s="33"/>
      <c r="C8" s="32"/>
      <c r="D8" s="27" t="s">
        <v>100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5" t="s">
        <v>714</v>
      </c>
      <c r="F9" s="249"/>
      <c r="G9" s="249"/>
      <c r="H9" s="249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10. 4. 2024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0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0" t="s">
        <v>34</v>
      </c>
      <c r="E30" s="32"/>
      <c r="F30" s="32"/>
      <c r="G30" s="32"/>
      <c r="H30" s="32"/>
      <c r="I30" s="32"/>
      <c r="J30" s="74">
        <f>ROUND(J129,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1" t="s">
        <v>38</v>
      </c>
      <c r="E33" s="38" t="s">
        <v>39</v>
      </c>
      <c r="F33" s="102">
        <f>ROUND((SUM(BE129:BE261)),  2)</f>
        <v>0</v>
      </c>
      <c r="G33" s="103"/>
      <c r="H33" s="103"/>
      <c r="I33" s="104">
        <v>0.2</v>
      </c>
      <c r="J33" s="102">
        <f>ROUND(((SUM(BE129:BE261))*I33),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40</v>
      </c>
      <c r="F34" s="102">
        <f>ROUND((SUM(BF129:BF261)),  2)</f>
        <v>0</v>
      </c>
      <c r="G34" s="103"/>
      <c r="H34" s="103"/>
      <c r="I34" s="104">
        <v>0.2</v>
      </c>
      <c r="J34" s="102">
        <f>ROUND(((SUM(BF129:BF261))*I34),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5">
        <f>ROUND((SUM(BG129:BG261)),  2)</f>
        <v>0</v>
      </c>
      <c r="G35" s="32"/>
      <c r="H35" s="32"/>
      <c r="I35" s="106">
        <v>0.2</v>
      </c>
      <c r="J35" s="105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5">
        <f>ROUND((SUM(BH129:BH261)),  2)</f>
        <v>0</v>
      </c>
      <c r="G36" s="32"/>
      <c r="H36" s="32"/>
      <c r="I36" s="106">
        <v>0.2</v>
      </c>
      <c r="J36" s="105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43</v>
      </c>
      <c r="F37" s="102">
        <f>ROUND((SUM(BI129:BI261)),  2)</f>
        <v>0</v>
      </c>
      <c r="G37" s="103"/>
      <c r="H37" s="103"/>
      <c r="I37" s="104">
        <v>0</v>
      </c>
      <c r="J37" s="102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7"/>
      <c r="D39" s="108" t="s">
        <v>44</v>
      </c>
      <c r="E39" s="63"/>
      <c r="F39" s="63"/>
      <c r="G39" s="109" t="s">
        <v>45</v>
      </c>
      <c r="H39" s="110" t="s">
        <v>46</v>
      </c>
      <c r="I39" s="63"/>
      <c r="J39" s="111">
        <f>SUM(J30:J37)</f>
        <v>0</v>
      </c>
      <c r="K39" s="11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13" t="s">
        <v>50</v>
      </c>
      <c r="G61" s="48" t="s">
        <v>49</v>
      </c>
      <c r="H61" s="35"/>
      <c r="I61" s="35"/>
      <c r="J61" s="114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13" t="s">
        <v>50</v>
      </c>
      <c r="G76" s="48" t="s">
        <v>49</v>
      </c>
      <c r="H76" s="35"/>
      <c r="I76" s="35"/>
      <c r="J76" s="114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7" t="str">
        <f>E7</f>
        <v>Rekonštrukcia striech ubytovacích blokov a spojovacej chodby</v>
      </c>
      <c r="F85" s="248"/>
      <c r="G85" s="248"/>
      <c r="H85" s="248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100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5" t="str">
        <f>E9</f>
        <v>03/2024-A9 - Blok A9</v>
      </c>
      <c r="F87" s="249"/>
      <c r="G87" s="249"/>
      <c r="H87" s="249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Tornaľa</v>
      </c>
      <c r="G89" s="32"/>
      <c r="H89" s="32"/>
      <c r="I89" s="27" t="s">
        <v>20</v>
      </c>
      <c r="J89" s="58" t="str">
        <f>IF(J12="","",J12)</f>
        <v>10. 4. 2024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22</v>
      </c>
      <c r="D91" s="32"/>
      <c r="E91" s="32"/>
      <c r="F91" s="25" t="str">
        <f>E15</f>
        <v>DD a DSS Tornaľa</v>
      </c>
      <c r="G91" s="32"/>
      <c r="H91" s="32"/>
      <c r="I91" s="27" t="s">
        <v>28</v>
      </c>
      <c r="J91" s="30" t="str">
        <f>E21</f>
        <v>STAVOMAT RS s.r.o., Rimavská Sobota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7" t="s">
        <v>105</v>
      </c>
      <c r="D96" s="32"/>
      <c r="E96" s="32"/>
      <c r="F96" s="32"/>
      <c r="G96" s="32"/>
      <c r="H96" s="32"/>
      <c r="I96" s="32"/>
      <c r="J96" s="74">
        <f>J129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106</v>
      </c>
    </row>
    <row r="97" spans="1:31" s="9" customFormat="1" ht="24.95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899999999999999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899999999999999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899999999999999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899999999999999" customHeight="1">
      <c r="B101" s="122"/>
      <c r="D101" s="123" t="s">
        <v>111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1:31" s="9" customFormat="1" ht="24.95" customHeight="1">
      <c r="B102" s="118"/>
      <c r="D102" s="119" t="s">
        <v>112</v>
      </c>
      <c r="E102" s="120"/>
      <c r="F102" s="120"/>
      <c r="G102" s="120"/>
      <c r="H102" s="120"/>
      <c r="I102" s="120"/>
      <c r="J102" s="121">
        <f>J150</f>
        <v>0</v>
      </c>
      <c r="L102" s="118"/>
    </row>
    <row r="103" spans="1:31" s="10" customFormat="1" ht="19.899999999999999" customHeight="1">
      <c r="B103" s="122"/>
      <c r="D103" s="123" t="s">
        <v>113</v>
      </c>
      <c r="E103" s="124"/>
      <c r="F103" s="124"/>
      <c r="G103" s="124"/>
      <c r="H103" s="124"/>
      <c r="I103" s="124"/>
      <c r="J103" s="125">
        <f>J151</f>
        <v>0</v>
      </c>
      <c r="L103" s="122"/>
    </row>
    <row r="104" spans="1:31" s="10" customFormat="1" ht="19.899999999999999" customHeight="1">
      <c r="B104" s="122"/>
      <c r="D104" s="123" t="s">
        <v>114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31" s="10" customFormat="1" ht="19.899999999999999" customHeight="1">
      <c r="B105" s="122"/>
      <c r="D105" s="123" t="s">
        <v>115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31" s="10" customFormat="1" ht="19.899999999999999" customHeight="1">
      <c r="B106" s="122"/>
      <c r="D106" s="123" t="s">
        <v>116</v>
      </c>
      <c r="E106" s="124"/>
      <c r="F106" s="124"/>
      <c r="G106" s="124"/>
      <c r="H106" s="124"/>
      <c r="I106" s="124"/>
      <c r="J106" s="125">
        <f>J199</f>
        <v>0</v>
      </c>
      <c r="L106" s="122"/>
    </row>
    <row r="107" spans="1:31" s="9" customFormat="1" ht="24.95" customHeight="1">
      <c r="B107" s="118"/>
      <c r="D107" s="119" t="s">
        <v>117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1:31" s="10" customFormat="1" ht="19.899999999999999" customHeight="1">
      <c r="B108" s="122"/>
      <c r="D108" s="123" t="s">
        <v>118</v>
      </c>
      <c r="E108" s="124"/>
      <c r="F108" s="124"/>
      <c r="G108" s="124"/>
      <c r="H108" s="124"/>
      <c r="I108" s="124"/>
      <c r="J108" s="125">
        <f>J231</f>
        <v>0</v>
      </c>
      <c r="L108" s="122"/>
    </row>
    <row r="109" spans="1:31" s="10" customFormat="1" ht="19.899999999999999" customHeight="1">
      <c r="B109" s="122"/>
      <c r="D109" s="123" t="s">
        <v>119</v>
      </c>
      <c r="E109" s="124"/>
      <c r="F109" s="124"/>
      <c r="G109" s="124"/>
      <c r="H109" s="124"/>
      <c r="I109" s="124"/>
      <c r="J109" s="125">
        <f>J260</f>
        <v>0</v>
      </c>
      <c r="L109" s="122"/>
    </row>
    <row r="110" spans="1:31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120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14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47" t="str">
        <f>E7</f>
        <v>Rekonštrukcia striech ubytovacích blokov a spojovacej chodby</v>
      </c>
      <c r="F119" s="248"/>
      <c r="G119" s="248"/>
      <c r="H119" s="24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100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05" t="str">
        <f>E9</f>
        <v>03/2024-A9 - Blok A9</v>
      </c>
      <c r="F121" s="249"/>
      <c r="G121" s="249"/>
      <c r="H121" s="249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F12</f>
        <v>Tornaľa</v>
      </c>
      <c r="G123" s="32"/>
      <c r="H123" s="32"/>
      <c r="I123" s="27" t="s">
        <v>20</v>
      </c>
      <c r="J123" s="58" t="str">
        <f>IF(J12="","",J12)</f>
        <v>10. 4. 2024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40.15" customHeight="1">
      <c r="A125" s="32"/>
      <c r="B125" s="33"/>
      <c r="C125" s="27" t="s">
        <v>22</v>
      </c>
      <c r="D125" s="32"/>
      <c r="E125" s="32"/>
      <c r="F125" s="25" t="str">
        <f>E15</f>
        <v>DD a DSS Tornaľa</v>
      </c>
      <c r="G125" s="32"/>
      <c r="H125" s="32"/>
      <c r="I125" s="27" t="s">
        <v>28</v>
      </c>
      <c r="J125" s="30" t="str">
        <f>E21</f>
        <v>STAVOMAT RS s.r.o., Rimavská Sobota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 t="str">
        <f>IF(E18="","",E18)</f>
        <v>Vyplň údaj</v>
      </c>
      <c r="G126" s="32"/>
      <c r="H126" s="32"/>
      <c r="I126" s="27" t="s">
        <v>31</v>
      </c>
      <c r="J126" s="30" t="str">
        <f>E24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6"/>
      <c r="B128" s="127"/>
      <c r="C128" s="128" t="s">
        <v>121</v>
      </c>
      <c r="D128" s="129" t="s">
        <v>59</v>
      </c>
      <c r="E128" s="129" t="s">
        <v>55</v>
      </c>
      <c r="F128" s="129" t="s">
        <v>56</v>
      </c>
      <c r="G128" s="129" t="s">
        <v>122</v>
      </c>
      <c r="H128" s="129" t="s">
        <v>123</v>
      </c>
      <c r="I128" s="129" t="s">
        <v>124</v>
      </c>
      <c r="J128" s="130" t="s">
        <v>104</v>
      </c>
      <c r="K128" s="131" t="s">
        <v>125</v>
      </c>
      <c r="L128" s="132"/>
      <c r="M128" s="65" t="s">
        <v>1</v>
      </c>
      <c r="N128" s="66" t="s">
        <v>38</v>
      </c>
      <c r="O128" s="66" t="s">
        <v>126</v>
      </c>
      <c r="P128" s="66" t="s">
        <v>127</v>
      </c>
      <c r="Q128" s="66" t="s">
        <v>128</v>
      </c>
      <c r="R128" s="66" t="s">
        <v>129</v>
      </c>
      <c r="S128" s="66" t="s">
        <v>130</v>
      </c>
      <c r="T128" s="67" t="s">
        <v>131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2"/>
      <c r="B129" s="33"/>
      <c r="C129" s="72" t="s">
        <v>105</v>
      </c>
      <c r="D129" s="32"/>
      <c r="E129" s="32"/>
      <c r="F129" s="32"/>
      <c r="G129" s="32"/>
      <c r="H129" s="32"/>
      <c r="I129" s="32"/>
      <c r="J129" s="133">
        <f>BK129</f>
        <v>0</v>
      </c>
      <c r="K129" s="32"/>
      <c r="L129" s="33"/>
      <c r="M129" s="68"/>
      <c r="N129" s="59"/>
      <c r="O129" s="69"/>
      <c r="P129" s="134">
        <f>P130+P150+P230</f>
        <v>0</v>
      </c>
      <c r="Q129" s="69"/>
      <c r="R129" s="134">
        <f>R130+R150+R230</f>
        <v>27.576331636900004</v>
      </c>
      <c r="S129" s="69"/>
      <c r="T129" s="135">
        <f>T130+T150+T230</f>
        <v>2.5637512500000001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73</v>
      </c>
      <c r="AU129" s="17" t="s">
        <v>106</v>
      </c>
      <c r="BK129" s="136">
        <f>BK130+BK150+BK230</f>
        <v>0</v>
      </c>
    </row>
    <row r="130" spans="1:65" s="12" customFormat="1" ht="25.9" customHeight="1">
      <c r="B130" s="137"/>
      <c r="D130" s="138" t="s">
        <v>73</v>
      </c>
      <c r="E130" s="139" t="s">
        <v>132</v>
      </c>
      <c r="F130" s="139" t="s">
        <v>133</v>
      </c>
      <c r="I130" s="140"/>
      <c r="J130" s="141">
        <f>BK130</f>
        <v>0</v>
      </c>
      <c r="L130" s="137"/>
      <c r="M130" s="142"/>
      <c r="N130" s="143"/>
      <c r="O130" s="143"/>
      <c r="P130" s="144">
        <f>P131+P140+P145+P148</f>
        <v>0</v>
      </c>
      <c r="Q130" s="143"/>
      <c r="R130" s="144">
        <f>R131+R140+R145+R148</f>
        <v>16.062634720260004</v>
      </c>
      <c r="S130" s="143"/>
      <c r="T130" s="145">
        <f>T131+T140+T145+T148</f>
        <v>0</v>
      </c>
      <c r="AR130" s="138" t="s">
        <v>82</v>
      </c>
      <c r="AT130" s="146" t="s">
        <v>73</v>
      </c>
      <c r="AU130" s="146" t="s">
        <v>74</v>
      </c>
      <c r="AY130" s="138" t="s">
        <v>134</v>
      </c>
      <c r="BK130" s="147">
        <f>BK131+BK140+BK145+BK148</f>
        <v>0</v>
      </c>
    </row>
    <row r="131" spans="1:65" s="12" customFormat="1" ht="22.9" customHeight="1">
      <c r="B131" s="137"/>
      <c r="D131" s="138" t="s">
        <v>73</v>
      </c>
      <c r="E131" s="148" t="s">
        <v>135</v>
      </c>
      <c r="F131" s="148" t="s">
        <v>136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SUM(P132:P139)</f>
        <v>0</v>
      </c>
      <c r="Q131" s="143"/>
      <c r="R131" s="144">
        <f>SUM(R132:R139)</f>
        <v>15.881977270260002</v>
      </c>
      <c r="S131" s="143"/>
      <c r="T131" s="145">
        <f>SUM(T132:T139)</f>
        <v>0</v>
      </c>
      <c r="AR131" s="138" t="s">
        <v>82</v>
      </c>
      <c r="AT131" s="146" t="s">
        <v>73</v>
      </c>
      <c r="AU131" s="146" t="s">
        <v>82</v>
      </c>
      <c r="AY131" s="138" t="s">
        <v>134</v>
      </c>
      <c r="BK131" s="147">
        <f>SUM(BK132:BK139)</f>
        <v>0</v>
      </c>
    </row>
    <row r="132" spans="1:65" s="2" customFormat="1" ht="24.2" customHeight="1">
      <c r="A132" s="32"/>
      <c r="B132" s="150"/>
      <c r="C132" s="151" t="s">
        <v>82</v>
      </c>
      <c r="D132" s="151" t="s">
        <v>137</v>
      </c>
      <c r="E132" s="152" t="s">
        <v>138</v>
      </c>
      <c r="F132" s="153" t="s">
        <v>139</v>
      </c>
      <c r="G132" s="154" t="s">
        <v>140</v>
      </c>
      <c r="H132" s="155">
        <v>5.3630000000000004</v>
      </c>
      <c r="I132" s="156"/>
      <c r="J132" s="157">
        <f>ROUND(I132*H132,2)</f>
        <v>0</v>
      </c>
      <c r="K132" s="158"/>
      <c r="L132" s="33"/>
      <c r="M132" s="159" t="s">
        <v>1</v>
      </c>
      <c r="N132" s="160" t="s">
        <v>40</v>
      </c>
      <c r="O132" s="61"/>
      <c r="P132" s="161">
        <f>O132*H132</f>
        <v>0</v>
      </c>
      <c r="Q132" s="161">
        <v>2.2119</v>
      </c>
      <c r="R132" s="161">
        <f>Q132*H132</f>
        <v>11.8624197</v>
      </c>
      <c r="S132" s="161">
        <v>0</v>
      </c>
      <c r="T132" s="16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3" t="s">
        <v>141</v>
      </c>
      <c r="AT132" s="163" t="s">
        <v>137</v>
      </c>
      <c r="AU132" s="163" t="s">
        <v>142</v>
      </c>
      <c r="AY132" s="17" t="s">
        <v>134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142</v>
      </c>
      <c r="BK132" s="164">
        <f>ROUND(I132*H132,2)</f>
        <v>0</v>
      </c>
      <c r="BL132" s="17" t="s">
        <v>141</v>
      </c>
      <c r="BM132" s="163" t="s">
        <v>715</v>
      </c>
    </row>
    <row r="133" spans="1:65" s="13" customFormat="1" ht="22.5">
      <c r="B133" s="165"/>
      <c r="D133" s="166" t="s">
        <v>144</v>
      </c>
      <c r="E133" s="167" t="s">
        <v>1</v>
      </c>
      <c r="F133" s="168" t="s">
        <v>145</v>
      </c>
      <c r="H133" s="169">
        <v>5.3630000000000004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144</v>
      </c>
      <c r="AU133" s="167" t="s">
        <v>142</v>
      </c>
      <c r="AV133" s="13" t="s">
        <v>142</v>
      </c>
      <c r="AW133" s="13" t="s">
        <v>30</v>
      </c>
      <c r="AX133" s="13" t="s">
        <v>82</v>
      </c>
      <c r="AY133" s="167" t="s">
        <v>134</v>
      </c>
    </row>
    <row r="134" spans="1:65" s="2" customFormat="1" ht="24.2" customHeight="1">
      <c r="A134" s="32"/>
      <c r="B134" s="150"/>
      <c r="C134" s="151" t="s">
        <v>142</v>
      </c>
      <c r="D134" s="151" t="s">
        <v>137</v>
      </c>
      <c r="E134" s="152" t="s">
        <v>146</v>
      </c>
      <c r="F134" s="153" t="s">
        <v>147</v>
      </c>
      <c r="G134" s="154" t="s">
        <v>148</v>
      </c>
      <c r="H134" s="155">
        <v>38.201999999999998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40</v>
      </c>
      <c r="O134" s="61"/>
      <c r="P134" s="161">
        <f>O134*H134</f>
        <v>0</v>
      </c>
      <c r="Q134" s="161">
        <v>3.96E-3</v>
      </c>
      <c r="R134" s="161">
        <f>Q134*H134</f>
        <v>0.15127991999999998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141</v>
      </c>
      <c r="AT134" s="163" t="s">
        <v>137</v>
      </c>
      <c r="AU134" s="163" t="s">
        <v>142</v>
      </c>
      <c r="AY134" s="17" t="s">
        <v>134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142</v>
      </c>
      <c r="BK134" s="164">
        <f>ROUND(I134*H134,2)</f>
        <v>0</v>
      </c>
      <c r="BL134" s="17" t="s">
        <v>141</v>
      </c>
      <c r="BM134" s="163" t="s">
        <v>716</v>
      </c>
    </row>
    <row r="135" spans="1:65" s="13" customFormat="1" ht="11.25">
      <c r="B135" s="165"/>
      <c r="D135" s="166" t="s">
        <v>144</v>
      </c>
      <c r="E135" s="167" t="s">
        <v>1</v>
      </c>
      <c r="F135" s="168" t="s">
        <v>150</v>
      </c>
      <c r="H135" s="169">
        <v>38.201999999999998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144</v>
      </c>
      <c r="AU135" s="167" t="s">
        <v>142</v>
      </c>
      <c r="AV135" s="13" t="s">
        <v>142</v>
      </c>
      <c r="AW135" s="13" t="s">
        <v>30</v>
      </c>
      <c r="AX135" s="13" t="s">
        <v>82</v>
      </c>
      <c r="AY135" s="167" t="s">
        <v>134</v>
      </c>
    </row>
    <row r="136" spans="1:65" s="2" customFormat="1" ht="24.2" customHeight="1">
      <c r="A136" s="32"/>
      <c r="B136" s="150"/>
      <c r="C136" s="151" t="s">
        <v>135</v>
      </c>
      <c r="D136" s="151" t="s">
        <v>137</v>
      </c>
      <c r="E136" s="152" t="s">
        <v>151</v>
      </c>
      <c r="F136" s="153" t="s">
        <v>152</v>
      </c>
      <c r="G136" s="154" t="s">
        <v>148</v>
      </c>
      <c r="H136" s="155">
        <v>38.201999999999998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40</v>
      </c>
      <c r="O136" s="61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141</v>
      </c>
      <c r="AT136" s="163" t="s">
        <v>137</v>
      </c>
      <c r="AU136" s="163" t="s">
        <v>142</v>
      </c>
      <c r="AY136" s="17" t="s">
        <v>134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7" t="s">
        <v>142</v>
      </c>
      <c r="BK136" s="164">
        <f>ROUND(I136*H136,2)</f>
        <v>0</v>
      </c>
      <c r="BL136" s="17" t="s">
        <v>141</v>
      </c>
      <c r="BM136" s="163" t="s">
        <v>717</v>
      </c>
    </row>
    <row r="137" spans="1:65" s="2" customFormat="1" ht="16.5" customHeight="1">
      <c r="A137" s="32"/>
      <c r="B137" s="150"/>
      <c r="C137" s="151" t="s">
        <v>141</v>
      </c>
      <c r="D137" s="151" t="s">
        <v>137</v>
      </c>
      <c r="E137" s="152" t="s">
        <v>154</v>
      </c>
      <c r="F137" s="153" t="s">
        <v>155</v>
      </c>
      <c r="G137" s="154" t="s">
        <v>156</v>
      </c>
      <c r="H137" s="155">
        <v>0.42899999999999999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40</v>
      </c>
      <c r="O137" s="61"/>
      <c r="P137" s="161">
        <f>O137*H137</f>
        <v>0</v>
      </c>
      <c r="Q137" s="161">
        <v>1.0152039399999999</v>
      </c>
      <c r="R137" s="161">
        <f>Q137*H137</f>
        <v>0.43552249025999995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141</v>
      </c>
      <c r="AT137" s="163" t="s">
        <v>137</v>
      </c>
      <c r="AU137" s="163" t="s">
        <v>142</v>
      </c>
      <c r="AY137" s="17" t="s">
        <v>134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142</v>
      </c>
      <c r="BK137" s="164">
        <f>ROUND(I137*H137,2)</f>
        <v>0</v>
      </c>
      <c r="BL137" s="17" t="s">
        <v>141</v>
      </c>
      <c r="BM137" s="163" t="s">
        <v>718</v>
      </c>
    </row>
    <row r="138" spans="1:65" s="2" customFormat="1" ht="33" customHeight="1">
      <c r="A138" s="32"/>
      <c r="B138" s="150"/>
      <c r="C138" s="151" t="s">
        <v>158</v>
      </c>
      <c r="D138" s="151" t="s">
        <v>137</v>
      </c>
      <c r="E138" s="152" t="s">
        <v>159</v>
      </c>
      <c r="F138" s="153" t="s">
        <v>160</v>
      </c>
      <c r="G138" s="154" t="s">
        <v>148</v>
      </c>
      <c r="H138" s="155">
        <v>30.859000000000002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40</v>
      </c>
      <c r="O138" s="61"/>
      <c r="P138" s="161">
        <f>O138*H138</f>
        <v>0</v>
      </c>
      <c r="Q138" s="161">
        <v>0.11124000000000001</v>
      </c>
      <c r="R138" s="161">
        <f>Q138*H138</f>
        <v>3.4327551600000006</v>
      </c>
      <c r="S138" s="161">
        <v>0</v>
      </c>
      <c r="T138" s="16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141</v>
      </c>
      <c r="AT138" s="163" t="s">
        <v>137</v>
      </c>
      <c r="AU138" s="163" t="s">
        <v>142</v>
      </c>
      <c r="AY138" s="17" t="s">
        <v>134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7" t="s">
        <v>142</v>
      </c>
      <c r="BK138" s="164">
        <f>ROUND(I138*H138,2)</f>
        <v>0</v>
      </c>
      <c r="BL138" s="17" t="s">
        <v>141</v>
      </c>
      <c r="BM138" s="163" t="s">
        <v>719</v>
      </c>
    </row>
    <row r="139" spans="1:65" s="13" customFormat="1" ht="11.25">
      <c r="B139" s="165"/>
      <c r="D139" s="166" t="s">
        <v>144</v>
      </c>
      <c r="E139" s="167" t="s">
        <v>1</v>
      </c>
      <c r="F139" s="168" t="s">
        <v>162</v>
      </c>
      <c r="H139" s="169">
        <v>30.859000000000002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144</v>
      </c>
      <c r="AU139" s="167" t="s">
        <v>142</v>
      </c>
      <c r="AV139" s="13" t="s">
        <v>142</v>
      </c>
      <c r="AW139" s="13" t="s">
        <v>30</v>
      </c>
      <c r="AX139" s="13" t="s">
        <v>82</v>
      </c>
      <c r="AY139" s="167" t="s">
        <v>134</v>
      </c>
    </row>
    <row r="140" spans="1:65" s="12" customFormat="1" ht="22.9" customHeight="1">
      <c r="B140" s="137"/>
      <c r="D140" s="138" t="s">
        <v>73</v>
      </c>
      <c r="E140" s="148" t="s">
        <v>141</v>
      </c>
      <c r="F140" s="148" t="s">
        <v>163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SUM(P141:P144)</f>
        <v>0</v>
      </c>
      <c r="Q140" s="143"/>
      <c r="R140" s="144">
        <f>SUM(R141:R144)</f>
        <v>1.494345E-2</v>
      </c>
      <c r="S140" s="143"/>
      <c r="T140" s="145">
        <f>SUM(T141:T144)</f>
        <v>0</v>
      </c>
      <c r="AR140" s="138" t="s">
        <v>82</v>
      </c>
      <c r="AT140" s="146" t="s">
        <v>73</v>
      </c>
      <c r="AU140" s="146" t="s">
        <v>82</v>
      </c>
      <c r="AY140" s="138" t="s">
        <v>134</v>
      </c>
      <c r="BK140" s="147">
        <f>SUM(BK141:BK144)</f>
        <v>0</v>
      </c>
    </row>
    <row r="141" spans="1:65" s="2" customFormat="1" ht="33" customHeight="1">
      <c r="A141" s="32"/>
      <c r="B141" s="150"/>
      <c r="C141" s="151" t="s">
        <v>164</v>
      </c>
      <c r="D141" s="151" t="s">
        <v>137</v>
      </c>
      <c r="E141" s="152" t="s">
        <v>165</v>
      </c>
      <c r="F141" s="153" t="s">
        <v>166</v>
      </c>
      <c r="G141" s="154" t="s">
        <v>148</v>
      </c>
      <c r="H141" s="155">
        <v>7.9379999999999997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40</v>
      </c>
      <c r="O141" s="61"/>
      <c r="P141" s="161">
        <f>O141*H141</f>
        <v>0</v>
      </c>
      <c r="Q141" s="161">
        <v>1.4999999999999999E-4</v>
      </c>
      <c r="R141" s="161">
        <f>Q141*H141</f>
        <v>1.1906999999999998E-3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141</v>
      </c>
      <c r="AT141" s="163" t="s">
        <v>137</v>
      </c>
      <c r="AU141" s="163" t="s">
        <v>142</v>
      </c>
      <c r="AY141" s="17" t="s">
        <v>134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142</v>
      </c>
      <c r="BK141" s="164">
        <f>ROUND(I141*H141,2)</f>
        <v>0</v>
      </c>
      <c r="BL141" s="17" t="s">
        <v>141</v>
      </c>
      <c r="BM141" s="163" t="s">
        <v>720</v>
      </c>
    </row>
    <row r="142" spans="1:65" s="13" customFormat="1" ht="11.25">
      <c r="B142" s="165"/>
      <c r="D142" s="166" t="s">
        <v>144</v>
      </c>
      <c r="E142" s="167" t="s">
        <v>1</v>
      </c>
      <c r="F142" s="168" t="s">
        <v>168</v>
      </c>
      <c r="H142" s="169">
        <v>7.9379999999999997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144</v>
      </c>
      <c r="AU142" s="167" t="s">
        <v>142</v>
      </c>
      <c r="AV142" s="13" t="s">
        <v>142</v>
      </c>
      <c r="AW142" s="13" t="s">
        <v>30</v>
      </c>
      <c r="AX142" s="13" t="s">
        <v>82</v>
      </c>
      <c r="AY142" s="167" t="s">
        <v>134</v>
      </c>
    </row>
    <row r="143" spans="1:65" s="2" customFormat="1" ht="16.5" customHeight="1">
      <c r="A143" s="32"/>
      <c r="B143" s="150"/>
      <c r="C143" s="174" t="s">
        <v>169</v>
      </c>
      <c r="D143" s="174" t="s">
        <v>170</v>
      </c>
      <c r="E143" s="175" t="s">
        <v>171</v>
      </c>
      <c r="F143" s="176" t="s">
        <v>172</v>
      </c>
      <c r="G143" s="177" t="s">
        <v>148</v>
      </c>
      <c r="H143" s="178">
        <v>8.3350000000000009</v>
      </c>
      <c r="I143" s="179"/>
      <c r="J143" s="180">
        <f>ROUND(I143*H143,2)</f>
        <v>0</v>
      </c>
      <c r="K143" s="181"/>
      <c r="L143" s="182"/>
      <c r="M143" s="183" t="s">
        <v>1</v>
      </c>
      <c r="N143" s="184" t="s">
        <v>40</v>
      </c>
      <c r="O143" s="61"/>
      <c r="P143" s="161">
        <f>O143*H143</f>
        <v>0</v>
      </c>
      <c r="Q143" s="161">
        <v>1.65E-3</v>
      </c>
      <c r="R143" s="161">
        <f>Q143*H143</f>
        <v>1.3752750000000001E-2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173</v>
      </c>
      <c r="AT143" s="163" t="s">
        <v>170</v>
      </c>
      <c r="AU143" s="163" t="s">
        <v>142</v>
      </c>
      <c r="AY143" s="17" t="s">
        <v>134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7" t="s">
        <v>142</v>
      </c>
      <c r="BK143" s="164">
        <f>ROUND(I143*H143,2)</f>
        <v>0</v>
      </c>
      <c r="BL143" s="17" t="s">
        <v>141</v>
      </c>
      <c r="BM143" s="163" t="s">
        <v>721</v>
      </c>
    </row>
    <row r="144" spans="1:65" s="13" customFormat="1" ht="11.25">
      <c r="B144" s="165"/>
      <c r="D144" s="166" t="s">
        <v>144</v>
      </c>
      <c r="F144" s="168" t="s">
        <v>175</v>
      </c>
      <c r="H144" s="169">
        <v>8.3350000000000009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144</v>
      </c>
      <c r="AU144" s="167" t="s">
        <v>142</v>
      </c>
      <c r="AV144" s="13" t="s">
        <v>142</v>
      </c>
      <c r="AW144" s="13" t="s">
        <v>3</v>
      </c>
      <c r="AX144" s="13" t="s">
        <v>82</v>
      </c>
      <c r="AY144" s="167" t="s">
        <v>134</v>
      </c>
    </row>
    <row r="145" spans="1:65" s="12" customFormat="1" ht="22.9" customHeight="1">
      <c r="B145" s="137"/>
      <c r="D145" s="138" t="s">
        <v>73</v>
      </c>
      <c r="E145" s="148" t="s">
        <v>164</v>
      </c>
      <c r="F145" s="148" t="s">
        <v>176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SUM(P146:P147)</f>
        <v>0</v>
      </c>
      <c r="Q145" s="143"/>
      <c r="R145" s="144">
        <f>SUM(R146:R147)</f>
        <v>0.165714</v>
      </c>
      <c r="S145" s="143"/>
      <c r="T145" s="145">
        <f>SUM(T146:T147)</f>
        <v>0</v>
      </c>
      <c r="AR145" s="138" t="s">
        <v>82</v>
      </c>
      <c r="AT145" s="146" t="s">
        <v>73</v>
      </c>
      <c r="AU145" s="146" t="s">
        <v>82</v>
      </c>
      <c r="AY145" s="138" t="s">
        <v>134</v>
      </c>
      <c r="BK145" s="147">
        <f>SUM(BK146:BK147)</f>
        <v>0</v>
      </c>
    </row>
    <row r="146" spans="1:65" s="2" customFormat="1" ht="24.2" customHeight="1">
      <c r="A146" s="32"/>
      <c r="B146" s="150"/>
      <c r="C146" s="151" t="s">
        <v>173</v>
      </c>
      <c r="D146" s="151" t="s">
        <v>137</v>
      </c>
      <c r="E146" s="152" t="s">
        <v>177</v>
      </c>
      <c r="F146" s="153" t="s">
        <v>178</v>
      </c>
      <c r="G146" s="154" t="s">
        <v>148</v>
      </c>
      <c r="H146" s="155">
        <v>14.2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40</v>
      </c>
      <c r="O146" s="61"/>
      <c r="P146" s="161">
        <f>O146*H146</f>
        <v>0</v>
      </c>
      <c r="Q146" s="161">
        <v>1.167E-2</v>
      </c>
      <c r="R146" s="161">
        <f>Q146*H146</f>
        <v>0.165714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141</v>
      </c>
      <c r="AT146" s="163" t="s">
        <v>137</v>
      </c>
      <c r="AU146" s="163" t="s">
        <v>142</v>
      </c>
      <c r="AY146" s="17" t="s">
        <v>134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142</v>
      </c>
      <c r="BK146" s="164">
        <f>ROUND(I146*H146,2)</f>
        <v>0</v>
      </c>
      <c r="BL146" s="17" t="s">
        <v>141</v>
      </c>
      <c r="BM146" s="163" t="s">
        <v>722</v>
      </c>
    </row>
    <row r="147" spans="1:65" s="13" customFormat="1" ht="11.25">
      <c r="B147" s="165"/>
      <c r="D147" s="166" t="s">
        <v>144</v>
      </c>
      <c r="E147" s="167" t="s">
        <v>1</v>
      </c>
      <c r="F147" s="168" t="s">
        <v>180</v>
      </c>
      <c r="H147" s="169">
        <v>14.2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144</v>
      </c>
      <c r="AU147" s="167" t="s">
        <v>142</v>
      </c>
      <c r="AV147" s="13" t="s">
        <v>142</v>
      </c>
      <c r="AW147" s="13" t="s">
        <v>30</v>
      </c>
      <c r="AX147" s="13" t="s">
        <v>82</v>
      </c>
      <c r="AY147" s="167" t="s">
        <v>134</v>
      </c>
    </row>
    <row r="148" spans="1:65" s="12" customFormat="1" ht="22.9" customHeight="1">
      <c r="B148" s="137"/>
      <c r="D148" s="138" t="s">
        <v>73</v>
      </c>
      <c r="E148" s="148" t="s">
        <v>181</v>
      </c>
      <c r="F148" s="148" t="s">
        <v>182</v>
      </c>
      <c r="I148" s="140"/>
      <c r="J148" s="149">
        <f>BK148</f>
        <v>0</v>
      </c>
      <c r="L148" s="137"/>
      <c r="M148" s="142"/>
      <c r="N148" s="143"/>
      <c r="O148" s="143"/>
      <c r="P148" s="144">
        <f>P149</f>
        <v>0</v>
      </c>
      <c r="Q148" s="143"/>
      <c r="R148" s="144">
        <f>R149</f>
        <v>0</v>
      </c>
      <c r="S148" s="143"/>
      <c r="T148" s="145">
        <f>T149</f>
        <v>0</v>
      </c>
      <c r="AR148" s="138" t="s">
        <v>82</v>
      </c>
      <c r="AT148" s="146" t="s">
        <v>73</v>
      </c>
      <c r="AU148" s="146" t="s">
        <v>82</v>
      </c>
      <c r="AY148" s="138" t="s">
        <v>134</v>
      </c>
      <c r="BK148" s="147">
        <f>BK149</f>
        <v>0</v>
      </c>
    </row>
    <row r="149" spans="1:65" s="2" customFormat="1" ht="24.2" customHeight="1">
      <c r="A149" s="32"/>
      <c r="B149" s="150"/>
      <c r="C149" s="151" t="s">
        <v>183</v>
      </c>
      <c r="D149" s="151" t="s">
        <v>137</v>
      </c>
      <c r="E149" s="152" t="s">
        <v>184</v>
      </c>
      <c r="F149" s="153" t="s">
        <v>185</v>
      </c>
      <c r="G149" s="154" t="s">
        <v>156</v>
      </c>
      <c r="H149" s="155">
        <v>16.062999999999999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40</v>
      </c>
      <c r="O149" s="61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141</v>
      </c>
      <c r="AT149" s="163" t="s">
        <v>137</v>
      </c>
      <c r="AU149" s="163" t="s">
        <v>142</v>
      </c>
      <c r="AY149" s="17" t="s">
        <v>134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142</v>
      </c>
      <c r="BK149" s="164">
        <f>ROUND(I149*H149,2)</f>
        <v>0</v>
      </c>
      <c r="BL149" s="17" t="s">
        <v>141</v>
      </c>
      <c r="BM149" s="163" t="s">
        <v>723</v>
      </c>
    </row>
    <row r="150" spans="1:65" s="12" customFormat="1" ht="25.9" customHeight="1">
      <c r="B150" s="137"/>
      <c r="D150" s="138" t="s">
        <v>73</v>
      </c>
      <c r="E150" s="139" t="s">
        <v>187</v>
      </c>
      <c r="F150" s="139" t="s">
        <v>188</v>
      </c>
      <c r="I150" s="140"/>
      <c r="J150" s="141">
        <f>BK150</f>
        <v>0</v>
      </c>
      <c r="L150" s="137"/>
      <c r="M150" s="142"/>
      <c r="N150" s="143"/>
      <c r="O150" s="143"/>
      <c r="P150" s="144">
        <f>P151+P168+P174+P199</f>
        <v>0</v>
      </c>
      <c r="Q150" s="143"/>
      <c r="R150" s="144">
        <f>R151+R168+R174+R199</f>
        <v>11.452756916640002</v>
      </c>
      <c r="S150" s="143"/>
      <c r="T150" s="145">
        <f>T151+T168+T174+T199</f>
        <v>2.5637512500000001</v>
      </c>
      <c r="AR150" s="138" t="s">
        <v>142</v>
      </c>
      <c r="AT150" s="146" t="s">
        <v>73</v>
      </c>
      <c r="AU150" s="146" t="s">
        <v>74</v>
      </c>
      <c r="AY150" s="138" t="s">
        <v>134</v>
      </c>
      <c r="BK150" s="147">
        <f>BK151+BK168+BK174+BK199</f>
        <v>0</v>
      </c>
    </row>
    <row r="151" spans="1:65" s="12" customFormat="1" ht="22.9" customHeight="1">
      <c r="B151" s="137"/>
      <c r="D151" s="138" t="s">
        <v>73</v>
      </c>
      <c r="E151" s="148" t="s">
        <v>189</v>
      </c>
      <c r="F151" s="148" t="s">
        <v>190</v>
      </c>
      <c r="I151" s="140"/>
      <c r="J151" s="149">
        <f>BK151</f>
        <v>0</v>
      </c>
      <c r="L151" s="137"/>
      <c r="M151" s="142"/>
      <c r="N151" s="143"/>
      <c r="O151" s="143"/>
      <c r="P151" s="144">
        <f>SUM(P152:P167)</f>
        <v>0</v>
      </c>
      <c r="Q151" s="143"/>
      <c r="R151" s="144">
        <f>SUM(R152:R167)</f>
        <v>1.0243831999999999</v>
      </c>
      <c r="S151" s="143"/>
      <c r="T151" s="145">
        <f>SUM(T152:T167)</f>
        <v>0</v>
      </c>
      <c r="AR151" s="138" t="s">
        <v>142</v>
      </c>
      <c r="AT151" s="146" t="s">
        <v>73</v>
      </c>
      <c r="AU151" s="146" t="s">
        <v>82</v>
      </c>
      <c r="AY151" s="138" t="s">
        <v>134</v>
      </c>
      <c r="BK151" s="147">
        <f>SUM(BK152:BK167)</f>
        <v>0</v>
      </c>
    </row>
    <row r="152" spans="1:65" s="2" customFormat="1" ht="33" customHeight="1">
      <c r="A152" s="32"/>
      <c r="B152" s="150"/>
      <c r="C152" s="151" t="s">
        <v>191</v>
      </c>
      <c r="D152" s="151" t="s">
        <v>137</v>
      </c>
      <c r="E152" s="152" t="s">
        <v>192</v>
      </c>
      <c r="F152" s="153" t="s">
        <v>193</v>
      </c>
      <c r="G152" s="154" t="s">
        <v>148</v>
      </c>
      <c r="H152" s="155">
        <v>198.78700000000001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40</v>
      </c>
      <c r="O152" s="61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194</v>
      </c>
      <c r="AT152" s="163" t="s">
        <v>137</v>
      </c>
      <c r="AU152" s="163" t="s">
        <v>142</v>
      </c>
      <c r="AY152" s="17" t="s">
        <v>134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7" t="s">
        <v>142</v>
      </c>
      <c r="BK152" s="164">
        <f>ROUND(I152*H152,2)</f>
        <v>0</v>
      </c>
      <c r="BL152" s="17" t="s">
        <v>194</v>
      </c>
      <c r="BM152" s="163" t="s">
        <v>724</v>
      </c>
    </row>
    <row r="153" spans="1:65" s="13" customFormat="1" ht="11.25">
      <c r="B153" s="165"/>
      <c r="D153" s="166" t="s">
        <v>144</v>
      </c>
      <c r="E153" s="167" t="s">
        <v>1</v>
      </c>
      <c r="F153" s="168" t="s">
        <v>196</v>
      </c>
      <c r="H153" s="169">
        <v>198.78700000000001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144</v>
      </c>
      <c r="AU153" s="167" t="s">
        <v>142</v>
      </c>
      <c r="AV153" s="13" t="s">
        <v>142</v>
      </c>
      <c r="AW153" s="13" t="s">
        <v>30</v>
      </c>
      <c r="AX153" s="13" t="s">
        <v>82</v>
      </c>
      <c r="AY153" s="167" t="s">
        <v>134</v>
      </c>
    </row>
    <row r="154" spans="1:65" s="2" customFormat="1" ht="24.2" customHeight="1">
      <c r="A154" s="32"/>
      <c r="B154" s="150"/>
      <c r="C154" s="174" t="s">
        <v>197</v>
      </c>
      <c r="D154" s="174" t="s">
        <v>170</v>
      </c>
      <c r="E154" s="175" t="s">
        <v>198</v>
      </c>
      <c r="F154" s="176" t="s">
        <v>199</v>
      </c>
      <c r="G154" s="177" t="s">
        <v>148</v>
      </c>
      <c r="H154" s="178">
        <v>228.60499999999999</v>
      </c>
      <c r="I154" s="179"/>
      <c r="J154" s="180">
        <f>ROUND(I154*H154,2)</f>
        <v>0</v>
      </c>
      <c r="K154" s="181"/>
      <c r="L154" s="182"/>
      <c r="M154" s="183" t="s">
        <v>1</v>
      </c>
      <c r="N154" s="184" t="s">
        <v>40</v>
      </c>
      <c r="O154" s="61"/>
      <c r="P154" s="161">
        <f>O154*H154</f>
        <v>0</v>
      </c>
      <c r="Q154" s="161">
        <v>1.9E-3</v>
      </c>
      <c r="R154" s="161">
        <f>Q154*H154</f>
        <v>0.4343495</v>
      </c>
      <c r="S154" s="161">
        <v>0</v>
      </c>
      <c r="T154" s="162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200</v>
      </c>
      <c r="AT154" s="163" t="s">
        <v>170</v>
      </c>
      <c r="AU154" s="163" t="s">
        <v>142</v>
      </c>
      <c r="AY154" s="17" t="s">
        <v>134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7" t="s">
        <v>142</v>
      </c>
      <c r="BK154" s="164">
        <f>ROUND(I154*H154,2)</f>
        <v>0</v>
      </c>
      <c r="BL154" s="17" t="s">
        <v>194</v>
      </c>
      <c r="BM154" s="163" t="s">
        <v>725</v>
      </c>
    </row>
    <row r="155" spans="1:65" s="2" customFormat="1" ht="37.9" customHeight="1">
      <c r="A155" s="32"/>
      <c r="B155" s="150"/>
      <c r="C155" s="151" t="s">
        <v>202</v>
      </c>
      <c r="D155" s="151" t="s">
        <v>137</v>
      </c>
      <c r="E155" s="152" t="s">
        <v>203</v>
      </c>
      <c r="F155" s="153" t="s">
        <v>204</v>
      </c>
      <c r="G155" s="154" t="s">
        <v>148</v>
      </c>
      <c r="H155" s="155">
        <v>172.31200000000001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40</v>
      </c>
      <c r="O155" s="61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194</v>
      </c>
      <c r="AT155" s="163" t="s">
        <v>137</v>
      </c>
      <c r="AU155" s="163" t="s">
        <v>142</v>
      </c>
      <c r="AY155" s="17" t="s">
        <v>134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7" t="s">
        <v>142</v>
      </c>
      <c r="BK155" s="164">
        <f>ROUND(I155*H155,2)</f>
        <v>0</v>
      </c>
      <c r="BL155" s="17" t="s">
        <v>194</v>
      </c>
      <c r="BM155" s="163" t="s">
        <v>726</v>
      </c>
    </row>
    <row r="156" spans="1:65" s="13" customFormat="1" ht="11.25">
      <c r="B156" s="165"/>
      <c r="D156" s="166" t="s">
        <v>144</v>
      </c>
      <c r="E156" s="167" t="s">
        <v>1</v>
      </c>
      <c r="F156" s="168" t="s">
        <v>206</v>
      </c>
      <c r="H156" s="169">
        <v>172.31200000000001</v>
      </c>
      <c r="I156" s="170"/>
      <c r="L156" s="165"/>
      <c r="M156" s="171"/>
      <c r="N156" s="172"/>
      <c r="O156" s="172"/>
      <c r="P156" s="172"/>
      <c r="Q156" s="172"/>
      <c r="R156" s="172"/>
      <c r="S156" s="172"/>
      <c r="T156" s="173"/>
      <c r="AT156" s="167" t="s">
        <v>144</v>
      </c>
      <c r="AU156" s="167" t="s">
        <v>142</v>
      </c>
      <c r="AV156" s="13" t="s">
        <v>142</v>
      </c>
      <c r="AW156" s="13" t="s">
        <v>30</v>
      </c>
      <c r="AX156" s="13" t="s">
        <v>82</v>
      </c>
      <c r="AY156" s="167" t="s">
        <v>134</v>
      </c>
    </row>
    <row r="157" spans="1:65" s="2" customFormat="1" ht="24.2" customHeight="1">
      <c r="A157" s="32"/>
      <c r="B157" s="150"/>
      <c r="C157" s="174" t="s">
        <v>207</v>
      </c>
      <c r="D157" s="174" t="s">
        <v>170</v>
      </c>
      <c r="E157" s="175" t="s">
        <v>198</v>
      </c>
      <c r="F157" s="176" t="s">
        <v>199</v>
      </c>
      <c r="G157" s="177" t="s">
        <v>148</v>
      </c>
      <c r="H157" s="178">
        <v>227.88300000000001</v>
      </c>
      <c r="I157" s="179"/>
      <c r="J157" s="180">
        <f>ROUND(I157*H157,2)</f>
        <v>0</v>
      </c>
      <c r="K157" s="181"/>
      <c r="L157" s="182"/>
      <c r="M157" s="183" t="s">
        <v>1</v>
      </c>
      <c r="N157" s="184" t="s">
        <v>40</v>
      </c>
      <c r="O157" s="61"/>
      <c r="P157" s="161">
        <f>O157*H157</f>
        <v>0</v>
      </c>
      <c r="Q157" s="161">
        <v>1.9E-3</v>
      </c>
      <c r="R157" s="161">
        <f>Q157*H157</f>
        <v>0.43297770000000002</v>
      </c>
      <c r="S157" s="161">
        <v>0</v>
      </c>
      <c r="T157" s="16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200</v>
      </c>
      <c r="AT157" s="163" t="s">
        <v>170</v>
      </c>
      <c r="AU157" s="163" t="s">
        <v>142</v>
      </c>
      <c r="AY157" s="17" t="s">
        <v>134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7" t="s">
        <v>142</v>
      </c>
      <c r="BK157" s="164">
        <f>ROUND(I157*H157,2)</f>
        <v>0</v>
      </c>
      <c r="BL157" s="17" t="s">
        <v>194</v>
      </c>
      <c r="BM157" s="163" t="s">
        <v>727</v>
      </c>
    </row>
    <row r="158" spans="1:65" s="13" customFormat="1" ht="11.25">
      <c r="B158" s="165"/>
      <c r="D158" s="166" t="s">
        <v>144</v>
      </c>
      <c r="F158" s="168" t="s">
        <v>209</v>
      </c>
      <c r="H158" s="169">
        <v>227.88300000000001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144</v>
      </c>
      <c r="AU158" s="167" t="s">
        <v>142</v>
      </c>
      <c r="AV158" s="13" t="s">
        <v>142</v>
      </c>
      <c r="AW158" s="13" t="s">
        <v>3</v>
      </c>
      <c r="AX158" s="13" t="s">
        <v>82</v>
      </c>
      <c r="AY158" s="167" t="s">
        <v>134</v>
      </c>
    </row>
    <row r="159" spans="1:65" s="2" customFormat="1" ht="21.75" customHeight="1">
      <c r="A159" s="32"/>
      <c r="B159" s="150"/>
      <c r="C159" s="174" t="s">
        <v>210</v>
      </c>
      <c r="D159" s="174" t="s">
        <v>170</v>
      </c>
      <c r="E159" s="175" t="s">
        <v>211</v>
      </c>
      <c r="F159" s="176" t="s">
        <v>212</v>
      </c>
      <c r="G159" s="177" t="s">
        <v>213</v>
      </c>
      <c r="H159" s="178">
        <v>541.05999999999995</v>
      </c>
      <c r="I159" s="179"/>
      <c r="J159" s="180">
        <f t="shared" ref="J159:J165" si="0">ROUND(I159*H159,2)</f>
        <v>0</v>
      </c>
      <c r="K159" s="181"/>
      <c r="L159" s="182"/>
      <c r="M159" s="183" t="s">
        <v>1</v>
      </c>
      <c r="N159" s="184" t="s">
        <v>40</v>
      </c>
      <c r="O159" s="61"/>
      <c r="P159" s="161">
        <f t="shared" ref="P159:P165" si="1">O159*H159</f>
        <v>0</v>
      </c>
      <c r="Q159" s="161">
        <v>1.4999999999999999E-4</v>
      </c>
      <c r="R159" s="161">
        <f t="shared" ref="R159:R165" si="2">Q159*H159</f>
        <v>8.1158999999999981E-2</v>
      </c>
      <c r="S159" s="161">
        <v>0</v>
      </c>
      <c r="T159" s="162">
        <f t="shared" ref="T159:T165" si="3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200</v>
      </c>
      <c r="AT159" s="163" t="s">
        <v>170</v>
      </c>
      <c r="AU159" s="163" t="s">
        <v>142</v>
      </c>
      <c r="AY159" s="17" t="s">
        <v>134</v>
      </c>
      <c r="BE159" s="164">
        <f t="shared" ref="BE159:BE165" si="4">IF(N159="základná",J159,0)</f>
        <v>0</v>
      </c>
      <c r="BF159" s="164">
        <f t="shared" ref="BF159:BF165" si="5">IF(N159="znížená",J159,0)</f>
        <v>0</v>
      </c>
      <c r="BG159" s="164">
        <f t="shared" ref="BG159:BG165" si="6">IF(N159="zákl. prenesená",J159,0)</f>
        <v>0</v>
      </c>
      <c r="BH159" s="164">
        <f t="shared" ref="BH159:BH165" si="7">IF(N159="zníž. prenesená",J159,0)</f>
        <v>0</v>
      </c>
      <c r="BI159" s="164">
        <f t="shared" ref="BI159:BI165" si="8">IF(N159="nulová",J159,0)</f>
        <v>0</v>
      </c>
      <c r="BJ159" s="17" t="s">
        <v>142</v>
      </c>
      <c r="BK159" s="164">
        <f t="shared" ref="BK159:BK165" si="9">ROUND(I159*H159,2)</f>
        <v>0</v>
      </c>
      <c r="BL159" s="17" t="s">
        <v>194</v>
      </c>
      <c r="BM159" s="163" t="s">
        <v>728</v>
      </c>
    </row>
    <row r="160" spans="1:65" s="2" customFormat="1" ht="21.75" customHeight="1">
      <c r="A160" s="32"/>
      <c r="B160" s="150"/>
      <c r="C160" s="151" t="s">
        <v>215</v>
      </c>
      <c r="D160" s="151" t="s">
        <v>137</v>
      </c>
      <c r="E160" s="152" t="s">
        <v>216</v>
      </c>
      <c r="F160" s="153" t="s">
        <v>217</v>
      </c>
      <c r="G160" s="154" t="s">
        <v>213</v>
      </c>
      <c r="H160" s="155">
        <v>4</v>
      </c>
      <c r="I160" s="156"/>
      <c r="J160" s="157">
        <f t="shared" si="0"/>
        <v>0</v>
      </c>
      <c r="K160" s="158"/>
      <c r="L160" s="33"/>
      <c r="M160" s="159" t="s">
        <v>1</v>
      </c>
      <c r="N160" s="160" t="s">
        <v>40</v>
      </c>
      <c r="O160" s="61"/>
      <c r="P160" s="161">
        <f t="shared" si="1"/>
        <v>0</v>
      </c>
      <c r="Q160" s="161">
        <v>7.9999999999999996E-6</v>
      </c>
      <c r="R160" s="161">
        <f t="shared" si="2"/>
        <v>3.1999999999999999E-5</v>
      </c>
      <c r="S160" s="161">
        <v>0</v>
      </c>
      <c r="T160" s="162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194</v>
      </c>
      <c r="AT160" s="163" t="s">
        <v>137</v>
      </c>
      <c r="AU160" s="163" t="s">
        <v>142</v>
      </c>
      <c r="AY160" s="17" t="s">
        <v>134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7" t="s">
        <v>142</v>
      </c>
      <c r="BK160" s="164">
        <f t="shared" si="9"/>
        <v>0</v>
      </c>
      <c r="BL160" s="17" t="s">
        <v>194</v>
      </c>
      <c r="BM160" s="163" t="s">
        <v>729</v>
      </c>
    </row>
    <row r="161" spans="1:65" s="2" customFormat="1" ht="24.2" customHeight="1">
      <c r="A161" s="32"/>
      <c r="B161" s="150"/>
      <c r="C161" s="174" t="s">
        <v>194</v>
      </c>
      <c r="D161" s="174" t="s">
        <v>170</v>
      </c>
      <c r="E161" s="175" t="s">
        <v>219</v>
      </c>
      <c r="F161" s="176" t="s">
        <v>220</v>
      </c>
      <c r="G161" s="177" t="s">
        <v>148</v>
      </c>
      <c r="H161" s="178">
        <v>1.6</v>
      </c>
      <c r="I161" s="179"/>
      <c r="J161" s="180">
        <f t="shared" si="0"/>
        <v>0</v>
      </c>
      <c r="K161" s="181"/>
      <c r="L161" s="182"/>
      <c r="M161" s="183" t="s">
        <v>1</v>
      </c>
      <c r="N161" s="184" t="s">
        <v>40</v>
      </c>
      <c r="O161" s="61"/>
      <c r="P161" s="161">
        <f t="shared" si="1"/>
        <v>0</v>
      </c>
      <c r="Q161" s="161">
        <v>2.2000000000000001E-3</v>
      </c>
      <c r="R161" s="161">
        <f t="shared" si="2"/>
        <v>3.5200000000000006E-3</v>
      </c>
      <c r="S161" s="161">
        <v>0</v>
      </c>
      <c r="T161" s="162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3" t="s">
        <v>200</v>
      </c>
      <c r="AT161" s="163" t="s">
        <v>170</v>
      </c>
      <c r="AU161" s="163" t="s">
        <v>142</v>
      </c>
      <c r="AY161" s="17" t="s">
        <v>134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7" t="s">
        <v>142</v>
      </c>
      <c r="BK161" s="164">
        <f t="shared" si="9"/>
        <v>0</v>
      </c>
      <c r="BL161" s="17" t="s">
        <v>194</v>
      </c>
      <c r="BM161" s="163" t="s">
        <v>730</v>
      </c>
    </row>
    <row r="162" spans="1:65" s="2" customFormat="1" ht="24.2" customHeight="1">
      <c r="A162" s="32"/>
      <c r="B162" s="150"/>
      <c r="C162" s="174" t="s">
        <v>222</v>
      </c>
      <c r="D162" s="174" t="s">
        <v>170</v>
      </c>
      <c r="E162" s="175" t="s">
        <v>223</v>
      </c>
      <c r="F162" s="176" t="s">
        <v>224</v>
      </c>
      <c r="G162" s="177" t="s">
        <v>213</v>
      </c>
      <c r="H162" s="178">
        <v>4</v>
      </c>
      <c r="I162" s="179"/>
      <c r="J162" s="180">
        <f t="shared" si="0"/>
        <v>0</v>
      </c>
      <c r="K162" s="181"/>
      <c r="L162" s="182"/>
      <c r="M162" s="183" t="s">
        <v>1</v>
      </c>
      <c r="N162" s="184" t="s">
        <v>40</v>
      </c>
      <c r="O162" s="61"/>
      <c r="P162" s="161">
        <f t="shared" si="1"/>
        <v>0</v>
      </c>
      <c r="Q162" s="161">
        <v>3.8000000000000002E-4</v>
      </c>
      <c r="R162" s="161">
        <f t="shared" si="2"/>
        <v>1.5200000000000001E-3</v>
      </c>
      <c r="S162" s="161">
        <v>0</v>
      </c>
      <c r="T162" s="162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200</v>
      </c>
      <c r="AT162" s="163" t="s">
        <v>170</v>
      </c>
      <c r="AU162" s="163" t="s">
        <v>142</v>
      </c>
      <c r="AY162" s="17" t="s">
        <v>134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7" t="s">
        <v>142</v>
      </c>
      <c r="BK162" s="164">
        <f t="shared" si="9"/>
        <v>0</v>
      </c>
      <c r="BL162" s="17" t="s">
        <v>194</v>
      </c>
      <c r="BM162" s="163" t="s">
        <v>731</v>
      </c>
    </row>
    <row r="163" spans="1:65" s="2" customFormat="1" ht="16.5" customHeight="1">
      <c r="A163" s="32"/>
      <c r="B163" s="150"/>
      <c r="C163" s="174" t="s">
        <v>226</v>
      </c>
      <c r="D163" s="174" t="s">
        <v>170</v>
      </c>
      <c r="E163" s="175" t="s">
        <v>227</v>
      </c>
      <c r="F163" s="176" t="s">
        <v>228</v>
      </c>
      <c r="G163" s="177" t="s">
        <v>213</v>
      </c>
      <c r="H163" s="178">
        <v>20</v>
      </c>
      <c r="I163" s="179"/>
      <c r="J163" s="180">
        <f t="shared" si="0"/>
        <v>0</v>
      </c>
      <c r="K163" s="181"/>
      <c r="L163" s="182"/>
      <c r="M163" s="183" t="s">
        <v>1</v>
      </c>
      <c r="N163" s="184" t="s">
        <v>40</v>
      </c>
      <c r="O163" s="61"/>
      <c r="P163" s="161">
        <f t="shared" si="1"/>
        <v>0</v>
      </c>
      <c r="Q163" s="161">
        <v>3.5E-4</v>
      </c>
      <c r="R163" s="161">
        <f t="shared" si="2"/>
        <v>7.0000000000000001E-3</v>
      </c>
      <c r="S163" s="161">
        <v>0</v>
      </c>
      <c r="T163" s="162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200</v>
      </c>
      <c r="AT163" s="163" t="s">
        <v>170</v>
      </c>
      <c r="AU163" s="163" t="s">
        <v>142</v>
      </c>
      <c r="AY163" s="17" t="s">
        <v>134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7" t="s">
        <v>142</v>
      </c>
      <c r="BK163" s="164">
        <f t="shared" si="9"/>
        <v>0</v>
      </c>
      <c r="BL163" s="17" t="s">
        <v>194</v>
      </c>
      <c r="BM163" s="163" t="s">
        <v>732</v>
      </c>
    </row>
    <row r="164" spans="1:65" s="2" customFormat="1" ht="24.2" customHeight="1">
      <c r="A164" s="32"/>
      <c r="B164" s="150"/>
      <c r="C164" s="151" t="s">
        <v>230</v>
      </c>
      <c r="D164" s="151" t="s">
        <v>137</v>
      </c>
      <c r="E164" s="152" t="s">
        <v>231</v>
      </c>
      <c r="F164" s="153" t="s">
        <v>232</v>
      </c>
      <c r="G164" s="154" t="s">
        <v>148</v>
      </c>
      <c r="H164" s="155">
        <v>185</v>
      </c>
      <c r="I164" s="156"/>
      <c r="J164" s="157">
        <f t="shared" si="0"/>
        <v>0</v>
      </c>
      <c r="K164" s="158"/>
      <c r="L164" s="33"/>
      <c r="M164" s="159" t="s">
        <v>1</v>
      </c>
      <c r="N164" s="160" t="s">
        <v>40</v>
      </c>
      <c r="O164" s="61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194</v>
      </c>
      <c r="AT164" s="163" t="s">
        <v>137</v>
      </c>
      <c r="AU164" s="163" t="s">
        <v>142</v>
      </c>
      <c r="AY164" s="17" t="s">
        <v>134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7" t="s">
        <v>142</v>
      </c>
      <c r="BK164" s="164">
        <f t="shared" si="9"/>
        <v>0</v>
      </c>
      <c r="BL164" s="17" t="s">
        <v>194</v>
      </c>
      <c r="BM164" s="163" t="s">
        <v>733</v>
      </c>
    </row>
    <row r="165" spans="1:65" s="2" customFormat="1" ht="16.5" customHeight="1">
      <c r="A165" s="32"/>
      <c r="B165" s="150"/>
      <c r="C165" s="174" t="s">
        <v>7</v>
      </c>
      <c r="D165" s="174" t="s">
        <v>170</v>
      </c>
      <c r="E165" s="175" t="s">
        <v>234</v>
      </c>
      <c r="F165" s="176" t="s">
        <v>235</v>
      </c>
      <c r="G165" s="177" t="s">
        <v>148</v>
      </c>
      <c r="H165" s="178">
        <v>212.75</v>
      </c>
      <c r="I165" s="179"/>
      <c r="J165" s="180">
        <f t="shared" si="0"/>
        <v>0</v>
      </c>
      <c r="K165" s="181"/>
      <c r="L165" s="182"/>
      <c r="M165" s="183" t="s">
        <v>1</v>
      </c>
      <c r="N165" s="184" t="s">
        <v>40</v>
      </c>
      <c r="O165" s="61"/>
      <c r="P165" s="161">
        <f t="shared" si="1"/>
        <v>0</v>
      </c>
      <c r="Q165" s="161">
        <v>2.9999999999999997E-4</v>
      </c>
      <c r="R165" s="161">
        <f t="shared" si="2"/>
        <v>6.3824999999999993E-2</v>
      </c>
      <c r="S165" s="161">
        <v>0</v>
      </c>
      <c r="T165" s="162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200</v>
      </c>
      <c r="AT165" s="163" t="s">
        <v>170</v>
      </c>
      <c r="AU165" s="163" t="s">
        <v>142</v>
      </c>
      <c r="AY165" s="17" t="s">
        <v>134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7" t="s">
        <v>142</v>
      </c>
      <c r="BK165" s="164">
        <f t="shared" si="9"/>
        <v>0</v>
      </c>
      <c r="BL165" s="17" t="s">
        <v>194</v>
      </c>
      <c r="BM165" s="163" t="s">
        <v>734</v>
      </c>
    </row>
    <row r="166" spans="1:65" s="13" customFormat="1" ht="11.25">
      <c r="B166" s="165"/>
      <c r="D166" s="166" t="s">
        <v>144</v>
      </c>
      <c r="F166" s="168" t="s">
        <v>237</v>
      </c>
      <c r="H166" s="169">
        <v>212.75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144</v>
      </c>
      <c r="AU166" s="167" t="s">
        <v>142</v>
      </c>
      <c r="AV166" s="13" t="s">
        <v>142</v>
      </c>
      <c r="AW166" s="13" t="s">
        <v>3</v>
      </c>
      <c r="AX166" s="13" t="s">
        <v>82</v>
      </c>
      <c r="AY166" s="167" t="s">
        <v>134</v>
      </c>
    </row>
    <row r="167" spans="1:65" s="2" customFormat="1" ht="24.2" customHeight="1">
      <c r="A167" s="32"/>
      <c r="B167" s="150"/>
      <c r="C167" s="151" t="s">
        <v>238</v>
      </c>
      <c r="D167" s="151" t="s">
        <v>137</v>
      </c>
      <c r="E167" s="152" t="s">
        <v>239</v>
      </c>
      <c r="F167" s="153" t="s">
        <v>240</v>
      </c>
      <c r="G167" s="154" t="s">
        <v>156</v>
      </c>
      <c r="H167" s="155">
        <v>1.024</v>
      </c>
      <c r="I167" s="156"/>
      <c r="J167" s="157">
        <f>ROUND(I167*H167,2)</f>
        <v>0</v>
      </c>
      <c r="K167" s="158"/>
      <c r="L167" s="33"/>
      <c r="M167" s="159" t="s">
        <v>1</v>
      </c>
      <c r="N167" s="160" t="s">
        <v>40</v>
      </c>
      <c r="O167" s="61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194</v>
      </c>
      <c r="AT167" s="163" t="s">
        <v>137</v>
      </c>
      <c r="AU167" s="163" t="s">
        <v>142</v>
      </c>
      <c r="AY167" s="17" t="s">
        <v>134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7" t="s">
        <v>142</v>
      </c>
      <c r="BK167" s="164">
        <f>ROUND(I167*H167,2)</f>
        <v>0</v>
      </c>
      <c r="BL167" s="17" t="s">
        <v>194</v>
      </c>
      <c r="BM167" s="163" t="s">
        <v>735</v>
      </c>
    </row>
    <row r="168" spans="1:65" s="12" customFormat="1" ht="22.9" customHeight="1">
      <c r="B168" s="137"/>
      <c r="D168" s="138" t="s">
        <v>73</v>
      </c>
      <c r="E168" s="148" t="s">
        <v>242</v>
      </c>
      <c r="F168" s="148" t="s">
        <v>243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SUM(P169:P173)</f>
        <v>0</v>
      </c>
      <c r="Q168" s="143"/>
      <c r="R168" s="144">
        <f>SUM(R169:R173)</f>
        <v>2.5777959200000002</v>
      </c>
      <c r="S168" s="143"/>
      <c r="T168" s="145">
        <f>SUM(T169:T173)</f>
        <v>0</v>
      </c>
      <c r="AR168" s="138" t="s">
        <v>142</v>
      </c>
      <c r="AT168" s="146" t="s">
        <v>73</v>
      </c>
      <c r="AU168" s="146" t="s">
        <v>82</v>
      </c>
      <c r="AY168" s="138" t="s">
        <v>134</v>
      </c>
      <c r="BK168" s="147">
        <f>SUM(BK169:BK173)</f>
        <v>0</v>
      </c>
    </row>
    <row r="169" spans="1:65" s="2" customFormat="1" ht="24.2" customHeight="1">
      <c r="A169" s="32"/>
      <c r="B169" s="150"/>
      <c r="C169" s="151" t="s">
        <v>244</v>
      </c>
      <c r="D169" s="151" t="s">
        <v>137</v>
      </c>
      <c r="E169" s="152" t="s">
        <v>245</v>
      </c>
      <c r="F169" s="153" t="s">
        <v>246</v>
      </c>
      <c r="G169" s="154" t="s">
        <v>148</v>
      </c>
      <c r="H169" s="155">
        <v>172.31200000000001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40</v>
      </c>
      <c r="O169" s="61"/>
      <c r="P169" s="161">
        <f>O169*H169</f>
        <v>0</v>
      </c>
      <c r="Q169" s="161">
        <v>1.16E-3</v>
      </c>
      <c r="R169" s="161">
        <f>Q169*H169</f>
        <v>0.19988192000000002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194</v>
      </c>
      <c r="AT169" s="163" t="s">
        <v>137</v>
      </c>
      <c r="AU169" s="163" t="s">
        <v>142</v>
      </c>
      <c r="AY169" s="17" t="s">
        <v>134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7" t="s">
        <v>142</v>
      </c>
      <c r="BK169" s="164">
        <f>ROUND(I169*H169,2)</f>
        <v>0</v>
      </c>
      <c r="BL169" s="17" t="s">
        <v>194</v>
      </c>
      <c r="BM169" s="163" t="s">
        <v>736</v>
      </c>
    </row>
    <row r="170" spans="1:65" s="13" customFormat="1" ht="11.25">
      <c r="B170" s="165"/>
      <c r="D170" s="166" t="s">
        <v>144</v>
      </c>
      <c r="E170" s="167" t="s">
        <v>1</v>
      </c>
      <c r="F170" s="168" t="s">
        <v>206</v>
      </c>
      <c r="H170" s="169">
        <v>172.31200000000001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144</v>
      </c>
      <c r="AU170" s="167" t="s">
        <v>142</v>
      </c>
      <c r="AV170" s="13" t="s">
        <v>142</v>
      </c>
      <c r="AW170" s="13" t="s">
        <v>30</v>
      </c>
      <c r="AX170" s="13" t="s">
        <v>82</v>
      </c>
      <c r="AY170" s="167" t="s">
        <v>134</v>
      </c>
    </row>
    <row r="171" spans="1:65" s="2" customFormat="1" ht="24.2" customHeight="1">
      <c r="A171" s="32"/>
      <c r="B171" s="150"/>
      <c r="C171" s="174" t="s">
        <v>248</v>
      </c>
      <c r="D171" s="174" t="s">
        <v>170</v>
      </c>
      <c r="E171" s="175" t="s">
        <v>249</v>
      </c>
      <c r="F171" s="176" t="s">
        <v>250</v>
      </c>
      <c r="G171" s="177" t="s">
        <v>148</v>
      </c>
      <c r="H171" s="178">
        <v>396.31900000000002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O171" s="61"/>
      <c r="P171" s="161">
        <f>O171*H171</f>
        <v>0</v>
      </c>
      <c r="Q171" s="161">
        <v>6.0000000000000001E-3</v>
      </c>
      <c r="R171" s="161">
        <f>Q171*H171</f>
        <v>2.3779140000000001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200</v>
      </c>
      <c r="AT171" s="163" t="s">
        <v>170</v>
      </c>
      <c r="AU171" s="163" t="s">
        <v>142</v>
      </c>
      <c r="AY171" s="17" t="s">
        <v>134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142</v>
      </c>
      <c r="BK171" s="164">
        <f>ROUND(I171*H171,2)</f>
        <v>0</v>
      </c>
      <c r="BL171" s="17" t="s">
        <v>194</v>
      </c>
      <c r="BM171" s="163" t="s">
        <v>737</v>
      </c>
    </row>
    <row r="172" spans="1:65" s="13" customFormat="1" ht="11.25">
      <c r="B172" s="165"/>
      <c r="D172" s="166" t="s">
        <v>144</v>
      </c>
      <c r="E172" s="167" t="s">
        <v>1</v>
      </c>
      <c r="F172" s="168" t="s">
        <v>252</v>
      </c>
      <c r="H172" s="169">
        <v>396.31900000000002</v>
      </c>
      <c r="I172" s="170"/>
      <c r="L172" s="165"/>
      <c r="M172" s="171"/>
      <c r="N172" s="172"/>
      <c r="O172" s="172"/>
      <c r="P172" s="172"/>
      <c r="Q172" s="172"/>
      <c r="R172" s="172"/>
      <c r="S172" s="172"/>
      <c r="T172" s="173"/>
      <c r="AT172" s="167" t="s">
        <v>144</v>
      </c>
      <c r="AU172" s="167" t="s">
        <v>142</v>
      </c>
      <c r="AV172" s="13" t="s">
        <v>142</v>
      </c>
      <c r="AW172" s="13" t="s">
        <v>30</v>
      </c>
      <c r="AX172" s="13" t="s">
        <v>82</v>
      </c>
      <c r="AY172" s="167" t="s">
        <v>134</v>
      </c>
    </row>
    <row r="173" spans="1:65" s="2" customFormat="1" ht="24.2" customHeight="1">
      <c r="A173" s="32"/>
      <c r="B173" s="150"/>
      <c r="C173" s="151" t="s">
        <v>253</v>
      </c>
      <c r="D173" s="151" t="s">
        <v>137</v>
      </c>
      <c r="E173" s="152" t="s">
        <v>254</v>
      </c>
      <c r="F173" s="153" t="s">
        <v>255</v>
      </c>
      <c r="G173" s="154" t="s">
        <v>156</v>
      </c>
      <c r="H173" s="155">
        <v>2.5779999999999998</v>
      </c>
      <c r="I173" s="156"/>
      <c r="J173" s="157">
        <f>ROUND(I173*H173,2)</f>
        <v>0</v>
      </c>
      <c r="K173" s="158"/>
      <c r="L173" s="33"/>
      <c r="M173" s="159" t="s">
        <v>1</v>
      </c>
      <c r="N173" s="160" t="s">
        <v>40</v>
      </c>
      <c r="O173" s="61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194</v>
      </c>
      <c r="AT173" s="163" t="s">
        <v>137</v>
      </c>
      <c r="AU173" s="163" t="s">
        <v>142</v>
      </c>
      <c r="AY173" s="17" t="s">
        <v>134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7" t="s">
        <v>142</v>
      </c>
      <c r="BK173" s="164">
        <f>ROUND(I173*H173,2)</f>
        <v>0</v>
      </c>
      <c r="BL173" s="17" t="s">
        <v>194</v>
      </c>
      <c r="BM173" s="163" t="s">
        <v>738</v>
      </c>
    </row>
    <row r="174" spans="1:65" s="12" customFormat="1" ht="22.9" customHeight="1">
      <c r="B174" s="137"/>
      <c r="D174" s="138" t="s">
        <v>73</v>
      </c>
      <c r="E174" s="148" t="s">
        <v>257</v>
      </c>
      <c r="F174" s="148" t="s">
        <v>258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SUM(P175:P198)</f>
        <v>0</v>
      </c>
      <c r="Q174" s="143"/>
      <c r="R174" s="144">
        <f>SUM(R175:R198)</f>
        <v>7.618823796640001</v>
      </c>
      <c r="S174" s="143"/>
      <c r="T174" s="145">
        <f>SUM(T175:T198)</f>
        <v>1.0261800000000001</v>
      </c>
      <c r="AR174" s="138" t="s">
        <v>142</v>
      </c>
      <c r="AT174" s="146" t="s">
        <v>73</v>
      </c>
      <c r="AU174" s="146" t="s">
        <v>82</v>
      </c>
      <c r="AY174" s="138" t="s">
        <v>134</v>
      </c>
      <c r="BK174" s="147">
        <f>SUM(BK175:BK198)</f>
        <v>0</v>
      </c>
    </row>
    <row r="175" spans="1:65" s="2" customFormat="1" ht="33" customHeight="1">
      <c r="A175" s="32"/>
      <c r="B175" s="150"/>
      <c r="C175" s="151" t="s">
        <v>259</v>
      </c>
      <c r="D175" s="151" t="s">
        <v>137</v>
      </c>
      <c r="E175" s="152" t="s">
        <v>260</v>
      </c>
      <c r="F175" s="153" t="s">
        <v>261</v>
      </c>
      <c r="G175" s="154" t="s">
        <v>148</v>
      </c>
      <c r="H175" s="155">
        <v>177.15600000000001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40</v>
      </c>
      <c r="O175" s="61"/>
      <c r="P175" s="161">
        <f>O175*H175</f>
        <v>0</v>
      </c>
      <c r="Q175" s="161">
        <v>0</v>
      </c>
      <c r="R175" s="161">
        <f>Q175*H175</f>
        <v>0</v>
      </c>
      <c r="S175" s="161">
        <v>5.0000000000000001E-3</v>
      </c>
      <c r="T175" s="162">
        <f>S175*H175</f>
        <v>0.88578000000000001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194</v>
      </c>
      <c r="AT175" s="163" t="s">
        <v>137</v>
      </c>
      <c r="AU175" s="163" t="s">
        <v>142</v>
      </c>
      <c r="AY175" s="17" t="s">
        <v>134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7" t="s">
        <v>142</v>
      </c>
      <c r="BK175" s="164">
        <f>ROUND(I175*H175,2)</f>
        <v>0</v>
      </c>
      <c r="BL175" s="17" t="s">
        <v>194</v>
      </c>
      <c r="BM175" s="163" t="s">
        <v>739</v>
      </c>
    </row>
    <row r="176" spans="1:65" s="13" customFormat="1" ht="11.25">
      <c r="B176" s="165"/>
      <c r="D176" s="166" t="s">
        <v>144</v>
      </c>
      <c r="E176" s="167" t="s">
        <v>1</v>
      </c>
      <c r="F176" s="168" t="s">
        <v>263</v>
      </c>
      <c r="H176" s="169">
        <v>177.15600000000001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144</v>
      </c>
      <c r="AU176" s="167" t="s">
        <v>142</v>
      </c>
      <c r="AV176" s="13" t="s">
        <v>142</v>
      </c>
      <c r="AW176" s="13" t="s">
        <v>30</v>
      </c>
      <c r="AX176" s="13" t="s">
        <v>82</v>
      </c>
      <c r="AY176" s="167" t="s">
        <v>134</v>
      </c>
    </row>
    <row r="177" spans="1:65" s="2" customFormat="1" ht="33" customHeight="1">
      <c r="A177" s="32"/>
      <c r="B177" s="150"/>
      <c r="C177" s="151" t="s">
        <v>264</v>
      </c>
      <c r="D177" s="151" t="s">
        <v>137</v>
      </c>
      <c r="E177" s="152" t="s">
        <v>265</v>
      </c>
      <c r="F177" s="153" t="s">
        <v>266</v>
      </c>
      <c r="G177" s="154" t="s">
        <v>267</v>
      </c>
      <c r="H177" s="155">
        <v>5.85</v>
      </c>
      <c r="I177" s="156"/>
      <c r="J177" s="157">
        <f>ROUND(I177*H177,2)</f>
        <v>0</v>
      </c>
      <c r="K177" s="158"/>
      <c r="L177" s="33"/>
      <c r="M177" s="159" t="s">
        <v>1</v>
      </c>
      <c r="N177" s="160" t="s">
        <v>40</v>
      </c>
      <c r="O177" s="61"/>
      <c r="P177" s="161">
        <f>O177*H177</f>
        <v>0</v>
      </c>
      <c r="Q177" s="161">
        <v>0</v>
      </c>
      <c r="R177" s="161">
        <f>Q177*H177</f>
        <v>0</v>
      </c>
      <c r="S177" s="161">
        <v>2.4E-2</v>
      </c>
      <c r="T177" s="162">
        <f>S177*H177</f>
        <v>0.1404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3" t="s">
        <v>194</v>
      </c>
      <c r="AT177" s="163" t="s">
        <v>137</v>
      </c>
      <c r="AU177" s="163" t="s">
        <v>142</v>
      </c>
      <c r="AY177" s="17" t="s">
        <v>134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7" t="s">
        <v>142</v>
      </c>
      <c r="BK177" s="164">
        <f>ROUND(I177*H177,2)</f>
        <v>0</v>
      </c>
      <c r="BL177" s="17" t="s">
        <v>194</v>
      </c>
      <c r="BM177" s="163" t="s">
        <v>740</v>
      </c>
    </row>
    <row r="178" spans="1:65" s="14" customFormat="1" ht="11.25">
      <c r="B178" s="185"/>
      <c r="D178" s="166" t="s">
        <v>144</v>
      </c>
      <c r="E178" s="186" t="s">
        <v>1</v>
      </c>
      <c r="F178" s="187" t="s">
        <v>269</v>
      </c>
      <c r="H178" s="186" t="s">
        <v>1</v>
      </c>
      <c r="I178" s="188"/>
      <c r="L178" s="185"/>
      <c r="M178" s="189"/>
      <c r="N178" s="190"/>
      <c r="O178" s="190"/>
      <c r="P178" s="190"/>
      <c r="Q178" s="190"/>
      <c r="R178" s="190"/>
      <c r="S178" s="190"/>
      <c r="T178" s="191"/>
      <c r="AT178" s="186" t="s">
        <v>144</v>
      </c>
      <c r="AU178" s="186" t="s">
        <v>142</v>
      </c>
      <c r="AV178" s="14" t="s">
        <v>82</v>
      </c>
      <c r="AW178" s="14" t="s">
        <v>30</v>
      </c>
      <c r="AX178" s="14" t="s">
        <v>74</v>
      </c>
      <c r="AY178" s="186" t="s">
        <v>134</v>
      </c>
    </row>
    <row r="179" spans="1:65" s="13" customFormat="1" ht="11.25">
      <c r="B179" s="165"/>
      <c r="D179" s="166" t="s">
        <v>144</v>
      </c>
      <c r="E179" s="167" t="s">
        <v>1</v>
      </c>
      <c r="F179" s="168" t="s">
        <v>270</v>
      </c>
      <c r="H179" s="169">
        <v>5.85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144</v>
      </c>
      <c r="AU179" s="167" t="s">
        <v>142</v>
      </c>
      <c r="AV179" s="13" t="s">
        <v>142</v>
      </c>
      <c r="AW179" s="13" t="s">
        <v>30</v>
      </c>
      <c r="AX179" s="13" t="s">
        <v>82</v>
      </c>
      <c r="AY179" s="167" t="s">
        <v>134</v>
      </c>
    </row>
    <row r="180" spans="1:65" s="2" customFormat="1" ht="24.2" customHeight="1">
      <c r="A180" s="32"/>
      <c r="B180" s="150"/>
      <c r="C180" s="151" t="s">
        <v>271</v>
      </c>
      <c r="D180" s="151" t="s">
        <v>137</v>
      </c>
      <c r="E180" s="152" t="s">
        <v>272</v>
      </c>
      <c r="F180" s="153" t="s">
        <v>273</v>
      </c>
      <c r="G180" s="154" t="s">
        <v>267</v>
      </c>
      <c r="H180" s="155">
        <v>345</v>
      </c>
      <c r="I180" s="156"/>
      <c r="J180" s="157">
        <f>ROUND(I180*H180,2)</f>
        <v>0</v>
      </c>
      <c r="K180" s="158"/>
      <c r="L180" s="33"/>
      <c r="M180" s="159" t="s">
        <v>1</v>
      </c>
      <c r="N180" s="160" t="s">
        <v>40</v>
      </c>
      <c r="O180" s="61"/>
      <c r="P180" s="161">
        <f>O180*H180</f>
        <v>0</v>
      </c>
      <c r="Q180" s="161">
        <v>2.5999999999999998E-4</v>
      </c>
      <c r="R180" s="161">
        <f>Q180*H180</f>
        <v>8.9699999999999988E-2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194</v>
      </c>
      <c r="AT180" s="163" t="s">
        <v>137</v>
      </c>
      <c r="AU180" s="163" t="s">
        <v>142</v>
      </c>
      <c r="AY180" s="17" t="s">
        <v>134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7" t="s">
        <v>142</v>
      </c>
      <c r="BK180" s="164">
        <f>ROUND(I180*H180,2)</f>
        <v>0</v>
      </c>
      <c r="BL180" s="17" t="s">
        <v>194</v>
      </c>
      <c r="BM180" s="163" t="s">
        <v>741</v>
      </c>
    </row>
    <row r="181" spans="1:65" s="14" customFormat="1" ht="11.25">
      <c r="B181" s="185"/>
      <c r="D181" s="166" t="s">
        <v>144</v>
      </c>
      <c r="E181" s="186" t="s">
        <v>1</v>
      </c>
      <c r="F181" s="187" t="s">
        <v>275</v>
      </c>
      <c r="H181" s="186" t="s">
        <v>1</v>
      </c>
      <c r="I181" s="188"/>
      <c r="L181" s="185"/>
      <c r="M181" s="189"/>
      <c r="N181" s="190"/>
      <c r="O181" s="190"/>
      <c r="P181" s="190"/>
      <c r="Q181" s="190"/>
      <c r="R181" s="190"/>
      <c r="S181" s="190"/>
      <c r="T181" s="191"/>
      <c r="AT181" s="186" t="s">
        <v>144</v>
      </c>
      <c r="AU181" s="186" t="s">
        <v>142</v>
      </c>
      <c r="AV181" s="14" t="s">
        <v>82</v>
      </c>
      <c r="AW181" s="14" t="s">
        <v>30</v>
      </c>
      <c r="AX181" s="14" t="s">
        <v>74</v>
      </c>
      <c r="AY181" s="186" t="s">
        <v>134</v>
      </c>
    </row>
    <row r="182" spans="1:65" s="13" customFormat="1" ht="11.25">
      <c r="B182" s="165"/>
      <c r="D182" s="166" t="s">
        <v>144</v>
      </c>
      <c r="E182" s="167" t="s">
        <v>1</v>
      </c>
      <c r="F182" s="168" t="s">
        <v>276</v>
      </c>
      <c r="H182" s="169">
        <v>345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144</v>
      </c>
      <c r="AU182" s="167" t="s">
        <v>142</v>
      </c>
      <c r="AV182" s="13" t="s">
        <v>142</v>
      </c>
      <c r="AW182" s="13" t="s">
        <v>30</v>
      </c>
      <c r="AX182" s="13" t="s">
        <v>82</v>
      </c>
      <c r="AY182" s="167" t="s">
        <v>134</v>
      </c>
    </row>
    <row r="183" spans="1:65" s="2" customFormat="1" ht="24.2" customHeight="1">
      <c r="A183" s="32"/>
      <c r="B183" s="150"/>
      <c r="C183" s="151" t="s">
        <v>277</v>
      </c>
      <c r="D183" s="151" t="s">
        <v>137</v>
      </c>
      <c r="E183" s="152" t="s">
        <v>278</v>
      </c>
      <c r="F183" s="153" t="s">
        <v>279</v>
      </c>
      <c r="G183" s="154" t="s">
        <v>267</v>
      </c>
      <c r="H183" s="155">
        <v>97.85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40</v>
      </c>
      <c r="O183" s="61"/>
      <c r="P183" s="161">
        <f>O183*H183</f>
        <v>0</v>
      </c>
      <c r="Q183" s="161">
        <v>2.5999999999999998E-4</v>
      </c>
      <c r="R183" s="161">
        <f>Q183*H183</f>
        <v>2.5440999999999995E-2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194</v>
      </c>
      <c r="AT183" s="163" t="s">
        <v>137</v>
      </c>
      <c r="AU183" s="163" t="s">
        <v>142</v>
      </c>
      <c r="AY183" s="17" t="s">
        <v>134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7" t="s">
        <v>142</v>
      </c>
      <c r="BK183" s="164">
        <f>ROUND(I183*H183,2)</f>
        <v>0</v>
      </c>
      <c r="BL183" s="17" t="s">
        <v>194</v>
      </c>
      <c r="BM183" s="163" t="s">
        <v>742</v>
      </c>
    </row>
    <row r="184" spans="1:65" s="14" customFormat="1" ht="11.25">
      <c r="B184" s="185"/>
      <c r="D184" s="166" t="s">
        <v>144</v>
      </c>
      <c r="E184" s="186" t="s">
        <v>1</v>
      </c>
      <c r="F184" s="187" t="s">
        <v>281</v>
      </c>
      <c r="H184" s="186" t="s">
        <v>1</v>
      </c>
      <c r="I184" s="188"/>
      <c r="L184" s="185"/>
      <c r="M184" s="189"/>
      <c r="N184" s="190"/>
      <c r="O184" s="190"/>
      <c r="P184" s="190"/>
      <c r="Q184" s="190"/>
      <c r="R184" s="190"/>
      <c r="S184" s="190"/>
      <c r="T184" s="191"/>
      <c r="AT184" s="186" t="s">
        <v>144</v>
      </c>
      <c r="AU184" s="186" t="s">
        <v>142</v>
      </c>
      <c r="AV184" s="14" t="s">
        <v>82</v>
      </c>
      <c r="AW184" s="14" t="s">
        <v>30</v>
      </c>
      <c r="AX184" s="14" t="s">
        <v>74</v>
      </c>
      <c r="AY184" s="186" t="s">
        <v>134</v>
      </c>
    </row>
    <row r="185" spans="1:65" s="13" customFormat="1" ht="11.25">
      <c r="B185" s="165"/>
      <c r="D185" s="166" t="s">
        <v>144</v>
      </c>
      <c r="E185" s="167" t="s">
        <v>1</v>
      </c>
      <c r="F185" s="168" t="s">
        <v>282</v>
      </c>
      <c r="H185" s="169">
        <v>27.8</v>
      </c>
      <c r="I185" s="170"/>
      <c r="L185" s="165"/>
      <c r="M185" s="171"/>
      <c r="N185" s="172"/>
      <c r="O185" s="172"/>
      <c r="P185" s="172"/>
      <c r="Q185" s="172"/>
      <c r="R185" s="172"/>
      <c r="S185" s="172"/>
      <c r="T185" s="173"/>
      <c r="AT185" s="167" t="s">
        <v>144</v>
      </c>
      <c r="AU185" s="167" t="s">
        <v>142</v>
      </c>
      <c r="AV185" s="13" t="s">
        <v>142</v>
      </c>
      <c r="AW185" s="13" t="s">
        <v>30</v>
      </c>
      <c r="AX185" s="13" t="s">
        <v>74</v>
      </c>
      <c r="AY185" s="167" t="s">
        <v>134</v>
      </c>
    </row>
    <row r="186" spans="1:65" s="14" customFormat="1" ht="11.25">
      <c r="B186" s="185"/>
      <c r="D186" s="166" t="s">
        <v>144</v>
      </c>
      <c r="E186" s="186" t="s">
        <v>1</v>
      </c>
      <c r="F186" s="187" t="s">
        <v>269</v>
      </c>
      <c r="H186" s="186" t="s">
        <v>1</v>
      </c>
      <c r="I186" s="188"/>
      <c r="L186" s="185"/>
      <c r="M186" s="189"/>
      <c r="N186" s="190"/>
      <c r="O186" s="190"/>
      <c r="P186" s="190"/>
      <c r="Q186" s="190"/>
      <c r="R186" s="190"/>
      <c r="S186" s="190"/>
      <c r="T186" s="191"/>
      <c r="AT186" s="186" t="s">
        <v>144</v>
      </c>
      <c r="AU186" s="186" t="s">
        <v>142</v>
      </c>
      <c r="AV186" s="14" t="s">
        <v>82</v>
      </c>
      <c r="AW186" s="14" t="s">
        <v>30</v>
      </c>
      <c r="AX186" s="14" t="s">
        <v>74</v>
      </c>
      <c r="AY186" s="186" t="s">
        <v>134</v>
      </c>
    </row>
    <row r="187" spans="1:65" s="13" customFormat="1" ht="11.25">
      <c r="B187" s="165"/>
      <c r="D187" s="166" t="s">
        <v>144</v>
      </c>
      <c r="E187" s="167" t="s">
        <v>1</v>
      </c>
      <c r="F187" s="168" t="s">
        <v>270</v>
      </c>
      <c r="H187" s="169">
        <v>5.85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144</v>
      </c>
      <c r="AU187" s="167" t="s">
        <v>142</v>
      </c>
      <c r="AV187" s="13" t="s">
        <v>142</v>
      </c>
      <c r="AW187" s="13" t="s">
        <v>30</v>
      </c>
      <c r="AX187" s="13" t="s">
        <v>74</v>
      </c>
      <c r="AY187" s="167" t="s">
        <v>134</v>
      </c>
    </row>
    <row r="188" spans="1:65" s="14" customFormat="1" ht="11.25">
      <c r="B188" s="185"/>
      <c r="D188" s="166" t="s">
        <v>144</v>
      </c>
      <c r="E188" s="186" t="s">
        <v>1</v>
      </c>
      <c r="F188" s="187" t="s">
        <v>283</v>
      </c>
      <c r="H188" s="186" t="s">
        <v>1</v>
      </c>
      <c r="I188" s="188"/>
      <c r="L188" s="185"/>
      <c r="M188" s="189"/>
      <c r="N188" s="190"/>
      <c r="O188" s="190"/>
      <c r="P188" s="190"/>
      <c r="Q188" s="190"/>
      <c r="R188" s="190"/>
      <c r="S188" s="190"/>
      <c r="T188" s="191"/>
      <c r="AT188" s="186" t="s">
        <v>144</v>
      </c>
      <c r="AU188" s="186" t="s">
        <v>142</v>
      </c>
      <c r="AV188" s="14" t="s">
        <v>82</v>
      </c>
      <c r="AW188" s="14" t="s">
        <v>30</v>
      </c>
      <c r="AX188" s="14" t="s">
        <v>74</v>
      </c>
      <c r="AY188" s="186" t="s">
        <v>134</v>
      </c>
    </row>
    <row r="189" spans="1:65" s="13" customFormat="1" ht="11.25">
      <c r="B189" s="165"/>
      <c r="D189" s="166" t="s">
        <v>144</v>
      </c>
      <c r="E189" s="167" t="s">
        <v>1</v>
      </c>
      <c r="F189" s="168" t="s">
        <v>284</v>
      </c>
      <c r="H189" s="169">
        <v>64.2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144</v>
      </c>
      <c r="AU189" s="167" t="s">
        <v>142</v>
      </c>
      <c r="AV189" s="13" t="s">
        <v>142</v>
      </c>
      <c r="AW189" s="13" t="s">
        <v>30</v>
      </c>
      <c r="AX189" s="13" t="s">
        <v>74</v>
      </c>
      <c r="AY189" s="167" t="s">
        <v>134</v>
      </c>
    </row>
    <row r="190" spans="1:65" s="15" customFormat="1" ht="11.25">
      <c r="B190" s="192"/>
      <c r="D190" s="166" t="s">
        <v>144</v>
      </c>
      <c r="E190" s="193" t="s">
        <v>1</v>
      </c>
      <c r="F190" s="194" t="s">
        <v>285</v>
      </c>
      <c r="H190" s="195">
        <v>97.85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144</v>
      </c>
      <c r="AU190" s="193" t="s">
        <v>142</v>
      </c>
      <c r="AV190" s="15" t="s">
        <v>141</v>
      </c>
      <c r="AW190" s="15" t="s">
        <v>30</v>
      </c>
      <c r="AX190" s="15" t="s">
        <v>82</v>
      </c>
      <c r="AY190" s="193" t="s">
        <v>134</v>
      </c>
    </row>
    <row r="191" spans="1:65" s="2" customFormat="1" ht="24.2" customHeight="1">
      <c r="A191" s="32"/>
      <c r="B191" s="150"/>
      <c r="C191" s="174" t="s">
        <v>286</v>
      </c>
      <c r="D191" s="174" t="s">
        <v>170</v>
      </c>
      <c r="E191" s="175" t="s">
        <v>287</v>
      </c>
      <c r="F191" s="176" t="s">
        <v>288</v>
      </c>
      <c r="G191" s="177" t="s">
        <v>140</v>
      </c>
      <c r="H191" s="178">
        <v>10.331</v>
      </c>
      <c r="I191" s="179"/>
      <c r="J191" s="180">
        <f>ROUND(I191*H191,2)</f>
        <v>0</v>
      </c>
      <c r="K191" s="181"/>
      <c r="L191" s="182"/>
      <c r="M191" s="183" t="s">
        <v>1</v>
      </c>
      <c r="N191" s="184" t="s">
        <v>40</v>
      </c>
      <c r="O191" s="61"/>
      <c r="P191" s="161">
        <f>O191*H191</f>
        <v>0</v>
      </c>
      <c r="Q191" s="161">
        <v>0.55000000000000004</v>
      </c>
      <c r="R191" s="161">
        <f>Q191*H191</f>
        <v>5.6820500000000003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200</v>
      </c>
      <c r="AT191" s="163" t="s">
        <v>170</v>
      </c>
      <c r="AU191" s="163" t="s">
        <v>142</v>
      </c>
      <c r="AY191" s="17" t="s">
        <v>134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7" t="s">
        <v>142</v>
      </c>
      <c r="BK191" s="164">
        <f>ROUND(I191*H191,2)</f>
        <v>0</v>
      </c>
      <c r="BL191" s="17" t="s">
        <v>194</v>
      </c>
      <c r="BM191" s="163" t="s">
        <v>743</v>
      </c>
    </row>
    <row r="192" spans="1:65" s="13" customFormat="1" ht="11.25">
      <c r="B192" s="165"/>
      <c r="D192" s="166" t="s">
        <v>144</v>
      </c>
      <c r="E192" s="167" t="s">
        <v>1</v>
      </c>
      <c r="F192" s="168" t="s">
        <v>290</v>
      </c>
      <c r="H192" s="169">
        <v>9.3919999999999995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144</v>
      </c>
      <c r="AU192" s="167" t="s">
        <v>142</v>
      </c>
      <c r="AV192" s="13" t="s">
        <v>142</v>
      </c>
      <c r="AW192" s="13" t="s">
        <v>30</v>
      </c>
      <c r="AX192" s="13" t="s">
        <v>82</v>
      </c>
      <c r="AY192" s="167" t="s">
        <v>134</v>
      </c>
    </row>
    <row r="193" spans="1:65" s="13" customFormat="1" ht="11.25">
      <c r="B193" s="165"/>
      <c r="D193" s="166" t="s">
        <v>144</v>
      </c>
      <c r="F193" s="168" t="s">
        <v>291</v>
      </c>
      <c r="H193" s="169">
        <v>10.331</v>
      </c>
      <c r="I193" s="170"/>
      <c r="L193" s="165"/>
      <c r="M193" s="171"/>
      <c r="N193" s="172"/>
      <c r="O193" s="172"/>
      <c r="P193" s="172"/>
      <c r="Q193" s="172"/>
      <c r="R193" s="172"/>
      <c r="S193" s="172"/>
      <c r="T193" s="173"/>
      <c r="AT193" s="167" t="s">
        <v>144</v>
      </c>
      <c r="AU193" s="167" t="s">
        <v>142</v>
      </c>
      <c r="AV193" s="13" t="s">
        <v>142</v>
      </c>
      <c r="AW193" s="13" t="s">
        <v>3</v>
      </c>
      <c r="AX193" s="13" t="s">
        <v>82</v>
      </c>
      <c r="AY193" s="167" t="s">
        <v>134</v>
      </c>
    </row>
    <row r="194" spans="1:65" s="2" customFormat="1" ht="24.2" customHeight="1">
      <c r="A194" s="32"/>
      <c r="B194" s="150"/>
      <c r="C194" s="151" t="s">
        <v>292</v>
      </c>
      <c r="D194" s="151" t="s">
        <v>137</v>
      </c>
      <c r="E194" s="152" t="s">
        <v>293</v>
      </c>
      <c r="F194" s="153" t="s">
        <v>294</v>
      </c>
      <c r="G194" s="154" t="s">
        <v>148</v>
      </c>
      <c r="H194" s="155">
        <v>185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40</v>
      </c>
      <c r="O194" s="61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194</v>
      </c>
      <c r="AT194" s="163" t="s">
        <v>137</v>
      </c>
      <c r="AU194" s="163" t="s">
        <v>142</v>
      </c>
      <c r="AY194" s="17" t="s">
        <v>134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7" t="s">
        <v>142</v>
      </c>
      <c r="BK194" s="164">
        <f>ROUND(I194*H194,2)</f>
        <v>0</v>
      </c>
      <c r="BL194" s="17" t="s">
        <v>194</v>
      </c>
      <c r="BM194" s="163" t="s">
        <v>744</v>
      </c>
    </row>
    <row r="195" spans="1:65" s="2" customFormat="1" ht="16.5" customHeight="1">
      <c r="A195" s="32"/>
      <c r="B195" s="150"/>
      <c r="C195" s="174" t="s">
        <v>296</v>
      </c>
      <c r="D195" s="174" t="s">
        <v>170</v>
      </c>
      <c r="E195" s="175" t="s">
        <v>297</v>
      </c>
      <c r="F195" s="176" t="s">
        <v>298</v>
      </c>
      <c r="G195" s="177" t="s">
        <v>148</v>
      </c>
      <c r="H195" s="178">
        <v>203.5</v>
      </c>
      <c r="I195" s="179"/>
      <c r="J195" s="180">
        <f>ROUND(I195*H195,2)</f>
        <v>0</v>
      </c>
      <c r="K195" s="181"/>
      <c r="L195" s="182"/>
      <c r="M195" s="183" t="s">
        <v>1</v>
      </c>
      <c r="N195" s="184" t="s">
        <v>40</v>
      </c>
      <c r="O195" s="61"/>
      <c r="P195" s="161">
        <f>O195*H195</f>
        <v>0</v>
      </c>
      <c r="Q195" s="161">
        <v>7.92E-3</v>
      </c>
      <c r="R195" s="161">
        <f>Q195*H195</f>
        <v>1.61172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200</v>
      </c>
      <c r="AT195" s="163" t="s">
        <v>170</v>
      </c>
      <c r="AU195" s="163" t="s">
        <v>142</v>
      </c>
      <c r="AY195" s="17" t="s">
        <v>134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7" t="s">
        <v>142</v>
      </c>
      <c r="BK195" s="164">
        <f>ROUND(I195*H195,2)</f>
        <v>0</v>
      </c>
      <c r="BL195" s="17" t="s">
        <v>194</v>
      </c>
      <c r="BM195" s="163" t="s">
        <v>745</v>
      </c>
    </row>
    <row r="196" spans="1:65" s="13" customFormat="1" ht="11.25">
      <c r="B196" s="165"/>
      <c r="D196" s="166" t="s">
        <v>144</v>
      </c>
      <c r="E196" s="167" t="s">
        <v>1</v>
      </c>
      <c r="F196" s="168" t="s">
        <v>300</v>
      </c>
      <c r="H196" s="169">
        <v>203.5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144</v>
      </c>
      <c r="AU196" s="167" t="s">
        <v>142</v>
      </c>
      <c r="AV196" s="13" t="s">
        <v>142</v>
      </c>
      <c r="AW196" s="13" t="s">
        <v>30</v>
      </c>
      <c r="AX196" s="13" t="s">
        <v>82</v>
      </c>
      <c r="AY196" s="167" t="s">
        <v>134</v>
      </c>
    </row>
    <row r="197" spans="1:65" s="2" customFormat="1" ht="44.25" customHeight="1">
      <c r="A197" s="32"/>
      <c r="B197" s="150"/>
      <c r="C197" s="151" t="s">
        <v>200</v>
      </c>
      <c r="D197" s="151" t="s">
        <v>137</v>
      </c>
      <c r="E197" s="152" t="s">
        <v>301</v>
      </c>
      <c r="F197" s="153" t="s">
        <v>302</v>
      </c>
      <c r="G197" s="154" t="s">
        <v>140</v>
      </c>
      <c r="H197" s="155">
        <v>9.3919999999999995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40</v>
      </c>
      <c r="O197" s="61"/>
      <c r="P197" s="161">
        <f>O197*H197</f>
        <v>0</v>
      </c>
      <c r="Q197" s="161">
        <v>2.2350169999999999E-2</v>
      </c>
      <c r="R197" s="161">
        <f>Q197*H197</f>
        <v>0.20991279663999998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194</v>
      </c>
      <c r="AT197" s="163" t="s">
        <v>137</v>
      </c>
      <c r="AU197" s="163" t="s">
        <v>142</v>
      </c>
      <c r="AY197" s="17" t="s">
        <v>134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7" t="s">
        <v>142</v>
      </c>
      <c r="BK197" s="164">
        <f>ROUND(I197*H197,2)</f>
        <v>0</v>
      </c>
      <c r="BL197" s="17" t="s">
        <v>194</v>
      </c>
      <c r="BM197" s="163" t="s">
        <v>746</v>
      </c>
    </row>
    <row r="198" spans="1:65" s="2" customFormat="1" ht="24.2" customHeight="1">
      <c r="A198" s="32"/>
      <c r="B198" s="150"/>
      <c r="C198" s="151" t="s">
        <v>304</v>
      </c>
      <c r="D198" s="151" t="s">
        <v>137</v>
      </c>
      <c r="E198" s="152" t="s">
        <v>305</v>
      </c>
      <c r="F198" s="153" t="s">
        <v>306</v>
      </c>
      <c r="G198" s="154" t="s">
        <v>156</v>
      </c>
      <c r="H198" s="155">
        <v>7.6189999999999998</v>
      </c>
      <c r="I198" s="156"/>
      <c r="J198" s="157">
        <f>ROUND(I198*H198,2)</f>
        <v>0</v>
      </c>
      <c r="K198" s="158"/>
      <c r="L198" s="33"/>
      <c r="M198" s="159" t="s">
        <v>1</v>
      </c>
      <c r="N198" s="160" t="s">
        <v>40</v>
      </c>
      <c r="O198" s="61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3" t="s">
        <v>194</v>
      </c>
      <c r="AT198" s="163" t="s">
        <v>137</v>
      </c>
      <c r="AU198" s="163" t="s">
        <v>142</v>
      </c>
      <c r="AY198" s="17" t="s">
        <v>134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7" t="s">
        <v>142</v>
      </c>
      <c r="BK198" s="164">
        <f>ROUND(I198*H198,2)</f>
        <v>0</v>
      </c>
      <c r="BL198" s="17" t="s">
        <v>194</v>
      </c>
      <c r="BM198" s="163" t="s">
        <v>747</v>
      </c>
    </row>
    <row r="199" spans="1:65" s="12" customFormat="1" ht="22.9" customHeight="1">
      <c r="B199" s="137"/>
      <c r="D199" s="138" t="s">
        <v>73</v>
      </c>
      <c r="E199" s="148" t="s">
        <v>308</v>
      </c>
      <c r="F199" s="148" t="s">
        <v>309</v>
      </c>
      <c r="I199" s="140"/>
      <c r="J199" s="149">
        <f>BK199</f>
        <v>0</v>
      </c>
      <c r="L199" s="137"/>
      <c r="M199" s="142"/>
      <c r="N199" s="143"/>
      <c r="O199" s="143"/>
      <c r="P199" s="144">
        <f>SUM(P200:P229)</f>
        <v>0</v>
      </c>
      <c r="Q199" s="143"/>
      <c r="R199" s="144">
        <f>SUM(R200:R229)</f>
        <v>0.23175400000000004</v>
      </c>
      <c r="S199" s="143"/>
      <c r="T199" s="145">
        <f>SUM(T200:T229)</f>
        <v>1.5375712500000001</v>
      </c>
      <c r="AR199" s="138" t="s">
        <v>142</v>
      </c>
      <c r="AT199" s="146" t="s">
        <v>73</v>
      </c>
      <c r="AU199" s="146" t="s">
        <v>82</v>
      </c>
      <c r="AY199" s="138" t="s">
        <v>134</v>
      </c>
      <c r="BK199" s="147">
        <f>SUM(BK200:BK229)</f>
        <v>0</v>
      </c>
    </row>
    <row r="200" spans="1:65" s="2" customFormat="1" ht="24.2" customHeight="1">
      <c r="A200" s="32"/>
      <c r="B200" s="150"/>
      <c r="C200" s="151" t="s">
        <v>310</v>
      </c>
      <c r="D200" s="151" t="s">
        <v>137</v>
      </c>
      <c r="E200" s="152" t="s">
        <v>311</v>
      </c>
      <c r="F200" s="153" t="s">
        <v>312</v>
      </c>
      <c r="G200" s="154" t="s">
        <v>148</v>
      </c>
      <c r="H200" s="155">
        <v>186.375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40</v>
      </c>
      <c r="O200" s="61"/>
      <c r="P200" s="161">
        <f>O200*H200</f>
        <v>0</v>
      </c>
      <c r="Q200" s="161">
        <v>0</v>
      </c>
      <c r="R200" s="161">
        <f>Q200*H200</f>
        <v>0</v>
      </c>
      <c r="S200" s="161">
        <v>7.5100000000000002E-3</v>
      </c>
      <c r="T200" s="162">
        <f>S200*H200</f>
        <v>1.39967625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194</v>
      </c>
      <c r="AT200" s="163" t="s">
        <v>137</v>
      </c>
      <c r="AU200" s="163" t="s">
        <v>142</v>
      </c>
      <c r="AY200" s="17" t="s">
        <v>134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7" t="s">
        <v>142</v>
      </c>
      <c r="BK200" s="164">
        <f>ROUND(I200*H200,2)</f>
        <v>0</v>
      </c>
      <c r="BL200" s="17" t="s">
        <v>194</v>
      </c>
      <c r="BM200" s="163" t="s">
        <v>748</v>
      </c>
    </row>
    <row r="201" spans="1:65" s="14" customFormat="1" ht="11.25">
      <c r="B201" s="185"/>
      <c r="D201" s="166" t="s">
        <v>144</v>
      </c>
      <c r="E201" s="186" t="s">
        <v>1</v>
      </c>
      <c r="F201" s="187" t="s">
        <v>314</v>
      </c>
      <c r="H201" s="186" t="s">
        <v>1</v>
      </c>
      <c r="I201" s="188"/>
      <c r="L201" s="185"/>
      <c r="M201" s="189"/>
      <c r="N201" s="190"/>
      <c r="O201" s="190"/>
      <c r="P201" s="190"/>
      <c r="Q201" s="190"/>
      <c r="R201" s="190"/>
      <c r="S201" s="190"/>
      <c r="T201" s="191"/>
      <c r="AT201" s="186" t="s">
        <v>144</v>
      </c>
      <c r="AU201" s="186" t="s">
        <v>142</v>
      </c>
      <c r="AV201" s="14" t="s">
        <v>82</v>
      </c>
      <c r="AW201" s="14" t="s">
        <v>30</v>
      </c>
      <c r="AX201" s="14" t="s">
        <v>74</v>
      </c>
      <c r="AY201" s="186" t="s">
        <v>134</v>
      </c>
    </row>
    <row r="202" spans="1:65" s="13" customFormat="1" ht="11.25">
      <c r="B202" s="165"/>
      <c r="D202" s="166" t="s">
        <v>144</v>
      </c>
      <c r="E202" s="167" t="s">
        <v>1</v>
      </c>
      <c r="F202" s="168" t="s">
        <v>315</v>
      </c>
      <c r="H202" s="169">
        <v>186.375</v>
      </c>
      <c r="I202" s="170"/>
      <c r="L202" s="165"/>
      <c r="M202" s="171"/>
      <c r="N202" s="172"/>
      <c r="O202" s="172"/>
      <c r="P202" s="172"/>
      <c r="Q202" s="172"/>
      <c r="R202" s="172"/>
      <c r="S202" s="172"/>
      <c r="T202" s="173"/>
      <c r="AT202" s="167" t="s">
        <v>144</v>
      </c>
      <c r="AU202" s="167" t="s">
        <v>142</v>
      </c>
      <c r="AV202" s="13" t="s">
        <v>142</v>
      </c>
      <c r="AW202" s="13" t="s">
        <v>30</v>
      </c>
      <c r="AX202" s="13" t="s">
        <v>82</v>
      </c>
      <c r="AY202" s="167" t="s">
        <v>134</v>
      </c>
    </row>
    <row r="203" spans="1:65" s="2" customFormat="1" ht="24.2" customHeight="1">
      <c r="A203" s="32"/>
      <c r="B203" s="150"/>
      <c r="C203" s="151" t="s">
        <v>316</v>
      </c>
      <c r="D203" s="151" t="s">
        <v>137</v>
      </c>
      <c r="E203" s="152" t="s">
        <v>317</v>
      </c>
      <c r="F203" s="153" t="s">
        <v>318</v>
      </c>
      <c r="G203" s="154" t="s">
        <v>267</v>
      </c>
      <c r="H203" s="155">
        <v>54.65</v>
      </c>
      <c r="I203" s="156"/>
      <c r="J203" s="157">
        <f>ROUND(I203*H203,2)</f>
        <v>0</v>
      </c>
      <c r="K203" s="158"/>
      <c r="L203" s="33"/>
      <c r="M203" s="159" t="s">
        <v>1</v>
      </c>
      <c r="N203" s="160" t="s">
        <v>40</v>
      </c>
      <c r="O203" s="61"/>
      <c r="P203" s="161">
        <f>O203*H203</f>
        <v>0</v>
      </c>
      <c r="Q203" s="161">
        <v>0</v>
      </c>
      <c r="R203" s="161">
        <f>Q203*H203</f>
        <v>0</v>
      </c>
      <c r="S203" s="161">
        <v>2.3E-3</v>
      </c>
      <c r="T203" s="162">
        <f>S203*H203</f>
        <v>0.125695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3" t="s">
        <v>194</v>
      </c>
      <c r="AT203" s="163" t="s">
        <v>137</v>
      </c>
      <c r="AU203" s="163" t="s">
        <v>142</v>
      </c>
      <c r="AY203" s="17" t="s">
        <v>134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7" t="s">
        <v>142</v>
      </c>
      <c r="BK203" s="164">
        <f>ROUND(I203*H203,2)</f>
        <v>0</v>
      </c>
      <c r="BL203" s="17" t="s">
        <v>194</v>
      </c>
      <c r="BM203" s="163" t="s">
        <v>749</v>
      </c>
    </row>
    <row r="204" spans="1:65" s="13" customFormat="1" ht="11.25">
      <c r="B204" s="165"/>
      <c r="D204" s="166" t="s">
        <v>144</v>
      </c>
      <c r="E204" s="167" t="s">
        <v>1</v>
      </c>
      <c r="F204" s="168" t="s">
        <v>320</v>
      </c>
      <c r="H204" s="169">
        <v>54.65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144</v>
      </c>
      <c r="AU204" s="167" t="s">
        <v>142</v>
      </c>
      <c r="AV204" s="13" t="s">
        <v>142</v>
      </c>
      <c r="AW204" s="13" t="s">
        <v>30</v>
      </c>
      <c r="AX204" s="13" t="s">
        <v>82</v>
      </c>
      <c r="AY204" s="167" t="s">
        <v>134</v>
      </c>
    </row>
    <row r="205" spans="1:65" s="2" customFormat="1" ht="33" customHeight="1">
      <c r="A205" s="32"/>
      <c r="B205" s="150"/>
      <c r="C205" s="151" t="s">
        <v>321</v>
      </c>
      <c r="D205" s="151" t="s">
        <v>137</v>
      </c>
      <c r="E205" s="152" t="s">
        <v>322</v>
      </c>
      <c r="F205" s="153" t="s">
        <v>323</v>
      </c>
      <c r="G205" s="154" t="s">
        <v>213</v>
      </c>
      <c r="H205" s="155">
        <v>4</v>
      </c>
      <c r="I205" s="156"/>
      <c r="J205" s="157">
        <f>ROUND(I205*H205,2)</f>
        <v>0</v>
      </c>
      <c r="K205" s="158"/>
      <c r="L205" s="33"/>
      <c r="M205" s="159" t="s">
        <v>1</v>
      </c>
      <c r="N205" s="160" t="s">
        <v>40</v>
      </c>
      <c r="O205" s="61"/>
      <c r="P205" s="161">
        <f>O205*H205</f>
        <v>0</v>
      </c>
      <c r="Q205" s="161">
        <v>0</v>
      </c>
      <c r="R205" s="161">
        <f>Q205*H205</f>
        <v>0</v>
      </c>
      <c r="S205" s="161">
        <v>3.0500000000000002E-3</v>
      </c>
      <c r="T205" s="162">
        <f>S205*H205</f>
        <v>1.2200000000000001E-2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3" t="s">
        <v>194</v>
      </c>
      <c r="AT205" s="163" t="s">
        <v>137</v>
      </c>
      <c r="AU205" s="163" t="s">
        <v>142</v>
      </c>
      <c r="AY205" s="17" t="s">
        <v>134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7" t="s">
        <v>142</v>
      </c>
      <c r="BK205" s="164">
        <f>ROUND(I205*H205,2)</f>
        <v>0</v>
      </c>
      <c r="BL205" s="17" t="s">
        <v>194</v>
      </c>
      <c r="BM205" s="163" t="s">
        <v>750</v>
      </c>
    </row>
    <row r="206" spans="1:65" s="2" customFormat="1" ht="33" customHeight="1">
      <c r="A206" s="32"/>
      <c r="B206" s="150"/>
      <c r="C206" s="151" t="s">
        <v>325</v>
      </c>
      <c r="D206" s="151" t="s">
        <v>137</v>
      </c>
      <c r="E206" s="152" t="s">
        <v>326</v>
      </c>
      <c r="F206" s="153" t="s">
        <v>327</v>
      </c>
      <c r="G206" s="154" t="s">
        <v>267</v>
      </c>
      <c r="H206" s="155">
        <v>14.2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40</v>
      </c>
      <c r="O206" s="61"/>
      <c r="P206" s="161">
        <f>O206*H206</f>
        <v>0</v>
      </c>
      <c r="Q206" s="161">
        <v>4.1599999999999996E-3</v>
      </c>
      <c r="R206" s="161">
        <f>Q206*H206</f>
        <v>5.9071999999999993E-2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194</v>
      </c>
      <c r="AT206" s="163" t="s">
        <v>137</v>
      </c>
      <c r="AU206" s="163" t="s">
        <v>142</v>
      </c>
      <c r="AY206" s="17" t="s">
        <v>134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7" t="s">
        <v>142</v>
      </c>
      <c r="BK206" s="164">
        <f>ROUND(I206*H206,2)</f>
        <v>0</v>
      </c>
      <c r="BL206" s="17" t="s">
        <v>194</v>
      </c>
      <c r="BM206" s="163" t="s">
        <v>751</v>
      </c>
    </row>
    <row r="207" spans="1:65" s="14" customFormat="1" ht="11.25">
      <c r="B207" s="185"/>
      <c r="D207" s="166" t="s">
        <v>144</v>
      </c>
      <c r="E207" s="186" t="s">
        <v>1</v>
      </c>
      <c r="F207" s="187" t="s">
        <v>329</v>
      </c>
      <c r="H207" s="186" t="s">
        <v>1</v>
      </c>
      <c r="I207" s="188"/>
      <c r="L207" s="185"/>
      <c r="M207" s="189"/>
      <c r="N207" s="190"/>
      <c r="O207" s="190"/>
      <c r="P207" s="190"/>
      <c r="Q207" s="190"/>
      <c r="R207" s="190"/>
      <c r="S207" s="190"/>
      <c r="T207" s="191"/>
      <c r="AT207" s="186" t="s">
        <v>144</v>
      </c>
      <c r="AU207" s="186" t="s">
        <v>142</v>
      </c>
      <c r="AV207" s="14" t="s">
        <v>82</v>
      </c>
      <c r="AW207" s="14" t="s">
        <v>30</v>
      </c>
      <c r="AX207" s="14" t="s">
        <v>74</v>
      </c>
      <c r="AY207" s="186" t="s">
        <v>134</v>
      </c>
    </row>
    <row r="208" spans="1:65" s="13" customFormat="1" ht="11.25">
      <c r="B208" s="165"/>
      <c r="D208" s="166" t="s">
        <v>144</v>
      </c>
      <c r="E208" s="167" t="s">
        <v>1</v>
      </c>
      <c r="F208" s="168" t="s">
        <v>330</v>
      </c>
      <c r="H208" s="169">
        <v>14.2</v>
      </c>
      <c r="I208" s="170"/>
      <c r="L208" s="165"/>
      <c r="M208" s="171"/>
      <c r="N208" s="172"/>
      <c r="O208" s="172"/>
      <c r="P208" s="172"/>
      <c r="Q208" s="172"/>
      <c r="R208" s="172"/>
      <c r="S208" s="172"/>
      <c r="T208" s="173"/>
      <c r="AT208" s="167" t="s">
        <v>144</v>
      </c>
      <c r="AU208" s="167" t="s">
        <v>142</v>
      </c>
      <c r="AV208" s="13" t="s">
        <v>142</v>
      </c>
      <c r="AW208" s="13" t="s">
        <v>30</v>
      </c>
      <c r="AX208" s="13" t="s">
        <v>82</v>
      </c>
      <c r="AY208" s="167" t="s">
        <v>134</v>
      </c>
    </row>
    <row r="209" spans="1:65" s="2" customFormat="1" ht="33" customHeight="1">
      <c r="A209" s="32"/>
      <c r="B209" s="150"/>
      <c r="C209" s="151" t="s">
        <v>331</v>
      </c>
      <c r="D209" s="151" t="s">
        <v>137</v>
      </c>
      <c r="E209" s="152" t="s">
        <v>332</v>
      </c>
      <c r="F209" s="153" t="s">
        <v>333</v>
      </c>
      <c r="G209" s="154" t="s">
        <v>267</v>
      </c>
      <c r="H209" s="155">
        <v>40.6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40</v>
      </c>
      <c r="O209" s="61"/>
      <c r="P209" s="161">
        <f>O209*H209</f>
        <v>0</v>
      </c>
      <c r="Q209" s="161">
        <v>2.8600000000000001E-3</v>
      </c>
      <c r="R209" s="161">
        <f>Q209*H209</f>
        <v>0.11611600000000001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194</v>
      </c>
      <c r="AT209" s="163" t="s">
        <v>137</v>
      </c>
      <c r="AU209" s="163" t="s">
        <v>142</v>
      </c>
      <c r="AY209" s="17" t="s">
        <v>134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7" t="s">
        <v>142</v>
      </c>
      <c r="BK209" s="164">
        <f>ROUND(I209*H209,2)</f>
        <v>0</v>
      </c>
      <c r="BL209" s="17" t="s">
        <v>194</v>
      </c>
      <c r="BM209" s="163" t="s">
        <v>752</v>
      </c>
    </row>
    <row r="210" spans="1:65" s="14" customFormat="1" ht="11.25">
      <c r="B210" s="185"/>
      <c r="D210" s="166" t="s">
        <v>144</v>
      </c>
      <c r="E210" s="186" t="s">
        <v>1</v>
      </c>
      <c r="F210" s="187" t="s">
        <v>335</v>
      </c>
      <c r="H210" s="186" t="s">
        <v>1</v>
      </c>
      <c r="I210" s="188"/>
      <c r="L210" s="185"/>
      <c r="M210" s="189"/>
      <c r="N210" s="190"/>
      <c r="O210" s="190"/>
      <c r="P210" s="190"/>
      <c r="Q210" s="190"/>
      <c r="R210" s="190"/>
      <c r="S210" s="190"/>
      <c r="T210" s="191"/>
      <c r="AT210" s="186" t="s">
        <v>144</v>
      </c>
      <c r="AU210" s="186" t="s">
        <v>142</v>
      </c>
      <c r="AV210" s="14" t="s">
        <v>82</v>
      </c>
      <c r="AW210" s="14" t="s">
        <v>30</v>
      </c>
      <c r="AX210" s="14" t="s">
        <v>74</v>
      </c>
      <c r="AY210" s="186" t="s">
        <v>134</v>
      </c>
    </row>
    <row r="211" spans="1:65" s="13" customFormat="1" ht="11.25">
      <c r="B211" s="165"/>
      <c r="D211" s="166" t="s">
        <v>144</v>
      </c>
      <c r="E211" s="167" t="s">
        <v>1</v>
      </c>
      <c r="F211" s="168" t="s">
        <v>336</v>
      </c>
      <c r="H211" s="169">
        <v>40.6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144</v>
      </c>
      <c r="AU211" s="167" t="s">
        <v>142</v>
      </c>
      <c r="AV211" s="13" t="s">
        <v>142</v>
      </c>
      <c r="AW211" s="13" t="s">
        <v>30</v>
      </c>
      <c r="AX211" s="13" t="s">
        <v>82</v>
      </c>
      <c r="AY211" s="167" t="s">
        <v>134</v>
      </c>
    </row>
    <row r="212" spans="1:65" s="2" customFormat="1" ht="33" customHeight="1">
      <c r="A212" s="32"/>
      <c r="B212" s="150"/>
      <c r="C212" s="151" t="s">
        <v>337</v>
      </c>
      <c r="D212" s="151" t="s">
        <v>137</v>
      </c>
      <c r="E212" s="152" t="s">
        <v>338</v>
      </c>
      <c r="F212" s="153" t="s">
        <v>339</v>
      </c>
      <c r="G212" s="154" t="s">
        <v>213</v>
      </c>
      <c r="H212" s="155">
        <v>4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40</v>
      </c>
      <c r="O212" s="61"/>
      <c r="P212" s="161">
        <f>O212*H212</f>
        <v>0</v>
      </c>
      <c r="Q212" s="161">
        <v>1.6019999999999999E-3</v>
      </c>
      <c r="R212" s="161">
        <f>Q212*H212</f>
        <v>6.4079999999999996E-3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194</v>
      </c>
      <c r="AT212" s="163" t="s">
        <v>137</v>
      </c>
      <c r="AU212" s="163" t="s">
        <v>142</v>
      </c>
      <c r="AY212" s="17" t="s">
        <v>134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7" t="s">
        <v>142</v>
      </c>
      <c r="BK212" s="164">
        <f>ROUND(I212*H212,2)</f>
        <v>0</v>
      </c>
      <c r="BL212" s="17" t="s">
        <v>194</v>
      </c>
      <c r="BM212" s="163" t="s">
        <v>753</v>
      </c>
    </row>
    <row r="213" spans="1:65" s="2" customFormat="1" ht="24.2" customHeight="1">
      <c r="A213" s="32"/>
      <c r="B213" s="150"/>
      <c r="C213" s="151" t="s">
        <v>341</v>
      </c>
      <c r="D213" s="151" t="s">
        <v>137</v>
      </c>
      <c r="E213" s="152" t="s">
        <v>342</v>
      </c>
      <c r="F213" s="153" t="s">
        <v>343</v>
      </c>
      <c r="G213" s="154" t="s">
        <v>267</v>
      </c>
      <c r="H213" s="155">
        <v>14.2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40</v>
      </c>
      <c r="O213" s="61"/>
      <c r="P213" s="161">
        <f>O213*H213</f>
        <v>0</v>
      </c>
      <c r="Q213" s="161">
        <v>1.5900000000000001E-3</v>
      </c>
      <c r="R213" s="161">
        <f>Q213*H213</f>
        <v>2.2578000000000001E-2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194</v>
      </c>
      <c r="AT213" s="163" t="s">
        <v>137</v>
      </c>
      <c r="AU213" s="163" t="s">
        <v>142</v>
      </c>
      <c r="AY213" s="17" t="s">
        <v>134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7" t="s">
        <v>142</v>
      </c>
      <c r="BK213" s="164">
        <f>ROUND(I213*H213,2)</f>
        <v>0</v>
      </c>
      <c r="BL213" s="17" t="s">
        <v>194</v>
      </c>
      <c r="BM213" s="163" t="s">
        <v>754</v>
      </c>
    </row>
    <row r="214" spans="1:65" s="14" customFormat="1" ht="11.25">
      <c r="B214" s="185"/>
      <c r="D214" s="166" t="s">
        <v>144</v>
      </c>
      <c r="E214" s="186" t="s">
        <v>1</v>
      </c>
      <c r="F214" s="187" t="s">
        <v>345</v>
      </c>
      <c r="H214" s="186" t="s">
        <v>1</v>
      </c>
      <c r="I214" s="188"/>
      <c r="L214" s="185"/>
      <c r="M214" s="189"/>
      <c r="N214" s="190"/>
      <c r="O214" s="190"/>
      <c r="P214" s="190"/>
      <c r="Q214" s="190"/>
      <c r="R214" s="190"/>
      <c r="S214" s="190"/>
      <c r="T214" s="191"/>
      <c r="AT214" s="186" t="s">
        <v>144</v>
      </c>
      <c r="AU214" s="186" t="s">
        <v>142</v>
      </c>
      <c r="AV214" s="14" t="s">
        <v>82</v>
      </c>
      <c r="AW214" s="14" t="s">
        <v>30</v>
      </c>
      <c r="AX214" s="14" t="s">
        <v>74</v>
      </c>
      <c r="AY214" s="186" t="s">
        <v>134</v>
      </c>
    </row>
    <row r="215" spans="1:65" s="13" customFormat="1" ht="11.25">
      <c r="B215" s="165"/>
      <c r="D215" s="166" t="s">
        <v>144</v>
      </c>
      <c r="E215" s="167" t="s">
        <v>1</v>
      </c>
      <c r="F215" s="168" t="s">
        <v>330</v>
      </c>
      <c r="H215" s="169">
        <v>14.2</v>
      </c>
      <c r="I215" s="170"/>
      <c r="L215" s="165"/>
      <c r="M215" s="171"/>
      <c r="N215" s="172"/>
      <c r="O215" s="172"/>
      <c r="P215" s="172"/>
      <c r="Q215" s="172"/>
      <c r="R215" s="172"/>
      <c r="S215" s="172"/>
      <c r="T215" s="173"/>
      <c r="AT215" s="167" t="s">
        <v>144</v>
      </c>
      <c r="AU215" s="167" t="s">
        <v>142</v>
      </c>
      <c r="AV215" s="13" t="s">
        <v>142</v>
      </c>
      <c r="AW215" s="13" t="s">
        <v>30</v>
      </c>
      <c r="AX215" s="13" t="s">
        <v>82</v>
      </c>
      <c r="AY215" s="167" t="s">
        <v>134</v>
      </c>
    </row>
    <row r="216" spans="1:65" s="2" customFormat="1" ht="33" customHeight="1">
      <c r="A216" s="32"/>
      <c r="B216" s="150"/>
      <c r="C216" s="151" t="s">
        <v>346</v>
      </c>
      <c r="D216" s="151" t="s">
        <v>137</v>
      </c>
      <c r="E216" s="152" t="s">
        <v>347</v>
      </c>
      <c r="F216" s="153" t="s">
        <v>348</v>
      </c>
      <c r="G216" s="154" t="s">
        <v>213</v>
      </c>
      <c r="H216" s="155">
        <v>2</v>
      </c>
      <c r="I216" s="156"/>
      <c r="J216" s="157">
        <f>ROUND(I216*H216,2)</f>
        <v>0</v>
      </c>
      <c r="K216" s="158"/>
      <c r="L216" s="33"/>
      <c r="M216" s="159" t="s">
        <v>1</v>
      </c>
      <c r="N216" s="160" t="s">
        <v>40</v>
      </c>
      <c r="O216" s="61"/>
      <c r="P216" s="161">
        <f>O216*H216</f>
        <v>0</v>
      </c>
      <c r="Q216" s="161">
        <v>1.57E-3</v>
      </c>
      <c r="R216" s="161">
        <f>Q216*H216</f>
        <v>3.14E-3</v>
      </c>
      <c r="S216" s="161">
        <v>0</v>
      </c>
      <c r="T216" s="162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3" t="s">
        <v>194</v>
      </c>
      <c r="AT216" s="163" t="s">
        <v>137</v>
      </c>
      <c r="AU216" s="163" t="s">
        <v>142</v>
      </c>
      <c r="AY216" s="17" t="s">
        <v>134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7" t="s">
        <v>142</v>
      </c>
      <c r="BK216" s="164">
        <f>ROUND(I216*H216,2)</f>
        <v>0</v>
      </c>
      <c r="BL216" s="17" t="s">
        <v>194</v>
      </c>
      <c r="BM216" s="163" t="s">
        <v>755</v>
      </c>
    </row>
    <row r="217" spans="1:65" s="14" customFormat="1" ht="11.25">
      <c r="B217" s="185"/>
      <c r="D217" s="166" t="s">
        <v>144</v>
      </c>
      <c r="E217" s="186" t="s">
        <v>1</v>
      </c>
      <c r="F217" s="187" t="s">
        <v>350</v>
      </c>
      <c r="H217" s="186" t="s">
        <v>1</v>
      </c>
      <c r="I217" s="188"/>
      <c r="L217" s="185"/>
      <c r="M217" s="189"/>
      <c r="N217" s="190"/>
      <c r="O217" s="190"/>
      <c r="P217" s="190"/>
      <c r="Q217" s="190"/>
      <c r="R217" s="190"/>
      <c r="S217" s="190"/>
      <c r="T217" s="191"/>
      <c r="AT217" s="186" t="s">
        <v>144</v>
      </c>
      <c r="AU217" s="186" t="s">
        <v>142</v>
      </c>
      <c r="AV217" s="14" t="s">
        <v>82</v>
      </c>
      <c r="AW217" s="14" t="s">
        <v>30</v>
      </c>
      <c r="AX217" s="14" t="s">
        <v>74</v>
      </c>
      <c r="AY217" s="186" t="s">
        <v>134</v>
      </c>
    </row>
    <row r="218" spans="1:65" s="13" customFormat="1" ht="11.25">
      <c r="B218" s="165"/>
      <c r="D218" s="166" t="s">
        <v>144</v>
      </c>
      <c r="E218" s="167" t="s">
        <v>1</v>
      </c>
      <c r="F218" s="168" t="s">
        <v>142</v>
      </c>
      <c r="H218" s="169">
        <v>2</v>
      </c>
      <c r="I218" s="170"/>
      <c r="L218" s="165"/>
      <c r="M218" s="171"/>
      <c r="N218" s="172"/>
      <c r="O218" s="172"/>
      <c r="P218" s="172"/>
      <c r="Q218" s="172"/>
      <c r="R218" s="172"/>
      <c r="S218" s="172"/>
      <c r="T218" s="173"/>
      <c r="AT218" s="167" t="s">
        <v>144</v>
      </c>
      <c r="AU218" s="167" t="s">
        <v>142</v>
      </c>
      <c r="AV218" s="13" t="s">
        <v>142</v>
      </c>
      <c r="AW218" s="13" t="s">
        <v>30</v>
      </c>
      <c r="AX218" s="13" t="s">
        <v>82</v>
      </c>
      <c r="AY218" s="167" t="s">
        <v>134</v>
      </c>
    </row>
    <row r="219" spans="1:65" s="2" customFormat="1" ht="33" customHeight="1">
      <c r="A219" s="32"/>
      <c r="B219" s="150"/>
      <c r="C219" s="151" t="s">
        <v>351</v>
      </c>
      <c r="D219" s="151" t="s">
        <v>137</v>
      </c>
      <c r="E219" s="152" t="s">
        <v>352</v>
      </c>
      <c r="F219" s="153" t="s">
        <v>353</v>
      </c>
      <c r="G219" s="154" t="s">
        <v>213</v>
      </c>
      <c r="H219" s="155">
        <v>6</v>
      </c>
      <c r="I219" s="156"/>
      <c r="J219" s="157">
        <f>ROUND(I219*H219,2)</f>
        <v>0</v>
      </c>
      <c r="K219" s="158"/>
      <c r="L219" s="33"/>
      <c r="M219" s="159" t="s">
        <v>1</v>
      </c>
      <c r="N219" s="160" t="s">
        <v>40</v>
      </c>
      <c r="O219" s="61"/>
      <c r="P219" s="161">
        <f>O219*H219</f>
        <v>0</v>
      </c>
      <c r="Q219" s="161">
        <v>9.0000000000000006E-5</v>
      </c>
      <c r="R219" s="161">
        <f>Q219*H219</f>
        <v>5.4000000000000001E-4</v>
      </c>
      <c r="S219" s="161">
        <v>0</v>
      </c>
      <c r="T219" s="162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3" t="s">
        <v>194</v>
      </c>
      <c r="AT219" s="163" t="s">
        <v>137</v>
      </c>
      <c r="AU219" s="163" t="s">
        <v>142</v>
      </c>
      <c r="AY219" s="17" t="s">
        <v>134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7" t="s">
        <v>142</v>
      </c>
      <c r="BK219" s="164">
        <f>ROUND(I219*H219,2)</f>
        <v>0</v>
      </c>
      <c r="BL219" s="17" t="s">
        <v>194</v>
      </c>
      <c r="BM219" s="163" t="s">
        <v>756</v>
      </c>
    </row>
    <row r="220" spans="1:65" s="14" customFormat="1" ht="11.25">
      <c r="B220" s="185"/>
      <c r="D220" s="166" t="s">
        <v>144</v>
      </c>
      <c r="E220" s="186" t="s">
        <v>1</v>
      </c>
      <c r="F220" s="187" t="s">
        <v>355</v>
      </c>
      <c r="H220" s="186" t="s">
        <v>1</v>
      </c>
      <c r="I220" s="188"/>
      <c r="L220" s="185"/>
      <c r="M220" s="189"/>
      <c r="N220" s="190"/>
      <c r="O220" s="190"/>
      <c r="P220" s="190"/>
      <c r="Q220" s="190"/>
      <c r="R220" s="190"/>
      <c r="S220" s="190"/>
      <c r="T220" s="191"/>
      <c r="AT220" s="186" t="s">
        <v>144</v>
      </c>
      <c r="AU220" s="186" t="s">
        <v>142</v>
      </c>
      <c r="AV220" s="14" t="s">
        <v>82</v>
      </c>
      <c r="AW220" s="14" t="s">
        <v>30</v>
      </c>
      <c r="AX220" s="14" t="s">
        <v>74</v>
      </c>
      <c r="AY220" s="186" t="s">
        <v>134</v>
      </c>
    </row>
    <row r="221" spans="1:65" s="13" customFormat="1" ht="11.25">
      <c r="B221" s="165"/>
      <c r="D221" s="166" t="s">
        <v>144</v>
      </c>
      <c r="E221" s="167" t="s">
        <v>1</v>
      </c>
      <c r="F221" s="168" t="s">
        <v>141</v>
      </c>
      <c r="H221" s="169">
        <v>4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144</v>
      </c>
      <c r="AU221" s="167" t="s">
        <v>142</v>
      </c>
      <c r="AV221" s="13" t="s">
        <v>142</v>
      </c>
      <c r="AW221" s="13" t="s">
        <v>30</v>
      </c>
      <c r="AX221" s="13" t="s">
        <v>74</v>
      </c>
      <c r="AY221" s="167" t="s">
        <v>134</v>
      </c>
    </row>
    <row r="222" spans="1:65" s="14" customFormat="1" ht="11.25">
      <c r="B222" s="185"/>
      <c r="D222" s="166" t="s">
        <v>144</v>
      </c>
      <c r="E222" s="186" t="s">
        <v>1</v>
      </c>
      <c r="F222" s="187" t="s">
        <v>356</v>
      </c>
      <c r="H222" s="186" t="s">
        <v>1</v>
      </c>
      <c r="I222" s="188"/>
      <c r="L222" s="185"/>
      <c r="M222" s="189"/>
      <c r="N222" s="190"/>
      <c r="O222" s="190"/>
      <c r="P222" s="190"/>
      <c r="Q222" s="190"/>
      <c r="R222" s="190"/>
      <c r="S222" s="190"/>
      <c r="T222" s="191"/>
      <c r="AT222" s="186" t="s">
        <v>144</v>
      </c>
      <c r="AU222" s="186" t="s">
        <v>142</v>
      </c>
      <c r="AV222" s="14" t="s">
        <v>82</v>
      </c>
      <c r="AW222" s="14" t="s">
        <v>30</v>
      </c>
      <c r="AX222" s="14" t="s">
        <v>74</v>
      </c>
      <c r="AY222" s="186" t="s">
        <v>134</v>
      </c>
    </row>
    <row r="223" spans="1:65" s="13" customFormat="1" ht="11.25">
      <c r="B223" s="165"/>
      <c r="D223" s="166" t="s">
        <v>144</v>
      </c>
      <c r="E223" s="167" t="s">
        <v>1</v>
      </c>
      <c r="F223" s="168" t="s">
        <v>142</v>
      </c>
      <c r="H223" s="169">
        <v>2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144</v>
      </c>
      <c r="AU223" s="167" t="s">
        <v>142</v>
      </c>
      <c r="AV223" s="13" t="s">
        <v>142</v>
      </c>
      <c r="AW223" s="13" t="s">
        <v>30</v>
      </c>
      <c r="AX223" s="13" t="s">
        <v>74</v>
      </c>
      <c r="AY223" s="167" t="s">
        <v>134</v>
      </c>
    </row>
    <row r="224" spans="1:65" s="15" customFormat="1" ht="11.25">
      <c r="B224" s="192"/>
      <c r="D224" s="166" t="s">
        <v>144</v>
      </c>
      <c r="E224" s="193" t="s">
        <v>1</v>
      </c>
      <c r="F224" s="194" t="s">
        <v>285</v>
      </c>
      <c r="H224" s="195">
        <v>6</v>
      </c>
      <c r="I224" s="196"/>
      <c r="L224" s="192"/>
      <c r="M224" s="197"/>
      <c r="N224" s="198"/>
      <c r="O224" s="198"/>
      <c r="P224" s="198"/>
      <c r="Q224" s="198"/>
      <c r="R224" s="198"/>
      <c r="S224" s="198"/>
      <c r="T224" s="199"/>
      <c r="AT224" s="193" t="s">
        <v>144</v>
      </c>
      <c r="AU224" s="193" t="s">
        <v>142</v>
      </c>
      <c r="AV224" s="15" t="s">
        <v>141</v>
      </c>
      <c r="AW224" s="15" t="s">
        <v>30</v>
      </c>
      <c r="AX224" s="15" t="s">
        <v>82</v>
      </c>
      <c r="AY224" s="193" t="s">
        <v>134</v>
      </c>
    </row>
    <row r="225" spans="1:65" s="2" customFormat="1" ht="21.75" customHeight="1">
      <c r="A225" s="32"/>
      <c r="B225" s="150"/>
      <c r="C225" s="174" t="s">
        <v>357</v>
      </c>
      <c r="D225" s="174" t="s">
        <v>170</v>
      </c>
      <c r="E225" s="175" t="s">
        <v>358</v>
      </c>
      <c r="F225" s="176" t="s">
        <v>359</v>
      </c>
      <c r="G225" s="177" t="s">
        <v>213</v>
      </c>
      <c r="H225" s="178">
        <v>6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40</v>
      </c>
      <c r="O225" s="61"/>
      <c r="P225" s="161">
        <f>O225*H225</f>
        <v>0</v>
      </c>
      <c r="Q225" s="161">
        <v>2.5000000000000001E-4</v>
      </c>
      <c r="R225" s="161">
        <f>Q225*H225</f>
        <v>1.5E-3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200</v>
      </c>
      <c r="AT225" s="163" t="s">
        <v>170</v>
      </c>
      <c r="AU225" s="163" t="s">
        <v>142</v>
      </c>
      <c r="AY225" s="17" t="s">
        <v>134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7" t="s">
        <v>142</v>
      </c>
      <c r="BK225" s="164">
        <f>ROUND(I225*H225,2)</f>
        <v>0</v>
      </c>
      <c r="BL225" s="17" t="s">
        <v>194</v>
      </c>
      <c r="BM225" s="163" t="s">
        <v>757</v>
      </c>
    </row>
    <row r="226" spans="1:65" s="2" customFormat="1" ht="24.2" customHeight="1">
      <c r="A226" s="32"/>
      <c r="B226" s="150"/>
      <c r="C226" s="151" t="s">
        <v>361</v>
      </c>
      <c r="D226" s="151" t="s">
        <v>137</v>
      </c>
      <c r="E226" s="152" t="s">
        <v>362</v>
      </c>
      <c r="F226" s="153" t="s">
        <v>363</v>
      </c>
      <c r="G226" s="154" t="s">
        <v>267</v>
      </c>
      <c r="H226" s="155">
        <v>8</v>
      </c>
      <c r="I226" s="156"/>
      <c r="J226" s="157">
        <f>ROUND(I226*H226,2)</f>
        <v>0</v>
      </c>
      <c r="K226" s="158"/>
      <c r="L226" s="33"/>
      <c r="M226" s="159" t="s">
        <v>1</v>
      </c>
      <c r="N226" s="160" t="s">
        <v>40</v>
      </c>
      <c r="O226" s="61"/>
      <c r="P226" s="161">
        <f>O226*H226</f>
        <v>0</v>
      </c>
      <c r="Q226" s="161">
        <v>2.8E-3</v>
      </c>
      <c r="R226" s="161">
        <f>Q226*H226</f>
        <v>2.24E-2</v>
      </c>
      <c r="S226" s="161">
        <v>0</v>
      </c>
      <c r="T226" s="162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3" t="s">
        <v>194</v>
      </c>
      <c r="AT226" s="163" t="s">
        <v>137</v>
      </c>
      <c r="AU226" s="163" t="s">
        <v>142</v>
      </c>
      <c r="AY226" s="17" t="s">
        <v>134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7" t="s">
        <v>142</v>
      </c>
      <c r="BK226" s="164">
        <f>ROUND(I226*H226,2)</f>
        <v>0</v>
      </c>
      <c r="BL226" s="17" t="s">
        <v>194</v>
      </c>
      <c r="BM226" s="163" t="s">
        <v>758</v>
      </c>
    </row>
    <row r="227" spans="1:65" s="14" customFormat="1" ht="11.25">
      <c r="B227" s="185"/>
      <c r="D227" s="166" t="s">
        <v>144</v>
      </c>
      <c r="E227" s="186" t="s">
        <v>1</v>
      </c>
      <c r="F227" s="187" t="s">
        <v>365</v>
      </c>
      <c r="H227" s="186" t="s">
        <v>1</v>
      </c>
      <c r="I227" s="188"/>
      <c r="L227" s="185"/>
      <c r="M227" s="189"/>
      <c r="N227" s="190"/>
      <c r="O227" s="190"/>
      <c r="P227" s="190"/>
      <c r="Q227" s="190"/>
      <c r="R227" s="190"/>
      <c r="S227" s="190"/>
      <c r="T227" s="191"/>
      <c r="AT227" s="186" t="s">
        <v>144</v>
      </c>
      <c r="AU227" s="186" t="s">
        <v>142</v>
      </c>
      <c r="AV227" s="14" t="s">
        <v>82</v>
      </c>
      <c r="AW227" s="14" t="s">
        <v>30</v>
      </c>
      <c r="AX227" s="14" t="s">
        <v>74</v>
      </c>
      <c r="AY227" s="186" t="s">
        <v>134</v>
      </c>
    </row>
    <row r="228" spans="1:65" s="13" customFormat="1" ht="11.25">
      <c r="B228" s="165"/>
      <c r="D228" s="166" t="s">
        <v>144</v>
      </c>
      <c r="E228" s="167" t="s">
        <v>1</v>
      </c>
      <c r="F228" s="168" t="s">
        <v>173</v>
      </c>
      <c r="H228" s="169">
        <v>8</v>
      </c>
      <c r="I228" s="170"/>
      <c r="L228" s="165"/>
      <c r="M228" s="171"/>
      <c r="N228" s="172"/>
      <c r="O228" s="172"/>
      <c r="P228" s="172"/>
      <c r="Q228" s="172"/>
      <c r="R228" s="172"/>
      <c r="S228" s="172"/>
      <c r="T228" s="173"/>
      <c r="AT228" s="167" t="s">
        <v>144</v>
      </c>
      <c r="AU228" s="167" t="s">
        <v>142</v>
      </c>
      <c r="AV228" s="13" t="s">
        <v>142</v>
      </c>
      <c r="AW228" s="13" t="s">
        <v>30</v>
      </c>
      <c r="AX228" s="13" t="s">
        <v>82</v>
      </c>
      <c r="AY228" s="167" t="s">
        <v>134</v>
      </c>
    </row>
    <row r="229" spans="1:65" s="2" customFormat="1" ht="24.2" customHeight="1">
      <c r="A229" s="32"/>
      <c r="B229" s="150"/>
      <c r="C229" s="151" t="s">
        <v>366</v>
      </c>
      <c r="D229" s="151" t="s">
        <v>137</v>
      </c>
      <c r="E229" s="152" t="s">
        <v>367</v>
      </c>
      <c r="F229" s="153" t="s">
        <v>368</v>
      </c>
      <c r="G229" s="154" t="s">
        <v>156</v>
      </c>
      <c r="H229" s="155">
        <v>0.23200000000000001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40</v>
      </c>
      <c r="O229" s="61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194</v>
      </c>
      <c r="AT229" s="163" t="s">
        <v>137</v>
      </c>
      <c r="AU229" s="163" t="s">
        <v>142</v>
      </c>
      <c r="AY229" s="17" t="s">
        <v>134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7" t="s">
        <v>142</v>
      </c>
      <c r="BK229" s="164">
        <f>ROUND(I229*H229,2)</f>
        <v>0</v>
      </c>
      <c r="BL229" s="17" t="s">
        <v>194</v>
      </c>
      <c r="BM229" s="163" t="s">
        <v>759</v>
      </c>
    </row>
    <row r="230" spans="1:65" s="12" customFormat="1" ht="25.9" customHeight="1">
      <c r="B230" s="137"/>
      <c r="D230" s="138" t="s">
        <v>73</v>
      </c>
      <c r="E230" s="139" t="s">
        <v>170</v>
      </c>
      <c r="F230" s="139" t="s">
        <v>370</v>
      </c>
      <c r="I230" s="140"/>
      <c r="J230" s="141">
        <f>BK230</f>
        <v>0</v>
      </c>
      <c r="L230" s="137"/>
      <c r="M230" s="142"/>
      <c r="N230" s="143"/>
      <c r="O230" s="143"/>
      <c r="P230" s="144">
        <f>P231+P260</f>
        <v>0</v>
      </c>
      <c r="Q230" s="143"/>
      <c r="R230" s="144">
        <f>R231+R260</f>
        <v>6.0939999999999994E-2</v>
      </c>
      <c r="S230" s="143"/>
      <c r="T230" s="145">
        <f>T231+T260</f>
        <v>0</v>
      </c>
      <c r="AR230" s="138" t="s">
        <v>135</v>
      </c>
      <c r="AT230" s="146" t="s">
        <v>73</v>
      </c>
      <c r="AU230" s="146" t="s">
        <v>74</v>
      </c>
      <c r="AY230" s="138" t="s">
        <v>134</v>
      </c>
      <c r="BK230" s="147">
        <f>BK231+BK260</f>
        <v>0</v>
      </c>
    </row>
    <row r="231" spans="1:65" s="12" customFormat="1" ht="22.9" customHeight="1">
      <c r="B231" s="137"/>
      <c r="D231" s="138" t="s">
        <v>73</v>
      </c>
      <c r="E231" s="148" t="s">
        <v>371</v>
      </c>
      <c r="F231" s="148" t="s">
        <v>372</v>
      </c>
      <c r="I231" s="140"/>
      <c r="J231" s="149">
        <f>BK231</f>
        <v>0</v>
      </c>
      <c r="L231" s="137"/>
      <c r="M231" s="142"/>
      <c r="N231" s="143"/>
      <c r="O231" s="143"/>
      <c r="P231" s="144">
        <f>SUM(P232:P259)</f>
        <v>0</v>
      </c>
      <c r="Q231" s="143"/>
      <c r="R231" s="144">
        <f>SUM(R232:R259)</f>
        <v>6.0939999999999994E-2</v>
      </c>
      <c r="S231" s="143"/>
      <c r="T231" s="145">
        <f>SUM(T232:T259)</f>
        <v>0</v>
      </c>
      <c r="AR231" s="138" t="s">
        <v>135</v>
      </c>
      <c r="AT231" s="146" t="s">
        <v>73</v>
      </c>
      <c r="AU231" s="146" t="s">
        <v>82</v>
      </c>
      <c r="AY231" s="138" t="s">
        <v>134</v>
      </c>
      <c r="BK231" s="147">
        <f>SUM(BK232:BK259)</f>
        <v>0</v>
      </c>
    </row>
    <row r="232" spans="1:65" s="2" customFormat="1" ht="21.75" customHeight="1">
      <c r="A232" s="32"/>
      <c r="B232" s="150"/>
      <c r="C232" s="151" t="s">
        <v>373</v>
      </c>
      <c r="D232" s="151" t="s">
        <v>137</v>
      </c>
      <c r="E232" s="152" t="s">
        <v>374</v>
      </c>
      <c r="F232" s="153" t="s">
        <v>375</v>
      </c>
      <c r="G232" s="154" t="s">
        <v>267</v>
      </c>
      <c r="H232" s="155">
        <v>134</v>
      </c>
      <c r="I232" s="156"/>
      <c r="J232" s="157">
        <f t="shared" ref="J232:J259" si="10">ROUND(I232*H232,2)</f>
        <v>0</v>
      </c>
      <c r="K232" s="158"/>
      <c r="L232" s="33"/>
      <c r="M232" s="159" t="s">
        <v>1</v>
      </c>
      <c r="N232" s="160" t="s">
        <v>40</v>
      </c>
      <c r="O232" s="61"/>
      <c r="P232" s="161">
        <f t="shared" ref="P232:P259" si="11">O232*H232</f>
        <v>0</v>
      </c>
      <c r="Q232" s="161">
        <v>0</v>
      </c>
      <c r="R232" s="161">
        <f t="shared" ref="R232:R259" si="12">Q232*H232</f>
        <v>0</v>
      </c>
      <c r="S232" s="161">
        <v>0</v>
      </c>
      <c r="T232" s="162">
        <f t="shared" ref="T232:T259" si="13"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376</v>
      </c>
      <c r="AT232" s="163" t="s">
        <v>137</v>
      </c>
      <c r="AU232" s="163" t="s">
        <v>142</v>
      </c>
      <c r="AY232" s="17" t="s">
        <v>134</v>
      </c>
      <c r="BE232" s="164">
        <f t="shared" ref="BE232:BE259" si="14">IF(N232="základná",J232,0)</f>
        <v>0</v>
      </c>
      <c r="BF232" s="164">
        <f t="shared" ref="BF232:BF259" si="15">IF(N232="znížená",J232,0)</f>
        <v>0</v>
      </c>
      <c r="BG232" s="164">
        <f t="shared" ref="BG232:BG259" si="16">IF(N232="zákl. prenesená",J232,0)</f>
        <v>0</v>
      </c>
      <c r="BH232" s="164">
        <f t="shared" ref="BH232:BH259" si="17">IF(N232="zníž. prenesená",J232,0)</f>
        <v>0</v>
      </c>
      <c r="BI232" s="164">
        <f t="shared" ref="BI232:BI259" si="18">IF(N232="nulová",J232,0)</f>
        <v>0</v>
      </c>
      <c r="BJ232" s="17" t="s">
        <v>142</v>
      </c>
      <c r="BK232" s="164">
        <f t="shared" ref="BK232:BK259" si="19">ROUND(I232*H232,2)</f>
        <v>0</v>
      </c>
      <c r="BL232" s="17" t="s">
        <v>376</v>
      </c>
      <c r="BM232" s="163" t="s">
        <v>760</v>
      </c>
    </row>
    <row r="233" spans="1:65" s="2" customFormat="1" ht="16.5" customHeight="1">
      <c r="A233" s="32"/>
      <c r="B233" s="150"/>
      <c r="C233" s="174" t="s">
        <v>378</v>
      </c>
      <c r="D233" s="174" t="s">
        <v>170</v>
      </c>
      <c r="E233" s="175" t="s">
        <v>379</v>
      </c>
      <c r="F233" s="176" t="s">
        <v>380</v>
      </c>
      <c r="G233" s="177" t="s">
        <v>213</v>
      </c>
      <c r="H233" s="178">
        <v>54</v>
      </c>
      <c r="I233" s="179"/>
      <c r="J233" s="180">
        <f t="shared" si="10"/>
        <v>0</v>
      </c>
      <c r="K233" s="181"/>
      <c r="L233" s="182"/>
      <c r="M233" s="183" t="s">
        <v>1</v>
      </c>
      <c r="N233" s="184" t="s">
        <v>40</v>
      </c>
      <c r="O233" s="61"/>
      <c r="P233" s="161">
        <f t="shared" si="11"/>
        <v>0</v>
      </c>
      <c r="Q233" s="161">
        <v>0</v>
      </c>
      <c r="R233" s="161">
        <f t="shared" si="12"/>
        <v>0</v>
      </c>
      <c r="S233" s="161">
        <v>0</v>
      </c>
      <c r="T233" s="162">
        <f t="shared" si="1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3" t="s">
        <v>381</v>
      </c>
      <c r="AT233" s="163" t="s">
        <v>170</v>
      </c>
      <c r="AU233" s="163" t="s">
        <v>142</v>
      </c>
      <c r="AY233" s="17" t="s">
        <v>134</v>
      </c>
      <c r="BE233" s="164">
        <f t="shared" si="14"/>
        <v>0</v>
      </c>
      <c r="BF233" s="164">
        <f t="shared" si="15"/>
        <v>0</v>
      </c>
      <c r="BG233" s="164">
        <f t="shared" si="16"/>
        <v>0</v>
      </c>
      <c r="BH233" s="164">
        <f t="shared" si="17"/>
        <v>0</v>
      </c>
      <c r="BI233" s="164">
        <f t="shared" si="18"/>
        <v>0</v>
      </c>
      <c r="BJ233" s="17" t="s">
        <v>142</v>
      </c>
      <c r="BK233" s="164">
        <f t="shared" si="19"/>
        <v>0</v>
      </c>
      <c r="BL233" s="17" t="s">
        <v>376</v>
      </c>
      <c r="BM233" s="163" t="s">
        <v>761</v>
      </c>
    </row>
    <row r="234" spans="1:65" s="2" customFormat="1" ht="16.5" customHeight="1">
      <c r="A234" s="32"/>
      <c r="B234" s="150"/>
      <c r="C234" s="174" t="s">
        <v>383</v>
      </c>
      <c r="D234" s="174" t="s">
        <v>170</v>
      </c>
      <c r="E234" s="175" t="s">
        <v>384</v>
      </c>
      <c r="F234" s="176" t="s">
        <v>385</v>
      </c>
      <c r="G234" s="177" t="s">
        <v>213</v>
      </c>
      <c r="H234" s="178">
        <v>60</v>
      </c>
      <c r="I234" s="179"/>
      <c r="J234" s="180">
        <f t="shared" si="10"/>
        <v>0</v>
      </c>
      <c r="K234" s="181"/>
      <c r="L234" s="182"/>
      <c r="M234" s="183" t="s">
        <v>1</v>
      </c>
      <c r="N234" s="184" t="s">
        <v>40</v>
      </c>
      <c r="O234" s="61"/>
      <c r="P234" s="161">
        <f t="shared" si="11"/>
        <v>0</v>
      </c>
      <c r="Q234" s="161">
        <v>0</v>
      </c>
      <c r="R234" s="161">
        <f t="shared" si="12"/>
        <v>0</v>
      </c>
      <c r="S234" s="161">
        <v>0</v>
      </c>
      <c r="T234" s="162">
        <f t="shared" si="1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381</v>
      </c>
      <c r="AT234" s="163" t="s">
        <v>170</v>
      </c>
      <c r="AU234" s="163" t="s">
        <v>142</v>
      </c>
      <c r="AY234" s="17" t="s">
        <v>134</v>
      </c>
      <c r="BE234" s="164">
        <f t="shared" si="14"/>
        <v>0</v>
      </c>
      <c r="BF234" s="164">
        <f t="shared" si="15"/>
        <v>0</v>
      </c>
      <c r="BG234" s="164">
        <f t="shared" si="16"/>
        <v>0</v>
      </c>
      <c r="BH234" s="164">
        <f t="shared" si="17"/>
        <v>0</v>
      </c>
      <c r="BI234" s="164">
        <f t="shared" si="18"/>
        <v>0</v>
      </c>
      <c r="BJ234" s="17" t="s">
        <v>142</v>
      </c>
      <c r="BK234" s="164">
        <f t="shared" si="19"/>
        <v>0</v>
      </c>
      <c r="BL234" s="17" t="s">
        <v>376</v>
      </c>
      <c r="BM234" s="163" t="s">
        <v>762</v>
      </c>
    </row>
    <row r="235" spans="1:65" s="2" customFormat="1" ht="24.2" customHeight="1">
      <c r="A235" s="32"/>
      <c r="B235" s="150"/>
      <c r="C235" s="174" t="s">
        <v>387</v>
      </c>
      <c r="D235" s="174" t="s">
        <v>170</v>
      </c>
      <c r="E235" s="175" t="s">
        <v>388</v>
      </c>
      <c r="F235" s="176" t="s">
        <v>389</v>
      </c>
      <c r="G235" s="177" t="s">
        <v>390</v>
      </c>
      <c r="H235" s="178">
        <v>50.92</v>
      </c>
      <c r="I235" s="179"/>
      <c r="J235" s="180">
        <f t="shared" si="10"/>
        <v>0</v>
      </c>
      <c r="K235" s="181"/>
      <c r="L235" s="182"/>
      <c r="M235" s="183" t="s">
        <v>1</v>
      </c>
      <c r="N235" s="184" t="s">
        <v>40</v>
      </c>
      <c r="O235" s="61"/>
      <c r="P235" s="161">
        <f t="shared" si="11"/>
        <v>0</v>
      </c>
      <c r="Q235" s="161">
        <v>1E-3</v>
      </c>
      <c r="R235" s="161">
        <f t="shared" si="12"/>
        <v>5.092E-2</v>
      </c>
      <c r="S235" s="161">
        <v>0</v>
      </c>
      <c r="T235" s="162">
        <f t="shared" si="1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381</v>
      </c>
      <c r="AT235" s="163" t="s">
        <v>170</v>
      </c>
      <c r="AU235" s="163" t="s">
        <v>142</v>
      </c>
      <c r="AY235" s="17" t="s">
        <v>134</v>
      </c>
      <c r="BE235" s="164">
        <f t="shared" si="14"/>
        <v>0</v>
      </c>
      <c r="BF235" s="164">
        <f t="shared" si="15"/>
        <v>0</v>
      </c>
      <c r="BG235" s="164">
        <f t="shared" si="16"/>
        <v>0</v>
      </c>
      <c r="BH235" s="164">
        <f t="shared" si="17"/>
        <v>0</v>
      </c>
      <c r="BI235" s="164">
        <f t="shared" si="18"/>
        <v>0</v>
      </c>
      <c r="BJ235" s="17" t="s">
        <v>142</v>
      </c>
      <c r="BK235" s="164">
        <f t="shared" si="19"/>
        <v>0</v>
      </c>
      <c r="BL235" s="17" t="s">
        <v>376</v>
      </c>
      <c r="BM235" s="163" t="s">
        <v>763</v>
      </c>
    </row>
    <row r="236" spans="1:65" s="2" customFormat="1" ht="21.75" customHeight="1">
      <c r="A236" s="32"/>
      <c r="B236" s="150"/>
      <c r="C236" s="151" t="s">
        <v>392</v>
      </c>
      <c r="D236" s="151" t="s">
        <v>137</v>
      </c>
      <c r="E236" s="152" t="s">
        <v>501</v>
      </c>
      <c r="F236" s="153" t="s">
        <v>502</v>
      </c>
      <c r="G236" s="154" t="s">
        <v>267</v>
      </c>
      <c r="H236" s="155">
        <v>24</v>
      </c>
      <c r="I236" s="156"/>
      <c r="J236" s="157">
        <f t="shared" si="10"/>
        <v>0</v>
      </c>
      <c r="K236" s="158"/>
      <c r="L236" s="33"/>
      <c r="M236" s="159" t="s">
        <v>1</v>
      </c>
      <c r="N236" s="160" t="s">
        <v>40</v>
      </c>
      <c r="O236" s="61"/>
      <c r="P236" s="161">
        <f t="shared" si="11"/>
        <v>0</v>
      </c>
      <c r="Q236" s="161">
        <v>0</v>
      </c>
      <c r="R236" s="161">
        <f t="shared" si="12"/>
        <v>0</v>
      </c>
      <c r="S236" s="161">
        <v>0</v>
      </c>
      <c r="T236" s="162">
        <f t="shared" si="1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376</v>
      </c>
      <c r="AT236" s="163" t="s">
        <v>137</v>
      </c>
      <c r="AU236" s="163" t="s">
        <v>142</v>
      </c>
      <c r="AY236" s="17" t="s">
        <v>134</v>
      </c>
      <c r="BE236" s="164">
        <f t="shared" si="14"/>
        <v>0</v>
      </c>
      <c r="BF236" s="164">
        <f t="shared" si="15"/>
        <v>0</v>
      </c>
      <c r="BG236" s="164">
        <f t="shared" si="16"/>
        <v>0</v>
      </c>
      <c r="BH236" s="164">
        <f t="shared" si="17"/>
        <v>0</v>
      </c>
      <c r="BI236" s="164">
        <f t="shared" si="18"/>
        <v>0</v>
      </c>
      <c r="BJ236" s="17" t="s">
        <v>142</v>
      </c>
      <c r="BK236" s="164">
        <f t="shared" si="19"/>
        <v>0</v>
      </c>
      <c r="BL236" s="17" t="s">
        <v>376</v>
      </c>
      <c r="BM236" s="163" t="s">
        <v>764</v>
      </c>
    </row>
    <row r="237" spans="1:65" s="2" customFormat="1" ht="24.2" customHeight="1">
      <c r="A237" s="32"/>
      <c r="B237" s="150"/>
      <c r="C237" s="174" t="s">
        <v>396</v>
      </c>
      <c r="D237" s="174" t="s">
        <v>170</v>
      </c>
      <c r="E237" s="175" t="s">
        <v>388</v>
      </c>
      <c r="F237" s="176" t="s">
        <v>389</v>
      </c>
      <c r="G237" s="177" t="s">
        <v>390</v>
      </c>
      <c r="H237" s="178">
        <v>9.1199999999999992</v>
      </c>
      <c r="I237" s="179"/>
      <c r="J237" s="180">
        <f t="shared" si="10"/>
        <v>0</v>
      </c>
      <c r="K237" s="181"/>
      <c r="L237" s="182"/>
      <c r="M237" s="183" t="s">
        <v>1</v>
      </c>
      <c r="N237" s="184" t="s">
        <v>40</v>
      </c>
      <c r="O237" s="61"/>
      <c r="P237" s="161">
        <f t="shared" si="11"/>
        <v>0</v>
      </c>
      <c r="Q237" s="161">
        <v>1E-3</v>
      </c>
      <c r="R237" s="161">
        <f t="shared" si="12"/>
        <v>9.1199999999999996E-3</v>
      </c>
      <c r="S237" s="161">
        <v>0</v>
      </c>
      <c r="T237" s="162">
        <f t="shared" si="1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381</v>
      </c>
      <c r="AT237" s="163" t="s">
        <v>170</v>
      </c>
      <c r="AU237" s="163" t="s">
        <v>142</v>
      </c>
      <c r="AY237" s="17" t="s">
        <v>134</v>
      </c>
      <c r="BE237" s="164">
        <f t="shared" si="14"/>
        <v>0</v>
      </c>
      <c r="BF237" s="164">
        <f t="shared" si="15"/>
        <v>0</v>
      </c>
      <c r="BG237" s="164">
        <f t="shared" si="16"/>
        <v>0</v>
      </c>
      <c r="BH237" s="164">
        <f t="shared" si="17"/>
        <v>0</v>
      </c>
      <c r="BI237" s="164">
        <f t="shared" si="18"/>
        <v>0</v>
      </c>
      <c r="BJ237" s="17" t="s">
        <v>142</v>
      </c>
      <c r="BK237" s="164">
        <f t="shared" si="19"/>
        <v>0</v>
      </c>
      <c r="BL237" s="17" t="s">
        <v>376</v>
      </c>
      <c r="BM237" s="163" t="s">
        <v>765</v>
      </c>
    </row>
    <row r="238" spans="1:65" s="2" customFormat="1" ht="16.5" customHeight="1">
      <c r="A238" s="32"/>
      <c r="B238" s="150"/>
      <c r="C238" s="174" t="s">
        <v>400</v>
      </c>
      <c r="D238" s="174" t="s">
        <v>170</v>
      </c>
      <c r="E238" s="175" t="s">
        <v>505</v>
      </c>
      <c r="F238" s="176" t="s">
        <v>506</v>
      </c>
      <c r="G238" s="177" t="s">
        <v>213</v>
      </c>
      <c r="H238" s="178">
        <v>24</v>
      </c>
      <c r="I238" s="179"/>
      <c r="J238" s="180">
        <f t="shared" si="10"/>
        <v>0</v>
      </c>
      <c r="K238" s="181"/>
      <c r="L238" s="182"/>
      <c r="M238" s="183" t="s">
        <v>1</v>
      </c>
      <c r="N238" s="184" t="s">
        <v>40</v>
      </c>
      <c r="O238" s="61"/>
      <c r="P238" s="161">
        <f t="shared" si="11"/>
        <v>0</v>
      </c>
      <c r="Q238" s="161">
        <v>0</v>
      </c>
      <c r="R238" s="161">
        <f t="shared" si="12"/>
        <v>0</v>
      </c>
      <c r="S238" s="161">
        <v>0</v>
      </c>
      <c r="T238" s="162">
        <f t="shared" si="1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3" t="s">
        <v>381</v>
      </c>
      <c r="AT238" s="163" t="s">
        <v>170</v>
      </c>
      <c r="AU238" s="163" t="s">
        <v>142</v>
      </c>
      <c r="AY238" s="17" t="s">
        <v>134</v>
      </c>
      <c r="BE238" s="164">
        <f t="shared" si="14"/>
        <v>0</v>
      </c>
      <c r="BF238" s="164">
        <f t="shared" si="15"/>
        <v>0</v>
      </c>
      <c r="BG238" s="164">
        <f t="shared" si="16"/>
        <v>0</v>
      </c>
      <c r="BH238" s="164">
        <f t="shared" si="17"/>
        <v>0</v>
      </c>
      <c r="BI238" s="164">
        <f t="shared" si="18"/>
        <v>0</v>
      </c>
      <c r="BJ238" s="17" t="s">
        <v>142</v>
      </c>
      <c r="BK238" s="164">
        <f t="shared" si="19"/>
        <v>0</v>
      </c>
      <c r="BL238" s="17" t="s">
        <v>376</v>
      </c>
      <c r="BM238" s="163" t="s">
        <v>766</v>
      </c>
    </row>
    <row r="239" spans="1:65" s="2" customFormat="1" ht="16.5" customHeight="1">
      <c r="A239" s="32"/>
      <c r="B239" s="150"/>
      <c r="C239" s="174" t="s">
        <v>404</v>
      </c>
      <c r="D239" s="174" t="s">
        <v>170</v>
      </c>
      <c r="E239" s="175" t="s">
        <v>508</v>
      </c>
      <c r="F239" s="176" t="s">
        <v>418</v>
      </c>
      <c r="G239" s="177" t="s">
        <v>213</v>
      </c>
      <c r="H239" s="178">
        <v>12</v>
      </c>
      <c r="I239" s="179"/>
      <c r="J239" s="180">
        <f t="shared" si="10"/>
        <v>0</v>
      </c>
      <c r="K239" s="181"/>
      <c r="L239" s="182"/>
      <c r="M239" s="183" t="s">
        <v>1</v>
      </c>
      <c r="N239" s="184" t="s">
        <v>40</v>
      </c>
      <c r="O239" s="61"/>
      <c r="P239" s="161">
        <f t="shared" si="11"/>
        <v>0</v>
      </c>
      <c r="Q239" s="161">
        <v>0</v>
      </c>
      <c r="R239" s="161">
        <f t="shared" si="12"/>
        <v>0</v>
      </c>
      <c r="S239" s="161">
        <v>0</v>
      </c>
      <c r="T239" s="162">
        <f t="shared" si="1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3" t="s">
        <v>381</v>
      </c>
      <c r="AT239" s="163" t="s">
        <v>170</v>
      </c>
      <c r="AU239" s="163" t="s">
        <v>142</v>
      </c>
      <c r="AY239" s="17" t="s">
        <v>134</v>
      </c>
      <c r="BE239" s="164">
        <f t="shared" si="14"/>
        <v>0</v>
      </c>
      <c r="BF239" s="164">
        <f t="shared" si="15"/>
        <v>0</v>
      </c>
      <c r="BG239" s="164">
        <f t="shared" si="16"/>
        <v>0</v>
      </c>
      <c r="BH239" s="164">
        <f t="shared" si="17"/>
        <v>0</v>
      </c>
      <c r="BI239" s="164">
        <f t="shared" si="18"/>
        <v>0</v>
      </c>
      <c r="BJ239" s="17" t="s">
        <v>142</v>
      </c>
      <c r="BK239" s="164">
        <f t="shared" si="19"/>
        <v>0</v>
      </c>
      <c r="BL239" s="17" t="s">
        <v>376</v>
      </c>
      <c r="BM239" s="163" t="s">
        <v>767</v>
      </c>
    </row>
    <row r="240" spans="1:65" s="2" customFormat="1" ht="24.2" customHeight="1">
      <c r="A240" s="32"/>
      <c r="B240" s="150"/>
      <c r="C240" s="151" t="s">
        <v>408</v>
      </c>
      <c r="D240" s="151" t="s">
        <v>137</v>
      </c>
      <c r="E240" s="152" t="s">
        <v>393</v>
      </c>
      <c r="F240" s="153" t="s">
        <v>394</v>
      </c>
      <c r="G240" s="154" t="s">
        <v>213</v>
      </c>
      <c r="H240" s="155">
        <v>1</v>
      </c>
      <c r="I240" s="156"/>
      <c r="J240" s="157">
        <f t="shared" si="10"/>
        <v>0</v>
      </c>
      <c r="K240" s="158"/>
      <c r="L240" s="33"/>
      <c r="M240" s="159" t="s">
        <v>1</v>
      </c>
      <c r="N240" s="160" t="s">
        <v>40</v>
      </c>
      <c r="O240" s="61"/>
      <c r="P240" s="161">
        <f t="shared" si="11"/>
        <v>0</v>
      </c>
      <c r="Q240" s="161">
        <v>0</v>
      </c>
      <c r="R240" s="161">
        <f t="shared" si="12"/>
        <v>0</v>
      </c>
      <c r="S240" s="161">
        <v>0</v>
      </c>
      <c r="T240" s="162">
        <f t="shared" si="1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376</v>
      </c>
      <c r="AT240" s="163" t="s">
        <v>137</v>
      </c>
      <c r="AU240" s="163" t="s">
        <v>142</v>
      </c>
      <c r="AY240" s="17" t="s">
        <v>134</v>
      </c>
      <c r="BE240" s="164">
        <f t="shared" si="14"/>
        <v>0</v>
      </c>
      <c r="BF240" s="164">
        <f t="shared" si="15"/>
        <v>0</v>
      </c>
      <c r="BG240" s="164">
        <f t="shared" si="16"/>
        <v>0</v>
      </c>
      <c r="BH240" s="164">
        <f t="shared" si="17"/>
        <v>0</v>
      </c>
      <c r="BI240" s="164">
        <f t="shared" si="18"/>
        <v>0</v>
      </c>
      <c r="BJ240" s="17" t="s">
        <v>142</v>
      </c>
      <c r="BK240" s="164">
        <f t="shared" si="19"/>
        <v>0</v>
      </c>
      <c r="BL240" s="17" t="s">
        <v>376</v>
      </c>
      <c r="BM240" s="163" t="s">
        <v>768</v>
      </c>
    </row>
    <row r="241" spans="1:65" s="2" customFormat="1" ht="16.5" customHeight="1">
      <c r="A241" s="32"/>
      <c r="B241" s="150"/>
      <c r="C241" s="174" t="s">
        <v>412</v>
      </c>
      <c r="D241" s="174" t="s">
        <v>170</v>
      </c>
      <c r="E241" s="175" t="s">
        <v>397</v>
      </c>
      <c r="F241" s="176" t="s">
        <v>398</v>
      </c>
      <c r="G241" s="177" t="s">
        <v>213</v>
      </c>
      <c r="H241" s="178">
        <v>2</v>
      </c>
      <c r="I241" s="179"/>
      <c r="J241" s="180">
        <f t="shared" si="10"/>
        <v>0</v>
      </c>
      <c r="K241" s="181"/>
      <c r="L241" s="182"/>
      <c r="M241" s="183" t="s">
        <v>1</v>
      </c>
      <c r="N241" s="184" t="s">
        <v>40</v>
      </c>
      <c r="O241" s="61"/>
      <c r="P241" s="161">
        <f t="shared" si="11"/>
        <v>0</v>
      </c>
      <c r="Q241" s="161">
        <v>0</v>
      </c>
      <c r="R241" s="161">
        <f t="shared" si="12"/>
        <v>0</v>
      </c>
      <c r="S241" s="161">
        <v>0</v>
      </c>
      <c r="T241" s="162">
        <f t="shared" si="1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381</v>
      </c>
      <c r="AT241" s="163" t="s">
        <v>170</v>
      </c>
      <c r="AU241" s="163" t="s">
        <v>142</v>
      </c>
      <c r="AY241" s="17" t="s">
        <v>134</v>
      </c>
      <c r="BE241" s="164">
        <f t="shared" si="14"/>
        <v>0</v>
      </c>
      <c r="BF241" s="164">
        <f t="shared" si="15"/>
        <v>0</v>
      </c>
      <c r="BG241" s="164">
        <f t="shared" si="16"/>
        <v>0</v>
      </c>
      <c r="BH241" s="164">
        <f t="shared" si="17"/>
        <v>0</v>
      </c>
      <c r="BI241" s="164">
        <f t="shared" si="18"/>
        <v>0</v>
      </c>
      <c r="BJ241" s="17" t="s">
        <v>142</v>
      </c>
      <c r="BK241" s="164">
        <f t="shared" si="19"/>
        <v>0</v>
      </c>
      <c r="BL241" s="17" t="s">
        <v>376</v>
      </c>
      <c r="BM241" s="163" t="s">
        <v>769</v>
      </c>
    </row>
    <row r="242" spans="1:65" s="2" customFormat="1" ht="16.5" customHeight="1">
      <c r="A242" s="32"/>
      <c r="B242" s="150"/>
      <c r="C242" s="174" t="s">
        <v>416</v>
      </c>
      <c r="D242" s="174" t="s">
        <v>170</v>
      </c>
      <c r="E242" s="175" t="s">
        <v>401</v>
      </c>
      <c r="F242" s="176" t="s">
        <v>402</v>
      </c>
      <c r="G242" s="177" t="s">
        <v>213</v>
      </c>
      <c r="H242" s="178">
        <v>1</v>
      </c>
      <c r="I242" s="179"/>
      <c r="J242" s="180">
        <f t="shared" si="10"/>
        <v>0</v>
      </c>
      <c r="K242" s="181"/>
      <c r="L242" s="182"/>
      <c r="M242" s="183" t="s">
        <v>1</v>
      </c>
      <c r="N242" s="184" t="s">
        <v>40</v>
      </c>
      <c r="O242" s="61"/>
      <c r="P242" s="161">
        <f t="shared" si="11"/>
        <v>0</v>
      </c>
      <c r="Q242" s="161">
        <v>0</v>
      </c>
      <c r="R242" s="161">
        <f t="shared" si="12"/>
        <v>0</v>
      </c>
      <c r="S242" s="161">
        <v>0</v>
      </c>
      <c r="T242" s="162">
        <f t="shared" si="1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381</v>
      </c>
      <c r="AT242" s="163" t="s">
        <v>170</v>
      </c>
      <c r="AU242" s="163" t="s">
        <v>142</v>
      </c>
      <c r="AY242" s="17" t="s">
        <v>134</v>
      </c>
      <c r="BE242" s="164">
        <f t="shared" si="14"/>
        <v>0</v>
      </c>
      <c r="BF242" s="164">
        <f t="shared" si="15"/>
        <v>0</v>
      </c>
      <c r="BG242" s="164">
        <f t="shared" si="16"/>
        <v>0</v>
      </c>
      <c r="BH242" s="164">
        <f t="shared" si="17"/>
        <v>0</v>
      </c>
      <c r="BI242" s="164">
        <f t="shared" si="18"/>
        <v>0</v>
      </c>
      <c r="BJ242" s="17" t="s">
        <v>142</v>
      </c>
      <c r="BK242" s="164">
        <f t="shared" si="19"/>
        <v>0</v>
      </c>
      <c r="BL242" s="17" t="s">
        <v>376</v>
      </c>
      <c r="BM242" s="163" t="s">
        <v>770</v>
      </c>
    </row>
    <row r="243" spans="1:65" s="2" customFormat="1" ht="16.5" customHeight="1">
      <c r="A243" s="32"/>
      <c r="B243" s="150"/>
      <c r="C243" s="174" t="s">
        <v>420</v>
      </c>
      <c r="D243" s="174" t="s">
        <v>170</v>
      </c>
      <c r="E243" s="175" t="s">
        <v>405</v>
      </c>
      <c r="F243" s="176" t="s">
        <v>406</v>
      </c>
      <c r="G243" s="177" t="s">
        <v>213</v>
      </c>
      <c r="H243" s="178">
        <v>1</v>
      </c>
      <c r="I243" s="179"/>
      <c r="J243" s="180">
        <f t="shared" si="10"/>
        <v>0</v>
      </c>
      <c r="K243" s="181"/>
      <c r="L243" s="182"/>
      <c r="M243" s="183" t="s">
        <v>1</v>
      </c>
      <c r="N243" s="184" t="s">
        <v>40</v>
      </c>
      <c r="O243" s="61"/>
      <c r="P243" s="161">
        <f t="shared" si="11"/>
        <v>0</v>
      </c>
      <c r="Q243" s="161">
        <v>0</v>
      </c>
      <c r="R243" s="161">
        <f t="shared" si="12"/>
        <v>0</v>
      </c>
      <c r="S243" s="161">
        <v>0</v>
      </c>
      <c r="T243" s="162">
        <f t="shared" si="1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3" t="s">
        <v>381</v>
      </c>
      <c r="AT243" s="163" t="s">
        <v>170</v>
      </c>
      <c r="AU243" s="163" t="s">
        <v>142</v>
      </c>
      <c r="AY243" s="17" t="s">
        <v>134</v>
      </c>
      <c r="BE243" s="164">
        <f t="shared" si="14"/>
        <v>0</v>
      </c>
      <c r="BF243" s="164">
        <f t="shared" si="15"/>
        <v>0</v>
      </c>
      <c r="BG243" s="164">
        <f t="shared" si="16"/>
        <v>0</v>
      </c>
      <c r="BH243" s="164">
        <f t="shared" si="17"/>
        <v>0</v>
      </c>
      <c r="BI243" s="164">
        <f t="shared" si="18"/>
        <v>0</v>
      </c>
      <c r="BJ243" s="17" t="s">
        <v>142</v>
      </c>
      <c r="BK243" s="164">
        <f t="shared" si="19"/>
        <v>0</v>
      </c>
      <c r="BL243" s="17" t="s">
        <v>376</v>
      </c>
      <c r="BM243" s="163" t="s">
        <v>771</v>
      </c>
    </row>
    <row r="244" spans="1:65" s="2" customFormat="1" ht="16.5" customHeight="1">
      <c r="A244" s="32"/>
      <c r="B244" s="150"/>
      <c r="C244" s="174" t="s">
        <v>424</v>
      </c>
      <c r="D244" s="174" t="s">
        <v>170</v>
      </c>
      <c r="E244" s="175" t="s">
        <v>409</v>
      </c>
      <c r="F244" s="176" t="s">
        <v>410</v>
      </c>
      <c r="G244" s="177" t="s">
        <v>213</v>
      </c>
      <c r="H244" s="178">
        <v>1</v>
      </c>
      <c r="I244" s="179"/>
      <c r="J244" s="180">
        <f t="shared" si="10"/>
        <v>0</v>
      </c>
      <c r="K244" s="181"/>
      <c r="L244" s="182"/>
      <c r="M244" s="183" t="s">
        <v>1</v>
      </c>
      <c r="N244" s="184" t="s">
        <v>40</v>
      </c>
      <c r="O244" s="61"/>
      <c r="P244" s="161">
        <f t="shared" si="11"/>
        <v>0</v>
      </c>
      <c r="Q244" s="161">
        <v>0</v>
      </c>
      <c r="R244" s="161">
        <f t="shared" si="12"/>
        <v>0</v>
      </c>
      <c r="S244" s="161">
        <v>0</v>
      </c>
      <c r="T244" s="162">
        <f t="shared" si="1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381</v>
      </c>
      <c r="AT244" s="163" t="s">
        <v>170</v>
      </c>
      <c r="AU244" s="163" t="s">
        <v>142</v>
      </c>
      <c r="AY244" s="17" t="s">
        <v>134</v>
      </c>
      <c r="BE244" s="164">
        <f t="shared" si="14"/>
        <v>0</v>
      </c>
      <c r="BF244" s="164">
        <f t="shared" si="15"/>
        <v>0</v>
      </c>
      <c r="BG244" s="164">
        <f t="shared" si="16"/>
        <v>0</v>
      </c>
      <c r="BH244" s="164">
        <f t="shared" si="17"/>
        <v>0</v>
      </c>
      <c r="BI244" s="164">
        <f t="shared" si="18"/>
        <v>0</v>
      </c>
      <c r="BJ244" s="17" t="s">
        <v>142</v>
      </c>
      <c r="BK244" s="164">
        <f t="shared" si="19"/>
        <v>0</v>
      </c>
      <c r="BL244" s="17" t="s">
        <v>376</v>
      </c>
      <c r="BM244" s="163" t="s">
        <v>772</v>
      </c>
    </row>
    <row r="245" spans="1:65" s="2" customFormat="1" ht="16.5" customHeight="1">
      <c r="A245" s="32"/>
      <c r="B245" s="150"/>
      <c r="C245" s="151" t="s">
        <v>428</v>
      </c>
      <c r="D245" s="151" t="s">
        <v>137</v>
      </c>
      <c r="E245" s="152" t="s">
        <v>413</v>
      </c>
      <c r="F245" s="153" t="s">
        <v>414</v>
      </c>
      <c r="G245" s="154" t="s">
        <v>213</v>
      </c>
      <c r="H245" s="155">
        <v>62</v>
      </c>
      <c r="I245" s="156"/>
      <c r="J245" s="157">
        <f t="shared" si="10"/>
        <v>0</v>
      </c>
      <c r="K245" s="158"/>
      <c r="L245" s="33"/>
      <c r="M245" s="159" t="s">
        <v>1</v>
      </c>
      <c r="N245" s="160" t="s">
        <v>40</v>
      </c>
      <c r="O245" s="61"/>
      <c r="P245" s="161">
        <f t="shared" si="11"/>
        <v>0</v>
      </c>
      <c r="Q245" s="161">
        <v>0</v>
      </c>
      <c r="R245" s="161">
        <f t="shared" si="12"/>
        <v>0</v>
      </c>
      <c r="S245" s="161">
        <v>0</v>
      </c>
      <c r="T245" s="162">
        <f t="shared" si="1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376</v>
      </c>
      <c r="AT245" s="163" t="s">
        <v>137</v>
      </c>
      <c r="AU245" s="163" t="s">
        <v>142</v>
      </c>
      <c r="AY245" s="17" t="s">
        <v>134</v>
      </c>
      <c r="BE245" s="164">
        <f t="shared" si="14"/>
        <v>0</v>
      </c>
      <c r="BF245" s="164">
        <f t="shared" si="15"/>
        <v>0</v>
      </c>
      <c r="BG245" s="164">
        <f t="shared" si="16"/>
        <v>0</v>
      </c>
      <c r="BH245" s="164">
        <f t="shared" si="17"/>
        <v>0</v>
      </c>
      <c r="BI245" s="164">
        <f t="shared" si="18"/>
        <v>0</v>
      </c>
      <c r="BJ245" s="17" t="s">
        <v>142</v>
      </c>
      <c r="BK245" s="164">
        <f t="shared" si="19"/>
        <v>0</v>
      </c>
      <c r="BL245" s="17" t="s">
        <v>376</v>
      </c>
      <c r="BM245" s="163" t="s">
        <v>773</v>
      </c>
    </row>
    <row r="246" spans="1:65" s="2" customFormat="1" ht="16.5" customHeight="1">
      <c r="A246" s="32"/>
      <c r="B246" s="150"/>
      <c r="C246" s="174" t="s">
        <v>434</v>
      </c>
      <c r="D246" s="174" t="s">
        <v>170</v>
      </c>
      <c r="E246" s="175" t="s">
        <v>417</v>
      </c>
      <c r="F246" s="176" t="s">
        <v>418</v>
      </c>
      <c r="G246" s="177" t="s">
        <v>213</v>
      </c>
      <c r="H246" s="178">
        <v>62</v>
      </c>
      <c r="I246" s="179"/>
      <c r="J246" s="180">
        <f t="shared" si="10"/>
        <v>0</v>
      </c>
      <c r="K246" s="181"/>
      <c r="L246" s="182"/>
      <c r="M246" s="183" t="s">
        <v>1</v>
      </c>
      <c r="N246" s="184" t="s">
        <v>40</v>
      </c>
      <c r="O246" s="61"/>
      <c r="P246" s="161">
        <f t="shared" si="11"/>
        <v>0</v>
      </c>
      <c r="Q246" s="161">
        <v>0</v>
      </c>
      <c r="R246" s="161">
        <f t="shared" si="12"/>
        <v>0</v>
      </c>
      <c r="S246" s="161">
        <v>0</v>
      </c>
      <c r="T246" s="162">
        <f t="shared" si="1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381</v>
      </c>
      <c r="AT246" s="163" t="s">
        <v>170</v>
      </c>
      <c r="AU246" s="163" t="s">
        <v>142</v>
      </c>
      <c r="AY246" s="17" t="s">
        <v>134</v>
      </c>
      <c r="BE246" s="164">
        <f t="shared" si="14"/>
        <v>0</v>
      </c>
      <c r="BF246" s="164">
        <f t="shared" si="15"/>
        <v>0</v>
      </c>
      <c r="BG246" s="164">
        <f t="shared" si="16"/>
        <v>0</v>
      </c>
      <c r="BH246" s="164">
        <f t="shared" si="17"/>
        <v>0</v>
      </c>
      <c r="BI246" s="164">
        <f t="shared" si="18"/>
        <v>0</v>
      </c>
      <c r="BJ246" s="17" t="s">
        <v>142</v>
      </c>
      <c r="BK246" s="164">
        <f t="shared" si="19"/>
        <v>0</v>
      </c>
      <c r="BL246" s="17" t="s">
        <v>376</v>
      </c>
      <c r="BM246" s="163" t="s">
        <v>774</v>
      </c>
    </row>
    <row r="247" spans="1:65" s="2" customFormat="1" ht="24.2" customHeight="1">
      <c r="A247" s="32"/>
      <c r="B247" s="150"/>
      <c r="C247" s="151" t="s">
        <v>517</v>
      </c>
      <c r="D247" s="151" t="s">
        <v>137</v>
      </c>
      <c r="E247" s="152" t="s">
        <v>421</v>
      </c>
      <c r="F247" s="153" t="s">
        <v>422</v>
      </c>
      <c r="G247" s="154" t="s">
        <v>213</v>
      </c>
      <c r="H247" s="155">
        <v>12</v>
      </c>
      <c r="I247" s="156"/>
      <c r="J247" s="157">
        <f t="shared" si="10"/>
        <v>0</v>
      </c>
      <c r="K247" s="158"/>
      <c r="L247" s="33"/>
      <c r="M247" s="159" t="s">
        <v>1</v>
      </c>
      <c r="N247" s="160" t="s">
        <v>40</v>
      </c>
      <c r="O247" s="61"/>
      <c r="P247" s="161">
        <f t="shared" si="11"/>
        <v>0</v>
      </c>
      <c r="Q247" s="161">
        <v>0</v>
      </c>
      <c r="R247" s="161">
        <f t="shared" si="12"/>
        <v>0</v>
      </c>
      <c r="S247" s="161">
        <v>0</v>
      </c>
      <c r="T247" s="162">
        <f t="shared" si="1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3" t="s">
        <v>376</v>
      </c>
      <c r="AT247" s="163" t="s">
        <v>137</v>
      </c>
      <c r="AU247" s="163" t="s">
        <v>142</v>
      </c>
      <c r="AY247" s="17" t="s">
        <v>134</v>
      </c>
      <c r="BE247" s="164">
        <f t="shared" si="14"/>
        <v>0</v>
      </c>
      <c r="BF247" s="164">
        <f t="shared" si="15"/>
        <v>0</v>
      </c>
      <c r="BG247" s="164">
        <f t="shared" si="16"/>
        <v>0</v>
      </c>
      <c r="BH247" s="164">
        <f t="shared" si="17"/>
        <v>0</v>
      </c>
      <c r="BI247" s="164">
        <f t="shared" si="18"/>
        <v>0</v>
      </c>
      <c r="BJ247" s="17" t="s">
        <v>142</v>
      </c>
      <c r="BK247" s="164">
        <f t="shared" si="19"/>
        <v>0</v>
      </c>
      <c r="BL247" s="17" t="s">
        <v>376</v>
      </c>
      <c r="BM247" s="163" t="s">
        <v>775</v>
      </c>
    </row>
    <row r="248" spans="1:65" s="2" customFormat="1" ht="16.5" customHeight="1">
      <c r="A248" s="32"/>
      <c r="B248" s="150"/>
      <c r="C248" s="174" t="s">
        <v>519</v>
      </c>
      <c r="D248" s="174" t="s">
        <v>170</v>
      </c>
      <c r="E248" s="175" t="s">
        <v>520</v>
      </c>
      <c r="F248" s="176" t="s">
        <v>521</v>
      </c>
      <c r="G248" s="177" t="s">
        <v>213</v>
      </c>
      <c r="H248" s="178">
        <v>6</v>
      </c>
      <c r="I248" s="179"/>
      <c r="J248" s="180">
        <f t="shared" si="10"/>
        <v>0</v>
      </c>
      <c r="K248" s="181"/>
      <c r="L248" s="182"/>
      <c r="M248" s="183" t="s">
        <v>1</v>
      </c>
      <c r="N248" s="184" t="s">
        <v>40</v>
      </c>
      <c r="O248" s="61"/>
      <c r="P248" s="161">
        <f t="shared" si="11"/>
        <v>0</v>
      </c>
      <c r="Q248" s="161">
        <v>0</v>
      </c>
      <c r="R248" s="161">
        <f t="shared" si="12"/>
        <v>0</v>
      </c>
      <c r="S248" s="161">
        <v>0</v>
      </c>
      <c r="T248" s="162">
        <f t="shared" si="1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381</v>
      </c>
      <c r="AT248" s="163" t="s">
        <v>170</v>
      </c>
      <c r="AU248" s="163" t="s">
        <v>142</v>
      </c>
      <c r="AY248" s="17" t="s">
        <v>134</v>
      </c>
      <c r="BE248" s="164">
        <f t="shared" si="14"/>
        <v>0</v>
      </c>
      <c r="BF248" s="164">
        <f t="shared" si="15"/>
        <v>0</v>
      </c>
      <c r="BG248" s="164">
        <f t="shared" si="16"/>
        <v>0</v>
      </c>
      <c r="BH248" s="164">
        <f t="shared" si="17"/>
        <v>0</v>
      </c>
      <c r="BI248" s="164">
        <f t="shared" si="18"/>
        <v>0</v>
      </c>
      <c r="BJ248" s="17" t="s">
        <v>142</v>
      </c>
      <c r="BK248" s="164">
        <f t="shared" si="19"/>
        <v>0</v>
      </c>
      <c r="BL248" s="17" t="s">
        <v>376</v>
      </c>
      <c r="BM248" s="163" t="s">
        <v>776</v>
      </c>
    </row>
    <row r="249" spans="1:65" s="2" customFormat="1" ht="16.5" customHeight="1">
      <c r="A249" s="32"/>
      <c r="B249" s="150"/>
      <c r="C249" s="174" t="s">
        <v>523</v>
      </c>
      <c r="D249" s="174" t="s">
        <v>170</v>
      </c>
      <c r="E249" s="175" t="s">
        <v>425</v>
      </c>
      <c r="F249" s="176" t="s">
        <v>426</v>
      </c>
      <c r="G249" s="177" t="s">
        <v>213</v>
      </c>
      <c r="H249" s="178">
        <v>2</v>
      </c>
      <c r="I249" s="179"/>
      <c r="J249" s="180">
        <f t="shared" si="10"/>
        <v>0</v>
      </c>
      <c r="K249" s="181"/>
      <c r="L249" s="182"/>
      <c r="M249" s="183" t="s">
        <v>1</v>
      </c>
      <c r="N249" s="184" t="s">
        <v>40</v>
      </c>
      <c r="O249" s="61"/>
      <c r="P249" s="161">
        <f t="shared" si="11"/>
        <v>0</v>
      </c>
      <c r="Q249" s="161">
        <v>0</v>
      </c>
      <c r="R249" s="161">
        <f t="shared" si="12"/>
        <v>0</v>
      </c>
      <c r="S249" s="161">
        <v>0</v>
      </c>
      <c r="T249" s="162">
        <f t="shared" si="1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3" t="s">
        <v>381</v>
      </c>
      <c r="AT249" s="163" t="s">
        <v>170</v>
      </c>
      <c r="AU249" s="163" t="s">
        <v>142</v>
      </c>
      <c r="AY249" s="17" t="s">
        <v>134</v>
      </c>
      <c r="BE249" s="164">
        <f t="shared" si="14"/>
        <v>0</v>
      </c>
      <c r="BF249" s="164">
        <f t="shared" si="15"/>
        <v>0</v>
      </c>
      <c r="BG249" s="164">
        <f t="shared" si="16"/>
        <v>0</v>
      </c>
      <c r="BH249" s="164">
        <f t="shared" si="17"/>
        <v>0</v>
      </c>
      <c r="BI249" s="164">
        <f t="shared" si="18"/>
        <v>0</v>
      </c>
      <c r="BJ249" s="17" t="s">
        <v>142</v>
      </c>
      <c r="BK249" s="164">
        <f t="shared" si="19"/>
        <v>0</v>
      </c>
      <c r="BL249" s="17" t="s">
        <v>376</v>
      </c>
      <c r="BM249" s="163" t="s">
        <v>777</v>
      </c>
    </row>
    <row r="250" spans="1:65" s="2" customFormat="1" ht="16.5" customHeight="1">
      <c r="A250" s="32"/>
      <c r="B250" s="150"/>
      <c r="C250" s="174" t="s">
        <v>376</v>
      </c>
      <c r="D250" s="174" t="s">
        <v>170</v>
      </c>
      <c r="E250" s="175" t="s">
        <v>429</v>
      </c>
      <c r="F250" s="176" t="s">
        <v>430</v>
      </c>
      <c r="G250" s="177" t="s">
        <v>213</v>
      </c>
      <c r="H250" s="178">
        <v>4</v>
      </c>
      <c r="I250" s="179"/>
      <c r="J250" s="180">
        <f t="shared" si="10"/>
        <v>0</v>
      </c>
      <c r="K250" s="181"/>
      <c r="L250" s="182"/>
      <c r="M250" s="183" t="s">
        <v>1</v>
      </c>
      <c r="N250" s="184" t="s">
        <v>40</v>
      </c>
      <c r="O250" s="61"/>
      <c r="P250" s="161">
        <f t="shared" si="11"/>
        <v>0</v>
      </c>
      <c r="Q250" s="161">
        <v>0</v>
      </c>
      <c r="R250" s="161">
        <f t="shared" si="12"/>
        <v>0</v>
      </c>
      <c r="S250" s="161">
        <v>0</v>
      </c>
      <c r="T250" s="162">
        <f t="shared" si="1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3" t="s">
        <v>381</v>
      </c>
      <c r="AT250" s="163" t="s">
        <v>170</v>
      </c>
      <c r="AU250" s="163" t="s">
        <v>142</v>
      </c>
      <c r="AY250" s="17" t="s">
        <v>134</v>
      </c>
      <c r="BE250" s="164">
        <f t="shared" si="14"/>
        <v>0</v>
      </c>
      <c r="BF250" s="164">
        <f t="shared" si="15"/>
        <v>0</v>
      </c>
      <c r="BG250" s="164">
        <f t="shared" si="16"/>
        <v>0</v>
      </c>
      <c r="BH250" s="164">
        <f t="shared" si="17"/>
        <v>0</v>
      </c>
      <c r="BI250" s="164">
        <f t="shared" si="18"/>
        <v>0</v>
      </c>
      <c r="BJ250" s="17" t="s">
        <v>142</v>
      </c>
      <c r="BK250" s="164">
        <f t="shared" si="19"/>
        <v>0</v>
      </c>
      <c r="BL250" s="17" t="s">
        <v>376</v>
      </c>
      <c r="BM250" s="163" t="s">
        <v>778</v>
      </c>
    </row>
    <row r="251" spans="1:65" s="2" customFormat="1" ht="16.5" customHeight="1">
      <c r="A251" s="32"/>
      <c r="B251" s="150"/>
      <c r="C251" s="151" t="s">
        <v>526</v>
      </c>
      <c r="D251" s="151" t="s">
        <v>137</v>
      </c>
      <c r="E251" s="152" t="s">
        <v>527</v>
      </c>
      <c r="F251" s="153" t="s">
        <v>528</v>
      </c>
      <c r="G251" s="154" t="s">
        <v>213</v>
      </c>
      <c r="H251" s="155">
        <v>6</v>
      </c>
      <c r="I251" s="156"/>
      <c r="J251" s="157">
        <f t="shared" si="10"/>
        <v>0</v>
      </c>
      <c r="K251" s="158"/>
      <c r="L251" s="33"/>
      <c r="M251" s="159" t="s">
        <v>1</v>
      </c>
      <c r="N251" s="160" t="s">
        <v>40</v>
      </c>
      <c r="O251" s="61"/>
      <c r="P251" s="161">
        <f t="shared" si="11"/>
        <v>0</v>
      </c>
      <c r="Q251" s="161">
        <v>0</v>
      </c>
      <c r="R251" s="161">
        <f t="shared" si="12"/>
        <v>0</v>
      </c>
      <c r="S251" s="161">
        <v>0</v>
      </c>
      <c r="T251" s="162">
        <f t="shared" si="1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376</v>
      </c>
      <c r="AT251" s="163" t="s">
        <v>137</v>
      </c>
      <c r="AU251" s="163" t="s">
        <v>142</v>
      </c>
      <c r="AY251" s="17" t="s">
        <v>134</v>
      </c>
      <c r="BE251" s="164">
        <f t="shared" si="14"/>
        <v>0</v>
      </c>
      <c r="BF251" s="164">
        <f t="shared" si="15"/>
        <v>0</v>
      </c>
      <c r="BG251" s="164">
        <f t="shared" si="16"/>
        <v>0</v>
      </c>
      <c r="BH251" s="164">
        <f t="shared" si="17"/>
        <v>0</v>
      </c>
      <c r="BI251" s="164">
        <f t="shared" si="18"/>
        <v>0</v>
      </c>
      <c r="BJ251" s="17" t="s">
        <v>142</v>
      </c>
      <c r="BK251" s="164">
        <f t="shared" si="19"/>
        <v>0</v>
      </c>
      <c r="BL251" s="17" t="s">
        <v>376</v>
      </c>
      <c r="BM251" s="163" t="s">
        <v>779</v>
      </c>
    </row>
    <row r="252" spans="1:65" s="2" customFormat="1" ht="16.5" customHeight="1">
      <c r="A252" s="32"/>
      <c r="B252" s="150"/>
      <c r="C252" s="174" t="s">
        <v>530</v>
      </c>
      <c r="D252" s="174" t="s">
        <v>170</v>
      </c>
      <c r="E252" s="175" t="s">
        <v>531</v>
      </c>
      <c r="F252" s="176" t="s">
        <v>532</v>
      </c>
      <c r="G252" s="177" t="s">
        <v>213</v>
      </c>
      <c r="H252" s="178">
        <v>12</v>
      </c>
      <c r="I252" s="179"/>
      <c r="J252" s="180">
        <f t="shared" si="10"/>
        <v>0</v>
      </c>
      <c r="K252" s="181"/>
      <c r="L252" s="182"/>
      <c r="M252" s="183" t="s">
        <v>1</v>
      </c>
      <c r="N252" s="184" t="s">
        <v>40</v>
      </c>
      <c r="O252" s="61"/>
      <c r="P252" s="161">
        <f t="shared" si="11"/>
        <v>0</v>
      </c>
      <c r="Q252" s="161">
        <v>0</v>
      </c>
      <c r="R252" s="161">
        <f t="shared" si="12"/>
        <v>0</v>
      </c>
      <c r="S252" s="161">
        <v>0</v>
      </c>
      <c r="T252" s="162">
        <f t="shared" si="1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3" t="s">
        <v>381</v>
      </c>
      <c r="AT252" s="163" t="s">
        <v>170</v>
      </c>
      <c r="AU252" s="163" t="s">
        <v>142</v>
      </c>
      <c r="AY252" s="17" t="s">
        <v>134</v>
      </c>
      <c r="BE252" s="164">
        <f t="shared" si="14"/>
        <v>0</v>
      </c>
      <c r="BF252" s="164">
        <f t="shared" si="15"/>
        <v>0</v>
      </c>
      <c r="BG252" s="164">
        <f t="shared" si="16"/>
        <v>0</v>
      </c>
      <c r="BH252" s="164">
        <f t="shared" si="17"/>
        <v>0</v>
      </c>
      <c r="BI252" s="164">
        <f t="shared" si="18"/>
        <v>0</v>
      </c>
      <c r="BJ252" s="17" t="s">
        <v>142</v>
      </c>
      <c r="BK252" s="164">
        <f t="shared" si="19"/>
        <v>0</v>
      </c>
      <c r="BL252" s="17" t="s">
        <v>376</v>
      </c>
      <c r="BM252" s="163" t="s">
        <v>780</v>
      </c>
    </row>
    <row r="253" spans="1:65" s="2" customFormat="1" ht="16.5" customHeight="1">
      <c r="A253" s="32"/>
      <c r="B253" s="150"/>
      <c r="C253" s="174" t="s">
        <v>534</v>
      </c>
      <c r="D253" s="174" t="s">
        <v>170</v>
      </c>
      <c r="E253" s="175" t="s">
        <v>535</v>
      </c>
      <c r="F253" s="176" t="s">
        <v>536</v>
      </c>
      <c r="G253" s="177" t="s">
        <v>213</v>
      </c>
      <c r="H253" s="178">
        <v>6</v>
      </c>
      <c r="I253" s="179"/>
      <c r="J253" s="180">
        <f t="shared" si="10"/>
        <v>0</v>
      </c>
      <c r="K253" s="181"/>
      <c r="L253" s="182"/>
      <c r="M253" s="183" t="s">
        <v>1</v>
      </c>
      <c r="N253" s="184" t="s">
        <v>40</v>
      </c>
      <c r="O253" s="61"/>
      <c r="P253" s="161">
        <f t="shared" si="11"/>
        <v>0</v>
      </c>
      <c r="Q253" s="161">
        <v>0</v>
      </c>
      <c r="R253" s="161">
        <f t="shared" si="12"/>
        <v>0</v>
      </c>
      <c r="S253" s="161">
        <v>0</v>
      </c>
      <c r="T253" s="162">
        <f t="shared" si="1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3" t="s">
        <v>381</v>
      </c>
      <c r="AT253" s="163" t="s">
        <v>170</v>
      </c>
      <c r="AU253" s="163" t="s">
        <v>142</v>
      </c>
      <c r="AY253" s="17" t="s">
        <v>134</v>
      </c>
      <c r="BE253" s="164">
        <f t="shared" si="14"/>
        <v>0</v>
      </c>
      <c r="BF253" s="164">
        <f t="shared" si="15"/>
        <v>0</v>
      </c>
      <c r="BG253" s="164">
        <f t="shared" si="16"/>
        <v>0</v>
      </c>
      <c r="BH253" s="164">
        <f t="shared" si="17"/>
        <v>0</v>
      </c>
      <c r="BI253" s="164">
        <f t="shared" si="18"/>
        <v>0</v>
      </c>
      <c r="BJ253" s="17" t="s">
        <v>142</v>
      </c>
      <c r="BK253" s="164">
        <f t="shared" si="19"/>
        <v>0</v>
      </c>
      <c r="BL253" s="17" t="s">
        <v>376</v>
      </c>
      <c r="BM253" s="163" t="s">
        <v>781</v>
      </c>
    </row>
    <row r="254" spans="1:65" s="2" customFormat="1" ht="21.75" customHeight="1">
      <c r="A254" s="32"/>
      <c r="B254" s="150"/>
      <c r="C254" s="151" t="s">
        <v>538</v>
      </c>
      <c r="D254" s="151" t="s">
        <v>137</v>
      </c>
      <c r="E254" s="152" t="s">
        <v>539</v>
      </c>
      <c r="F254" s="153" t="s">
        <v>540</v>
      </c>
      <c r="G254" s="154" t="s">
        <v>213</v>
      </c>
      <c r="H254" s="155">
        <v>6</v>
      </c>
      <c r="I254" s="156"/>
      <c r="J254" s="157">
        <f t="shared" si="10"/>
        <v>0</v>
      </c>
      <c r="K254" s="158"/>
      <c r="L254" s="33"/>
      <c r="M254" s="159" t="s">
        <v>1</v>
      </c>
      <c r="N254" s="160" t="s">
        <v>40</v>
      </c>
      <c r="O254" s="61"/>
      <c r="P254" s="161">
        <f t="shared" si="11"/>
        <v>0</v>
      </c>
      <c r="Q254" s="161">
        <v>0</v>
      </c>
      <c r="R254" s="161">
        <f t="shared" si="12"/>
        <v>0</v>
      </c>
      <c r="S254" s="161">
        <v>0</v>
      </c>
      <c r="T254" s="162">
        <f t="shared" si="1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376</v>
      </c>
      <c r="AT254" s="163" t="s">
        <v>137</v>
      </c>
      <c r="AU254" s="163" t="s">
        <v>142</v>
      </c>
      <c r="AY254" s="17" t="s">
        <v>134</v>
      </c>
      <c r="BE254" s="164">
        <f t="shared" si="14"/>
        <v>0</v>
      </c>
      <c r="BF254" s="164">
        <f t="shared" si="15"/>
        <v>0</v>
      </c>
      <c r="BG254" s="164">
        <f t="shared" si="16"/>
        <v>0</v>
      </c>
      <c r="BH254" s="164">
        <f t="shared" si="17"/>
        <v>0</v>
      </c>
      <c r="BI254" s="164">
        <f t="shared" si="18"/>
        <v>0</v>
      </c>
      <c r="BJ254" s="17" t="s">
        <v>142</v>
      </c>
      <c r="BK254" s="164">
        <f t="shared" si="19"/>
        <v>0</v>
      </c>
      <c r="BL254" s="17" t="s">
        <v>376</v>
      </c>
      <c r="BM254" s="163" t="s">
        <v>782</v>
      </c>
    </row>
    <row r="255" spans="1:65" s="2" customFormat="1" ht="16.5" customHeight="1">
      <c r="A255" s="32"/>
      <c r="B255" s="150"/>
      <c r="C255" s="174" t="s">
        <v>542</v>
      </c>
      <c r="D255" s="174" t="s">
        <v>170</v>
      </c>
      <c r="E255" s="175" t="s">
        <v>543</v>
      </c>
      <c r="F255" s="176" t="s">
        <v>544</v>
      </c>
      <c r="G255" s="177" t="s">
        <v>213</v>
      </c>
      <c r="H255" s="178">
        <v>6</v>
      </c>
      <c r="I255" s="179"/>
      <c r="J255" s="180">
        <f t="shared" si="10"/>
        <v>0</v>
      </c>
      <c r="K255" s="181"/>
      <c r="L255" s="182"/>
      <c r="M255" s="183" t="s">
        <v>1</v>
      </c>
      <c r="N255" s="184" t="s">
        <v>40</v>
      </c>
      <c r="O255" s="61"/>
      <c r="P255" s="161">
        <f t="shared" si="11"/>
        <v>0</v>
      </c>
      <c r="Q255" s="161">
        <v>1.4999999999999999E-4</v>
      </c>
      <c r="R255" s="161">
        <f t="shared" si="12"/>
        <v>8.9999999999999998E-4</v>
      </c>
      <c r="S255" s="161">
        <v>0</v>
      </c>
      <c r="T255" s="162">
        <f t="shared" si="1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3" t="s">
        <v>381</v>
      </c>
      <c r="AT255" s="163" t="s">
        <v>170</v>
      </c>
      <c r="AU255" s="163" t="s">
        <v>142</v>
      </c>
      <c r="AY255" s="17" t="s">
        <v>134</v>
      </c>
      <c r="BE255" s="164">
        <f t="shared" si="14"/>
        <v>0</v>
      </c>
      <c r="BF255" s="164">
        <f t="shared" si="15"/>
        <v>0</v>
      </c>
      <c r="BG255" s="164">
        <f t="shared" si="16"/>
        <v>0</v>
      </c>
      <c r="BH255" s="164">
        <f t="shared" si="17"/>
        <v>0</v>
      </c>
      <c r="BI255" s="164">
        <f t="shared" si="18"/>
        <v>0</v>
      </c>
      <c r="BJ255" s="17" t="s">
        <v>142</v>
      </c>
      <c r="BK255" s="164">
        <f t="shared" si="19"/>
        <v>0</v>
      </c>
      <c r="BL255" s="17" t="s">
        <v>376</v>
      </c>
      <c r="BM255" s="163" t="s">
        <v>783</v>
      </c>
    </row>
    <row r="256" spans="1:65" s="2" customFormat="1" ht="24.2" customHeight="1">
      <c r="A256" s="32"/>
      <c r="B256" s="150"/>
      <c r="C256" s="151" t="s">
        <v>546</v>
      </c>
      <c r="D256" s="151" t="s">
        <v>137</v>
      </c>
      <c r="E256" s="152" t="s">
        <v>547</v>
      </c>
      <c r="F256" s="153" t="s">
        <v>548</v>
      </c>
      <c r="G256" s="154" t="s">
        <v>213</v>
      </c>
      <c r="H256" s="155">
        <v>12</v>
      </c>
      <c r="I256" s="156"/>
      <c r="J256" s="157">
        <f t="shared" si="10"/>
        <v>0</v>
      </c>
      <c r="K256" s="158"/>
      <c r="L256" s="33"/>
      <c r="M256" s="159" t="s">
        <v>1</v>
      </c>
      <c r="N256" s="160" t="s">
        <v>40</v>
      </c>
      <c r="O256" s="61"/>
      <c r="P256" s="161">
        <f t="shared" si="11"/>
        <v>0</v>
      </c>
      <c r="Q256" s="161">
        <v>0</v>
      </c>
      <c r="R256" s="161">
        <f t="shared" si="12"/>
        <v>0</v>
      </c>
      <c r="S256" s="161">
        <v>0</v>
      </c>
      <c r="T256" s="162">
        <f t="shared" si="1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376</v>
      </c>
      <c r="AT256" s="163" t="s">
        <v>137</v>
      </c>
      <c r="AU256" s="163" t="s">
        <v>142</v>
      </c>
      <c r="AY256" s="17" t="s">
        <v>134</v>
      </c>
      <c r="BE256" s="164">
        <f t="shared" si="14"/>
        <v>0</v>
      </c>
      <c r="BF256" s="164">
        <f t="shared" si="15"/>
        <v>0</v>
      </c>
      <c r="BG256" s="164">
        <f t="shared" si="16"/>
        <v>0</v>
      </c>
      <c r="BH256" s="164">
        <f t="shared" si="17"/>
        <v>0</v>
      </c>
      <c r="BI256" s="164">
        <f t="shared" si="18"/>
        <v>0</v>
      </c>
      <c r="BJ256" s="17" t="s">
        <v>142</v>
      </c>
      <c r="BK256" s="164">
        <f t="shared" si="19"/>
        <v>0</v>
      </c>
      <c r="BL256" s="17" t="s">
        <v>376</v>
      </c>
      <c r="BM256" s="163" t="s">
        <v>784</v>
      </c>
    </row>
    <row r="257" spans="1:65" s="2" customFormat="1" ht="16.5" customHeight="1">
      <c r="A257" s="32"/>
      <c r="B257" s="150"/>
      <c r="C257" s="174" t="s">
        <v>550</v>
      </c>
      <c r="D257" s="174" t="s">
        <v>170</v>
      </c>
      <c r="E257" s="175" t="s">
        <v>551</v>
      </c>
      <c r="F257" s="176" t="s">
        <v>552</v>
      </c>
      <c r="G257" s="177" t="s">
        <v>213</v>
      </c>
      <c r="H257" s="178">
        <v>12</v>
      </c>
      <c r="I257" s="179"/>
      <c r="J257" s="180">
        <f t="shared" si="10"/>
        <v>0</v>
      </c>
      <c r="K257" s="181"/>
      <c r="L257" s="182"/>
      <c r="M257" s="183" t="s">
        <v>1</v>
      </c>
      <c r="N257" s="184" t="s">
        <v>40</v>
      </c>
      <c r="O257" s="61"/>
      <c r="P257" s="161">
        <f t="shared" si="11"/>
        <v>0</v>
      </c>
      <c r="Q257" s="161">
        <v>0</v>
      </c>
      <c r="R257" s="161">
        <f t="shared" si="12"/>
        <v>0</v>
      </c>
      <c r="S257" s="161">
        <v>0</v>
      </c>
      <c r="T257" s="162">
        <f t="shared" si="1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3" t="s">
        <v>381</v>
      </c>
      <c r="AT257" s="163" t="s">
        <v>170</v>
      </c>
      <c r="AU257" s="163" t="s">
        <v>142</v>
      </c>
      <c r="AY257" s="17" t="s">
        <v>134</v>
      </c>
      <c r="BE257" s="164">
        <f t="shared" si="14"/>
        <v>0</v>
      </c>
      <c r="BF257" s="164">
        <f t="shared" si="15"/>
        <v>0</v>
      </c>
      <c r="BG257" s="164">
        <f t="shared" si="16"/>
        <v>0</v>
      </c>
      <c r="BH257" s="164">
        <f t="shared" si="17"/>
        <v>0</v>
      </c>
      <c r="BI257" s="164">
        <f t="shared" si="18"/>
        <v>0</v>
      </c>
      <c r="BJ257" s="17" t="s">
        <v>142</v>
      </c>
      <c r="BK257" s="164">
        <f t="shared" si="19"/>
        <v>0</v>
      </c>
      <c r="BL257" s="17" t="s">
        <v>376</v>
      </c>
      <c r="BM257" s="163" t="s">
        <v>785</v>
      </c>
    </row>
    <row r="258" spans="1:65" s="2" customFormat="1" ht="16.5" customHeight="1">
      <c r="A258" s="32"/>
      <c r="B258" s="150"/>
      <c r="C258" s="174" t="s">
        <v>554</v>
      </c>
      <c r="D258" s="174" t="s">
        <v>170</v>
      </c>
      <c r="E258" s="175" t="s">
        <v>555</v>
      </c>
      <c r="F258" s="176" t="s">
        <v>556</v>
      </c>
      <c r="G258" s="177" t="s">
        <v>213</v>
      </c>
      <c r="H258" s="178">
        <v>24</v>
      </c>
      <c r="I258" s="179"/>
      <c r="J258" s="180">
        <f t="shared" si="10"/>
        <v>0</v>
      </c>
      <c r="K258" s="181"/>
      <c r="L258" s="182"/>
      <c r="M258" s="183" t="s">
        <v>1</v>
      </c>
      <c r="N258" s="184" t="s">
        <v>40</v>
      </c>
      <c r="O258" s="61"/>
      <c r="P258" s="161">
        <f t="shared" si="11"/>
        <v>0</v>
      </c>
      <c r="Q258" s="161">
        <v>0</v>
      </c>
      <c r="R258" s="161">
        <f t="shared" si="12"/>
        <v>0</v>
      </c>
      <c r="S258" s="161">
        <v>0</v>
      </c>
      <c r="T258" s="162">
        <f t="shared" si="13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381</v>
      </c>
      <c r="AT258" s="163" t="s">
        <v>170</v>
      </c>
      <c r="AU258" s="163" t="s">
        <v>142</v>
      </c>
      <c r="AY258" s="17" t="s">
        <v>134</v>
      </c>
      <c r="BE258" s="164">
        <f t="shared" si="14"/>
        <v>0</v>
      </c>
      <c r="BF258" s="164">
        <f t="shared" si="15"/>
        <v>0</v>
      </c>
      <c r="BG258" s="164">
        <f t="shared" si="16"/>
        <v>0</v>
      </c>
      <c r="BH258" s="164">
        <f t="shared" si="17"/>
        <v>0</v>
      </c>
      <c r="BI258" s="164">
        <f t="shared" si="18"/>
        <v>0</v>
      </c>
      <c r="BJ258" s="17" t="s">
        <v>142</v>
      </c>
      <c r="BK258" s="164">
        <f t="shared" si="19"/>
        <v>0</v>
      </c>
      <c r="BL258" s="17" t="s">
        <v>376</v>
      </c>
      <c r="BM258" s="163" t="s">
        <v>786</v>
      </c>
    </row>
    <row r="259" spans="1:65" s="2" customFormat="1" ht="16.5" customHeight="1">
      <c r="A259" s="32"/>
      <c r="B259" s="150"/>
      <c r="C259" s="174" t="s">
        <v>558</v>
      </c>
      <c r="D259" s="174" t="s">
        <v>170</v>
      </c>
      <c r="E259" s="175" t="s">
        <v>559</v>
      </c>
      <c r="F259" s="176" t="s">
        <v>560</v>
      </c>
      <c r="G259" s="177" t="s">
        <v>390</v>
      </c>
      <c r="H259" s="178">
        <v>9.8559999999999999</v>
      </c>
      <c r="I259" s="179"/>
      <c r="J259" s="180">
        <f t="shared" si="10"/>
        <v>0</v>
      </c>
      <c r="K259" s="181"/>
      <c r="L259" s="182"/>
      <c r="M259" s="183" t="s">
        <v>1</v>
      </c>
      <c r="N259" s="184" t="s">
        <v>40</v>
      </c>
      <c r="O259" s="61"/>
      <c r="P259" s="161">
        <f t="shared" si="11"/>
        <v>0</v>
      </c>
      <c r="Q259" s="161">
        <v>0</v>
      </c>
      <c r="R259" s="161">
        <f t="shared" si="12"/>
        <v>0</v>
      </c>
      <c r="S259" s="161">
        <v>0</v>
      </c>
      <c r="T259" s="162">
        <f t="shared" si="13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381</v>
      </c>
      <c r="AT259" s="163" t="s">
        <v>170</v>
      </c>
      <c r="AU259" s="163" t="s">
        <v>142</v>
      </c>
      <c r="AY259" s="17" t="s">
        <v>134</v>
      </c>
      <c r="BE259" s="164">
        <f t="shared" si="14"/>
        <v>0</v>
      </c>
      <c r="BF259" s="164">
        <f t="shared" si="15"/>
        <v>0</v>
      </c>
      <c r="BG259" s="164">
        <f t="shared" si="16"/>
        <v>0</v>
      </c>
      <c r="BH259" s="164">
        <f t="shared" si="17"/>
        <v>0</v>
      </c>
      <c r="BI259" s="164">
        <f t="shared" si="18"/>
        <v>0</v>
      </c>
      <c r="BJ259" s="17" t="s">
        <v>142</v>
      </c>
      <c r="BK259" s="164">
        <f t="shared" si="19"/>
        <v>0</v>
      </c>
      <c r="BL259" s="17" t="s">
        <v>376</v>
      </c>
      <c r="BM259" s="163" t="s">
        <v>787</v>
      </c>
    </row>
    <row r="260" spans="1:65" s="12" customFormat="1" ht="22.9" customHeight="1">
      <c r="B260" s="137"/>
      <c r="D260" s="138" t="s">
        <v>73</v>
      </c>
      <c r="E260" s="148" t="s">
        <v>432</v>
      </c>
      <c r="F260" s="148" t="s">
        <v>433</v>
      </c>
      <c r="I260" s="140"/>
      <c r="J260" s="149">
        <f>BK260</f>
        <v>0</v>
      </c>
      <c r="L260" s="137"/>
      <c r="M260" s="142"/>
      <c r="N260" s="143"/>
      <c r="O260" s="143"/>
      <c r="P260" s="144">
        <f>P261</f>
        <v>0</v>
      </c>
      <c r="Q260" s="143"/>
      <c r="R260" s="144">
        <f>R261</f>
        <v>0</v>
      </c>
      <c r="S260" s="143"/>
      <c r="T260" s="145">
        <f>T261</f>
        <v>0</v>
      </c>
      <c r="AR260" s="138" t="s">
        <v>141</v>
      </c>
      <c r="AT260" s="146" t="s">
        <v>73</v>
      </c>
      <c r="AU260" s="146" t="s">
        <v>82</v>
      </c>
      <c r="AY260" s="138" t="s">
        <v>134</v>
      </c>
      <c r="BK260" s="147">
        <f>BK261</f>
        <v>0</v>
      </c>
    </row>
    <row r="261" spans="1:65" s="2" customFormat="1" ht="33" customHeight="1">
      <c r="A261" s="32"/>
      <c r="B261" s="150"/>
      <c r="C261" s="151" t="s">
        <v>562</v>
      </c>
      <c r="D261" s="151" t="s">
        <v>137</v>
      </c>
      <c r="E261" s="152" t="s">
        <v>435</v>
      </c>
      <c r="F261" s="153" t="s">
        <v>436</v>
      </c>
      <c r="G261" s="154" t="s">
        <v>437</v>
      </c>
      <c r="H261" s="155">
        <v>18</v>
      </c>
      <c r="I261" s="156"/>
      <c r="J261" s="157">
        <f>ROUND(I261*H261,2)</f>
        <v>0</v>
      </c>
      <c r="K261" s="158"/>
      <c r="L261" s="33"/>
      <c r="M261" s="200" t="s">
        <v>1</v>
      </c>
      <c r="N261" s="201" t="s">
        <v>40</v>
      </c>
      <c r="O261" s="202"/>
      <c r="P261" s="203">
        <f>O261*H261</f>
        <v>0</v>
      </c>
      <c r="Q261" s="203">
        <v>0</v>
      </c>
      <c r="R261" s="203">
        <f>Q261*H261</f>
        <v>0</v>
      </c>
      <c r="S261" s="203">
        <v>0</v>
      </c>
      <c r="T261" s="204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3" t="s">
        <v>438</v>
      </c>
      <c r="AT261" s="163" t="s">
        <v>137</v>
      </c>
      <c r="AU261" s="163" t="s">
        <v>142</v>
      </c>
      <c r="AY261" s="17" t="s">
        <v>134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7" t="s">
        <v>142</v>
      </c>
      <c r="BK261" s="164">
        <f>ROUND(I261*H261,2)</f>
        <v>0</v>
      </c>
      <c r="BL261" s="17" t="s">
        <v>438</v>
      </c>
      <c r="BM261" s="163" t="s">
        <v>788</v>
      </c>
    </row>
    <row r="262" spans="1:65" s="2" customFormat="1" ht="6.95" customHeight="1">
      <c r="A262" s="32"/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33"/>
      <c r="M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</sheetData>
  <autoFilter ref="C128:K26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99</v>
      </c>
      <c r="L4" s="20"/>
      <c r="M4" s="96" t="s">
        <v>8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7" t="str">
        <f>'Rekapitulácia stavby'!K6</f>
        <v>Rekonštrukcia striech ubytovacích blokov a spojovacej chodby</v>
      </c>
      <c r="F7" s="248"/>
      <c r="G7" s="248"/>
      <c r="H7" s="248"/>
      <c r="L7" s="20"/>
    </row>
    <row r="8" spans="1:46" s="2" customFormat="1" ht="12" customHeight="1">
      <c r="A8" s="32"/>
      <c r="B8" s="33"/>
      <c r="C8" s="32"/>
      <c r="D8" s="27" t="s">
        <v>100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5" t="s">
        <v>789</v>
      </c>
      <c r="F9" s="249"/>
      <c r="G9" s="249"/>
      <c r="H9" s="249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10. 4. 2024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0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0" t="s">
        <v>34</v>
      </c>
      <c r="E30" s="32"/>
      <c r="F30" s="32"/>
      <c r="G30" s="32"/>
      <c r="H30" s="32"/>
      <c r="I30" s="32"/>
      <c r="J30" s="74">
        <f>ROUND(J125,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1" t="s">
        <v>38</v>
      </c>
      <c r="E33" s="38" t="s">
        <v>39</v>
      </c>
      <c r="F33" s="102">
        <f>ROUND((SUM(BE125:BE202)),  2)</f>
        <v>0</v>
      </c>
      <c r="G33" s="103"/>
      <c r="H33" s="103"/>
      <c r="I33" s="104">
        <v>0.2</v>
      </c>
      <c r="J33" s="102">
        <f>ROUND(((SUM(BE125:BE202))*I33),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40</v>
      </c>
      <c r="F34" s="102">
        <f>ROUND((SUM(BF125:BF202)),  2)</f>
        <v>0</v>
      </c>
      <c r="G34" s="103"/>
      <c r="H34" s="103"/>
      <c r="I34" s="104">
        <v>0.2</v>
      </c>
      <c r="J34" s="102">
        <f>ROUND(((SUM(BF125:BF202))*I34),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5">
        <f>ROUND((SUM(BG125:BG202)),  2)</f>
        <v>0</v>
      </c>
      <c r="G35" s="32"/>
      <c r="H35" s="32"/>
      <c r="I35" s="106">
        <v>0.2</v>
      </c>
      <c r="J35" s="105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5">
        <f>ROUND((SUM(BH125:BH202)),  2)</f>
        <v>0</v>
      </c>
      <c r="G36" s="32"/>
      <c r="H36" s="32"/>
      <c r="I36" s="106">
        <v>0.2</v>
      </c>
      <c r="J36" s="105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43</v>
      </c>
      <c r="F37" s="102">
        <f>ROUND((SUM(BI125:BI202)),  2)</f>
        <v>0</v>
      </c>
      <c r="G37" s="103"/>
      <c r="H37" s="103"/>
      <c r="I37" s="104">
        <v>0</v>
      </c>
      <c r="J37" s="102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7"/>
      <c r="D39" s="108" t="s">
        <v>44</v>
      </c>
      <c r="E39" s="63"/>
      <c r="F39" s="63"/>
      <c r="G39" s="109" t="s">
        <v>45</v>
      </c>
      <c r="H39" s="110" t="s">
        <v>46</v>
      </c>
      <c r="I39" s="63"/>
      <c r="J39" s="111">
        <f>SUM(J30:J37)</f>
        <v>0</v>
      </c>
      <c r="K39" s="11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13" t="s">
        <v>50</v>
      </c>
      <c r="G61" s="48" t="s">
        <v>49</v>
      </c>
      <c r="H61" s="35"/>
      <c r="I61" s="35"/>
      <c r="J61" s="114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13" t="s">
        <v>50</v>
      </c>
      <c r="G76" s="48" t="s">
        <v>49</v>
      </c>
      <c r="H76" s="35"/>
      <c r="I76" s="35"/>
      <c r="J76" s="114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7" t="str">
        <f>E7</f>
        <v>Rekonštrukcia striech ubytovacích blokov a spojovacej chodby</v>
      </c>
      <c r="F85" s="248"/>
      <c r="G85" s="248"/>
      <c r="H85" s="248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100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5" t="str">
        <f>E9</f>
        <v>03/2024-Spoj.chodba - Spojovacia chodba</v>
      </c>
      <c r="F87" s="249"/>
      <c r="G87" s="249"/>
      <c r="H87" s="249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Tornaľa</v>
      </c>
      <c r="G89" s="32"/>
      <c r="H89" s="32"/>
      <c r="I89" s="27" t="s">
        <v>20</v>
      </c>
      <c r="J89" s="58" t="str">
        <f>IF(J12="","",J12)</f>
        <v>10. 4. 2024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22</v>
      </c>
      <c r="D91" s="32"/>
      <c r="E91" s="32"/>
      <c r="F91" s="25" t="str">
        <f>E15</f>
        <v>DD a DSS Tornaľa</v>
      </c>
      <c r="G91" s="32"/>
      <c r="H91" s="32"/>
      <c r="I91" s="27" t="s">
        <v>28</v>
      </c>
      <c r="J91" s="30" t="str">
        <f>E21</f>
        <v>STAVOMAT RS s.r.o., Rimavská Sobota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7" t="s">
        <v>105</v>
      </c>
      <c r="D96" s="32"/>
      <c r="E96" s="32"/>
      <c r="F96" s="32"/>
      <c r="G96" s="32"/>
      <c r="H96" s="32"/>
      <c r="I96" s="32"/>
      <c r="J96" s="74">
        <f>J125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106</v>
      </c>
    </row>
    <row r="97" spans="1:31" s="9" customFormat="1" ht="24.95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899999999999999" customHeight="1">
      <c r="B98" s="122"/>
      <c r="D98" s="123" t="s">
        <v>790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9" customFormat="1" ht="24.95" customHeight="1">
      <c r="B99" s="118"/>
      <c r="D99" s="119" t="s">
        <v>112</v>
      </c>
      <c r="E99" s="120"/>
      <c r="F99" s="120"/>
      <c r="G99" s="120"/>
      <c r="H99" s="120"/>
      <c r="I99" s="120"/>
      <c r="J99" s="121">
        <f>J138</f>
        <v>0</v>
      </c>
      <c r="L99" s="118"/>
    </row>
    <row r="100" spans="1:31" s="10" customFormat="1" ht="19.899999999999999" customHeight="1">
      <c r="B100" s="122"/>
      <c r="D100" s="123" t="s">
        <v>113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31" s="10" customFormat="1" ht="19.899999999999999" customHeight="1">
      <c r="B101" s="122"/>
      <c r="D101" s="123" t="s">
        <v>114</v>
      </c>
      <c r="E101" s="124"/>
      <c r="F101" s="124"/>
      <c r="G101" s="124"/>
      <c r="H101" s="124"/>
      <c r="I101" s="124"/>
      <c r="J101" s="125">
        <f>J147</f>
        <v>0</v>
      </c>
      <c r="L101" s="122"/>
    </row>
    <row r="102" spans="1:31" s="10" customFormat="1" ht="19.899999999999999" customHeight="1">
      <c r="B102" s="122"/>
      <c r="D102" s="123" t="s">
        <v>116</v>
      </c>
      <c r="E102" s="124"/>
      <c r="F102" s="124"/>
      <c r="G102" s="124"/>
      <c r="H102" s="124"/>
      <c r="I102" s="124"/>
      <c r="J102" s="125">
        <f>J152</f>
        <v>0</v>
      </c>
      <c r="L102" s="122"/>
    </row>
    <row r="103" spans="1:31" s="9" customFormat="1" ht="24.95" customHeight="1">
      <c r="B103" s="118"/>
      <c r="D103" s="119" t="s">
        <v>117</v>
      </c>
      <c r="E103" s="120"/>
      <c r="F103" s="120"/>
      <c r="G103" s="120"/>
      <c r="H103" s="120"/>
      <c r="I103" s="120"/>
      <c r="J103" s="121">
        <f>J176</f>
        <v>0</v>
      </c>
      <c r="L103" s="118"/>
    </row>
    <row r="104" spans="1:31" s="10" customFormat="1" ht="19.899999999999999" customHeight="1">
      <c r="B104" s="122"/>
      <c r="D104" s="123" t="s">
        <v>118</v>
      </c>
      <c r="E104" s="124"/>
      <c r="F104" s="124"/>
      <c r="G104" s="124"/>
      <c r="H104" s="124"/>
      <c r="I104" s="124"/>
      <c r="J104" s="125">
        <f>J177</f>
        <v>0</v>
      </c>
      <c r="L104" s="122"/>
    </row>
    <row r="105" spans="1:31" s="10" customFormat="1" ht="19.899999999999999" customHeight="1">
      <c r="B105" s="122"/>
      <c r="D105" s="123" t="s">
        <v>119</v>
      </c>
      <c r="E105" s="124"/>
      <c r="F105" s="124"/>
      <c r="G105" s="124"/>
      <c r="H105" s="124"/>
      <c r="I105" s="124"/>
      <c r="J105" s="125">
        <f>J201</f>
        <v>0</v>
      </c>
      <c r="L105" s="122"/>
    </row>
    <row r="106" spans="1:31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5" customHeight="1">
      <c r="A111" s="32"/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5" customHeight="1">
      <c r="A112" s="32"/>
      <c r="B112" s="33"/>
      <c r="C112" s="21" t="s">
        <v>120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14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47" t="str">
        <f>E7</f>
        <v>Rekonštrukcia striech ubytovacích blokov a spojovacej chodby</v>
      </c>
      <c r="F115" s="248"/>
      <c r="G115" s="248"/>
      <c r="H115" s="248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100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05" t="str">
        <f>E9</f>
        <v>03/2024-Spoj.chodba - Spojovacia chodba</v>
      </c>
      <c r="F117" s="249"/>
      <c r="G117" s="249"/>
      <c r="H117" s="249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18</v>
      </c>
      <c r="D119" s="32"/>
      <c r="E119" s="32"/>
      <c r="F119" s="25" t="str">
        <f>F12</f>
        <v>Tornaľa</v>
      </c>
      <c r="G119" s="32"/>
      <c r="H119" s="32"/>
      <c r="I119" s="27" t="s">
        <v>20</v>
      </c>
      <c r="J119" s="58" t="str">
        <f>IF(J12="","",J12)</f>
        <v>10. 4. 2024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40.15" customHeight="1">
      <c r="A121" s="32"/>
      <c r="B121" s="33"/>
      <c r="C121" s="27" t="s">
        <v>22</v>
      </c>
      <c r="D121" s="32"/>
      <c r="E121" s="32"/>
      <c r="F121" s="25" t="str">
        <f>E15</f>
        <v>DD a DSS Tornaľa</v>
      </c>
      <c r="G121" s="32"/>
      <c r="H121" s="32"/>
      <c r="I121" s="27" t="s">
        <v>28</v>
      </c>
      <c r="J121" s="30" t="str">
        <f>E21</f>
        <v>STAVOMAT RS s.r.o., Rimavská Sobota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IF(E18="","",E18)</f>
        <v>Vyplň údaj</v>
      </c>
      <c r="G122" s="32"/>
      <c r="H122" s="32"/>
      <c r="I122" s="27" t="s">
        <v>31</v>
      </c>
      <c r="J122" s="30" t="str">
        <f>E24</f>
        <v xml:space="preserve"> 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6"/>
      <c r="B124" s="127"/>
      <c r="C124" s="128" t="s">
        <v>121</v>
      </c>
      <c r="D124" s="129" t="s">
        <v>59</v>
      </c>
      <c r="E124" s="129" t="s">
        <v>55</v>
      </c>
      <c r="F124" s="129" t="s">
        <v>56</v>
      </c>
      <c r="G124" s="129" t="s">
        <v>122</v>
      </c>
      <c r="H124" s="129" t="s">
        <v>123</v>
      </c>
      <c r="I124" s="129" t="s">
        <v>124</v>
      </c>
      <c r="J124" s="130" t="s">
        <v>104</v>
      </c>
      <c r="K124" s="131" t="s">
        <v>125</v>
      </c>
      <c r="L124" s="132"/>
      <c r="M124" s="65" t="s">
        <v>1</v>
      </c>
      <c r="N124" s="66" t="s">
        <v>38</v>
      </c>
      <c r="O124" s="66" t="s">
        <v>126</v>
      </c>
      <c r="P124" s="66" t="s">
        <v>127</v>
      </c>
      <c r="Q124" s="66" t="s">
        <v>128</v>
      </c>
      <c r="R124" s="66" t="s">
        <v>129</v>
      </c>
      <c r="S124" s="66" t="s">
        <v>130</v>
      </c>
      <c r="T124" s="67" t="s">
        <v>131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32"/>
      <c r="B125" s="33"/>
      <c r="C125" s="72" t="s">
        <v>105</v>
      </c>
      <c r="D125" s="32"/>
      <c r="E125" s="32"/>
      <c r="F125" s="32"/>
      <c r="G125" s="32"/>
      <c r="H125" s="32"/>
      <c r="I125" s="32"/>
      <c r="J125" s="133">
        <f>BK125</f>
        <v>0</v>
      </c>
      <c r="K125" s="32"/>
      <c r="L125" s="33"/>
      <c r="M125" s="68"/>
      <c r="N125" s="59"/>
      <c r="O125" s="69"/>
      <c r="P125" s="134">
        <f>P126+P138+P176</f>
        <v>0</v>
      </c>
      <c r="Q125" s="69"/>
      <c r="R125" s="134">
        <f>R126+R138+R176</f>
        <v>4.1035398000000001</v>
      </c>
      <c r="S125" s="69"/>
      <c r="T125" s="135">
        <f>T126+T138+T176</f>
        <v>50.188626600000006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106</v>
      </c>
      <c r="BK125" s="136">
        <f>BK126+BK138+BK176</f>
        <v>0</v>
      </c>
    </row>
    <row r="126" spans="1:65" s="12" customFormat="1" ht="25.9" customHeight="1">
      <c r="B126" s="137"/>
      <c r="D126" s="138" t="s">
        <v>73</v>
      </c>
      <c r="E126" s="139" t="s">
        <v>132</v>
      </c>
      <c r="F126" s="139" t="s">
        <v>133</v>
      </c>
      <c r="I126" s="140"/>
      <c r="J126" s="141">
        <f>BK126</f>
        <v>0</v>
      </c>
      <c r="L126" s="137"/>
      <c r="M126" s="142"/>
      <c r="N126" s="143"/>
      <c r="O126" s="143"/>
      <c r="P126" s="144">
        <f>P127</f>
        <v>0</v>
      </c>
      <c r="Q126" s="143"/>
      <c r="R126" s="144">
        <f>R127</f>
        <v>0</v>
      </c>
      <c r="S126" s="143"/>
      <c r="T126" s="145">
        <f>T127</f>
        <v>48.936426600000004</v>
      </c>
      <c r="AR126" s="138" t="s">
        <v>82</v>
      </c>
      <c r="AT126" s="146" t="s">
        <v>73</v>
      </c>
      <c r="AU126" s="146" t="s">
        <v>74</v>
      </c>
      <c r="AY126" s="138" t="s">
        <v>134</v>
      </c>
      <c r="BK126" s="147">
        <f>BK127</f>
        <v>0</v>
      </c>
    </row>
    <row r="127" spans="1:65" s="12" customFormat="1" ht="22.9" customHeight="1">
      <c r="B127" s="137"/>
      <c r="D127" s="138" t="s">
        <v>73</v>
      </c>
      <c r="E127" s="148" t="s">
        <v>183</v>
      </c>
      <c r="F127" s="148" t="s">
        <v>791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SUM(P128:P137)</f>
        <v>0</v>
      </c>
      <c r="Q127" s="143"/>
      <c r="R127" s="144">
        <f>SUM(R128:R137)</f>
        <v>0</v>
      </c>
      <c r="S127" s="143"/>
      <c r="T127" s="145">
        <f>SUM(T128:T137)</f>
        <v>48.936426600000004</v>
      </c>
      <c r="AR127" s="138" t="s">
        <v>82</v>
      </c>
      <c r="AT127" s="146" t="s">
        <v>73</v>
      </c>
      <c r="AU127" s="146" t="s">
        <v>82</v>
      </c>
      <c r="AY127" s="138" t="s">
        <v>134</v>
      </c>
      <c r="BK127" s="147">
        <f>SUM(BK128:BK137)</f>
        <v>0</v>
      </c>
    </row>
    <row r="128" spans="1:65" s="2" customFormat="1" ht="24.2" customHeight="1">
      <c r="A128" s="32"/>
      <c r="B128" s="150"/>
      <c r="C128" s="151" t="s">
        <v>82</v>
      </c>
      <c r="D128" s="151" t="s">
        <v>137</v>
      </c>
      <c r="E128" s="152" t="s">
        <v>792</v>
      </c>
      <c r="F128" s="153" t="s">
        <v>793</v>
      </c>
      <c r="G128" s="154" t="s">
        <v>148</v>
      </c>
      <c r="H128" s="155">
        <v>125.22</v>
      </c>
      <c r="I128" s="156"/>
      <c r="J128" s="157">
        <f>ROUND(I128*H128,2)</f>
        <v>0</v>
      </c>
      <c r="K128" s="158"/>
      <c r="L128" s="33"/>
      <c r="M128" s="159" t="s">
        <v>1</v>
      </c>
      <c r="N128" s="160" t="s">
        <v>40</v>
      </c>
      <c r="O128" s="61"/>
      <c r="P128" s="161">
        <f>O128*H128</f>
        <v>0</v>
      </c>
      <c r="Q128" s="161">
        <v>0</v>
      </c>
      <c r="R128" s="161">
        <f>Q128*H128</f>
        <v>0</v>
      </c>
      <c r="S128" s="161">
        <v>2.3529999999999999E-2</v>
      </c>
      <c r="T128" s="162">
        <f>S128*H128</f>
        <v>2.9464265999999997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3" t="s">
        <v>141</v>
      </c>
      <c r="AT128" s="163" t="s">
        <v>137</v>
      </c>
      <c r="AU128" s="163" t="s">
        <v>142</v>
      </c>
      <c r="AY128" s="17" t="s">
        <v>134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7" t="s">
        <v>142</v>
      </c>
      <c r="BK128" s="164">
        <f>ROUND(I128*H128,2)</f>
        <v>0</v>
      </c>
      <c r="BL128" s="17" t="s">
        <v>141</v>
      </c>
      <c r="BM128" s="163" t="s">
        <v>794</v>
      </c>
    </row>
    <row r="129" spans="1:65" s="2" customFormat="1" ht="24.2" customHeight="1">
      <c r="A129" s="32"/>
      <c r="B129" s="150"/>
      <c r="C129" s="151" t="s">
        <v>142</v>
      </c>
      <c r="D129" s="151" t="s">
        <v>137</v>
      </c>
      <c r="E129" s="152" t="s">
        <v>795</v>
      </c>
      <c r="F129" s="153" t="s">
        <v>796</v>
      </c>
      <c r="G129" s="154" t="s">
        <v>140</v>
      </c>
      <c r="H129" s="155">
        <v>32.85</v>
      </c>
      <c r="I129" s="156"/>
      <c r="J129" s="157">
        <f>ROUND(I129*H129,2)</f>
        <v>0</v>
      </c>
      <c r="K129" s="158"/>
      <c r="L129" s="33"/>
      <c r="M129" s="159" t="s">
        <v>1</v>
      </c>
      <c r="N129" s="160" t="s">
        <v>40</v>
      </c>
      <c r="O129" s="61"/>
      <c r="P129" s="161">
        <f>O129*H129</f>
        <v>0</v>
      </c>
      <c r="Q129" s="161">
        <v>0</v>
      </c>
      <c r="R129" s="161">
        <f>Q129*H129</f>
        <v>0</v>
      </c>
      <c r="S129" s="161">
        <v>1.4</v>
      </c>
      <c r="T129" s="162">
        <f>S129*H129</f>
        <v>45.99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3" t="s">
        <v>141</v>
      </c>
      <c r="AT129" s="163" t="s">
        <v>137</v>
      </c>
      <c r="AU129" s="163" t="s">
        <v>142</v>
      </c>
      <c r="AY129" s="17" t="s">
        <v>134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7" t="s">
        <v>142</v>
      </c>
      <c r="BK129" s="164">
        <f>ROUND(I129*H129,2)</f>
        <v>0</v>
      </c>
      <c r="BL129" s="17" t="s">
        <v>141</v>
      </c>
      <c r="BM129" s="163" t="s">
        <v>797</v>
      </c>
    </row>
    <row r="130" spans="1:65" s="2" customFormat="1" ht="24.2" customHeight="1">
      <c r="A130" s="32"/>
      <c r="B130" s="150"/>
      <c r="C130" s="151" t="s">
        <v>135</v>
      </c>
      <c r="D130" s="151" t="s">
        <v>137</v>
      </c>
      <c r="E130" s="152" t="s">
        <v>798</v>
      </c>
      <c r="F130" s="153" t="s">
        <v>799</v>
      </c>
      <c r="G130" s="154" t="s">
        <v>156</v>
      </c>
      <c r="H130" s="155">
        <v>48.936</v>
      </c>
      <c r="I130" s="156"/>
      <c r="J130" s="157">
        <f>ROUND(I130*H130,2)</f>
        <v>0</v>
      </c>
      <c r="K130" s="158"/>
      <c r="L130" s="33"/>
      <c r="M130" s="159" t="s">
        <v>1</v>
      </c>
      <c r="N130" s="160" t="s">
        <v>40</v>
      </c>
      <c r="O130" s="61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3" t="s">
        <v>141</v>
      </c>
      <c r="AT130" s="163" t="s">
        <v>137</v>
      </c>
      <c r="AU130" s="163" t="s">
        <v>142</v>
      </c>
      <c r="AY130" s="17" t="s">
        <v>134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7" t="s">
        <v>142</v>
      </c>
      <c r="BK130" s="164">
        <f>ROUND(I130*H130,2)</f>
        <v>0</v>
      </c>
      <c r="BL130" s="17" t="s">
        <v>141</v>
      </c>
      <c r="BM130" s="163" t="s">
        <v>800</v>
      </c>
    </row>
    <row r="131" spans="1:65" s="2" customFormat="1" ht="21.75" customHeight="1">
      <c r="A131" s="32"/>
      <c r="B131" s="150"/>
      <c r="C131" s="151" t="s">
        <v>141</v>
      </c>
      <c r="D131" s="151" t="s">
        <v>137</v>
      </c>
      <c r="E131" s="152" t="s">
        <v>801</v>
      </c>
      <c r="F131" s="153" t="s">
        <v>802</v>
      </c>
      <c r="G131" s="154" t="s">
        <v>156</v>
      </c>
      <c r="H131" s="155">
        <v>48.936</v>
      </c>
      <c r="I131" s="156"/>
      <c r="J131" s="157">
        <f>ROUND(I131*H131,2)</f>
        <v>0</v>
      </c>
      <c r="K131" s="158"/>
      <c r="L131" s="33"/>
      <c r="M131" s="159" t="s">
        <v>1</v>
      </c>
      <c r="N131" s="160" t="s">
        <v>40</v>
      </c>
      <c r="O131" s="61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3" t="s">
        <v>141</v>
      </c>
      <c r="AT131" s="163" t="s">
        <v>137</v>
      </c>
      <c r="AU131" s="163" t="s">
        <v>142</v>
      </c>
      <c r="AY131" s="17" t="s">
        <v>134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7" t="s">
        <v>142</v>
      </c>
      <c r="BK131" s="164">
        <f>ROUND(I131*H131,2)</f>
        <v>0</v>
      </c>
      <c r="BL131" s="17" t="s">
        <v>141</v>
      </c>
      <c r="BM131" s="163" t="s">
        <v>803</v>
      </c>
    </row>
    <row r="132" spans="1:65" s="2" customFormat="1" ht="24.2" customHeight="1">
      <c r="A132" s="32"/>
      <c r="B132" s="150"/>
      <c r="C132" s="151" t="s">
        <v>158</v>
      </c>
      <c r="D132" s="151" t="s">
        <v>137</v>
      </c>
      <c r="E132" s="152" t="s">
        <v>804</v>
      </c>
      <c r="F132" s="153" t="s">
        <v>805</v>
      </c>
      <c r="G132" s="154" t="s">
        <v>156</v>
      </c>
      <c r="H132" s="155">
        <v>244.68</v>
      </c>
      <c r="I132" s="156"/>
      <c r="J132" s="157">
        <f>ROUND(I132*H132,2)</f>
        <v>0</v>
      </c>
      <c r="K132" s="158"/>
      <c r="L132" s="33"/>
      <c r="M132" s="159" t="s">
        <v>1</v>
      </c>
      <c r="N132" s="160" t="s">
        <v>40</v>
      </c>
      <c r="O132" s="61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3" t="s">
        <v>141</v>
      </c>
      <c r="AT132" s="163" t="s">
        <v>137</v>
      </c>
      <c r="AU132" s="163" t="s">
        <v>142</v>
      </c>
      <c r="AY132" s="17" t="s">
        <v>134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7" t="s">
        <v>142</v>
      </c>
      <c r="BK132" s="164">
        <f>ROUND(I132*H132,2)</f>
        <v>0</v>
      </c>
      <c r="BL132" s="17" t="s">
        <v>141</v>
      </c>
      <c r="BM132" s="163" t="s">
        <v>806</v>
      </c>
    </row>
    <row r="133" spans="1:65" s="13" customFormat="1" ht="11.25">
      <c r="B133" s="165"/>
      <c r="D133" s="166" t="s">
        <v>144</v>
      </c>
      <c r="E133" s="167" t="s">
        <v>1</v>
      </c>
      <c r="F133" s="168" t="s">
        <v>807</v>
      </c>
      <c r="H133" s="169">
        <v>244.68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144</v>
      </c>
      <c r="AU133" s="167" t="s">
        <v>142</v>
      </c>
      <c r="AV133" s="13" t="s">
        <v>142</v>
      </c>
      <c r="AW133" s="13" t="s">
        <v>30</v>
      </c>
      <c r="AX133" s="13" t="s">
        <v>82</v>
      </c>
      <c r="AY133" s="167" t="s">
        <v>134</v>
      </c>
    </row>
    <row r="134" spans="1:65" s="2" customFormat="1" ht="24.2" customHeight="1">
      <c r="A134" s="32"/>
      <c r="B134" s="150"/>
      <c r="C134" s="151" t="s">
        <v>164</v>
      </c>
      <c r="D134" s="151" t="s">
        <v>137</v>
      </c>
      <c r="E134" s="152" t="s">
        <v>808</v>
      </c>
      <c r="F134" s="153" t="s">
        <v>809</v>
      </c>
      <c r="G134" s="154" t="s">
        <v>156</v>
      </c>
      <c r="H134" s="155">
        <v>48.936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40</v>
      </c>
      <c r="O134" s="61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141</v>
      </c>
      <c r="AT134" s="163" t="s">
        <v>137</v>
      </c>
      <c r="AU134" s="163" t="s">
        <v>142</v>
      </c>
      <c r="AY134" s="17" t="s">
        <v>134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7" t="s">
        <v>142</v>
      </c>
      <c r="BK134" s="164">
        <f>ROUND(I134*H134,2)</f>
        <v>0</v>
      </c>
      <c r="BL134" s="17" t="s">
        <v>141</v>
      </c>
      <c r="BM134" s="163" t="s">
        <v>810</v>
      </c>
    </row>
    <row r="135" spans="1:65" s="2" customFormat="1" ht="24.2" customHeight="1">
      <c r="A135" s="32"/>
      <c r="B135" s="150"/>
      <c r="C135" s="151" t="s">
        <v>169</v>
      </c>
      <c r="D135" s="151" t="s">
        <v>137</v>
      </c>
      <c r="E135" s="152" t="s">
        <v>811</v>
      </c>
      <c r="F135" s="153" t="s">
        <v>812</v>
      </c>
      <c r="G135" s="154" t="s">
        <v>156</v>
      </c>
      <c r="H135" s="155">
        <v>146.80799999999999</v>
      </c>
      <c r="I135" s="156"/>
      <c r="J135" s="157">
        <f>ROUND(I135*H135,2)</f>
        <v>0</v>
      </c>
      <c r="K135" s="158"/>
      <c r="L135" s="33"/>
      <c r="M135" s="159" t="s">
        <v>1</v>
      </c>
      <c r="N135" s="160" t="s">
        <v>40</v>
      </c>
      <c r="O135" s="61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3" t="s">
        <v>141</v>
      </c>
      <c r="AT135" s="163" t="s">
        <v>137</v>
      </c>
      <c r="AU135" s="163" t="s">
        <v>142</v>
      </c>
      <c r="AY135" s="17" t="s">
        <v>134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7" t="s">
        <v>142</v>
      </c>
      <c r="BK135" s="164">
        <f>ROUND(I135*H135,2)</f>
        <v>0</v>
      </c>
      <c r="BL135" s="17" t="s">
        <v>141</v>
      </c>
      <c r="BM135" s="163" t="s">
        <v>813</v>
      </c>
    </row>
    <row r="136" spans="1:65" s="13" customFormat="1" ht="11.25">
      <c r="B136" s="165"/>
      <c r="D136" s="166" t="s">
        <v>144</v>
      </c>
      <c r="E136" s="167" t="s">
        <v>1</v>
      </c>
      <c r="F136" s="168" t="s">
        <v>814</v>
      </c>
      <c r="H136" s="169">
        <v>146.80799999999999</v>
      </c>
      <c r="I136" s="170"/>
      <c r="L136" s="165"/>
      <c r="M136" s="171"/>
      <c r="N136" s="172"/>
      <c r="O136" s="172"/>
      <c r="P136" s="172"/>
      <c r="Q136" s="172"/>
      <c r="R136" s="172"/>
      <c r="S136" s="172"/>
      <c r="T136" s="173"/>
      <c r="AT136" s="167" t="s">
        <v>144</v>
      </c>
      <c r="AU136" s="167" t="s">
        <v>142</v>
      </c>
      <c r="AV136" s="13" t="s">
        <v>142</v>
      </c>
      <c r="AW136" s="13" t="s">
        <v>30</v>
      </c>
      <c r="AX136" s="13" t="s">
        <v>82</v>
      </c>
      <c r="AY136" s="167" t="s">
        <v>134</v>
      </c>
    </row>
    <row r="137" spans="1:65" s="2" customFormat="1" ht="24.2" customHeight="1">
      <c r="A137" s="32"/>
      <c r="B137" s="150"/>
      <c r="C137" s="151" t="s">
        <v>173</v>
      </c>
      <c r="D137" s="151" t="s">
        <v>137</v>
      </c>
      <c r="E137" s="152" t="s">
        <v>815</v>
      </c>
      <c r="F137" s="153" t="s">
        <v>816</v>
      </c>
      <c r="G137" s="154" t="s">
        <v>156</v>
      </c>
      <c r="H137" s="155">
        <v>48.936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40</v>
      </c>
      <c r="O137" s="61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141</v>
      </c>
      <c r="AT137" s="163" t="s">
        <v>137</v>
      </c>
      <c r="AU137" s="163" t="s">
        <v>142</v>
      </c>
      <c r="AY137" s="17" t="s">
        <v>134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7" t="s">
        <v>142</v>
      </c>
      <c r="BK137" s="164">
        <f>ROUND(I137*H137,2)</f>
        <v>0</v>
      </c>
      <c r="BL137" s="17" t="s">
        <v>141</v>
      </c>
      <c r="BM137" s="163" t="s">
        <v>817</v>
      </c>
    </row>
    <row r="138" spans="1:65" s="12" customFormat="1" ht="25.9" customHeight="1">
      <c r="B138" s="137"/>
      <c r="D138" s="138" t="s">
        <v>73</v>
      </c>
      <c r="E138" s="139" t="s">
        <v>187</v>
      </c>
      <c r="F138" s="139" t="s">
        <v>188</v>
      </c>
      <c r="I138" s="140"/>
      <c r="J138" s="141">
        <f>BK138</f>
        <v>0</v>
      </c>
      <c r="L138" s="137"/>
      <c r="M138" s="142"/>
      <c r="N138" s="143"/>
      <c r="O138" s="143"/>
      <c r="P138" s="144">
        <f>P139+P147+P152</f>
        <v>0</v>
      </c>
      <c r="Q138" s="143"/>
      <c r="R138" s="144">
        <f>R139+R147+R152</f>
        <v>4.0194197999999997</v>
      </c>
      <c r="S138" s="143"/>
      <c r="T138" s="145">
        <f>T139+T147+T152</f>
        <v>1.2522</v>
      </c>
      <c r="AR138" s="138" t="s">
        <v>142</v>
      </c>
      <c r="AT138" s="146" t="s">
        <v>73</v>
      </c>
      <c r="AU138" s="146" t="s">
        <v>74</v>
      </c>
      <c r="AY138" s="138" t="s">
        <v>134</v>
      </c>
      <c r="BK138" s="147">
        <f>BK139+BK147+BK152</f>
        <v>0</v>
      </c>
    </row>
    <row r="139" spans="1:65" s="12" customFormat="1" ht="22.9" customHeight="1">
      <c r="B139" s="137"/>
      <c r="D139" s="138" t="s">
        <v>73</v>
      </c>
      <c r="E139" s="148" t="s">
        <v>189</v>
      </c>
      <c r="F139" s="148" t="s">
        <v>190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SUM(P140:P146)</f>
        <v>0</v>
      </c>
      <c r="Q139" s="143"/>
      <c r="R139" s="144">
        <f>SUM(R140:R146)</f>
        <v>0.31680659999999994</v>
      </c>
      <c r="S139" s="143"/>
      <c r="T139" s="145">
        <f>SUM(T140:T146)</f>
        <v>1.2522</v>
      </c>
      <c r="AR139" s="138" t="s">
        <v>142</v>
      </c>
      <c r="AT139" s="146" t="s">
        <v>73</v>
      </c>
      <c r="AU139" s="146" t="s">
        <v>82</v>
      </c>
      <c r="AY139" s="138" t="s">
        <v>134</v>
      </c>
      <c r="BK139" s="147">
        <f>SUM(BK140:BK146)</f>
        <v>0</v>
      </c>
    </row>
    <row r="140" spans="1:65" s="2" customFormat="1" ht="24.2" customHeight="1">
      <c r="A140" s="32"/>
      <c r="B140" s="150"/>
      <c r="C140" s="151" t="s">
        <v>183</v>
      </c>
      <c r="D140" s="151" t="s">
        <v>137</v>
      </c>
      <c r="E140" s="152" t="s">
        <v>818</v>
      </c>
      <c r="F140" s="153" t="s">
        <v>819</v>
      </c>
      <c r="G140" s="154" t="s">
        <v>148</v>
      </c>
      <c r="H140" s="155">
        <v>125.22</v>
      </c>
      <c r="I140" s="156"/>
      <c r="J140" s="157">
        <f>ROUND(I140*H140,2)</f>
        <v>0</v>
      </c>
      <c r="K140" s="158"/>
      <c r="L140" s="33"/>
      <c r="M140" s="159" t="s">
        <v>1</v>
      </c>
      <c r="N140" s="160" t="s">
        <v>40</v>
      </c>
      <c r="O140" s="61"/>
      <c r="P140" s="161">
        <f>O140*H140</f>
        <v>0</v>
      </c>
      <c r="Q140" s="161">
        <v>0</v>
      </c>
      <c r="R140" s="161">
        <f>Q140*H140</f>
        <v>0</v>
      </c>
      <c r="S140" s="161">
        <v>0.01</v>
      </c>
      <c r="T140" s="162">
        <f>S140*H140</f>
        <v>1.2522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194</v>
      </c>
      <c r="AT140" s="163" t="s">
        <v>137</v>
      </c>
      <c r="AU140" s="163" t="s">
        <v>142</v>
      </c>
      <c r="AY140" s="17" t="s">
        <v>134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7" t="s">
        <v>142</v>
      </c>
      <c r="BK140" s="164">
        <f>ROUND(I140*H140,2)</f>
        <v>0</v>
      </c>
      <c r="BL140" s="17" t="s">
        <v>194</v>
      </c>
      <c r="BM140" s="163" t="s">
        <v>820</v>
      </c>
    </row>
    <row r="141" spans="1:65" s="2" customFormat="1" ht="33" customHeight="1">
      <c r="A141" s="32"/>
      <c r="B141" s="150"/>
      <c r="C141" s="151" t="s">
        <v>191</v>
      </c>
      <c r="D141" s="151" t="s">
        <v>137</v>
      </c>
      <c r="E141" s="152" t="s">
        <v>192</v>
      </c>
      <c r="F141" s="153" t="s">
        <v>193</v>
      </c>
      <c r="G141" s="154" t="s">
        <v>148</v>
      </c>
      <c r="H141" s="155">
        <v>125.22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40</v>
      </c>
      <c r="O141" s="61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194</v>
      </c>
      <c r="AT141" s="163" t="s">
        <v>137</v>
      </c>
      <c r="AU141" s="163" t="s">
        <v>142</v>
      </c>
      <c r="AY141" s="17" t="s">
        <v>134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7" t="s">
        <v>142</v>
      </c>
      <c r="BK141" s="164">
        <f>ROUND(I141*H141,2)</f>
        <v>0</v>
      </c>
      <c r="BL141" s="17" t="s">
        <v>194</v>
      </c>
      <c r="BM141" s="163" t="s">
        <v>821</v>
      </c>
    </row>
    <row r="142" spans="1:65" s="2" customFormat="1" ht="24.2" customHeight="1">
      <c r="A142" s="32"/>
      <c r="B142" s="150"/>
      <c r="C142" s="174" t="s">
        <v>197</v>
      </c>
      <c r="D142" s="174" t="s">
        <v>170</v>
      </c>
      <c r="E142" s="175" t="s">
        <v>198</v>
      </c>
      <c r="F142" s="176" t="s">
        <v>199</v>
      </c>
      <c r="G142" s="177" t="s">
        <v>148</v>
      </c>
      <c r="H142" s="178">
        <v>144.00299999999999</v>
      </c>
      <c r="I142" s="179"/>
      <c r="J142" s="180">
        <f>ROUND(I142*H142,2)</f>
        <v>0</v>
      </c>
      <c r="K142" s="181"/>
      <c r="L142" s="182"/>
      <c r="M142" s="183" t="s">
        <v>1</v>
      </c>
      <c r="N142" s="184" t="s">
        <v>40</v>
      </c>
      <c r="O142" s="61"/>
      <c r="P142" s="161">
        <f>O142*H142</f>
        <v>0</v>
      </c>
      <c r="Q142" s="161">
        <v>1.9E-3</v>
      </c>
      <c r="R142" s="161">
        <f>Q142*H142</f>
        <v>0.27360569999999995</v>
      </c>
      <c r="S142" s="161">
        <v>0</v>
      </c>
      <c r="T142" s="162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3" t="s">
        <v>200</v>
      </c>
      <c r="AT142" s="163" t="s">
        <v>170</v>
      </c>
      <c r="AU142" s="163" t="s">
        <v>142</v>
      </c>
      <c r="AY142" s="17" t="s">
        <v>134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7" t="s">
        <v>142</v>
      </c>
      <c r="BK142" s="164">
        <f>ROUND(I142*H142,2)</f>
        <v>0</v>
      </c>
      <c r="BL142" s="17" t="s">
        <v>194</v>
      </c>
      <c r="BM142" s="163" t="s">
        <v>822</v>
      </c>
    </row>
    <row r="143" spans="1:65" s="2" customFormat="1" ht="24.2" customHeight="1">
      <c r="A143" s="32"/>
      <c r="B143" s="150"/>
      <c r="C143" s="151" t="s">
        <v>202</v>
      </c>
      <c r="D143" s="151" t="s">
        <v>137</v>
      </c>
      <c r="E143" s="152" t="s">
        <v>231</v>
      </c>
      <c r="F143" s="153" t="s">
        <v>232</v>
      </c>
      <c r="G143" s="154" t="s">
        <v>148</v>
      </c>
      <c r="H143" s="155">
        <v>125.22</v>
      </c>
      <c r="I143" s="156"/>
      <c r="J143" s="157">
        <f>ROUND(I143*H143,2)</f>
        <v>0</v>
      </c>
      <c r="K143" s="158"/>
      <c r="L143" s="33"/>
      <c r="M143" s="159" t="s">
        <v>1</v>
      </c>
      <c r="N143" s="160" t="s">
        <v>40</v>
      </c>
      <c r="O143" s="61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194</v>
      </c>
      <c r="AT143" s="163" t="s">
        <v>137</v>
      </c>
      <c r="AU143" s="163" t="s">
        <v>142</v>
      </c>
      <c r="AY143" s="17" t="s">
        <v>134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7" t="s">
        <v>142</v>
      </c>
      <c r="BK143" s="164">
        <f>ROUND(I143*H143,2)</f>
        <v>0</v>
      </c>
      <c r="BL143" s="17" t="s">
        <v>194</v>
      </c>
      <c r="BM143" s="163" t="s">
        <v>823</v>
      </c>
    </row>
    <row r="144" spans="1:65" s="2" customFormat="1" ht="16.5" customHeight="1">
      <c r="A144" s="32"/>
      <c r="B144" s="150"/>
      <c r="C144" s="174" t="s">
        <v>207</v>
      </c>
      <c r="D144" s="174" t="s">
        <v>170</v>
      </c>
      <c r="E144" s="175" t="s">
        <v>234</v>
      </c>
      <c r="F144" s="176" t="s">
        <v>235</v>
      </c>
      <c r="G144" s="177" t="s">
        <v>148</v>
      </c>
      <c r="H144" s="178">
        <v>144.00299999999999</v>
      </c>
      <c r="I144" s="179"/>
      <c r="J144" s="180">
        <f>ROUND(I144*H144,2)</f>
        <v>0</v>
      </c>
      <c r="K144" s="181"/>
      <c r="L144" s="182"/>
      <c r="M144" s="183" t="s">
        <v>1</v>
      </c>
      <c r="N144" s="184" t="s">
        <v>40</v>
      </c>
      <c r="O144" s="61"/>
      <c r="P144" s="161">
        <f>O144*H144</f>
        <v>0</v>
      </c>
      <c r="Q144" s="161">
        <v>2.9999999999999997E-4</v>
      </c>
      <c r="R144" s="161">
        <f>Q144*H144</f>
        <v>4.3200899999999993E-2</v>
      </c>
      <c r="S144" s="161">
        <v>0</v>
      </c>
      <c r="T144" s="162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3" t="s">
        <v>200</v>
      </c>
      <c r="AT144" s="163" t="s">
        <v>170</v>
      </c>
      <c r="AU144" s="163" t="s">
        <v>142</v>
      </c>
      <c r="AY144" s="17" t="s">
        <v>134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7" t="s">
        <v>142</v>
      </c>
      <c r="BK144" s="164">
        <f>ROUND(I144*H144,2)</f>
        <v>0</v>
      </c>
      <c r="BL144" s="17" t="s">
        <v>194</v>
      </c>
      <c r="BM144" s="163" t="s">
        <v>824</v>
      </c>
    </row>
    <row r="145" spans="1:65" s="13" customFormat="1" ht="11.25">
      <c r="B145" s="165"/>
      <c r="D145" s="166" t="s">
        <v>144</v>
      </c>
      <c r="F145" s="168" t="s">
        <v>825</v>
      </c>
      <c r="H145" s="169">
        <v>144.00299999999999</v>
      </c>
      <c r="I145" s="170"/>
      <c r="L145" s="165"/>
      <c r="M145" s="171"/>
      <c r="N145" s="172"/>
      <c r="O145" s="172"/>
      <c r="P145" s="172"/>
      <c r="Q145" s="172"/>
      <c r="R145" s="172"/>
      <c r="S145" s="172"/>
      <c r="T145" s="173"/>
      <c r="AT145" s="167" t="s">
        <v>144</v>
      </c>
      <c r="AU145" s="167" t="s">
        <v>142</v>
      </c>
      <c r="AV145" s="13" t="s">
        <v>142</v>
      </c>
      <c r="AW145" s="13" t="s">
        <v>3</v>
      </c>
      <c r="AX145" s="13" t="s">
        <v>82</v>
      </c>
      <c r="AY145" s="167" t="s">
        <v>134</v>
      </c>
    </row>
    <row r="146" spans="1:65" s="2" customFormat="1" ht="24.2" customHeight="1">
      <c r="A146" s="32"/>
      <c r="B146" s="150"/>
      <c r="C146" s="151" t="s">
        <v>210</v>
      </c>
      <c r="D146" s="151" t="s">
        <v>137</v>
      </c>
      <c r="E146" s="152" t="s">
        <v>239</v>
      </c>
      <c r="F146" s="153" t="s">
        <v>240</v>
      </c>
      <c r="G146" s="154" t="s">
        <v>156</v>
      </c>
      <c r="H146" s="155">
        <v>0.317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40</v>
      </c>
      <c r="O146" s="61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194</v>
      </c>
      <c r="AT146" s="163" t="s">
        <v>137</v>
      </c>
      <c r="AU146" s="163" t="s">
        <v>142</v>
      </c>
      <c r="AY146" s="17" t="s">
        <v>134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7" t="s">
        <v>142</v>
      </c>
      <c r="BK146" s="164">
        <f>ROUND(I146*H146,2)</f>
        <v>0</v>
      </c>
      <c r="BL146" s="17" t="s">
        <v>194</v>
      </c>
      <c r="BM146" s="163" t="s">
        <v>826</v>
      </c>
    </row>
    <row r="147" spans="1:65" s="12" customFormat="1" ht="22.9" customHeight="1">
      <c r="B147" s="137"/>
      <c r="D147" s="138" t="s">
        <v>73</v>
      </c>
      <c r="E147" s="148" t="s">
        <v>242</v>
      </c>
      <c r="F147" s="148" t="s">
        <v>243</v>
      </c>
      <c r="I147" s="140"/>
      <c r="J147" s="149">
        <f>BK147</f>
        <v>0</v>
      </c>
      <c r="L147" s="137"/>
      <c r="M147" s="142"/>
      <c r="N147" s="143"/>
      <c r="O147" s="143"/>
      <c r="P147" s="144">
        <f>SUM(P148:P151)</f>
        <v>0</v>
      </c>
      <c r="Q147" s="143"/>
      <c r="R147" s="144">
        <f>SUM(R148:R151)</f>
        <v>3.1693181999999998</v>
      </c>
      <c r="S147" s="143"/>
      <c r="T147" s="145">
        <f>SUM(T148:T151)</f>
        <v>0</v>
      </c>
      <c r="AR147" s="138" t="s">
        <v>142</v>
      </c>
      <c r="AT147" s="146" t="s">
        <v>73</v>
      </c>
      <c r="AU147" s="146" t="s">
        <v>82</v>
      </c>
      <c r="AY147" s="138" t="s">
        <v>134</v>
      </c>
      <c r="BK147" s="147">
        <f>SUM(BK148:BK151)</f>
        <v>0</v>
      </c>
    </row>
    <row r="148" spans="1:65" s="2" customFormat="1" ht="24.2" customHeight="1">
      <c r="A148" s="32"/>
      <c r="B148" s="150"/>
      <c r="C148" s="151" t="s">
        <v>215</v>
      </c>
      <c r="D148" s="151" t="s">
        <v>137</v>
      </c>
      <c r="E148" s="152" t="s">
        <v>245</v>
      </c>
      <c r="F148" s="153" t="s">
        <v>246</v>
      </c>
      <c r="G148" s="154" t="s">
        <v>148</v>
      </c>
      <c r="H148" s="155">
        <v>125.22</v>
      </c>
      <c r="I148" s="156"/>
      <c r="J148" s="157">
        <f>ROUND(I148*H148,2)</f>
        <v>0</v>
      </c>
      <c r="K148" s="158"/>
      <c r="L148" s="33"/>
      <c r="M148" s="159" t="s">
        <v>1</v>
      </c>
      <c r="N148" s="160" t="s">
        <v>40</v>
      </c>
      <c r="O148" s="61"/>
      <c r="P148" s="161">
        <f>O148*H148</f>
        <v>0</v>
      </c>
      <c r="Q148" s="161">
        <v>1.16E-3</v>
      </c>
      <c r="R148" s="161">
        <f>Q148*H148</f>
        <v>0.1452552</v>
      </c>
      <c r="S148" s="161">
        <v>0</v>
      </c>
      <c r="T148" s="162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3" t="s">
        <v>194</v>
      </c>
      <c r="AT148" s="163" t="s">
        <v>137</v>
      </c>
      <c r="AU148" s="163" t="s">
        <v>142</v>
      </c>
      <c r="AY148" s="17" t="s">
        <v>134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7" t="s">
        <v>142</v>
      </c>
      <c r="BK148" s="164">
        <f>ROUND(I148*H148,2)</f>
        <v>0</v>
      </c>
      <c r="BL148" s="17" t="s">
        <v>194</v>
      </c>
      <c r="BM148" s="163" t="s">
        <v>827</v>
      </c>
    </row>
    <row r="149" spans="1:65" s="2" customFormat="1" ht="24.2" customHeight="1">
      <c r="A149" s="32"/>
      <c r="B149" s="150"/>
      <c r="C149" s="174" t="s">
        <v>194</v>
      </c>
      <c r="D149" s="174" t="s">
        <v>170</v>
      </c>
      <c r="E149" s="175" t="s">
        <v>249</v>
      </c>
      <c r="F149" s="176" t="s">
        <v>250</v>
      </c>
      <c r="G149" s="177" t="s">
        <v>148</v>
      </c>
      <c r="H149" s="178">
        <v>144.00299999999999</v>
      </c>
      <c r="I149" s="179"/>
      <c r="J149" s="180">
        <f>ROUND(I149*H149,2)</f>
        <v>0</v>
      </c>
      <c r="K149" s="181"/>
      <c r="L149" s="182"/>
      <c r="M149" s="183" t="s">
        <v>1</v>
      </c>
      <c r="N149" s="184" t="s">
        <v>40</v>
      </c>
      <c r="O149" s="61"/>
      <c r="P149" s="161">
        <f>O149*H149</f>
        <v>0</v>
      </c>
      <c r="Q149" s="161">
        <v>6.0000000000000001E-3</v>
      </c>
      <c r="R149" s="161">
        <f>Q149*H149</f>
        <v>0.86401799999999995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200</v>
      </c>
      <c r="AT149" s="163" t="s">
        <v>170</v>
      </c>
      <c r="AU149" s="163" t="s">
        <v>142</v>
      </c>
      <c r="AY149" s="17" t="s">
        <v>134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7" t="s">
        <v>142</v>
      </c>
      <c r="BK149" s="164">
        <f>ROUND(I149*H149,2)</f>
        <v>0</v>
      </c>
      <c r="BL149" s="17" t="s">
        <v>194</v>
      </c>
      <c r="BM149" s="163" t="s">
        <v>828</v>
      </c>
    </row>
    <row r="150" spans="1:65" s="2" customFormat="1" ht="24.2" customHeight="1">
      <c r="A150" s="32"/>
      <c r="B150" s="150"/>
      <c r="C150" s="174" t="s">
        <v>222</v>
      </c>
      <c r="D150" s="174" t="s">
        <v>170</v>
      </c>
      <c r="E150" s="175" t="s">
        <v>829</v>
      </c>
      <c r="F150" s="176" t="s">
        <v>830</v>
      </c>
      <c r="G150" s="177" t="s">
        <v>148</v>
      </c>
      <c r="H150" s="178">
        <v>144.00299999999999</v>
      </c>
      <c r="I150" s="179"/>
      <c r="J150" s="180">
        <f>ROUND(I150*H150,2)</f>
        <v>0</v>
      </c>
      <c r="K150" s="181"/>
      <c r="L150" s="182"/>
      <c r="M150" s="183" t="s">
        <v>1</v>
      </c>
      <c r="N150" s="184" t="s">
        <v>40</v>
      </c>
      <c r="O150" s="61"/>
      <c r="P150" s="161">
        <f>O150*H150</f>
        <v>0</v>
      </c>
      <c r="Q150" s="161">
        <v>1.4999999999999999E-2</v>
      </c>
      <c r="R150" s="161">
        <f>Q150*H150</f>
        <v>2.1600449999999998</v>
      </c>
      <c r="S150" s="161">
        <v>0</v>
      </c>
      <c r="T150" s="162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200</v>
      </c>
      <c r="AT150" s="163" t="s">
        <v>170</v>
      </c>
      <c r="AU150" s="163" t="s">
        <v>142</v>
      </c>
      <c r="AY150" s="17" t="s">
        <v>134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7" t="s">
        <v>142</v>
      </c>
      <c r="BK150" s="164">
        <f>ROUND(I150*H150,2)</f>
        <v>0</v>
      </c>
      <c r="BL150" s="17" t="s">
        <v>194</v>
      </c>
      <c r="BM150" s="163" t="s">
        <v>831</v>
      </c>
    </row>
    <row r="151" spans="1:65" s="2" customFormat="1" ht="24.2" customHeight="1">
      <c r="A151" s="32"/>
      <c r="B151" s="150"/>
      <c r="C151" s="151" t="s">
        <v>226</v>
      </c>
      <c r="D151" s="151" t="s">
        <v>137</v>
      </c>
      <c r="E151" s="152" t="s">
        <v>254</v>
      </c>
      <c r="F151" s="153" t="s">
        <v>255</v>
      </c>
      <c r="G151" s="154" t="s">
        <v>156</v>
      </c>
      <c r="H151" s="155">
        <v>3.169</v>
      </c>
      <c r="I151" s="156"/>
      <c r="J151" s="157">
        <f>ROUND(I151*H151,2)</f>
        <v>0</v>
      </c>
      <c r="K151" s="158"/>
      <c r="L151" s="33"/>
      <c r="M151" s="159" t="s">
        <v>1</v>
      </c>
      <c r="N151" s="160" t="s">
        <v>40</v>
      </c>
      <c r="O151" s="61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3" t="s">
        <v>194</v>
      </c>
      <c r="AT151" s="163" t="s">
        <v>137</v>
      </c>
      <c r="AU151" s="163" t="s">
        <v>142</v>
      </c>
      <c r="AY151" s="17" t="s">
        <v>134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7" t="s">
        <v>142</v>
      </c>
      <c r="BK151" s="164">
        <f>ROUND(I151*H151,2)</f>
        <v>0</v>
      </c>
      <c r="BL151" s="17" t="s">
        <v>194</v>
      </c>
      <c r="BM151" s="163" t="s">
        <v>832</v>
      </c>
    </row>
    <row r="152" spans="1:65" s="12" customFormat="1" ht="22.9" customHeight="1">
      <c r="B152" s="137"/>
      <c r="D152" s="138" t="s">
        <v>73</v>
      </c>
      <c r="E152" s="148" t="s">
        <v>308</v>
      </c>
      <c r="F152" s="148" t="s">
        <v>309</v>
      </c>
      <c r="I152" s="140"/>
      <c r="J152" s="149">
        <f>BK152</f>
        <v>0</v>
      </c>
      <c r="L152" s="137"/>
      <c r="M152" s="142"/>
      <c r="N152" s="143"/>
      <c r="O152" s="143"/>
      <c r="P152" s="144">
        <f>SUM(P153:P175)</f>
        <v>0</v>
      </c>
      <c r="Q152" s="143"/>
      <c r="R152" s="144">
        <f>SUM(R153:R175)</f>
        <v>0.53329499999999996</v>
      </c>
      <c r="S152" s="143"/>
      <c r="T152" s="145">
        <f>SUM(T153:T175)</f>
        <v>0</v>
      </c>
      <c r="AR152" s="138" t="s">
        <v>142</v>
      </c>
      <c r="AT152" s="146" t="s">
        <v>73</v>
      </c>
      <c r="AU152" s="146" t="s">
        <v>82</v>
      </c>
      <c r="AY152" s="138" t="s">
        <v>134</v>
      </c>
      <c r="BK152" s="147">
        <f>SUM(BK153:BK175)</f>
        <v>0</v>
      </c>
    </row>
    <row r="153" spans="1:65" s="2" customFormat="1" ht="33" customHeight="1">
      <c r="A153" s="32"/>
      <c r="B153" s="150"/>
      <c r="C153" s="151" t="s">
        <v>230</v>
      </c>
      <c r="D153" s="151" t="s">
        <v>137</v>
      </c>
      <c r="E153" s="152" t="s">
        <v>326</v>
      </c>
      <c r="F153" s="153" t="s">
        <v>833</v>
      </c>
      <c r="G153" s="154" t="s">
        <v>267</v>
      </c>
      <c r="H153" s="155">
        <v>52.5</v>
      </c>
      <c r="I153" s="156"/>
      <c r="J153" s="157">
        <f>ROUND(I153*H153,2)</f>
        <v>0</v>
      </c>
      <c r="K153" s="158"/>
      <c r="L153" s="33"/>
      <c r="M153" s="159" t="s">
        <v>1</v>
      </c>
      <c r="N153" s="160" t="s">
        <v>40</v>
      </c>
      <c r="O153" s="61"/>
      <c r="P153" s="161">
        <f>O153*H153</f>
        <v>0</v>
      </c>
      <c r="Q153" s="161">
        <v>4.1599999999999996E-3</v>
      </c>
      <c r="R153" s="161">
        <f>Q153*H153</f>
        <v>0.21839999999999998</v>
      </c>
      <c r="S153" s="161">
        <v>0</v>
      </c>
      <c r="T153" s="162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3" t="s">
        <v>194</v>
      </c>
      <c r="AT153" s="163" t="s">
        <v>137</v>
      </c>
      <c r="AU153" s="163" t="s">
        <v>142</v>
      </c>
      <c r="AY153" s="17" t="s">
        <v>134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7" t="s">
        <v>142</v>
      </c>
      <c r="BK153" s="164">
        <f>ROUND(I153*H153,2)</f>
        <v>0</v>
      </c>
      <c r="BL153" s="17" t="s">
        <v>194</v>
      </c>
      <c r="BM153" s="163" t="s">
        <v>834</v>
      </c>
    </row>
    <row r="154" spans="1:65" s="14" customFormat="1" ht="11.25">
      <c r="B154" s="185"/>
      <c r="D154" s="166" t="s">
        <v>144</v>
      </c>
      <c r="E154" s="186" t="s">
        <v>1</v>
      </c>
      <c r="F154" s="187" t="s">
        <v>835</v>
      </c>
      <c r="H154" s="186" t="s">
        <v>1</v>
      </c>
      <c r="I154" s="188"/>
      <c r="L154" s="185"/>
      <c r="M154" s="189"/>
      <c r="N154" s="190"/>
      <c r="O154" s="190"/>
      <c r="P154" s="190"/>
      <c r="Q154" s="190"/>
      <c r="R154" s="190"/>
      <c r="S154" s="190"/>
      <c r="T154" s="191"/>
      <c r="AT154" s="186" t="s">
        <v>144</v>
      </c>
      <c r="AU154" s="186" t="s">
        <v>142</v>
      </c>
      <c r="AV154" s="14" t="s">
        <v>82</v>
      </c>
      <c r="AW154" s="14" t="s">
        <v>30</v>
      </c>
      <c r="AX154" s="14" t="s">
        <v>74</v>
      </c>
      <c r="AY154" s="186" t="s">
        <v>134</v>
      </c>
    </row>
    <row r="155" spans="1:65" s="13" customFormat="1" ht="11.25">
      <c r="B155" s="165"/>
      <c r="D155" s="166" t="s">
        <v>144</v>
      </c>
      <c r="E155" s="167" t="s">
        <v>1</v>
      </c>
      <c r="F155" s="168" t="s">
        <v>836</v>
      </c>
      <c r="H155" s="169">
        <v>52.5</v>
      </c>
      <c r="I155" s="170"/>
      <c r="L155" s="165"/>
      <c r="M155" s="171"/>
      <c r="N155" s="172"/>
      <c r="O155" s="172"/>
      <c r="P155" s="172"/>
      <c r="Q155" s="172"/>
      <c r="R155" s="172"/>
      <c r="S155" s="172"/>
      <c r="T155" s="173"/>
      <c r="AT155" s="167" t="s">
        <v>144</v>
      </c>
      <c r="AU155" s="167" t="s">
        <v>142</v>
      </c>
      <c r="AV155" s="13" t="s">
        <v>142</v>
      </c>
      <c r="AW155" s="13" t="s">
        <v>30</v>
      </c>
      <c r="AX155" s="13" t="s">
        <v>82</v>
      </c>
      <c r="AY155" s="167" t="s">
        <v>134</v>
      </c>
    </row>
    <row r="156" spans="1:65" s="2" customFormat="1" ht="33" customHeight="1">
      <c r="A156" s="32"/>
      <c r="B156" s="150"/>
      <c r="C156" s="151" t="s">
        <v>7</v>
      </c>
      <c r="D156" s="151" t="s">
        <v>137</v>
      </c>
      <c r="E156" s="152" t="s">
        <v>837</v>
      </c>
      <c r="F156" s="153" t="s">
        <v>838</v>
      </c>
      <c r="G156" s="154" t="s">
        <v>267</v>
      </c>
      <c r="H156" s="155">
        <v>52.5</v>
      </c>
      <c r="I156" s="156"/>
      <c r="J156" s="157">
        <f>ROUND(I156*H156,2)</f>
        <v>0</v>
      </c>
      <c r="K156" s="158"/>
      <c r="L156" s="33"/>
      <c r="M156" s="159" t="s">
        <v>1</v>
      </c>
      <c r="N156" s="160" t="s">
        <v>40</v>
      </c>
      <c r="O156" s="61"/>
      <c r="P156" s="161">
        <f>O156*H156</f>
        <v>0</v>
      </c>
      <c r="Q156" s="161">
        <v>2.2000000000000001E-3</v>
      </c>
      <c r="R156" s="161">
        <f>Q156*H156</f>
        <v>0.11550000000000001</v>
      </c>
      <c r="S156" s="161">
        <v>0</v>
      </c>
      <c r="T156" s="162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3" t="s">
        <v>194</v>
      </c>
      <c r="AT156" s="163" t="s">
        <v>137</v>
      </c>
      <c r="AU156" s="163" t="s">
        <v>142</v>
      </c>
      <c r="AY156" s="17" t="s">
        <v>134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7" t="s">
        <v>142</v>
      </c>
      <c r="BK156" s="164">
        <f>ROUND(I156*H156,2)</f>
        <v>0</v>
      </c>
      <c r="BL156" s="17" t="s">
        <v>194</v>
      </c>
      <c r="BM156" s="163" t="s">
        <v>839</v>
      </c>
    </row>
    <row r="157" spans="1:65" s="14" customFormat="1" ht="11.25">
      <c r="B157" s="185"/>
      <c r="D157" s="166" t="s">
        <v>144</v>
      </c>
      <c r="E157" s="186" t="s">
        <v>1</v>
      </c>
      <c r="F157" s="187" t="s">
        <v>335</v>
      </c>
      <c r="H157" s="186" t="s">
        <v>1</v>
      </c>
      <c r="I157" s="188"/>
      <c r="L157" s="185"/>
      <c r="M157" s="189"/>
      <c r="N157" s="190"/>
      <c r="O157" s="190"/>
      <c r="P157" s="190"/>
      <c r="Q157" s="190"/>
      <c r="R157" s="190"/>
      <c r="S157" s="190"/>
      <c r="T157" s="191"/>
      <c r="AT157" s="186" t="s">
        <v>144</v>
      </c>
      <c r="AU157" s="186" t="s">
        <v>142</v>
      </c>
      <c r="AV157" s="14" t="s">
        <v>82</v>
      </c>
      <c r="AW157" s="14" t="s">
        <v>30</v>
      </c>
      <c r="AX157" s="14" t="s">
        <v>74</v>
      </c>
      <c r="AY157" s="186" t="s">
        <v>134</v>
      </c>
    </row>
    <row r="158" spans="1:65" s="13" customFormat="1" ht="11.25">
      <c r="B158" s="165"/>
      <c r="D158" s="166" t="s">
        <v>144</v>
      </c>
      <c r="E158" s="167" t="s">
        <v>1</v>
      </c>
      <c r="F158" s="168" t="s">
        <v>836</v>
      </c>
      <c r="H158" s="169">
        <v>52.5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144</v>
      </c>
      <c r="AU158" s="167" t="s">
        <v>142</v>
      </c>
      <c r="AV158" s="13" t="s">
        <v>142</v>
      </c>
      <c r="AW158" s="13" t="s">
        <v>30</v>
      </c>
      <c r="AX158" s="13" t="s">
        <v>82</v>
      </c>
      <c r="AY158" s="167" t="s">
        <v>134</v>
      </c>
    </row>
    <row r="159" spans="1:65" s="2" customFormat="1" ht="24.2" customHeight="1">
      <c r="A159" s="32"/>
      <c r="B159" s="150"/>
      <c r="C159" s="151" t="s">
        <v>238</v>
      </c>
      <c r="D159" s="151" t="s">
        <v>137</v>
      </c>
      <c r="E159" s="152" t="s">
        <v>342</v>
      </c>
      <c r="F159" s="153" t="s">
        <v>343</v>
      </c>
      <c r="G159" s="154" t="s">
        <v>267</v>
      </c>
      <c r="H159" s="155">
        <v>52.5</v>
      </c>
      <c r="I159" s="156"/>
      <c r="J159" s="157">
        <f>ROUND(I159*H159,2)</f>
        <v>0</v>
      </c>
      <c r="K159" s="158"/>
      <c r="L159" s="33"/>
      <c r="M159" s="159" t="s">
        <v>1</v>
      </c>
      <c r="N159" s="160" t="s">
        <v>40</v>
      </c>
      <c r="O159" s="61"/>
      <c r="P159" s="161">
        <f>O159*H159</f>
        <v>0</v>
      </c>
      <c r="Q159" s="161">
        <v>1.5900000000000001E-3</v>
      </c>
      <c r="R159" s="161">
        <f>Q159*H159</f>
        <v>8.3475000000000008E-2</v>
      </c>
      <c r="S159" s="161">
        <v>0</v>
      </c>
      <c r="T159" s="162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194</v>
      </c>
      <c r="AT159" s="163" t="s">
        <v>137</v>
      </c>
      <c r="AU159" s="163" t="s">
        <v>142</v>
      </c>
      <c r="AY159" s="17" t="s">
        <v>134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7" t="s">
        <v>142</v>
      </c>
      <c r="BK159" s="164">
        <f>ROUND(I159*H159,2)</f>
        <v>0</v>
      </c>
      <c r="BL159" s="17" t="s">
        <v>194</v>
      </c>
      <c r="BM159" s="163" t="s">
        <v>840</v>
      </c>
    </row>
    <row r="160" spans="1:65" s="14" customFormat="1" ht="11.25">
      <c r="B160" s="185"/>
      <c r="D160" s="166" t="s">
        <v>144</v>
      </c>
      <c r="E160" s="186" t="s">
        <v>1</v>
      </c>
      <c r="F160" s="187" t="s">
        <v>345</v>
      </c>
      <c r="H160" s="186" t="s">
        <v>1</v>
      </c>
      <c r="I160" s="188"/>
      <c r="L160" s="185"/>
      <c r="M160" s="189"/>
      <c r="N160" s="190"/>
      <c r="O160" s="190"/>
      <c r="P160" s="190"/>
      <c r="Q160" s="190"/>
      <c r="R160" s="190"/>
      <c r="S160" s="190"/>
      <c r="T160" s="191"/>
      <c r="AT160" s="186" t="s">
        <v>144</v>
      </c>
      <c r="AU160" s="186" t="s">
        <v>142</v>
      </c>
      <c r="AV160" s="14" t="s">
        <v>82</v>
      </c>
      <c r="AW160" s="14" t="s">
        <v>30</v>
      </c>
      <c r="AX160" s="14" t="s">
        <v>74</v>
      </c>
      <c r="AY160" s="186" t="s">
        <v>134</v>
      </c>
    </row>
    <row r="161" spans="1:65" s="13" customFormat="1" ht="11.25">
      <c r="B161" s="165"/>
      <c r="D161" s="166" t="s">
        <v>144</v>
      </c>
      <c r="E161" s="167" t="s">
        <v>1</v>
      </c>
      <c r="F161" s="168" t="s">
        <v>836</v>
      </c>
      <c r="H161" s="169">
        <v>52.5</v>
      </c>
      <c r="I161" s="170"/>
      <c r="L161" s="165"/>
      <c r="M161" s="171"/>
      <c r="N161" s="172"/>
      <c r="O161" s="172"/>
      <c r="P161" s="172"/>
      <c r="Q161" s="172"/>
      <c r="R161" s="172"/>
      <c r="S161" s="172"/>
      <c r="T161" s="173"/>
      <c r="AT161" s="167" t="s">
        <v>144</v>
      </c>
      <c r="AU161" s="167" t="s">
        <v>142</v>
      </c>
      <c r="AV161" s="13" t="s">
        <v>142</v>
      </c>
      <c r="AW161" s="13" t="s">
        <v>30</v>
      </c>
      <c r="AX161" s="13" t="s">
        <v>82</v>
      </c>
      <c r="AY161" s="167" t="s">
        <v>134</v>
      </c>
    </row>
    <row r="162" spans="1:65" s="2" customFormat="1" ht="33" customHeight="1">
      <c r="A162" s="32"/>
      <c r="B162" s="150"/>
      <c r="C162" s="151" t="s">
        <v>244</v>
      </c>
      <c r="D162" s="151" t="s">
        <v>137</v>
      </c>
      <c r="E162" s="152" t="s">
        <v>347</v>
      </c>
      <c r="F162" s="153" t="s">
        <v>348</v>
      </c>
      <c r="G162" s="154" t="s">
        <v>213</v>
      </c>
      <c r="H162" s="155">
        <v>8</v>
      </c>
      <c r="I162" s="156"/>
      <c r="J162" s="157">
        <f>ROUND(I162*H162,2)</f>
        <v>0</v>
      </c>
      <c r="K162" s="158"/>
      <c r="L162" s="33"/>
      <c r="M162" s="159" t="s">
        <v>1</v>
      </c>
      <c r="N162" s="160" t="s">
        <v>40</v>
      </c>
      <c r="O162" s="61"/>
      <c r="P162" s="161">
        <f>O162*H162</f>
        <v>0</v>
      </c>
      <c r="Q162" s="161">
        <v>1.57E-3</v>
      </c>
      <c r="R162" s="161">
        <f>Q162*H162</f>
        <v>1.256E-2</v>
      </c>
      <c r="S162" s="161">
        <v>0</v>
      </c>
      <c r="T162" s="162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194</v>
      </c>
      <c r="AT162" s="163" t="s">
        <v>137</v>
      </c>
      <c r="AU162" s="163" t="s">
        <v>142</v>
      </c>
      <c r="AY162" s="17" t="s">
        <v>134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7" t="s">
        <v>142</v>
      </c>
      <c r="BK162" s="164">
        <f>ROUND(I162*H162,2)</f>
        <v>0</v>
      </c>
      <c r="BL162" s="17" t="s">
        <v>194</v>
      </c>
      <c r="BM162" s="163" t="s">
        <v>841</v>
      </c>
    </row>
    <row r="163" spans="1:65" s="14" customFormat="1" ht="11.25">
      <c r="B163" s="185"/>
      <c r="D163" s="166" t="s">
        <v>144</v>
      </c>
      <c r="E163" s="186" t="s">
        <v>1</v>
      </c>
      <c r="F163" s="187" t="s">
        <v>350</v>
      </c>
      <c r="H163" s="186" t="s">
        <v>1</v>
      </c>
      <c r="I163" s="188"/>
      <c r="L163" s="185"/>
      <c r="M163" s="189"/>
      <c r="N163" s="190"/>
      <c r="O163" s="190"/>
      <c r="P163" s="190"/>
      <c r="Q163" s="190"/>
      <c r="R163" s="190"/>
      <c r="S163" s="190"/>
      <c r="T163" s="191"/>
      <c r="AT163" s="186" t="s">
        <v>144</v>
      </c>
      <c r="AU163" s="186" t="s">
        <v>142</v>
      </c>
      <c r="AV163" s="14" t="s">
        <v>82</v>
      </c>
      <c r="AW163" s="14" t="s">
        <v>30</v>
      </c>
      <c r="AX163" s="14" t="s">
        <v>74</v>
      </c>
      <c r="AY163" s="186" t="s">
        <v>134</v>
      </c>
    </row>
    <row r="164" spans="1:65" s="13" customFormat="1" ht="11.25">
      <c r="B164" s="165"/>
      <c r="D164" s="166" t="s">
        <v>144</v>
      </c>
      <c r="E164" s="167" t="s">
        <v>1</v>
      </c>
      <c r="F164" s="168" t="s">
        <v>173</v>
      </c>
      <c r="H164" s="169">
        <v>8</v>
      </c>
      <c r="I164" s="170"/>
      <c r="L164" s="165"/>
      <c r="M164" s="171"/>
      <c r="N164" s="172"/>
      <c r="O164" s="172"/>
      <c r="P164" s="172"/>
      <c r="Q164" s="172"/>
      <c r="R164" s="172"/>
      <c r="S164" s="172"/>
      <c r="T164" s="173"/>
      <c r="AT164" s="167" t="s">
        <v>144</v>
      </c>
      <c r="AU164" s="167" t="s">
        <v>142</v>
      </c>
      <c r="AV164" s="13" t="s">
        <v>142</v>
      </c>
      <c r="AW164" s="13" t="s">
        <v>30</v>
      </c>
      <c r="AX164" s="13" t="s">
        <v>82</v>
      </c>
      <c r="AY164" s="167" t="s">
        <v>134</v>
      </c>
    </row>
    <row r="165" spans="1:65" s="2" customFormat="1" ht="33" customHeight="1">
      <c r="A165" s="32"/>
      <c r="B165" s="150"/>
      <c r="C165" s="151" t="s">
        <v>248</v>
      </c>
      <c r="D165" s="151" t="s">
        <v>137</v>
      </c>
      <c r="E165" s="152" t="s">
        <v>352</v>
      </c>
      <c r="F165" s="153" t="s">
        <v>353</v>
      </c>
      <c r="G165" s="154" t="s">
        <v>213</v>
      </c>
      <c r="H165" s="155">
        <v>24</v>
      </c>
      <c r="I165" s="156"/>
      <c r="J165" s="157">
        <f>ROUND(I165*H165,2)</f>
        <v>0</v>
      </c>
      <c r="K165" s="158"/>
      <c r="L165" s="33"/>
      <c r="M165" s="159" t="s">
        <v>1</v>
      </c>
      <c r="N165" s="160" t="s">
        <v>40</v>
      </c>
      <c r="O165" s="61"/>
      <c r="P165" s="161">
        <f>O165*H165</f>
        <v>0</v>
      </c>
      <c r="Q165" s="161">
        <v>9.0000000000000006E-5</v>
      </c>
      <c r="R165" s="161">
        <f>Q165*H165</f>
        <v>2.16E-3</v>
      </c>
      <c r="S165" s="161">
        <v>0</v>
      </c>
      <c r="T165" s="162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194</v>
      </c>
      <c r="AT165" s="163" t="s">
        <v>137</v>
      </c>
      <c r="AU165" s="163" t="s">
        <v>142</v>
      </c>
      <c r="AY165" s="17" t="s">
        <v>134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7" t="s">
        <v>142</v>
      </c>
      <c r="BK165" s="164">
        <f>ROUND(I165*H165,2)</f>
        <v>0</v>
      </c>
      <c r="BL165" s="17" t="s">
        <v>194</v>
      </c>
      <c r="BM165" s="163" t="s">
        <v>842</v>
      </c>
    </row>
    <row r="166" spans="1:65" s="14" customFormat="1" ht="11.25">
      <c r="B166" s="185"/>
      <c r="D166" s="166" t="s">
        <v>144</v>
      </c>
      <c r="E166" s="186" t="s">
        <v>1</v>
      </c>
      <c r="F166" s="187" t="s">
        <v>355</v>
      </c>
      <c r="H166" s="186" t="s">
        <v>1</v>
      </c>
      <c r="I166" s="188"/>
      <c r="L166" s="185"/>
      <c r="M166" s="189"/>
      <c r="N166" s="190"/>
      <c r="O166" s="190"/>
      <c r="P166" s="190"/>
      <c r="Q166" s="190"/>
      <c r="R166" s="190"/>
      <c r="S166" s="190"/>
      <c r="T166" s="191"/>
      <c r="AT166" s="186" t="s">
        <v>144</v>
      </c>
      <c r="AU166" s="186" t="s">
        <v>142</v>
      </c>
      <c r="AV166" s="14" t="s">
        <v>82</v>
      </c>
      <c r="AW166" s="14" t="s">
        <v>30</v>
      </c>
      <c r="AX166" s="14" t="s">
        <v>74</v>
      </c>
      <c r="AY166" s="186" t="s">
        <v>134</v>
      </c>
    </row>
    <row r="167" spans="1:65" s="13" customFormat="1" ht="11.25">
      <c r="B167" s="165"/>
      <c r="D167" s="166" t="s">
        <v>144</v>
      </c>
      <c r="E167" s="167" t="s">
        <v>1</v>
      </c>
      <c r="F167" s="168" t="s">
        <v>194</v>
      </c>
      <c r="H167" s="169">
        <v>16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144</v>
      </c>
      <c r="AU167" s="167" t="s">
        <v>142</v>
      </c>
      <c r="AV167" s="13" t="s">
        <v>142</v>
      </c>
      <c r="AW167" s="13" t="s">
        <v>30</v>
      </c>
      <c r="AX167" s="13" t="s">
        <v>74</v>
      </c>
      <c r="AY167" s="167" t="s">
        <v>134</v>
      </c>
    </row>
    <row r="168" spans="1:65" s="14" customFormat="1" ht="11.25">
      <c r="B168" s="185"/>
      <c r="D168" s="166" t="s">
        <v>144</v>
      </c>
      <c r="E168" s="186" t="s">
        <v>1</v>
      </c>
      <c r="F168" s="187" t="s">
        <v>356</v>
      </c>
      <c r="H168" s="186" t="s">
        <v>1</v>
      </c>
      <c r="I168" s="188"/>
      <c r="L168" s="185"/>
      <c r="M168" s="189"/>
      <c r="N168" s="190"/>
      <c r="O168" s="190"/>
      <c r="P168" s="190"/>
      <c r="Q168" s="190"/>
      <c r="R168" s="190"/>
      <c r="S168" s="190"/>
      <c r="T168" s="191"/>
      <c r="AT168" s="186" t="s">
        <v>144</v>
      </c>
      <c r="AU168" s="186" t="s">
        <v>142</v>
      </c>
      <c r="AV168" s="14" t="s">
        <v>82</v>
      </c>
      <c r="AW168" s="14" t="s">
        <v>30</v>
      </c>
      <c r="AX168" s="14" t="s">
        <v>74</v>
      </c>
      <c r="AY168" s="186" t="s">
        <v>134</v>
      </c>
    </row>
    <row r="169" spans="1:65" s="13" customFormat="1" ht="11.25">
      <c r="B169" s="165"/>
      <c r="D169" s="166" t="s">
        <v>144</v>
      </c>
      <c r="E169" s="167" t="s">
        <v>1</v>
      </c>
      <c r="F169" s="168" t="s">
        <v>173</v>
      </c>
      <c r="H169" s="169">
        <v>8</v>
      </c>
      <c r="I169" s="170"/>
      <c r="L169" s="165"/>
      <c r="M169" s="171"/>
      <c r="N169" s="172"/>
      <c r="O169" s="172"/>
      <c r="P169" s="172"/>
      <c r="Q169" s="172"/>
      <c r="R169" s="172"/>
      <c r="S169" s="172"/>
      <c r="T169" s="173"/>
      <c r="AT169" s="167" t="s">
        <v>144</v>
      </c>
      <c r="AU169" s="167" t="s">
        <v>142</v>
      </c>
      <c r="AV169" s="13" t="s">
        <v>142</v>
      </c>
      <c r="AW169" s="13" t="s">
        <v>30</v>
      </c>
      <c r="AX169" s="13" t="s">
        <v>74</v>
      </c>
      <c r="AY169" s="167" t="s">
        <v>134</v>
      </c>
    </row>
    <row r="170" spans="1:65" s="15" customFormat="1" ht="11.25">
      <c r="B170" s="192"/>
      <c r="D170" s="166" t="s">
        <v>144</v>
      </c>
      <c r="E170" s="193" t="s">
        <v>1</v>
      </c>
      <c r="F170" s="194" t="s">
        <v>285</v>
      </c>
      <c r="H170" s="195">
        <v>24</v>
      </c>
      <c r="I170" s="196"/>
      <c r="L170" s="192"/>
      <c r="M170" s="197"/>
      <c r="N170" s="198"/>
      <c r="O170" s="198"/>
      <c r="P170" s="198"/>
      <c r="Q170" s="198"/>
      <c r="R170" s="198"/>
      <c r="S170" s="198"/>
      <c r="T170" s="199"/>
      <c r="AT170" s="193" t="s">
        <v>144</v>
      </c>
      <c r="AU170" s="193" t="s">
        <v>142</v>
      </c>
      <c r="AV170" s="15" t="s">
        <v>141</v>
      </c>
      <c r="AW170" s="15" t="s">
        <v>30</v>
      </c>
      <c r="AX170" s="15" t="s">
        <v>82</v>
      </c>
      <c r="AY170" s="193" t="s">
        <v>134</v>
      </c>
    </row>
    <row r="171" spans="1:65" s="2" customFormat="1" ht="21.75" customHeight="1">
      <c r="A171" s="32"/>
      <c r="B171" s="150"/>
      <c r="C171" s="174" t="s">
        <v>253</v>
      </c>
      <c r="D171" s="174" t="s">
        <v>170</v>
      </c>
      <c r="E171" s="175" t="s">
        <v>358</v>
      </c>
      <c r="F171" s="176" t="s">
        <v>359</v>
      </c>
      <c r="G171" s="177" t="s">
        <v>213</v>
      </c>
      <c r="H171" s="178">
        <v>24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O171" s="61"/>
      <c r="P171" s="161">
        <f>O171*H171</f>
        <v>0</v>
      </c>
      <c r="Q171" s="161">
        <v>2.5000000000000001E-4</v>
      </c>
      <c r="R171" s="161">
        <f>Q171*H171</f>
        <v>6.0000000000000001E-3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200</v>
      </c>
      <c r="AT171" s="163" t="s">
        <v>170</v>
      </c>
      <c r="AU171" s="163" t="s">
        <v>142</v>
      </c>
      <c r="AY171" s="17" t="s">
        <v>134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7" t="s">
        <v>142</v>
      </c>
      <c r="BK171" s="164">
        <f>ROUND(I171*H171,2)</f>
        <v>0</v>
      </c>
      <c r="BL171" s="17" t="s">
        <v>194</v>
      </c>
      <c r="BM171" s="163" t="s">
        <v>843</v>
      </c>
    </row>
    <row r="172" spans="1:65" s="2" customFormat="1" ht="24.2" customHeight="1">
      <c r="A172" s="32"/>
      <c r="B172" s="150"/>
      <c r="C172" s="151" t="s">
        <v>259</v>
      </c>
      <c r="D172" s="151" t="s">
        <v>137</v>
      </c>
      <c r="E172" s="152" t="s">
        <v>362</v>
      </c>
      <c r="F172" s="153" t="s">
        <v>363</v>
      </c>
      <c r="G172" s="154" t="s">
        <v>267</v>
      </c>
      <c r="H172" s="155">
        <v>34</v>
      </c>
      <c r="I172" s="156"/>
      <c r="J172" s="157">
        <f>ROUND(I172*H172,2)</f>
        <v>0</v>
      </c>
      <c r="K172" s="158"/>
      <c r="L172" s="33"/>
      <c r="M172" s="159" t="s">
        <v>1</v>
      </c>
      <c r="N172" s="160" t="s">
        <v>40</v>
      </c>
      <c r="O172" s="61"/>
      <c r="P172" s="161">
        <f>O172*H172</f>
        <v>0</v>
      </c>
      <c r="Q172" s="161">
        <v>2.8E-3</v>
      </c>
      <c r="R172" s="161">
        <f>Q172*H172</f>
        <v>9.5199999999999993E-2</v>
      </c>
      <c r="S172" s="161">
        <v>0</v>
      </c>
      <c r="T172" s="162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3" t="s">
        <v>194</v>
      </c>
      <c r="AT172" s="163" t="s">
        <v>137</v>
      </c>
      <c r="AU172" s="163" t="s">
        <v>142</v>
      </c>
      <c r="AY172" s="17" t="s">
        <v>134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7" t="s">
        <v>142</v>
      </c>
      <c r="BK172" s="164">
        <f>ROUND(I172*H172,2)</f>
        <v>0</v>
      </c>
      <c r="BL172" s="17" t="s">
        <v>194</v>
      </c>
      <c r="BM172" s="163" t="s">
        <v>844</v>
      </c>
    </row>
    <row r="173" spans="1:65" s="14" customFormat="1" ht="11.25">
      <c r="B173" s="185"/>
      <c r="D173" s="166" t="s">
        <v>144</v>
      </c>
      <c r="E173" s="186" t="s">
        <v>1</v>
      </c>
      <c r="F173" s="187" t="s">
        <v>365</v>
      </c>
      <c r="H173" s="186" t="s">
        <v>1</v>
      </c>
      <c r="I173" s="188"/>
      <c r="L173" s="185"/>
      <c r="M173" s="189"/>
      <c r="N173" s="190"/>
      <c r="O173" s="190"/>
      <c r="P173" s="190"/>
      <c r="Q173" s="190"/>
      <c r="R173" s="190"/>
      <c r="S173" s="190"/>
      <c r="T173" s="191"/>
      <c r="AT173" s="186" t="s">
        <v>144</v>
      </c>
      <c r="AU173" s="186" t="s">
        <v>142</v>
      </c>
      <c r="AV173" s="14" t="s">
        <v>82</v>
      </c>
      <c r="AW173" s="14" t="s">
        <v>30</v>
      </c>
      <c r="AX173" s="14" t="s">
        <v>74</v>
      </c>
      <c r="AY173" s="186" t="s">
        <v>134</v>
      </c>
    </row>
    <row r="174" spans="1:65" s="13" customFormat="1" ht="11.25">
      <c r="B174" s="165"/>
      <c r="D174" s="166" t="s">
        <v>144</v>
      </c>
      <c r="E174" s="167" t="s">
        <v>1</v>
      </c>
      <c r="F174" s="168" t="s">
        <v>310</v>
      </c>
      <c r="H174" s="169">
        <v>34</v>
      </c>
      <c r="I174" s="170"/>
      <c r="L174" s="165"/>
      <c r="M174" s="171"/>
      <c r="N174" s="172"/>
      <c r="O174" s="172"/>
      <c r="P174" s="172"/>
      <c r="Q174" s="172"/>
      <c r="R174" s="172"/>
      <c r="S174" s="172"/>
      <c r="T174" s="173"/>
      <c r="AT174" s="167" t="s">
        <v>144</v>
      </c>
      <c r="AU174" s="167" t="s">
        <v>142</v>
      </c>
      <c r="AV174" s="13" t="s">
        <v>142</v>
      </c>
      <c r="AW174" s="13" t="s">
        <v>30</v>
      </c>
      <c r="AX174" s="13" t="s">
        <v>82</v>
      </c>
      <c r="AY174" s="167" t="s">
        <v>134</v>
      </c>
    </row>
    <row r="175" spans="1:65" s="2" customFormat="1" ht="24.2" customHeight="1">
      <c r="A175" s="32"/>
      <c r="B175" s="150"/>
      <c r="C175" s="151" t="s">
        <v>264</v>
      </c>
      <c r="D175" s="151" t="s">
        <v>137</v>
      </c>
      <c r="E175" s="152" t="s">
        <v>367</v>
      </c>
      <c r="F175" s="153" t="s">
        <v>368</v>
      </c>
      <c r="G175" s="154" t="s">
        <v>156</v>
      </c>
      <c r="H175" s="155">
        <v>0.53300000000000003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40</v>
      </c>
      <c r="O175" s="61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194</v>
      </c>
      <c r="AT175" s="163" t="s">
        <v>137</v>
      </c>
      <c r="AU175" s="163" t="s">
        <v>142</v>
      </c>
      <c r="AY175" s="17" t="s">
        <v>134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7" t="s">
        <v>142</v>
      </c>
      <c r="BK175" s="164">
        <f>ROUND(I175*H175,2)</f>
        <v>0</v>
      </c>
      <c r="BL175" s="17" t="s">
        <v>194</v>
      </c>
      <c r="BM175" s="163" t="s">
        <v>845</v>
      </c>
    </row>
    <row r="176" spans="1:65" s="12" customFormat="1" ht="25.9" customHeight="1">
      <c r="B176" s="137"/>
      <c r="D176" s="138" t="s">
        <v>73</v>
      </c>
      <c r="E176" s="139" t="s">
        <v>170</v>
      </c>
      <c r="F176" s="139" t="s">
        <v>370</v>
      </c>
      <c r="I176" s="140"/>
      <c r="J176" s="141">
        <f>BK176</f>
        <v>0</v>
      </c>
      <c r="L176" s="137"/>
      <c r="M176" s="142"/>
      <c r="N176" s="143"/>
      <c r="O176" s="143"/>
      <c r="P176" s="144">
        <f>P177+P201</f>
        <v>0</v>
      </c>
      <c r="Q176" s="143"/>
      <c r="R176" s="144">
        <f>R177+R201</f>
        <v>8.412E-2</v>
      </c>
      <c r="S176" s="143"/>
      <c r="T176" s="145">
        <f>T177+T201</f>
        <v>0</v>
      </c>
      <c r="AR176" s="138" t="s">
        <v>135</v>
      </c>
      <c r="AT176" s="146" t="s">
        <v>73</v>
      </c>
      <c r="AU176" s="146" t="s">
        <v>74</v>
      </c>
      <c r="AY176" s="138" t="s">
        <v>134</v>
      </c>
      <c r="BK176" s="147">
        <f>BK177+BK201</f>
        <v>0</v>
      </c>
    </row>
    <row r="177" spans="1:65" s="12" customFormat="1" ht="22.9" customHeight="1">
      <c r="B177" s="137"/>
      <c r="D177" s="138" t="s">
        <v>73</v>
      </c>
      <c r="E177" s="148" t="s">
        <v>371</v>
      </c>
      <c r="F177" s="148" t="s">
        <v>372</v>
      </c>
      <c r="I177" s="140"/>
      <c r="J177" s="149">
        <f>BK177</f>
        <v>0</v>
      </c>
      <c r="L177" s="137"/>
      <c r="M177" s="142"/>
      <c r="N177" s="143"/>
      <c r="O177" s="143"/>
      <c r="P177" s="144">
        <f>SUM(P178:P200)</f>
        <v>0</v>
      </c>
      <c r="Q177" s="143"/>
      <c r="R177" s="144">
        <f>SUM(R178:R200)</f>
        <v>8.412E-2</v>
      </c>
      <c r="S177" s="143"/>
      <c r="T177" s="145">
        <f>SUM(T178:T200)</f>
        <v>0</v>
      </c>
      <c r="AR177" s="138" t="s">
        <v>135</v>
      </c>
      <c r="AT177" s="146" t="s">
        <v>73</v>
      </c>
      <c r="AU177" s="146" t="s">
        <v>82</v>
      </c>
      <c r="AY177" s="138" t="s">
        <v>134</v>
      </c>
      <c r="BK177" s="147">
        <f>SUM(BK178:BK200)</f>
        <v>0</v>
      </c>
    </row>
    <row r="178" spans="1:65" s="2" customFormat="1" ht="21.75" customHeight="1">
      <c r="A178" s="32"/>
      <c r="B178" s="150"/>
      <c r="C178" s="151" t="s">
        <v>271</v>
      </c>
      <c r="D178" s="151" t="s">
        <v>137</v>
      </c>
      <c r="E178" s="152" t="s">
        <v>374</v>
      </c>
      <c r="F178" s="153" t="s">
        <v>375</v>
      </c>
      <c r="G178" s="154" t="s">
        <v>267</v>
      </c>
      <c r="H178" s="155">
        <v>195</v>
      </c>
      <c r="I178" s="156"/>
      <c r="J178" s="157">
        <f t="shared" ref="J178:J200" si="0">ROUND(I178*H178,2)</f>
        <v>0</v>
      </c>
      <c r="K178" s="158"/>
      <c r="L178" s="33"/>
      <c r="M178" s="159" t="s">
        <v>1</v>
      </c>
      <c r="N178" s="160" t="s">
        <v>40</v>
      </c>
      <c r="O178" s="61"/>
      <c r="P178" s="161">
        <f t="shared" ref="P178:P200" si="1">O178*H178</f>
        <v>0</v>
      </c>
      <c r="Q178" s="161">
        <v>0</v>
      </c>
      <c r="R178" s="161">
        <f t="shared" ref="R178:R200" si="2">Q178*H178</f>
        <v>0</v>
      </c>
      <c r="S178" s="161">
        <v>0</v>
      </c>
      <c r="T178" s="162">
        <f t="shared" ref="T178:T200" si="3"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3" t="s">
        <v>376</v>
      </c>
      <c r="AT178" s="163" t="s">
        <v>137</v>
      </c>
      <c r="AU178" s="163" t="s">
        <v>142</v>
      </c>
      <c r="AY178" s="17" t="s">
        <v>134</v>
      </c>
      <c r="BE178" s="164">
        <f t="shared" ref="BE178:BE200" si="4">IF(N178="základná",J178,0)</f>
        <v>0</v>
      </c>
      <c r="BF178" s="164">
        <f t="shared" ref="BF178:BF200" si="5">IF(N178="znížená",J178,0)</f>
        <v>0</v>
      </c>
      <c r="BG178" s="164">
        <f t="shared" ref="BG178:BG200" si="6">IF(N178="zákl. prenesená",J178,0)</f>
        <v>0</v>
      </c>
      <c r="BH178" s="164">
        <f t="shared" ref="BH178:BH200" si="7">IF(N178="zníž. prenesená",J178,0)</f>
        <v>0</v>
      </c>
      <c r="BI178" s="164">
        <f t="shared" ref="BI178:BI200" si="8">IF(N178="nulová",J178,0)</f>
        <v>0</v>
      </c>
      <c r="BJ178" s="17" t="s">
        <v>142</v>
      </c>
      <c r="BK178" s="164">
        <f t="shared" ref="BK178:BK200" si="9">ROUND(I178*H178,2)</f>
        <v>0</v>
      </c>
      <c r="BL178" s="17" t="s">
        <v>376</v>
      </c>
      <c r="BM178" s="163" t="s">
        <v>846</v>
      </c>
    </row>
    <row r="179" spans="1:65" s="2" customFormat="1" ht="16.5" customHeight="1">
      <c r="A179" s="32"/>
      <c r="B179" s="150"/>
      <c r="C179" s="174" t="s">
        <v>277</v>
      </c>
      <c r="D179" s="174" t="s">
        <v>170</v>
      </c>
      <c r="E179" s="175" t="s">
        <v>379</v>
      </c>
      <c r="F179" s="176" t="s">
        <v>380</v>
      </c>
      <c r="G179" s="177" t="s">
        <v>213</v>
      </c>
      <c r="H179" s="178">
        <v>90</v>
      </c>
      <c r="I179" s="179"/>
      <c r="J179" s="180">
        <f t="shared" si="0"/>
        <v>0</v>
      </c>
      <c r="K179" s="181"/>
      <c r="L179" s="182"/>
      <c r="M179" s="183" t="s">
        <v>1</v>
      </c>
      <c r="N179" s="184" t="s">
        <v>40</v>
      </c>
      <c r="O179" s="61"/>
      <c r="P179" s="161">
        <f t="shared" si="1"/>
        <v>0</v>
      </c>
      <c r="Q179" s="161">
        <v>0</v>
      </c>
      <c r="R179" s="161">
        <f t="shared" si="2"/>
        <v>0</v>
      </c>
      <c r="S179" s="161">
        <v>0</v>
      </c>
      <c r="T179" s="162">
        <f t="shared" si="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3" t="s">
        <v>381</v>
      </c>
      <c r="AT179" s="163" t="s">
        <v>170</v>
      </c>
      <c r="AU179" s="163" t="s">
        <v>142</v>
      </c>
      <c r="AY179" s="17" t="s">
        <v>134</v>
      </c>
      <c r="BE179" s="164">
        <f t="shared" si="4"/>
        <v>0</v>
      </c>
      <c r="BF179" s="164">
        <f t="shared" si="5"/>
        <v>0</v>
      </c>
      <c r="BG179" s="164">
        <f t="shared" si="6"/>
        <v>0</v>
      </c>
      <c r="BH179" s="164">
        <f t="shared" si="7"/>
        <v>0</v>
      </c>
      <c r="BI179" s="164">
        <f t="shared" si="8"/>
        <v>0</v>
      </c>
      <c r="BJ179" s="17" t="s">
        <v>142</v>
      </c>
      <c r="BK179" s="164">
        <f t="shared" si="9"/>
        <v>0</v>
      </c>
      <c r="BL179" s="17" t="s">
        <v>376</v>
      </c>
      <c r="BM179" s="163" t="s">
        <v>847</v>
      </c>
    </row>
    <row r="180" spans="1:65" s="2" customFormat="1" ht="16.5" customHeight="1">
      <c r="A180" s="32"/>
      <c r="B180" s="150"/>
      <c r="C180" s="174" t="s">
        <v>286</v>
      </c>
      <c r="D180" s="174" t="s">
        <v>170</v>
      </c>
      <c r="E180" s="175" t="s">
        <v>384</v>
      </c>
      <c r="F180" s="176" t="s">
        <v>385</v>
      </c>
      <c r="G180" s="177" t="s">
        <v>213</v>
      </c>
      <c r="H180" s="178">
        <v>88</v>
      </c>
      <c r="I180" s="179"/>
      <c r="J180" s="180">
        <f t="shared" si="0"/>
        <v>0</v>
      </c>
      <c r="K180" s="181"/>
      <c r="L180" s="182"/>
      <c r="M180" s="183" t="s">
        <v>1</v>
      </c>
      <c r="N180" s="184" t="s">
        <v>40</v>
      </c>
      <c r="O180" s="61"/>
      <c r="P180" s="161">
        <f t="shared" si="1"/>
        <v>0</v>
      </c>
      <c r="Q180" s="161">
        <v>0</v>
      </c>
      <c r="R180" s="161">
        <f t="shared" si="2"/>
        <v>0</v>
      </c>
      <c r="S180" s="161">
        <v>0</v>
      </c>
      <c r="T180" s="162">
        <f t="shared" si="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381</v>
      </c>
      <c r="AT180" s="163" t="s">
        <v>170</v>
      </c>
      <c r="AU180" s="163" t="s">
        <v>142</v>
      </c>
      <c r="AY180" s="17" t="s">
        <v>134</v>
      </c>
      <c r="BE180" s="164">
        <f t="shared" si="4"/>
        <v>0</v>
      </c>
      <c r="BF180" s="164">
        <f t="shared" si="5"/>
        <v>0</v>
      </c>
      <c r="BG180" s="164">
        <f t="shared" si="6"/>
        <v>0</v>
      </c>
      <c r="BH180" s="164">
        <f t="shared" si="7"/>
        <v>0</v>
      </c>
      <c r="BI180" s="164">
        <f t="shared" si="8"/>
        <v>0</v>
      </c>
      <c r="BJ180" s="17" t="s">
        <v>142</v>
      </c>
      <c r="BK180" s="164">
        <f t="shared" si="9"/>
        <v>0</v>
      </c>
      <c r="BL180" s="17" t="s">
        <v>376</v>
      </c>
      <c r="BM180" s="163" t="s">
        <v>848</v>
      </c>
    </row>
    <row r="181" spans="1:65" s="2" customFormat="1" ht="24.2" customHeight="1">
      <c r="A181" s="32"/>
      <c r="B181" s="150"/>
      <c r="C181" s="174" t="s">
        <v>292</v>
      </c>
      <c r="D181" s="174" t="s">
        <v>170</v>
      </c>
      <c r="E181" s="175" t="s">
        <v>388</v>
      </c>
      <c r="F181" s="176" t="s">
        <v>389</v>
      </c>
      <c r="G181" s="177" t="s">
        <v>390</v>
      </c>
      <c r="H181" s="178">
        <v>74.099999999999994</v>
      </c>
      <c r="I181" s="179"/>
      <c r="J181" s="180">
        <f t="shared" si="0"/>
        <v>0</v>
      </c>
      <c r="K181" s="181"/>
      <c r="L181" s="182"/>
      <c r="M181" s="183" t="s">
        <v>1</v>
      </c>
      <c r="N181" s="184" t="s">
        <v>40</v>
      </c>
      <c r="O181" s="61"/>
      <c r="P181" s="161">
        <f t="shared" si="1"/>
        <v>0</v>
      </c>
      <c r="Q181" s="161">
        <v>1E-3</v>
      </c>
      <c r="R181" s="161">
        <f t="shared" si="2"/>
        <v>7.4099999999999999E-2</v>
      </c>
      <c r="S181" s="161">
        <v>0</v>
      </c>
      <c r="T181" s="162">
        <f t="shared" si="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381</v>
      </c>
      <c r="AT181" s="163" t="s">
        <v>170</v>
      </c>
      <c r="AU181" s="163" t="s">
        <v>142</v>
      </c>
      <c r="AY181" s="17" t="s">
        <v>134</v>
      </c>
      <c r="BE181" s="164">
        <f t="shared" si="4"/>
        <v>0</v>
      </c>
      <c r="BF181" s="164">
        <f t="shared" si="5"/>
        <v>0</v>
      </c>
      <c r="BG181" s="164">
        <f t="shared" si="6"/>
        <v>0</v>
      </c>
      <c r="BH181" s="164">
        <f t="shared" si="7"/>
        <v>0</v>
      </c>
      <c r="BI181" s="164">
        <f t="shared" si="8"/>
        <v>0</v>
      </c>
      <c r="BJ181" s="17" t="s">
        <v>142</v>
      </c>
      <c r="BK181" s="164">
        <f t="shared" si="9"/>
        <v>0</v>
      </c>
      <c r="BL181" s="17" t="s">
        <v>376</v>
      </c>
      <c r="BM181" s="163" t="s">
        <v>849</v>
      </c>
    </row>
    <row r="182" spans="1:65" s="2" customFormat="1" ht="21.75" customHeight="1">
      <c r="A182" s="32"/>
      <c r="B182" s="150"/>
      <c r="C182" s="151" t="s">
        <v>296</v>
      </c>
      <c r="D182" s="151" t="s">
        <v>137</v>
      </c>
      <c r="E182" s="152" t="s">
        <v>501</v>
      </c>
      <c r="F182" s="153" t="s">
        <v>502</v>
      </c>
      <c r="G182" s="154" t="s">
        <v>267</v>
      </c>
      <c r="H182" s="155">
        <v>24</v>
      </c>
      <c r="I182" s="156"/>
      <c r="J182" s="157">
        <f t="shared" si="0"/>
        <v>0</v>
      </c>
      <c r="K182" s="158"/>
      <c r="L182" s="33"/>
      <c r="M182" s="159" t="s">
        <v>1</v>
      </c>
      <c r="N182" s="160" t="s">
        <v>40</v>
      </c>
      <c r="O182" s="61"/>
      <c r="P182" s="161">
        <f t="shared" si="1"/>
        <v>0</v>
      </c>
      <c r="Q182" s="161">
        <v>0</v>
      </c>
      <c r="R182" s="161">
        <f t="shared" si="2"/>
        <v>0</v>
      </c>
      <c r="S182" s="161">
        <v>0</v>
      </c>
      <c r="T182" s="162">
        <f t="shared" si="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3" t="s">
        <v>376</v>
      </c>
      <c r="AT182" s="163" t="s">
        <v>137</v>
      </c>
      <c r="AU182" s="163" t="s">
        <v>142</v>
      </c>
      <c r="AY182" s="17" t="s">
        <v>134</v>
      </c>
      <c r="BE182" s="164">
        <f t="shared" si="4"/>
        <v>0</v>
      </c>
      <c r="BF182" s="164">
        <f t="shared" si="5"/>
        <v>0</v>
      </c>
      <c r="BG182" s="164">
        <f t="shared" si="6"/>
        <v>0</v>
      </c>
      <c r="BH182" s="164">
        <f t="shared" si="7"/>
        <v>0</v>
      </c>
      <c r="BI182" s="164">
        <f t="shared" si="8"/>
        <v>0</v>
      </c>
      <c r="BJ182" s="17" t="s">
        <v>142</v>
      </c>
      <c r="BK182" s="164">
        <f t="shared" si="9"/>
        <v>0</v>
      </c>
      <c r="BL182" s="17" t="s">
        <v>376</v>
      </c>
      <c r="BM182" s="163" t="s">
        <v>850</v>
      </c>
    </row>
    <row r="183" spans="1:65" s="2" customFormat="1" ht="24.2" customHeight="1">
      <c r="A183" s="32"/>
      <c r="B183" s="150"/>
      <c r="C183" s="174" t="s">
        <v>200</v>
      </c>
      <c r="D183" s="174" t="s">
        <v>170</v>
      </c>
      <c r="E183" s="175" t="s">
        <v>388</v>
      </c>
      <c r="F183" s="176" t="s">
        <v>389</v>
      </c>
      <c r="G183" s="177" t="s">
        <v>390</v>
      </c>
      <c r="H183" s="178">
        <v>9.1199999999999992</v>
      </c>
      <c r="I183" s="179"/>
      <c r="J183" s="180">
        <f t="shared" si="0"/>
        <v>0</v>
      </c>
      <c r="K183" s="181"/>
      <c r="L183" s="182"/>
      <c r="M183" s="183" t="s">
        <v>1</v>
      </c>
      <c r="N183" s="184" t="s">
        <v>40</v>
      </c>
      <c r="O183" s="61"/>
      <c r="P183" s="161">
        <f t="shared" si="1"/>
        <v>0</v>
      </c>
      <c r="Q183" s="161">
        <v>1E-3</v>
      </c>
      <c r="R183" s="161">
        <f t="shared" si="2"/>
        <v>9.1199999999999996E-3</v>
      </c>
      <c r="S183" s="161">
        <v>0</v>
      </c>
      <c r="T183" s="162">
        <f t="shared" si="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381</v>
      </c>
      <c r="AT183" s="163" t="s">
        <v>170</v>
      </c>
      <c r="AU183" s="163" t="s">
        <v>142</v>
      </c>
      <c r="AY183" s="17" t="s">
        <v>134</v>
      </c>
      <c r="BE183" s="164">
        <f t="shared" si="4"/>
        <v>0</v>
      </c>
      <c r="BF183" s="164">
        <f t="shared" si="5"/>
        <v>0</v>
      </c>
      <c r="BG183" s="164">
        <f t="shared" si="6"/>
        <v>0</v>
      </c>
      <c r="BH183" s="164">
        <f t="shared" si="7"/>
        <v>0</v>
      </c>
      <c r="BI183" s="164">
        <f t="shared" si="8"/>
        <v>0</v>
      </c>
      <c r="BJ183" s="17" t="s">
        <v>142</v>
      </c>
      <c r="BK183" s="164">
        <f t="shared" si="9"/>
        <v>0</v>
      </c>
      <c r="BL183" s="17" t="s">
        <v>376</v>
      </c>
      <c r="BM183" s="163" t="s">
        <v>851</v>
      </c>
    </row>
    <row r="184" spans="1:65" s="2" customFormat="1" ht="16.5" customHeight="1">
      <c r="A184" s="32"/>
      <c r="B184" s="150"/>
      <c r="C184" s="174" t="s">
        <v>304</v>
      </c>
      <c r="D184" s="174" t="s">
        <v>170</v>
      </c>
      <c r="E184" s="175" t="s">
        <v>505</v>
      </c>
      <c r="F184" s="176" t="s">
        <v>506</v>
      </c>
      <c r="G184" s="177" t="s">
        <v>213</v>
      </c>
      <c r="H184" s="178">
        <v>24</v>
      </c>
      <c r="I184" s="179"/>
      <c r="J184" s="180">
        <f t="shared" si="0"/>
        <v>0</v>
      </c>
      <c r="K184" s="181"/>
      <c r="L184" s="182"/>
      <c r="M184" s="183" t="s">
        <v>1</v>
      </c>
      <c r="N184" s="184" t="s">
        <v>40</v>
      </c>
      <c r="O184" s="61"/>
      <c r="P184" s="161">
        <f t="shared" si="1"/>
        <v>0</v>
      </c>
      <c r="Q184" s="161">
        <v>0</v>
      </c>
      <c r="R184" s="161">
        <f t="shared" si="2"/>
        <v>0</v>
      </c>
      <c r="S184" s="161">
        <v>0</v>
      </c>
      <c r="T184" s="162">
        <f t="shared" si="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3" t="s">
        <v>381</v>
      </c>
      <c r="AT184" s="163" t="s">
        <v>170</v>
      </c>
      <c r="AU184" s="163" t="s">
        <v>142</v>
      </c>
      <c r="AY184" s="17" t="s">
        <v>134</v>
      </c>
      <c r="BE184" s="164">
        <f t="shared" si="4"/>
        <v>0</v>
      </c>
      <c r="BF184" s="164">
        <f t="shared" si="5"/>
        <v>0</v>
      </c>
      <c r="BG184" s="164">
        <f t="shared" si="6"/>
        <v>0</v>
      </c>
      <c r="BH184" s="164">
        <f t="shared" si="7"/>
        <v>0</v>
      </c>
      <c r="BI184" s="164">
        <f t="shared" si="8"/>
        <v>0</v>
      </c>
      <c r="BJ184" s="17" t="s">
        <v>142</v>
      </c>
      <c r="BK184" s="164">
        <f t="shared" si="9"/>
        <v>0</v>
      </c>
      <c r="BL184" s="17" t="s">
        <v>376</v>
      </c>
      <c r="BM184" s="163" t="s">
        <v>852</v>
      </c>
    </row>
    <row r="185" spans="1:65" s="2" customFormat="1" ht="16.5" customHeight="1">
      <c r="A185" s="32"/>
      <c r="B185" s="150"/>
      <c r="C185" s="174" t="s">
        <v>310</v>
      </c>
      <c r="D185" s="174" t="s">
        <v>170</v>
      </c>
      <c r="E185" s="175" t="s">
        <v>508</v>
      </c>
      <c r="F185" s="176" t="s">
        <v>418</v>
      </c>
      <c r="G185" s="177" t="s">
        <v>213</v>
      </c>
      <c r="H185" s="178">
        <v>12</v>
      </c>
      <c r="I185" s="179"/>
      <c r="J185" s="180">
        <f t="shared" si="0"/>
        <v>0</v>
      </c>
      <c r="K185" s="181"/>
      <c r="L185" s="182"/>
      <c r="M185" s="183" t="s">
        <v>1</v>
      </c>
      <c r="N185" s="184" t="s">
        <v>40</v>
      </c>
      <c r="O185" s="61"/>
      <c r="P185" s="161">
        <f t="shared" si="1"/>
        <v>0</v>
      </c>
      <c r="Q185" s="161">
        <v>0</v>
      </c>
      <c r="R185" s="161">
        <f t="shared" si="2"/>
        <v>0</v>
      </c>
      <c r="S185" s="161">
        <v>0</v>
      </c>
      <c r="T185" s="162">
        <f t="shared" si="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3" t="s">
        <v>381</v>
      </c>
      <c r="AT185" s="163" t="s">
        <v>170</v>
      </c>
      <c r="AU185" s="163" t="s">
        <v>142</v>
      </c>
      <c r="AY185" s="17" t="s">
        <v>134</v>
      </c>
      <c r="BE185" s="164">
        <f t="shared" si="4"/>
        <v>0</v>
      </c>
      <c r="BF185" s="164">
        <f t="shared" si="5"/>
        <v>0</v>
      </c>
      <c r="BG185" s="164">
        <f t="shared" si="6"/>
        <v>0</v>
      </c>
      <c r="BH185" s="164">
        <f t="shared" si="7"/>
        <v>0</v>
      </c>
      <c r="BI185" s="164">
        <f t="shared" si="8"/>
        <v>0</v>
      </c>
      <c r="BJ185" s="17" t="s">
        <v>142</v>
      </c>
      <c r="BK185" s="164">
        <f t="shared" si="9"/>
        <v>0</v>
      </c>
      <c r="BL185" s="17" t="s">
        <v>376</v>
      </c>
      <c r="BM185" s="163" t="s">
        <v>853</v>
      </c>
    </row>
    <row r="186" spans="1:65" s="2" customFormat="1" ht="16.5" customHeight="1">
      <c r="A186" s="32"/>
      <c r="B186" s="150"/>
      <c r="C186" s="151" t="s">
        <v>316</v>
      </c>
      <c r="D186" s="151" t="s">
        <v>137</v>
      </c>
      <c r="E186" s="152" t="s">
        <v>413</v>
      </c>
      <c r="F186" s="153" t="s">
        <v>414</v>
      </c>
      <c r="G186" s="154" t="s">
        <v>213</v>
      </c>
      <c r="H186" s="155">
        <v>62</v>
      </c>
      <c r="I186" s="156"/>
      <c r="J186" s="157">
        <f t="shared" si="0"/>
        <v>0</v>
      </c>
      <c r="K186" s="158"/>
      <c r="L186" s="33"/>
      <c r="M186" s="159" t="s">
        <v>1</v>
      </c>
      <c r="N186" s="160" t="s">
        <v>40</v>
      </c>
      <c r="O186" s="61"/>
      <c r="P186" s="161">
        <f t="shared" si="1"/>
        <v>0</v>
      </c>
      <c r="Q186" s="161">
        <v>0</v>
      </c>
      <c r="R186" s="161">
        <f t="shared" si="2"/>
        <v>0</v>
      </c>
      <c r="S186" s="161">
        <v>0</v>
      </c>
      <c r="T186" s="162">
        <f t="shared" si="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3" t="s">
        <v>376</v>
      </c>
      <c r="AT186" s="163" t="s">
        <v>137</v>
      </c>
      <c r="AU186" s="163" t="s">
        <v>142</v>
      </c>
      <c r="AY186" s="17" t="s">
        <v>134</v>
      </c>
      <c r="BE186" s="164">
        <f t="shared" si="4"/>
        <v>0</v>
      </c>
      <c r="BF186" s="164">
        <f t="shared" si="5"/>
        <v>0</v>
      </c>
      <c r="BG186" s="164">
        <f t="shared" si="6"/>
        <v>0</v>
      </c>
      <c r="BH186" s="164">
        <f t="shared" si="7"/>
        <v>0</v>
      </c>
      <c r="BI186" s="164">
        <f t="shared" si="8"/>
        <v>0</v>
      </c>
      <c r="BJ186" s="17" t="s">
        <v>142</v>
      </c>
      <c r="BK186" s="164">
        <f t="shared" si="9"/>
        <v>0</v>
      </c>
      <c r="BL186" s="17" t="s">
        <v>376</v>
      </c>
      <c r="BM186" s="163" t="s">
        <v>854</v>
      </c>
    </row>
    <row r="187" spans="1:65" s="2" customFormat="1" ht="16.5" customHeight="1">
      <c r="A187" s="32"/>
      <c r="B187" s="150"/>
      <c r="C187" s="174" t="s">
        <v>321</v>
      </c>
      <c r="D187" s="174" t="s">
        <v>170</v>
      </c>
      <c r="E187" s="175" t="s">
        <v>417</v>
      </c>
      <c r="F187" s="176" t="s">
        <v>418</v>
      </c>
      <c r="G187" s="177" t="s">
        <v>213</v>
      </c>
      <c r="H187" s="178">
        <v>62</v>
      </c>
      <c r="I187" s="179"/>
      <c r="J187" s="180">
        <f t="shared" si="0"/>
        <v>0</v>
      </c>
      <c r="K187" s="181"/>
      <c r="L187" s="182"/>
      <c r="M187" s="183" t="s">
        <v>1</v>
      </c>
      <c r="N187" s="184" t="s">
        <v>40</v>
      </c>
      <c r="O187" s="61"/>
      <c r="P187" s="161">
        <f t="shared" si="1"/>
        <v>0</v>
      </c>
      <c r="Q187" s="161">
        <v>0</v>
      </c>
      <c r="R187" s="161">
        <f t="shared" si="2"/>
        <v>0</v>
      </c>
      <c r="S187" s="161">
        <v>0</v>
      </c>
      <c r="T187" s="162">
        <f t="shared" si="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3" t="s">
        <v>381</v>
      </c>
      <c r="AT187" s="163" t="s">
        <v>170</v>
      </c>
      <c r="AU187" s="163" t="s">
        <v>142</v>
      </c>
      <c r="AY187" s="17" t="s">
        <v>134</v>
      </c>
      <c r="BE187" s="164">
        <f t="shared" si="4"/>
        <v>0</v>
      </c>
      <c r="BF187" s="164">
        <f t="shared" si="5"/>
        <v>0</v>
      </c>
      <c r="BG187" s="164">
        <f t="shared" si="6"/>
        <v>0</v>
      </c>
      <c r="BH187" s="164">
        <f t="shared" si="7"/>
        <v>0</v>
      </c>
      <c r="BI187" s="164">
        <f t="shared" si="8"/>
        <v>0</v>
      </c>
      <c r="BJ187" s="17" t="s">
        <v>142</v>
      </c>
      <c r="BK187" s="164">
        <f t="shared" si="9"/>
        <v>0</v>
      </c>
      <c r="BL187" s="17" t="s">
        <v>376</v>
      </c>
      <c r="BM187" s="163" t="s">
        <v>855</v>
      </c>
    </row>
    <row r="188" spans="1:65" s="2" customFormat="1" ht="24.2" customHeight="1">
      <c r="A188" s="32"/>
      <c r="B188" s="150"/>
      <c r="C188" s="151" t="s">
        <v>325</v>
      </c>
      <c r="D188" s="151" t="s">
        <v>137</v>
      </c>
      <c r="E188" s="152" t="s">
        <v>421</v>
      </c>
      <c r="F188" s="153" t="s">
        <v>422</v>
      </c>
      <c r="G188" s="154" t="s">
        <v>213</v>
      </c>
      <c r="H188" s="155">
        <v>12</v>
      </c>
      <c r="I188" s="156"/>
      <c r="J188" s="157">
        <f t="shared" si="0"/>
        <v>0</v>
      </c>
      <c r="K188" s="158"/>
      <c r="L188" s="33"/>
      <c r="M188" s="159" t="s">
        <v>1</v>
      </c>
      <c r="N188" s="160" t="s">
        <v>40</v>
      </c>
      <c r="O188" s="61"/>
      <c r="P188" s="161">
        <f t="shared" si="1"/>
        <v>0</v>
      </c>
      <c r="Q188" s="161">
        <v>0</v>
      </c>
      <c r="R188" s="161">
        <f t="shared" si="2"/>
        <v>0</v>
      </c>
      <c r="S188" s="161">
        <v>0</v>
      </c>
      <c r="T188" s="162">
        <f t="shared" si="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3" t="s">
        <v>376</v>
      </c>
      <c r="AT188" s="163" t="s">
        <v>137</v>
      </c>
      <c r="AU188" s="163" t="s">
        <v>142</v>
      </c>
      <c r="AY188" s="17" t="s">
        <v>134</v>
      </c>
      <c r="BE188" s="164">
        <f t="shared" si="4"/>
        <v>0</v>
      </c>
      <c r="BF188" s="164">
        <f t="shared" si="5"/>
        <v>0</v>
      </c>
      <c r="BG188" s="164">
        <f t="shared" si="6"/>
        <v>0</v>
      </c>
      <c r="BH188" s="164">
        <f t="shared" si="7"/>
        <v>0</v>
      </c>
      <c r="BI188" s="164">
        <f t="shared" si="8"/>
        <v>0</v>
      </c>
      <c r="BJ188" s="17" t="s">
        <v>142</v>
      </c>
      <c r="BK188" s="164">
        <f t="shared" si="9"/>
        <v>0</v>
      </c>
      <c r="BL188" s="17" t="s">
        <v>376</v>
      </c>
      <c r="BM188" s="163" t="s">
        <v>856</v>
      </c>
    </row>
    <row r="189" spans="1:65" s="2" customFormat="1" ht="16.5" customHeight="1">
      <c r="A189" s="32"/>
      <c r="B189" s="150"/>
      <c r="C189" s="174" t="s">
        <v>331</v>
      </c>
      <c r="D189" s="174" t="s">
        <v>170</v>
      </c>
      <c r="E189" s="175" t="s">
        <v>520</v>
      </c>
      <c r="F189" s="176" t="s">
        <v>521</v>
      </c>
      <c r="G189" s="177" t="s">
        <v>213</v>
      </c>
      <c r="H189" s="178">
        <v>6</v>
      </c>
      <c r="I189" s="179"/>
      <c r="J189" s="180">
        <f t="shared" si="0"/>
        <v>0</v>
      </c>
      <c r="K189" s="181"/>
      <c r="L189" s="182"/>
      <c r="M189" s="183" t="s">
        <v>1</v>
      </c>
      <c r="N189" s="184" t="s">
        <v>40</v>
      </c>
      <c r="O189" s="61"/>
      <c r="P189" s="161">
        <f t="shared" si="1"/>
        <v>0</v>
      </c>
      <c r="Q189" s="161">
        <v>0</v>
      </c>
      <c r="R189" s="161">
        <f t="shared" si="2"/>
        <v>0</v>
      </c>
      <c r="S189" s="161">
        <v>0</v>
      </c>
      <c r="T189" s="162">
        <f t="shared" si="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3" t="s">
        <v>381</v>
      </c>
      <c r="AT189" s="163" t="s">
        <v>170</v>
      </c>
      <c r="AU189" s="163" t="s">
        <v>142</v>
      </c>
      <c r="AY189" s="17" t="s">
        <v>134</v>
      </c>
      <c r="BE189" s="164">
        <f t="shared" si="4"/>
        <v>0</v>
      </c>
      <c r="BF189" s="164">
        <f t="shared" si="5"/>
        <v>0</v>
      </c>
      <c r="BG189" s="164">
        <f t="shared" si="6"/>
        <v>0</v>
      </c>
      <c r="BH189" s="164">
        <f t="shared" si="7"/>
        <v>0</v>
      </c>
      <c r="BI189" s="164">
        <f t="shared" si="8"/>
        <v>0</v>
      </c>
      <c r="BJ189" s="17" t="s">
        <v>142</v>
      </c>
      <c r="BK189" s="164">
        <f t="shared" si="9"/>
        <v>0</v>
      </c>
      <c r="BL189" s="17" t="s">
        <v>376</v>
      </c>
      <c r="BM189" s="163" t="s">
        <v>857</v>
      </c>
    </row>
    <row r="190" spans="1:65" s="2" customFormat="1" ht="16.5" customHeight="1">
      <c r="A190" s="32"/>
      <c r="B190" s="150"/>
      <c r="C190" s="174" t="s">
        <v>337</v>
      </c>
      <c r="D190" s="174" t="s">
        <v>170</v>
      </c>
      <c r="E190" s="175" t="s">
        <v>425</v>
      </c>
      <c r="F190" s="176" t="s">
        <v>426</v>
      </c>
      <c r="G190" s="177" t="s">
        <v>213</v>
      </c>
      <c r="H190" s="178">
        <v>2</v>
      </c>
      <c r="I190" s="179"/>
      <c r="J190" s="180">
        <f t="shared" si="0"/>
        <v>0</v>
      </c>
      <c r="K190" s="181"/>
      <c r="L190" s="182"/>
      <c r="M190" s="183" t="s">
        <v>1</v>
      </c>
      <c r="N190" s="184" t="s">
        <v>40</v>
      </c>
      <c r="O190" s="61"/>
      <c r="P190" s="161">
        <f t="shared" si="1"/>
        <v>0</v>
      </c>
      <c r="Q190" s="161">
        <v>0</v>
      </c>
      <c r="R190" s="161">
        <f t="shared" si="2"/>
        <v>0</v>
      </c>
      <c r="S190" s="161">
        <v>0</v>
      </c>
      <c r="T190" s="162">
        <f t="shared" si="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3" t="s">
        <v>381</v>
      </c>
      <c r="AT190" s="163" t="s">
        <v>170</v>
      </c>
      <c r="AU190" s="163" t="s">
        <v>142</v>
      </c>
      <c r="AY190" s="17" t="s">
        <v>134</v>
      </c>
      <c r="BE190" s="164">
        <f t="shared" si="4"/>
        <v>0</v>
      </c>
      <c r="BF190" s="164">
        <f t="shared" si="5"/>
        <v>0</v>
      </c>
      <c r="BG190" s="164">
        <f t="shared" si="6"/>
        <v>0</v>
      </c>
      <c r="BH190" s="164">
        <f t="shared" si="7"/>
        <v>0</v>
      </c>
      <c r="BI190" s="164">
        <f t="shared" si="8"/>
        <v>0</v>
      </c>
      <c r="BJ190" s="17" t="s">
        <v>142</v>
      </c>
      <c r="BK190" s="164">
        <f t="shared" si="9"/>
        <v>0</v>
      </c>
      <c r="BL190" s="17" t="s">
        <v>376</v>
      </c>
      <c r="BM190" s="163" t="s">
        <v>858</v>
      </c>
    </row>
    <row r="191" spans="1:65" s="2" customFormat="1" ht="16.5" customHeight="1">
      <c r="A191" s="32"/>
      <c r="B191" s="150"/>
      <c r="C191" s="174" t="s">
        <v>341</v>
      </c>
      <c r="D191" s="174" t="s">
        <v>170</v>
      </c>
      <c r="E191" s="175" t="s">
        <v>429</v>
      </c>
      <c r="F191" s="176" t="s">
        <v>430</v>
      </c>
      <c r="G191" s="177" t="s">
        <v>213</v>
      </c>
      <c r="H191" s="178">
        <v>4</v>
      </c>
      <c r="I191" s="179"/>
      <c r="J191" s="180">
        <f t="shared" si="0"/>
        <v>0</v>
      </c>
      <c r="K191" s="181"/>
      <c r="L191" s="182"/>
      <c r="M191" s="183" t="s">
        <v>1</v>
      </c>
      <c r="N191" s="184" t="s">
        <v>40</v>
      </c>
      <c r="O191" s="61"/>
      <c r="P191" s="161">
        <f t="shared" si="1"/>
        <v>0</v>
      </c>
      <c r="Q191" s="161">
        <v>0</v>
      </c>
      <c r="R191" s="161">
        <f t="shared" si="2"/>
        <v>0</v>
      </c>
      <c r="S191" s="161">
        <v>0</v>
      </c>
      <c r="T191" s="162">
        <f t="shared" si="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381</v>
      </c>
      <c r="AT191" s="163" t="s">
        <v>170</v>
      </c>
      <c r="AU191" s="163" t="s">
        <v>142</v>
      </c>
      <c r="AY191" s="17" t="s">
        <v>134</v>
      </c>
      <c r="BE191" s="164">
        <f t="shared" si="4"/>
        <v>0</v>
      </c>
      <c r="BF191" s="164">
        <f t="shared" si="5"/>
        <v>0</v>
      </c>
      <c r="BG191" s="164">
        <f t="shared" si="6"/>
        <v>0</v>
      </c>
      <c r="BH191" s="164">
        <f t="shared" si="7"/>
        <v>0</v>
      </c>
      <c r="BI191" s="164">
        <f t="shared" si="8"/>
        <v>0</v>
      </c>
      <c r="BJ191" s="17" t="s">
        <v>142</v>
      </c>
      <c r="BK191" s="164">
        <f t="shared" si="9"/>
        <v>0</v>
      </c>
      <c r="BL191" s="17" t="s">
        <v>376</v>
      </c>
      <c r="BM191" s="163" t="s">
        <v>859</v>
      </c>
    </row>
    <row r="192" spans="1:65" s="2" customFormat="1" ht="16.5" customHeight="1">
      <c r="A192" s="32"/>
      <c r="B192" s="150"/>
      <c r="C192" s="151" t="s">
        <v>346</v>
      </c>
      <c r="D192" s="151" t="s">
        <v>137</v>
      </c>
      <c r="E192" s="152" t="s">
        <v>527</v>
      </c>
      <c r="F192" s="153" t="s">
        <v>528</v>
      </c>
      <c r="G192" s="154" t="s">
        <v>213</v>
      </c>
      <c r="H192" s="155">
        <v>6</v>
      </c>
      <c r="I192" s="156"/>
      <c r="J192" s="157">
        <f t="shared" si="0"/>
        <v>0</v>
      </c>
      <c r="K192" s="158"/>
      <c r="L192" s="33"/>
      <c r="M192" s="159" t="s">
        <v>1</v>
      </c>
      <c r="N192" s="160" t="s">
        <v>40</v>
      </c>
      <c r="O192" s="61"/>
      <c r="P192" s="161">
        <f t="shared" si="1"/>
        <v>0</v>
      </c>
      <c r="Q192" s="161">
        <v>0</v>
      </c>
      <c r="R192" s="161">
        <f t="shared" si="2"/>
        <v>0</v>
      </c>
      <c r="S192" s="161">
        <v>0</v>
      </c>
      <c r="T192" s="162">
        <f t="shared" si="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3" t="s">
        <v>376</v>
      </c>
      <c r="AT192" s="163" t="s">
        <v>137</v>
      </c>
      <c r="AU192" s="163" t="s">
        <v>142</v>
      </c>
      <c r="AY192" s="17" t="s">
        <v>134</v>
      </c>
      <c r="BE192" s="164">
        <f t="shared" si="4"/>
        <v>0</v>
      </c>
      <c r="BF192" s="164">
        <f t="shared" si="5"/>
        <v>0</v>
      </c>
      <c r="BG192" s="164">
        <f t="shared" si="6"/>
        <v>0</v>
      </c>
      <c r="BH192" s="164">
        <f t="shared" si="7"/>
        <v>0</v>
      </c>
      <c r="BI192" s="164">
        <f t="shared" si="8"/>
        <v>0</v>
      </c>
      <c r="BJ192" s="17" t="s">
        <v>142</v>
      </c>
      <c r="BK192" s="164">
        <f t="shared" si="9"/>
        <v>0</v>
      </c>
      <c r="BL192" s="17" t="s">
        <v>376</v>
      </c>
      <c r="BM192" s="163" t="s">
        <v>860</v>
      </c>
    </row>
    <row r="193" spans="1:65" s="2" customFormat="1" ht="16.5" customHeight="1">
      <c r="A193" s="32"/>
      <c r="B193" s="150"/>
      <c r="C193" s="174" t="s">
        <v>351</v>
      </c>
      <c r="D193" s="174" t="s">
        <v>170</v>
      </c>
      <c r="E193" s="175" t="s">
        <v>531</v>
      </c>
      <c r="F193" s="176" t="s">
        <v>532</v>
      </c>
      <c r="G193" s="177" t="s">
        <v>213</v>
      </c>
      <c r="H193" s="178">
        <v>12</v>
      </c>
      <c r="I193" s="179"/>
      <c r="J193" s="180">
        <f t="shared" si="0"/>
        <v>0</v>
      </c>
      <c r="K193" s="181"/>
      <c r="L193" s="182"/>
      <c r="M193" s="183" t="s">
        <v>1</v>
      </c>
      <c r="N193" s="184" t="s">
        <v>40</v>
      </c>
      <c r="O193" s="61"/>
      <c r="P193" s="161">
        <f t="shared" si="1"/>
        <v>0</v>
      </c>
      <c r="Q193" s="161">
        <v>0</v>
      </c>
      <c r="R193" s="161">
        <f t="shared" si="2"/>
        <v>0</v>
      </c>
      <c r="S193" s="161">
        <v>0</v>
      </c>
      <c r="T193" s="162">
        <f t="shared" si="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3" t="s">
        <v>381</v>
      </c>
      <c r="AT193" s="163" t="s">
        <v>170</v>
      </c>
      <c r="AU193" s="163" t="s">
        <v>142</v>
      </c>
      <c r="AY193" s="17" t="s">
        <v>134</v>
      </c>
      <c r="BE193" s="164">
        <f t="shared" si="4"/>
        <v>0</v>
      </c>
      <c r="BF193" s="164">
        <f t="shared" si="5"/>
        <v>0</v>
      </c>
      <c r="BG193" s="164">
        <f t="shared" si="6"/>
        <v>0</v>
      </c>
      <c r="BH193" s="164">
        <f t="shared" si="7"/>
        <v>0</v>
      </c>
      <c r="BI193" s="164">
        <f t="shared" si="8"/>
        <v>0</v>
      </c>
      <c r="BJ193" s="17" t="s">
        <v>142</v>
      </c>
      <c r="BK193" s="164">
        <f t="shared" si="9"/>
        <v>0</v>
      </c>
      <c r="BL193" s="17" t="s">
        <v>376</v>
      </c>
      <c r="BM193" s="163" t="s">
        <v>861</v>
      </c>
    </row>
    <row r="194" spans="1:65" s="2" customFormat="1" ht="16.5" customHeight="1">
      <c r="A194" s="32"/>
      <c r="B194" s="150"/>
      <c r="C194" s="174" t="s">
        <v>357</v>
      </c>
      <c r="D194" s="174" t="s">
        <v>170</v>
      </c>
      <c r="E194" s="175" t="s">
        <v>535</v>
      </c>
      <c r="F194" s="176" t="s">
        <v>536</v>
      </c>
      <c r="G194" s="177" t="s">
        <v>213</v>
      </c>
      <c r="H194" s="178">
        <v>6</v>
      </c>
      <c r="I194" s="179"/>
      <c r="J194" s="180">
        <f t="shared" si="0"/>
        <v>0</v>
      </c>
      <c r="K194" s="181"/>
      <c r="L194" s="182"/>
      <c r="M194" s="183" t="s">
        <v>1</v>
      </c>
      <c r="N194" s="184" t="s">
        <v>40</v>
      </c>
      <c r="O194" s="61"/>
      <c r="P194" s="161">
        <f t="shared" si="1"/>
        <v>0</v>
      </c>
      <c r="Q194" s="161">
        <v>0</v>
      </c>
      <c r="R194" s="161">
        <f t="shared" si="2"/>
        <v>0</v>
      </c>
      <c r="S194" s="161">
        <v>0</v>
      </c>
      <c r="T194" s="162">
        <f t="shared" si="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381</v>
      </c>
      <c r="AT194" s="163" t="s">
        <v>170</v>
      </c>
      <c r="AU194" s="163" t="s">
        <v>142</v>
      </c>
      <c r="AY194" s="17" t="s">
        <v>134</v>
      </c>
      <c r="BE194" s="164">
        <f t="shared" si="4"/>
        <v>0</v>
      </c>
      <c r="BF194" s="164">
        <f t="shared" si="5"/>
        <v>0</v>
      </c>
      <c r="BG194" s="164">
        <f t="shared" si="6"/>
        <v>0</v>
      </c>
      <c r="BH194" s="164">
        <f t="shared" si="7"/>
        <v>0</v>
      </c>
      <c r="BI194" s="164">
        <f t="shared" si="8"/>
        <v>0</v>
      </c>
      <c r="BJ194" s="17" t="s">
        <v>142</v>
      </c>
      <c r="BK194" s="164">
        <f t="shared" si="9"/>
        <v>0</v>
      </c>
      <c r="BL194" s="17" t="s">
        <v>376</v>
      </c>
      <c r="BM194" s="163" t="s">
        <v>862</v>
      </c>
    </row>
    <row r="195" spans="1:65" s="2" customFormat="1" ht="21.75" customHeight="1">
      <c r="A195" s="32"/>
      <c r="B195" s="150"/>
      <c r="C195" s="151" t="s">
        <v>361</v>
      </c>
      <c r="D195" s="151" t="s">
        <v>137</v>
      </c>
      <c r="E195" s="152" t="s">
        <v>539</v>
      </c>
      <c r="F195" s="153" t="s">
        <v>540</v>
      </c>
      <c r="G195" s="154" t="s">
        <v>213</v>
      </c>
      <c r="H195" s="155">
        <v>6</v>
      </c>
      <c r="I195" s="156"/>
      <c r="J195" s="157">
        <f t="shared" si="0"/>
        <v>0</v>
      </c>
      <c r="K195" s="158"/>
      <c r="L195" s="33"/>
      <c r="M195" s="159" t="s">
        <v>1</v>
      </c>
      <c r="N195" s="160" t="s">
        <v>40</v>
      </c>
      <c r="O195" s="61"/>
      <c r="P195" s="161">
        <f t="shared" si="1"/>
        <v>0</v>
      </c>
      <c r="Q195" s="161">
        <v>0</v>
      </c>
      <c r="R195" s="161">
        <f t="shared" si="2"/>
        <v>0</v>
      </c>
      <c r="S195" s="161">
        <v>0</v>
      </c>
      <c r="T195" s="162">
        <f t="shared" si="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376</v>
      </c>
      <c r="AT195" s="163" t="s">
        <v>137</v>
      </c>
      <c r="AU195" s="163" t="s">
        <v>142</v>
      </c>
      <c r="AY195" s="17" t="s">
        <v>134</v>
      </c>
      <c r="BE195" s="164">
        <f t="shared" si="4"/>
        <v>0</v>
      </c>
      <c r="BF195" s="164">
        <f t="shared" si="5"/>
        <v>0</v>
      </c>
      <c r="BG195" s="164">
        <f t="shared" si="6"/>
        <v>0</v>
      </c>
      <c r="BH195" s="164">
        <f t="shared" si="7"/>
        <v>0</v>
      </c>
      <c r="BI195" s="164">
        <f t="shared" si="8"/>
        <v>0</v>
      </c>
      <c r="BJ195" s="17" t="s">
        <v>142</v>
      </c>
      <c r="BK195" s="164">
        <f t="shared" si="9"/>
        <v>0</v>
      </c>
      <c r="BL195" s="17" t="s">
        <v>376</v>
      </c>
      <c r="BM195" s="163" t="s">
        <v>863</v>
      </c>
    </row>
    <row r="196" spans="1:65" s="2" customFormat="1" ht="16.5" customHeight="1">
      <c r="A196" s="32"/>
      <c r="B196" s="150"/>
      <c r="C196" s="174" t="s">
        <v>366</v>
      </c>
      <c r="D196" s="174" t="s">
        <v>170</v>
      </c>
      <c r="E196" s="175" t="s">
        <v>543</v>
      </c>
      <c r="F196" s="176" t="s">
        <v>544</v>
      </c>
      <c r="G196" s="177" t="s">
        <v>213</v>
      </c>
      <c r="H196" s="178">
        <v>6</v>
      </c>
      <c r="I196" s="179"/>
      <c r="J196" s="180">
        <f t="shared" si="0"/>
        <v>0</v>
      </c>
      <c r="K196" s="181"/>
      <c r="L196" s="182"/>
      <c r="M196" s="183" t="s">
        <v>1</v>
      </c>
      <c r="N196" s="184" t="s">
        <v>40</v>
      </c>
      <c r="O196" s="61"/>
      <c r="P196" s="161">
        <f t="shared" si="1"/>
        <v>0</v>
      </c>
      <c r="Q196" s="161">
        <v>1.4999999999999999E-4</v>
      </c>
      <c r="R196" s="161">
        <f t="shared" si="2"/>
        <v>8.9999999999999998E-4</v>
      </c>
      <c r="S196" s="161">
        <v>0</v>
      </c>
      <c r="T196" s="162">
        <f t="shared" si="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3" t="s">
        <v>381</v>
      </c>
      <c r="AT196" s="163" t="s">
        <v>170</v>
      </c>
      <c r="AU196" s="163" t="s">
        <v>142</v>
      </c>
      <c r="AY196" s="17" t="s">
        <v>134</v>
      </c>
      <c r="BE196" s="164">
        <f t="shared" si="4"/>
        <v>0</v>
      </c>
      <c r="BF196" s="164">
        <f t="shared" si="5"/>
        <v>0</v>
      </c>
      <c r="BG196" s="164">
        <f t="shared" si="6"/>
        <v>0</v>
      </c>
      <c r="BH196" s="164">
        <f t="shared" si="7"/>
        <v>0</v>
      </c>
      <c r="BI196" s="164">
        <f t="shared" si="8"/>
        <v>0</v>
      </c>
      <c r="BJ196" s="17" t="s">
        <v>142</v>
      </c>
      <c r="BK196" s="164">
        <f t="shared" si="9"/>
        <v>0</v>
      </c>
      <c r="BL196" s="17" t="s">
        <v>376</v>
      </c>
      <c r="BM196" s="163" t="s">
        <v>864</v>
      </c>
    </row>
    <row r="197" spans="1:65" s="2" customFormat="1" ht="24.2" customHeight="1">
      <c r="A197" s="32"/>
      <c r="B197" s="150"/>
      <c r="C197" s="151" t="s">
        <v>373</v>
      </c>
      <c r="D197" s="151" t="s">
        <v>137</v>
      </c>
      <c r="E197" s="152" t="s">
        <v>547</v>
      </c>
      <c r="F197" s="153" t="s">
        <v>548</v>
      </c>
      <c r="G197" s="154" t="s">
        <v>213</v>
      </c>
      <c r="H197" s="155">
        <v>12</v>
      </c>
      <c r="I197" s="156"/>
      <c r="J197" s="157">
        <f t="shared" si="0"/>
        <v>0</v>
      </c>
      <c r="K197" s="158"/>
      <c r="L197" s="33"/>
      <c r="M197" s="159" t="s">
        <v>1</v>
      </c>
      <c r="N197" s="160" t="s">
        <v>40</v>
      </c>
      <c r="O197" s="61"/>
      <c r="P197" s="161">
        <f t="shared" si="1"/>
        <v>0</v>
      </c>
      <c r="Q197" s="161">
        <v>0</v>
      </c>
      <c r="R197" s="161">
        <f t="shared" si="2"/>
        <v>0</v>
      </c>
      <c r="S197" s="161">
        <v>0</v>
      </c>
      <c r="T197" s="162">
        <f t="shared" si="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376</v>
      </c>
      <c r="AT197" s="163" t="s">
        <v>137</v>
      </c>
      <c r="AU197" s="163" t="s">
        <v>142</v>
      </c>
      <c r="AY197" s="17" t="s">
        <v>134</v>
      </c>
      <c r="BE197" s="164">
        <f t="shared" si="4"/>
        <v>0</v>
      </c>
      <c r="BF197" s="164">
        <f t="shared" si="5"/>
        <v>0</v>
      </c>
      <c r="BG197" s="164">
        <f t="shared" si="6"/>
        <v>0</v>
      </c>
      <c r="BH197" s="164">
        <f t="shared" si="7"/>
        <v>0</v>
      </c>
      <c r="BI197" s="164">
        <f t="shared" si="8"/>
        <v>0</v>
      </c>
      <c r="BJ197" s="17" t="s">
        <v>142</v>
      </c>
      <c r="BK197" s="164">
        <f t="shared" si="9"/>
        <v>0</v>
      </c>
      <c r="BL197" s="17" t="s">
        <v>376</v>
      </c>
      <c r="BM197" s="163" t="s">
        <v>865</v>
      </c>
    </row>
    <row r="198" spans="1:65" s="2" customFormat="1" ht="16.5" customHeight="1">
      <c r="A198" s="32"/>
      <c r="B198" s="150"/>
      <c r="C198" s="174" t="s">
        <v>378</v>
      </c>
      <c r="D198" s="174" t="s">
        <v>170</v>
      </c>
      <c r="E198" s="175" t="s">
        <v>551</v>
      </c>
      <c r="F198" s="176" t="s">
        <v>552</v>
      </c>
      <c r="G198" s="177" t="s">
        <v>213</v>
      </c>
      <c r="H198" s="178">
        <v>12</v>
      </c>
      <c r="I198" s="179"/>
      <c r="J198" s="180">
        <f t="shared" si="0"/>
        <v>0</v>
      </c>
      <c r="K198" s="181"/>
      <c r="L198" s="182"/>
      <c r="M198" s="183" t="s">
        <v>1</v>
      </c>
      <c r="N198" s="184" t="s">
        <v>40</v>
      </c>
      <c r="O198" s="61"/>
      <c r="P198" s="161">
        <f t="shared" si="1"/>
        <v>0</v>
      </c>
      <c r="Q198" s="161">
        <v>0</v>
      </c>
      <c r="R198" s="161">
        <f t="shared" si="2"/>
        <v>0</v>
      </c>
      <c r="S198" s="161">
        <v>0</v>
      </c>
      <c r="T198" s="162">
        <f t="shared" si="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3" t="s">
        <v>381</v>
      </c>
      <c r="AT198" s="163" t="s">
        <v>170</v>
      </c>
      <c r="AU198" s="163" t="s">
        <v>142</v>
      </c>
      <c r="AY198" s="17" t="s">
        <v>134</v>
      </c>
      <c r="BE198" s="164">
        <f t="shared" si="4"/>
        <v>0</v>
      </c>
      <c r="BF198" s="164">
        <f t="shared" si="5"/>
        <v>0</v>
      </c>
      <c r="BG198" s="164">
        <f t="shared" si="6"/>
        <v>0</v>
      </c>
      <c r="BH198" s="164">
        <f t="shared" si="7"/>
        <v>0</v>
      </c>
      <c r="BI198" s="164">
        <f t="shared" si="8"/>
        <v>0</v>
      </c>
      <c r="BJ198" s="17" t="s">
        <v>142</v>
      </c>
      <c r="BK198" s="164">
        <f t="shared" si="9"/>
        <v>0</v>
      </c>
      <c r="BL198" s="17" t="s">
        <v>376</v>
      </c>
      <c r="BM198" s="163" t="s">
        <v>866</v>
      </c>
    </row>
    <row r="199" spans="1:65" s="2" customFormat="1" ht="16.5" customHeight="1">
      <c r="A199" s="32"/>
      <c r="B199" s="150"/>
      <c r="C199" s="174" t="s">
        <v>383</v>
      </c>
      <c r="D199" s="174" t="s">
        <v>170</v>
      </c>
      <c r="E199" s="175" t="s">
        <v>555</v>
      </c>
      <c r="F199" s="176" t="s">
        <v>556</v>
      </c>
      <c r="G199" s="177" t="s">
        <v>213</v>
      </c>
      <c r="H199" s="178">
        <v>24</v>
      </c>
      <c r="I199" s="179"/>
      <c r="J199" s="180">
        <f t="shared" si="0"/>
        <v>0</v>
      </c>
      <c r="K199" s="181"/>
      <c r="L199" s="182"/>
      <c r="M199" s="183" t="s">
        <v>1</v>
      </c>
      <c r="N199" s="184" t="s">
        <v>40</v>
      </c>
      <c r="O199" s="61"/>
      <c r="P199" s="161">
        <f t="shared" si="1"/>
        <v>0</v>
      </c>
      <c r="Q199" s="161">
        <v>0</v>
      </c>
      <c r="R199" s="161">
        <f t="shared" si="2"/>
        <v>0</v>
      </c>
      <c r="S199" s="161">
        <v>0</v>
      </c>
      <c r="T199" s="162">
        <f t="shared" si="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3" t="s">
        <v>381</v>
      </c>
      <c r="AT199" s="163" t="s">
        <v>170</v>
      </c>
      <c r="AU199" s="163" t="s">
        <v>142</v>
      </c>
      <c r="AY199" s="17" t="s">
        <v>134</v>
      </c>
      <c r="BE199" s="164">
        <f t="shared" si="4"/>
        <v>0</v>
      </c>
      <c r="BF199" s="164">
        <f t="shared" si="5"/>
        <v>0</v>
      </c>
      <c r="BG199" s="164">
        <f t="shared" si="6"/>
        <v>0</v>
      </c>
      <c r="BH199" s="164">
        <f t="shared" si="7"/>
        <v>0</v>
      </c>
      <c r="BI199" s="164">
        <f t="shared" si="8"/>
        <v>0</v>
      </c>
      <c r="BJ199" s="17" t="s">
        <v>142</v>
      </c>
      <c r="BK199" s="164">
        <f t="shared" si="9"/>
        <v>0</v>
      </c>
      <c r="BL199" s="17" t="s">
        <v>376</v>
      </c>
      <c r="BM199" s="163" t="s">
        <v>867</v>
      </c>
    </row>
    <row r="200" spans="1:65" s="2" customFormat="1" ht="16.5" customHeight="1">
      <c r="A200" s="32"/>
      <c r="B200" s="150"/>
      <c r="C200" s="174" t="s">
        <v>387</v>
      </c>
      <c r="D200" s="174" t="s">
        <v>170</v>
      </c>
      <c r="E200" s="175" t="s">
        <v>559</v>
      </c>
      <c r="F200" s="176" t="s">
        <v>560</v>
      </c>
      <c r="G200" s="177" t="s">
        <v>390</v>
      </c>
      <c r="H200" s="178">
        <v>14.784000000000001</v>
      </c>
      <c r="I200" s="179"/>
      <c r="J200" s="180">
        <f t="shared" si="0"/>
        <v>0</v>
      </c>
      <c r="K200" s="181"/>
      <c r="L200" s="182"/>
      <c r="M200" s="183" t="s">
        <v>1</v>
      </c>
      <c r="N200" s="184" t="s">
        <v>40</v>
      </c>
      <c r="O200" s="61"/>
      <c r="P200" s="161">
        <f t="shared" si="1"/>
        <v>0</v>
      </c>
      <c r="Q200" s="161">
        <v>0</v>
      </c>
      <c r="R200" s="161">
        <f t="shared" si="2"/>
        <v>0</v>
      </c>
      <c r="S200" s="161">
        <v>0</v>
      </c>
      <c r="T200" s="162">
        <f t="shared" si="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381</v>
      </c>
      <c r="AT200" s="163" t="s">
        <v>170</v>
      </c>
      <c r="AU200" s="163" t="s">
        <v>142</v>
      </c>
      <c r="AY200" s="17" t="s">
        <v>134</v>
      </c>
      <c r="BE200" s="164">
        <f t="shared" si="4"/>
        <v>0</v>
      </c>
      <c r="BF200" s="164">
        <f t="shared" si="5"/>
        <v>0</v>
      </c>
      <c r="BG200" s="164">
        <f t="shared" si="6"/>
        <v>0</v>
      </c>
      <c r="BH200" s="164">
        <f t="shared" si="7"/>
        <v>0</v>
      </c>
      <c r="BI200" s="164">
        <f t="shared" si="8"/>
        <v>0</v>
      </c>
      <c r="BJ200" s="17" t="s">
        <v>142</v>
      </c>
      <c r="BK200" s="164">
        <f t="shared" si="9"/>
        <v>0</v>
      </c>
      <c r="BL200" s="17" t="s">
        <v>376</v>
      </c>
      <c r="BM200" s="163" t="s">
        <v>868</v>
      </c>
    </row>
    <row r="201" spans="1:65" s="12" customFormat="1" ht="22.9" customHeight="1">
      <c r="B201" s="137"/>
      <c r="D201" s="138" t="s">
        <v>73</v>
      </c>
      <c r="E201" s="148" t="s">
        <v>432</v>
      </c>
      <c r="F201" s="148" t="s">
        <v>433</v>
      </c>
      <c r="I201" s="140"/>
      <c r="J201" s="149">
        <f>BK201</f>
        <v>0</v>
      </c>
      <c r="L201" s="137"/>
      <c r="M201" s="142"/>
      <c r="N201" s="143"/>
      <c r="O201" s="143"/>
      <c r="P201" s="144">
        <f>P202</f>
        <v>0</v>
      </c>
      <c r="Q201" s="143"/>
      <c r="R201" s="144">
        <f>R202</f>
        <v>0</v>
      </c>
      <c r="S201" s="143"/>
      <c r="T201" s="145">
        <f>T202</f>
        <v>0</v>
      </c>
      <c r="AR201" s="138" t="s">
        <v>141</v>
      </c>
      <c r="AT201" s="146" t="s">
        <v>73</v>
      </c>
      <c r="AU201" s="146" t="s">
        <v>82</v>
      </c>
      <c r="AY201" s="138" t="s">
        <v>134</v>
      </c>
      <c r="BK201" s="147">
        <f>BK202</f>
        <v>0</v>
      </c>
    </row>
    <row r="202" spans="1:65" s="2" customFormat="1" ht="33" customHeight="1">
      <c r="A202" s="32"/>
      <c r="B202" s="150"/>
      <c r="C202" s="151" t="s">
        <v>392</v>
      </c>
      <c r="D202" s="151" t="s">
        <v>137</v>
      </c>
      <c r="E202" s="152" t="s">
        <v>435</v>
      </c>
      <c r="F202" s="153" t="s">
        <v>436</v>
      </c>
      <c r="G202" s="154" t="s">
        <v>437</v>
      </c>
      <c r="H202" s="155">
        <v>18</v>
      </c>
      <c r="I202" s="156"/>
      <c r="J202" s="157">
        <f>ROUND(I202*H202,2)</f>
        <v>0</v>
      </c>
      <c r="K202" s="158"/>
      <c r="L202" s="33"/>
      <c r="M202" s="200" t="s">
        <v>1</v>
      </c>
      <c r="N202" s="201" t="s">
        <v>40</v>
      </c>
      <c r="O202" s="202"/>
      <c r="P202" s="203">
        <f>O202*H202</f>
        <v>0</v>
      </c>
      <c r="Q202" s="203">
        <v>0</v>
      </c>
      <c r="R202" s="203">
        <f>Q202*H202</f>
        <v>0</v>
      </c>
      <c r="S202" s="203">
        <v>0</v>
      </c>
      <c r="T202" s="204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3" t="s">
        <v>438</v>
      </c>
      <c r="AT202" s="163" t="s">
        <v>137</v>
      </c>
      <c r="AU202" s="163" t="s">
        <v>142</v>
      </c>
      <c r="AY202" s="17" t="s">
        <v>134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7" t="s">
        <v>142</v>
      </c>
      <c r="BK202" s="164">
        <f>ROUND(I202*H202,2)</f>
        <v>0</v>
      </c>
      <c r="BL202" s="17" t="s">
        <v>438</v>
      </c>
      <c r="BM202" s="163" t="s">
        <v>869</v>
      </c>
    </row>
    <row r="203" spans="1:65" s="2" customFormat="1" ht="6.95" customHeight="1">
      <c r="A203" s="32"/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33"/>
      <c r="M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</sheetData>
  <autoFilter ref="C124:K202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03-2024-A5 - Blok A5</vt:lpstr>
      <vt:lpstr>03-2024-A6 - Blok A6</vt:lpstr>
      <vt:lpstr>03-2024-A7 - Blok A7</vt:lpstr>
      <vt:lpstr>03-2024-A8 - Blok A8</vt:lpstr>
      <vt:lpstr>03-2024-A9 - Blok A9</vt:lpstr>
      <vt:lpstr>03-2024-Spoj.chodba - Spo...</vt:lpstr>
      <vt:lpstr>'03-2024-A5 - Blok A5'!Názvy_tlače</vt:lpstr>
      <vt:lpstr>'03-2024-A6 - Blok A6'!Názvy_tlače</vt:lpstr>
      <vt:lpstr>'03-2024-A7 - Blok A7'!Názvy_tlače</vt:lpstr>
      <vt:lpstr>'03-2024-A8 - Blok A8'!Názvy_tlače</vt:lpstr>
      <vt:lpstr>'03-2024-A9 - Blok A9'!Názvy_tlače</vt:lpstr>
      <vt:lpstr>'03-2024-Spoj.chodba - Spo...'!Názvy_tlače</vt:lpstr>
      <vt:lpstr>'Rekapitulácia stavby'!Názvy_tlače</vt:lpstr>
      <vt:lpstr>'03-2024-A5 - Blok A5'!Oblasť_tlače</vt:lpstr>
      <vt:lpstr>'03-2024-A6 - Blok A6'!Oblasť_tlače</vt:lpstr>
      <vt:lpstr>'03-2024-A7 - Blok A7'!Oblasť_tlače</vt:lpstr>
      <vt:lpstr>'03-2024-A8 - Blok A8'!Oblasť_tlače</vt:lpstr>
      <vt:lpstr>'03-2024-A9 - Blok A9'!Oblasť_tlače</vt:lpstr>
      <vt:lpstr>'03-2024-Spoj.chodba - Spo...'!Oblasť_tlače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Szilvia Szőkeová</dc:creator>
  <cp:lastModifiedBy>DellOptiplex</cp:lastModifiedBy>
  <dcterms:created xsi:type="dcterms:W3CDTF">2024-09-29T13:58:18Z</dcterms:created>
  <dcterms:modified xsi:type="dcterms:W3CDTF">2024-09-30T10:08:48Z</dcterms:modified>
</cp:coreProperties>
</file>