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vucbb-my.sharepoint.com/personal/pmisura_bbsk_sk/Documents/Pracovná plocha/"/>
    </mc:Choice>
  </mc:AlternateContent>
  <xr:revisionPtr revIDLastSave="0" documentId="8_{49F7FB48-2CFA-404C-ACA5-EE2F77D327A4}" xr6:coauthVersionLast="47" xr6:coauthVersionMax="47" xr10:uidLastSave="{00000000-0000-0000-0000-000000000000}"/>
  <bookViews>
    <workbookView xWindow="-120" yWindow="-120" windowWidth="29040" windowHeight="15720" firstSheet="2" activeTab="6" xr2:uid="{00000000-000D-0000-FFFF-FFFF00000000}"/>
  </bookViews>
  <sheets>
    <sheet name="Rekapitulácia stavby" sheetId="1" r:id="rId1"/>
    <sheet name="03-2024-A5 - Blok A5" sheetId="2" r:id="rId2"/>
    <sheet name="03-2024-A6 - Blok A6" sheetId="3" r:id="rId3"/>
    <sheet name="03-2024-A7 - Blok A7" sheetId="4" r:id="rId4"/>
    <sheet name="03-2024-A8 - Blok A8" sheetId="5" r:id="rId5"/>
    <sheet name="03-2024-A9 - Blok A9" sheetId="6" r:id="rId6"/>
    <sheet name="03-2024-Spoj.chodba - Spo..." sheetId="7" r:id="rId7"/>
  </sheets>
  <definedNames>
    <definedName name="_xlnm._FilterDatabase" localSheetId="1" hidden="1">'03-2024-A5 - Blok A5'!$C$130:$K$258</definedName>
    <definedName name="_xlnm._FilterDatabase" localSheetId="2" hidden="1">'03-2024-A6 - Blok A6'!$C$130:$K$272</definedName>
    <definedName name="_xlnm._FilterDatabase" localSheetId="3" hidden="1">'03-2024-A7 - Blok A7'!$C$130:$K$272</definedName>
    <definedName name="_xlnm._FilterDatabase" localSheetId="4" hidden="1">'03-2024-A8 - Blok A8'!$C$130:$K$272</definedName>
    <definedName name="_xlnm._FilterDatabase" localSheetId="5" hidden="1">'03-2024-A9 - Blok A9'!$C$130:$K$272</definedName>
    <definedName name="_xlnm._FilterDatabase" localSheetId="6" hidden="1">'03-2024-Spoj.chodba - Spo...'!$C$124:$K$205</definedName>
    <definedName name="_xlnm.Print_Titles" localSheetId="1">'03-2024-A5 - Blok A5'!$130:$130</definedName>
    <definedName name="_xlnm.Print_Titles" localSheetId="2">'03-2024-A6 - Blok A6'!$130:$130</definedName>
    <definedName name="_xlnm.Print_Titles" localSheetId="3">'03-2024-A7 - Blok A7'!$130:$130</definedName>
    <definedName name="_xlnm.Print_Titles" localSheetId="4">'03-2024-A8 - Blok A8'!$130:$130</definedName>
    <definedName name="_xlnm.Print_Titles" localSheetId="5">'03-2024-A9 - Blok A9'!$130:$130</definedName>
    <definedName name="_xlnm.Print_Titles" localSheetId="6">'03-2024-Spoj.chodba - Spo...'!$124:$124</definedName>
    <definedName name="_xlnm.Print_Titles" localSheetId="0">'Rekapitulácia stavby'!$92:$92</definedName>
    <definedName name="_xlnm.Print_Area" localSheetId="1">'03-2024-A5 - Blok A5'!$C$4:$J$76,'03-2024-A5 - Blok A5'!$C$82:$J$112,'03-2024-A5 - Blok A5'!$C$118:$J$258</definedName>
    <definedName name="_xlnm.Print_Area" localSheetId="2">'03-2024-A6 - Blok A6'!$C$4:$J$76,'03-2024-A6 - Blok A6'!$C$82:$J$112,'03-2024-A6 - Blok A6'!$C$118:$J$272</definedName>
    <definedName name="_xlnm.Print_Area" localSheetId="3">'03-2024-A7 - Blok A7'!$C$4:$J$76,'03-2024-A7 - Blok A7'!$C$82:$J$112,'03-2024-A7 - Blok A7'!$C$118:$J$272</definedName>
    <definedName name="_xlnm.Print_Area" localSheetId="4">'03-2024-A8 - Blok A8'!$C$4:$J$76,'03-2024-A8 - Blok A8'!$C$82:$J$112,'03-2024-A8 - Blok A8'!$C$118:$J$272</definedName>
    <definedName name="_xlnm.Print_Area" localSheetId="5">'03-2024-A9 - Blok A9'!$C$4:$J$76,'03-2024-A9 - Blok A9'!$C$82:$J$112,'03-2024-A9 - Blok A9'!$C$118:$J$272</definedName>
    <definedName name="_xlnm.Print_Area" localSheetId="6">'03-2024-Spoj.chodba - Spo...'!$C$4:$J$76,'03-2024-Spoj.chodba - Spo...'!$C$82:$J$106,'03-2024-Spoj.chodba - Spo...'!$C$112:$J$205</definedName>
    <definedName name="_xlnm.Print_Area" localSheetId="0">'Rekapitulácia stavby'!$D$4:$AO$76,'Rekapitulácia stavby'!$C$82:$AQ$101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7" l="1"/>
  <c r="J36" i="7"/>
  <c r="AY100" i="1"/>
  <c r="J35" i="7"/>
  <c r="AX100" i="1"/>
  <c r="BI205" i="7"/>
  <c r="BH205" i="7"/>
  <c r="BG205" i="7"/>
  <c r="BE205" i="7"/>
  <c r="T205" i="7"/>
  <c r="T204" i="7"/>
  <c r="R205" i="7"/>
  <c r="R204" i="7" s="1"/>
  <c r="P205" i="7"/>
  <c r="P204" i="7"/>
  <c r="BI203" i="7"/>
  <c r="BH203" i="7"/>
  <c r="BG203" i="7"/>
  <c r="BE203" i="7"/>
  <c r="T203" i="7"/>
  <c r="R203" i="7"/>
  <c r="P203" i="7"/>
  <c r="BI202" i="7"/>
  <c r="BH202" i="7"/>
  <c r="BG202" i="7"/>
  <c r="BE202" i="7"/>
  <c r="T202" i="7"/>
  <c r="R202" i="7"/>
  <c r="P202" i="7"/>
  <c r="BI201" i="7"/>
  <c r="BH201" i="7"/>
  <c r="BG201" i="7"/>
  <c r="BE201" i="7"/>
  <c r="T201" i="7"/>
  <c r="R201" i="7"/>
  <c r="P201" i="7"/>
  <c r="BI200" i="7"/>
  <c r="BH200" i="7"/>
  <c r="BG200" i="7"/>
  <c r="BE200" i="7"/>
  <c r="T200" i="7"/>
  <c r="R200" i="7"/>
  <c r="P200" i="7"/>
  <c r="BI199" i="7"/>
  <c r="BH199" i="7"/>
  <c r="BG199" i="7"/>
  <c r="BE199" i="7"/>
  <c r="T199" i="7"/>
  <c r="R199" i="7"/>
  <c r="P199" i="7"/>
  <c r="BI198" i="7"/>
  <c r="BH198" i="7"/>
  <c r="BG198" i="7"/>
  <c r="BE198" i="7"/>
  <c r="T198" i="7"/>
  <c r="R198" i="7"/>
  <c r="P198" i="7"/>
  <c r="BI197" i="7"/>
  <c r="BH197" i="7"/>
  <c r="BG197" i="7"/>
  <c r="BE197" i="7"/>
  <c r="T197" i="7"/>
  <c r="R197" i="7"/>
  <c r="P197" i="7"/>
  <c r="BI196" i="7"/>
  <c r="BH196" i="7"/>
  <c r="BG196" i="7"/>
  <c r="BE196" i="7"/>
  <c r="T196" i="7"/>
  <c r="R196" i="7"/>
  <c r="P196" i="7"/>
  <c r="BI195" i="7"/>
  <c r="BH195" i="7"/>
  <c r="BG195" i="7"/>
  <c r="BE195" i="7"/>
  <c r="T195" i="7"/>
  <c r="R195" i="7"/>
  <c r="P195" i="7"/>
  <c r="BI194" i="7"/>
  <c r="BH194" i="7"/>
  <c r="BG194" i="7"/>
  <c r="BE194" i="7"/>
  <c r="T194" i="7"/>
  <c r="R194" i="7"/>
  <c r="P194" i="7"/>
  <c r="BI193" i="7"/>
  <c r="BH193" i="7"/>
  <c r="BG193" i="7"/>
  <c r="BE193" i="7"/>
  <c r="T193" i="7"/>
  <c r="R193" i="7"/>
  <c r="P193" i="7"/>
  <c r="BI192" i="7"/>
  <c r="BH192" i="7"/>
  <c r="BG192" i="7"/>
  <c r="BE192" i="7"/>
  <c r="T192" i="7"/>
  <c r="R192" i="7"/>
  <c r="P192" i="7"/>
  <c r="BI191" i="7"/>
  <c r="BH191" i="7"/>
  <c r="BG191" i="7"/>
  <c r="BE191" i="7"/>
  <c r="T191" i="7"/>
  <c r="R191" i="7"/>
  <c r="P191" i="7"/>
  <c r="BI190" i="7"/>
  <c r="BH190" i="7"/>
  <c r="BG190" i="7"/>
  <c r="BE190" i="7"/>
  <c r="T190" i="7"/>
  <c r="R190" i="7"/>
  <c r="P190" i="7"/>
  <c r="BI189" i="7"/>
  <c r="BH189" i="7"/>
  <c r="BG189" i="7"/>
  <c r="BE189" i="7"/>
  <c r="T189" i="7"/>
  <c r="R189" i="7"/>
  <c r="P189" i="7"/>
  <c r="BI188" i="7"/>
  <c r="BH188" i="7"/>
  <c r="BG188" i="7"/>
  <c r="BE188" i="7"/>
  <c r="T188" i="7"/>
  <c r="R188" i="7"/>
  <c r="P188" i="7"/>
  <c r="BI187" i="7"/>
  <c r="BH187" i="7"/>
  <c r="BG187" i="7"/>
  <c r="BE187" i="7"/>
  <c r="T187" i="7"/>
  <c r="R187" i="7"/>
  <c r="P187" i="7"/>
  <c r="BI186" i="7"/>
  <c r="BH186" i="7"/>
  <c r="BG186" i="7"/>
  <c r="BE186" i="7"/>
  <c r="T186" i="7"/>
  <c r="R186" i="7"/>
  <c r="P186" i="7"/>
  <c r="BI185" i="7"/>
  <c r="BH185" i="7"/>
  <c r="BG185" i="7"/>
  <c r="BE185" i="7"/>
  <c r="T185" i="7"/>
  <c r="R185" i="7"/>
  <c r="P185" i="7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2" i="7"/>
  <c r="BH182" i="7"/>
  <c r="BG182" i="7"/>
  <c r="BE182" i="7"/>
  <c r="T182" i="7"/>
  <c r="R182" i="7"/>
  <c r="P182" i="7"/>
  <c r="BI181" i="7"/>
  <c r="BH181" i="7"/>
  <c r="BG181" i="7"/>
  <c r="BE181" i="7"/>
  <c r="T181" i="7"/>
  <c r="R181" i="7"/>
  <c r="P181" i="7"/>
  <c r="BI178" i="7"/>
  <c r="BH178" i="7"/>
  <c r="BG178" i="7"/>
  <c r="BE178" i="7"/>
  <c r="T178" i="7"/>
  <c r="R178" i="7"/>
  <c r="P178" i="7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68" i="7"/>
  <c r="BH168" i="7"/>
  <c r="BG168" i="7"/>
  <c r="BE168" i="7"/>
  <c r="T168" i="7"/>
  <c r="R168" i="7"/>
  <c r="P168" i="7"/>
  <c r="BI165" i="7"/>
  <c r="BH165" i="7"/>
  <c r="BG165" i="7"/>
  <c r="BE165" i="7"/>
  <c r="T165" i="7"/>
  <c r="R165" i="7"/>
  <c r="P165" i="7"/>
  <c r="BI162" i="7"/>
  <c r="BH162" i="7"/>
  <c r="BG162" i="7"/>
  <c r="BE162" i="7"/>
  <c r="T162" i="7"/>
  <c r="R162" i="7"/>
  <c r="P162" i="7"/>
  <c r="BI159" i="7"/>
  <c r="BH159" i="7"/>
  <c r="BG159" i="7"/>
  <c r="BE159" i="7"/>
  <c r="T159" i="7"/>
  <c r="R159" i="7"/>
  <c r="P159" i="7"/>
  <c r="BI156" i="7"/>
  <c r="BH156" i="7"/>
  <c r="BG156" i="7"/>
  <c r="BE156" i="7"/>
  <c r="T156" i="7"/>
  <c r="R156" i="7"/>
  <c r="P156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49" i="7"/>
  <c r="BH149" i="7"/>
  <c r="BG149" i="7"/>
  <c r="BE149" i="7"/>
  <c r="T149" i="7"/>
  <c r="R149" i="7"/>
  <c r="P149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0" i="7"/>
  <c r="BH140" i="7"/>
  <c r="BG140" i="7"/>
  <c r="BE140" i="7"/>
  <c r="T140" i="7"/>
  <c r="R140" i="7"/>
  <c r="P140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8" i="7"/>
  <c r="BH128" i="7"/>
  <c r="BG128" i="7"/>
  <c r="BE128" i="7"/>
  <c r="T128" i="7"/>
  <c r="R128" i="7"/>
  <c r="P128" i="7"/>
  <c r="J121" i="7"/>
  <c r="F121" i="7"/>
  <c r="F119" i="7"/>
  <c r="E117" i="7"/>
  <c r="J91" i="7"/>
  <c r="F91" i="7"/>
  <c r="F89" i="7"/>
  <c r="E87" i="7"/>
  <c r="J24" i="7"/>
  <c r="E24" i="7"/>
  <c r="J92" i="7"/>
  <c r="J23" i="7"/>
  <c r="J18" i="7"/>
  <c r="E18" i="7"/>
  <c r="F122" i="7"/>
  <c r="J17" i="7"/>
  <c r="J12" i="7"/>
  <c r="J89" i="7" s="1"/>
  <c r="E7" i="7"/>
  <c r="E85" i="7"/>
  <c r="J37" i="6"/>
  <c r="J36" i="6"/>
  <c r="AY99" i="1"/>
  <c r="J35" i="6"/>
  <c r="AX99" i="1" s="1"/>
  <c r="BI272" i="6"/>
  <c r="BH272" i="6"/>
  <c r="BG272" i="6"/>
  <c r="BE272" i="6"/>
  <c r="T272" i="6"/>
  <c r="T271" i="6"/>
  <c r="R272" i="6"/>
  <c r="R271" i="6" s="1"/>
  <c r="P272" i="6"/>
  <c r="P271" i="6"/>
  <c r="BI270" i="6"/>
  <c r="BH270" i="6"/>
  <c r="BG270" i="6"/>
  <c r="BE270" i="6"/>
  <c r="T270" i="6"/>
  <c r="R270" i="6"/>
  <c r="P270" i="6"/>
  <c r="BI269" i="6"/>
  <c r="BH269" i="6"/>
  <c r="BG269" i="6"/>
  <c r="BE269" i="6"/>
  <c r="T269" i="6"/>
  <c r="R269" i="6"/>
  <c r="P269" i="6"/>
  <c r="BI268" i="6"/>
  <c r="BH268" i="6"/>
  <c r="BG268" i="6"/>
  <c r="BE268" i="6"/>
  <c r="T268" i="6"/>
  <c r="R268" i="6"/>
  <c r="P268" i="6"/>
  <c r="BI267" i="6"/>
  <c r="BH267" i="6"/>
  <c r="BG267" i="6"/>
  <c r="BE267" i="6"/>
  <c r="T267" i="6"/>
  <c r="R267" i="6"/>
  <c r="P267" i="6"/>
  <c r="BI266" i="6"/>
  <c r="BH266" i="6"/>
  <c r="BG266" i="6"/>
  <c r="BE266" i="6"/>
  <c r="T266" i="6"/>
  <c r="R266" i="6"/>
  <c r="P266" i="6"/>
  <c r="BI265" i="6"/>
  <c r="BH265" i="6"/>
  <c r="BG265" i="6"/>
  <c r="BE265" i="6"/>
  <c r="T265" i="6"/>
  <c r="R265" i="6"/>
  <c r="P265" i="6"/>
  <c r="BI264" i="6"/>
  <c r="BH264" i="6"/>
  <c r="BG264" i="6"/>
  <c r="BE264" i="6"/>
  <c r="T264" i="6"/>
  <c r="R264" i="6"/>
  <c r="P264" i="6"/>
  <c r="BI263" i="6"/>
  <c r="BH263" i="6"/>
  <c r="BG263" i="6"/>
  <c r="BE263" i="6"/>
  <c r="T263" i="6"/>
  <c r="R263" i="6"/>
  <c r="P263" i="6"/>
  <c r="BI262" i="6"/>
  <c r="BH262" i="6"/>
  <c r="BG262" i="6"/>
  <c r="BE262" i="6"/>
  <c r="T262" i="6"/>
  <c r="R262" i="6"/>
  <c r="P262" i="6"/>
  <c r="BI261" i="6"/>
  <c r="BH261" i="6"/>
  <c r="BG261" i="6"/>
  <c r="BE261" i="6"/>
  <c r="T261" i="6"/>
  <c r="R261" i="6"/>
  <c r="P261" i="6"/>
  <c r="BI260" i="6"/>
  <c r="BH260" i="6"/>
  <c r="BG260" i="6"/>
  <c r="BE260" i="6"/>
  <c r="T260" i="6"/>
  <c r="R260" i="6"/>
  <c r="P260" i="6"/>
  <c r="BI259" i="6"/>
  <c r="BH259" i="6"/>
  <c r="BG259" i="6"/>
  <c r="BE259" i="6"/>
  <c r="T259" i="6"/>
  <c r="R259" i="6"/>
  <c r="P259" i="6"/>
  <c r="BI258" i="6"/>
  <c r="BH258" i="6"/>
  <c r="BG258" i="6"/>
  <c r="BE258" i="6"/>
  <c r="T258" i="6"/>
  <c r="R258" i="6"/>
  <c r="P258" i="6"/>
  <c r="BI257" i="6"/>
  <c r="BH257" i="6"/>
  <c r="BG257" i="6"/>
  <c r="BE257" i="6"/>
  <c r="T257" i="6"/>
  <c r="R257" i="6"/>
  <c r="P257" i="6"/>
  <c r="BI256" i="6"/>
  <c r="BH256" i="6"/>
  <c r="BG256" i="6"/>
  <c r="BE256" i="6"/>
  <c r="T256" i="6"/>
  <c r="R256" i="6"/>
  <c r="P256" i="6"/>
  <c r="BI255" i="6"/>
  <c r="BH255" i="6"/>
  <c r="BG255" i="6"/>
  <c r="BE255" i="6"/>
  <c r="T255" i="6"/>
  <c r="R255" i="6"/>
  <c r="P255" i="6"/>
  <c r="BI254" i="6"/>
  <c r="BH254" i="6"/>
  <c r="BG254" i="6"/>
  <c r="BE254" i="6"/>
  <c r="T254" i="6"/>
  <c r="R254" i="6"/>
  <c r="P254" i="6"/>
  <c r="BI253" i="6"/>
  <c r="BH253" i="6"/>
  <c r="BG253" i="6"/>
  <c r="BE253" i="6"/>
  <c r="T253" i="6"/>
  <c r="R253" i="6"/>
  <c r="P253" i="6"/>
  <c r="BI252" i="6"/>
  <c r="BH252" i="6"/>
  <c r="BG252" i="6"/>
  <c r="BE252" i="6"/>
  <c r="T252" i="6"/>
  <c r="R252" i="6"/>
  <c r="P252" i="6"/>
  <c r="BI251" i="6"/>
  <c r="BH251" i="6"/>
  <c r="BG251" i="6"/>
  <c r="BE251" i="6"/>
  <c r="T251" i="6"/>
  <c r="R251" i="6"/>
  <c r="P251" i="6"/>
  <c r="BI250" i="6"/>
  <c r="BH250" i="6"/>
  <c r="BG250" i="6"/>
  <c r="BE250" i="6"/>
  <c r="T250" i="6"/>
  <c r="R250" i="6"/>
  <c r="P250" i="6"/>
  <c r="BI249" i="6"/>
  <c r="BH249" i="6"/>
  <c r="BG249" i="6"/>
  <c r="BE249" i="6"/>
  <c r="T249" i="6"/>
  <c r="R249" i="6"/>
  <c r="P249" i="6"/>
  <c r="BI248" i="6"/>
  <c r="BH248" i="6"/>
  <c r="BG248" i="6"/>
  <c r="BE248" i="6"/>
  <c r="T248" i="6"/>
  <c r="R248" i="6"/>
  <c r="P248" i="6"/>
  <c r="BI247" i="6"/>
  <c r="BH247" i="6"/>
  <c r="BG247" i="6"/>
  <c r="BE247" i="6"/>
  <c r="T247" i="6"/>
  <c r="R247" i="6"/>
  <c r="P247" i="6"/>
  <c r="BI246" i="6"/>
  <c r="BH246" i="6"/>
  <c r="BG246" i="6"/>
  <c r="BE246" i="6"/>
  <c r="T246" i="6"/>
  <c r="R246" i="6"/>
  <c r="P246" i="6"/>
  <c r="BI245" i="6"/>
  <c r="BH245" i="6"/>
  <c r="BG245" i="6"/>
  <c r="BE245" i="6"/>
  <c r="T245" i="6"/>
  <c r="R245" i="6"/>
  <c r="P245" i="6"/>
  <c r="BI244" i="6"/>
  <c r="BH244" i="6"/>
  <c r="BG244" i="6"/>
  <c r="BE244" i="6"/>
  <c r="T244" i="6"/>
  <c r="R244" i="6"/>
  <c r="P244" i="6"/>
  <c r="BI243" i="6"/>
  <c r="BH243" i="6"/>
  <c r="BG243" i="6"/>
  <c r="BE243" i="6"/>
  <c r="T243" i="6"/>
  <c r="R243" i="6"/>
  <c r="P243" i="6"/>
  <c r="BI239" i="6"/>
  <c r="BH239" i="6"/>
  <c r="BG239" i="6"/>
  <c r="BE239" i="6"/>
  <c r="T239" i="6"/>
  <c r="T238" i="6" s="1"/>
  <c r="R239" i="6"/>
  <c r="R238" i="6"/>
  <c r="P239" i="6"/>
  <c r="P238" i="6" s="1"/>
  <c r="BI237" i="6"/>
  <c r="BH237" i="6"/>
  <c r="BG237" i="6"/>
  <c r="BE237" i="6"/>
  <c r="T237" i="6"/>
  <c r="R237" i="6"/>
  <c r="P237" i="6"/>
  <c r="BI234" i="6"/>
  <c r="BH234" i="6"/>
  <c r="BG234" i="6"/>
  <c r="BE234" i="6"/>
  <c r="T234" i="6"/>
  <c r="R234" i="6"/>
  <c r="P234" i="6"/>
  <c r="BI233" i="6"/>
  <c r="BH233" i="6"/>
  <c r="BG233" i="6"/>
  <c r="BE233" i="6"/>
  <c r="T233" i="6"/>
  <c r="R233" i="6"/>
  <c r="P233" i="6"/>
  <c r="BI227" i="6"/>
  <c r="BH227" i="6"/>
  <c r="BG227" i="6"/>
  <c r="BE227" i="6"/>
  <c r="T227" i="6"/>
  <c r="R227" i="6"/>
  <c r="P227" i="6"/>
  <c r="BI224" i="6"/>
  <c r="BH224" i="6"/>
  <c r="BG224" i="6"/>
  <c r="BE224" i="6"/>
  <c r="T224" i="6"/>
  <c r="R224" i="6"/>
  <c r="P224" i="6"/>
  <c r="BI221" i="6"/>
  <c r="BH221" i="6"/>
  <c r="BG221" i="6"/>
  <c r="BE221" i="6"/>
  <c r="T221" i="6"/>
  <c r="R221" i="6"/>
  <c r="P221" i="6"/>
  <c r="BI220" i="6"/>
  <c r="BH220" i="6"/>
  <c r="BG220" i="6"/>
  <c r="BE220" i="6"/>
  <c r="T220" i="6"/>
  <c r="R220" i="6"/>
  <c r="P220" i="6"/>
  <c r="BI217" i="6"/>
  <c r="BH217" i="6"/>
  <c r="BG217" i="6"/>
  <c r="BE217" i="6"/>
  <c r="T217" i="6"/>
  <c r="R217" i="6"/>
  <c r="P217" i="6"/>
  <c r="BI214" i="6"/>
  <c r="BH214" i="6"/>
  <c r="BG214" i="6"/>
  <c r="BE214" i="6"/>
  <c r="T214" i="6"/>
  <c r="R214" i="6"/>
  <c r="P214" i="6"/>
  <c r="BI213" i="6"/>
  <c r="BH213" i="6"/>
  <c r="BG213" i="6"/>
  <c r="BE213" i="6"/>
  <c r="T213" i="6"/>
  <c r="R213" i="6"/>
  <c r="P213" i="6"/>
  <c r="BI211" i="6"/>
  <c r="BH211" i="6"/>
  <c r="BG211" i="6"/>
  <c r="BE211" i="6"/>
  <c r="T211" i="6"/>
  <c r="R211" i="6"/>
  <c r="P211" i="6"/>
  <c r="BI208" i="6"/>
  <c r="BH208" i="6"/>
  <c r="BG208" i="6"/>
  <c r="BE208" i="6"/>
  <c r="T208" i="6"/>
  <c r="R208" i="6"/>
  <c r="P208" i="6"/>
  <c r="BI206" i="6"/>
  <c r="BH206" i="6"/>
  <c r="BG206" i="6"/>
  <c r="BE206" i="6"/>
  <c r="T206" i="6"/>
  <c r="R206" i="6"/>
  <c r="P206" i="6"/>
  <c r="BI205" i="6"/>
  <c r="BH205" i="6"/>
  <c r="BG205" i="6"/>
  <c r="BE205" i="6"/>
  <c r="T205" i="6"/>
  <c r="R205" i="6"/>
  <c r="P205" i="6"/>
  <c r="BI203" i="6"/>
  <c r="BH203" i="6"/>
  <c r="BG203" i="6"/>
  <c r="BE203" i="6"/>
  <c r="T203" i="6"/>
  <c r="R203" i="6"/>
  <c r="P203" i="6"/>
  <c r="BI202" i="6"/>
  <c r="BH202" i="6"/>
  <c r="BG202" i="6"/>
  <c r="BE202" i="6"/>
  <c r="T202" i="6"/>
  <c r="R202" i="6"/>
  <c r="P202" i="6"/>
  <c r="BI199" i="6"/>
  <c r="BH199" i="6"/>
  <c r="BG199" i="6"/>
  <c r="BE199" i="6"/>
  <c r="T199" i="6"/>
  <c r="R199" i="6"/>
  <c r="P199" i="6"/>
  <c r="BI191" i="6"/>
  <c r="BH191" i="6"/>
  <c r="BG191" i="6"/>
  <c r="BE191" i="6"/>
  <c r="T191" i="6"/>
  <c r="R191" i="6"/>
  <c r="P191" i="6"/>
  <c r="BI188" i="6"/>
  <c r="BH188" i="6"/>
  <c r="BG188" i="6"/>
  <c r="BE188" i="6"/>
  <c r="T188" i="6"/>
  <c r="R188" i="6"/>
  <c r="P188" i="6"/>
  <c r="BI185" i="6"/>
  <c r="BH185" i="6"/>
  <c r="BG185" i="6"/>
  <c r="BE185" i="6"/>
  <c r="T185" i="6"/>
  <c r="R185" i="6"/>
  <c r="P185" i="6"/>
  <c r="BI183" i="6"/>
  <c r="BH183" i="6"/>
  <c r="BG183" i="6"/>
  <c r="BE183" i="6"/>
  <c r="T183" i="6"/>
  <c r="R183" i="6"/>
  <c r="P183" i="6"/>
  <c r="BI181" i="6"/>
  <c r="BH181" i="6"/>
  <c r="BG181" i="6"/>
  <c r="BE181" i="6"/>
  <c r="T181" i="6"/>
  <c r="R181" i="6"/>
  <c r="P181" i="6"/>
  <c r="BI179" i="6"/>
  <c r="BH179" i="6"/>
  <c r="BG179" i="6"/>
  <c r="BE179" i="6"/>
  <c r="T179" i="6"/>
  <c r="R179" i="6"/>
  <c r="P179" i="6"/>
  <c r="BI177" i="6"/>
  <c r="BH177" i="6"/>
  <c r="BG177" i="6"/>
  <c r="BE177" i="6"/>
  <c r="T177" i="6"/>
  <c r="R177" i="6"/>
  <c r="P177" i="6"/>
  <c r="BI175" i="6"/>
  <c r="BH175" i="6"/>
  <c r="BG175" i="6"/>
  <c r="BE175" i="6"/>
  <c r="T175" i="6"/>
  <c r="R175" i="6"/>
  <c r="P175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5" i="6"/>
  <c r="BH165" i="6"/>
  <c r="BG165" i="6"/>
  <c r="BE165" i="6"/>
  <c r="T165" i="6"/>
  <c r="R165" i="6"/>
  <c r="P165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0" i="6"/>
  <c r="BH160" i="6"/>
  <c r="BG160" i="6"/>
  <c r="BE160" i="6"/>
  <c r="T160" i="6"/>
  <c r="R160" i="6"/>
  <c r="P160" i="6"/>
  <c r="BI157" i="6"/>
  <c r="BH157" i="6"/>
  <c r="BG157" i="6"/>
  <c r="BE157" i="6"/>
  <c r="T157" i="6"/>
  <c r="T156" i="6"/>
  <c r="R157" i="6"/>
  <c r="R156" i="6" s="1"/>
  <c r="P157" i="6"/>
  <c r="P156" i="6"/>
  <c r="BI155" i="6"/>
  <c r="BH155" i="6"/>
  <c r="BG155" i="6"/>
  <c r="BE155" i="6"/>
  <c r="T155" i="6"/>
  <c r="R155" i="6"/>
  <c r="P155" i="6"/>
  <c r="BI153" i="6"/>
  <c r="BH153" i="6"/>
  <c r="BG153" i="6"/>
  <c r="BE153" i="6"/>
  <c r="T153" i="6"/>
  <c r="R153" i="6"/>
  <c r="P153" i="6"/>
  <c r="BI150" i="6"/>
  <c r="BH150" i="6"/>
  <c r="BG150" i="6"/>
  <c r="BE150" i="6"/>
  <c r="T150" i="6"/>
  <c r="R150" i="6"/>
  <c r="P150" i="6"/>
  <c r="BI148" i="6"/>
  <c r="BH148" i="6"/>
  <c r="BG148" i="6"/>
  <c r="BE148" i="6"/>
  <c r="T148" i="6"/>
  <c r="R148" i="6"/>
  <c r="P148" i="6"/>
  <c r="BI145" i="6"/>
  <c r="BH145" i="6"/>
  <c r="BG145" i="6"/>
  <c r="BE145" i="6"/>
  <c r="T145" i="6"/>
  <c r="R145" i="6"/>
  <c r="P145" i="6"/>
  <c r="BI143" i="6"/>
  <c r="BH143" i="6"/>
  <c r="BG143" i="6"/>
  <c r="BE143" i="6"/>
  <c r="T143" i="6"/>
  <c r="R143" i="6"/>
  <c r="P143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6" i="6"/>
  <c r="BH136" i="6"/>
  <c r="BG136" i="6"/>
  <c r="BE136" i="6"/>
  <c r="T136" i="6"/>
  <c r="R136" i="6"/>
  <c r="P136" i="6"/>
  <c r="BI134" i="6"/>
  <c r="BH134" i="6"/>
  <c r="BG134" i="6"/>
  <c r="BE134" i="6"/>
  <c r="T134" i="6"/>
  <c r="R134" i="6"/>
  <c r="P134" i="6"/>
  <c r="J127" i="6"/>
  <c r="F127" i="6"/>
  <c r="F125" i="6"/>
  <c r="E123" i="6"/>
  <c r="J91" i="6"/>
  <c r="F91" i="6"/>
  <c r="F89" i="6"/>
  <c r="E87" i="6"/>
  <c r="J24" i="6"/>
  <c r="E24" i="6"/>
  <c r="J92" i="6"/>
  <c r="J23" i="6"/>
  <c r="J18" i="6"/>
  <c r="E18" i="6"/>
  <c r="F92" i="6"/>
  <c r="J17" i="6"/>
  <c r="J12" i="6"/>
  <c r="J89" i="6" s="1"/>
  <c r="E7" i="6"/>
  <c r="E85" i="6"/>
  <c r="J37" i="5"/>
  <c r="J36" i="5"/>
  <c r="AY98" i="1"/>
  <c r="J35" i="5"/>
  <c r="AX98" i="1"/>
  <c r="BI272" i="5"/>
  <c r="BH272" i="5"/>
  <c r="BG272" i="5"/>
  <c r="BE272" i="5"/>
  <c r="T272" i="5"/>
  <c r="T271" i="5"/>
  <c r="R272" i="5"/>
  <c r="R271" i="5" s="1"/>
  <c r="P272" i="5"/>
  <c r="P271" i="5"/>
  <c r="BI270" i="5"/>
  <c r="BH270" i="5"/>
  <c r="BG270" i="5"/>
  <c r="BE270" i="5"/>
  <c r="T270" i="5"/>
  <c r="R270" i="5"/>
  <c r="P270" i="5"/>
  <c r="BI269" i="5"/>
  <c r="BH269" i="5"/>
  <c r="BG269" i="5"/>
  <c r="BE269" i="5"/>
  <c r="T269" i="5"/>
  <c r="R269" i="5"/>
  <c r="P269" i="5"/>
  <c r="BI268" i="5"/>
  <c r="BH268" i="5"/>
  <c r="BG268" i="5"/>
  <c r="BE268" i="5"/>
  <c r="T268" i="5"/>
  <c r="R268" i="5"/>
  <c r="P268" i="5"/>
  <c r="BI267" i="5"/>
  <c r="BH267" i="5"/>
  <c r="BG267" i="5"/>
  <c r="BE267" i="5"/>
  <c r="T267" i="5"/>
  <c r="R267" i="5"/>
  <c r="P267" i="5"/>
  <c r="BI266" i="5"/>
  <c r="BH266" i="5"/>
  <c r="BG266" i="5"/>
  <c r="BE266" i="5"/>
  <c r="T266" i="5"/>
  <c r="R266" i="5"/>
  <c r="P266" i="5"/>
  <c r="BI265" i="5"/>
  <c r="BH265" i="5"/>
  <c r="BG265" i="5"/>
  <c r="BE265" i="5"/>
  <c r="T265" i="5"/>
  <c r="R265" i="5"/>
  <c r="P265" i="5"/>
  <c r="BI264" i="5"/>
  <c r="BH264" i="5"/>
  <c r="BG264" i="5"/>
  <c r="BE264" i="5"/>
  <c r="T264" i="5"/>
  <c r="R264" i="5"/>
  <c r="P264" i="5"/>
  <c r="BI263" i="5"/>
  <c r="BH263" i="5"/>
  <c r="BG263" i="5"/>
  <c r="BE263" i="5"/>
  <c r="T263" i="5"/>
  <c r="R263" i="5"/>
  <c r="P263" i="5"/>
  <c r="BI262" i="5"/>
  <c r="BH262" i="5"/>
  <c r="BG262" i="5"/>
  <c r="BE262" i="5"/>
  <c r="T262" i="5"/>
  <c r="R262" i="5"/>
  <c r="P262" i="5"/>
  <c r="BI261" i="5"/>
  <c r="BH261" i="5"/>
  <c r="BG261" i="5"/>
  <c r="BE261" i="5"/>
  <c r="T261" i="5"/>
  <c r="R261" i="5"/>
  <c r="P261" i="5"/>
  <c r="BI260" i="5"/>
  <c r="BH260" i="5"/>
  <c r="BG260" i="5"/>
  <c r="BE260" i="5"/>
  <c r="T260" i="5"/>
  <c r="R260" i="5"/>
  <c r="P260" i="5"/>
  <c r="BI259" i="5"/>
  <c r="BH259" i="5"/>
  <c r="BG259" i="5"/>
  <c r="BE259" i="5"/>
  <c r="T259" i="5"/>
  <c r="R259" i="5"/>
  <c r="P259" i="5"/>
  <c r="BI258" i="5"/>
  <c r="BH258" i="5"/>
  <c r="BG258" i="5"/>
  <c r="BE258" i="5"/>
  <c r="T258" i="5"/>
  <c r="R258" i="5"/>
  <c r="P258" i="5"/>
  <c r="BI257" i="5"/>
  <c r="BH257" i="5"/>
  <c r="BG257" i="5"/>
  <c r="BE257" i="5"/>
  <c r="T257" i="5"/>
  <c r="R257" i="5"/>
  <c r="P257" i="5"/>
  <c r="BI256" i="5"/>
  <c r="BH256" i="5"/>
  <c r="BG256" i="5"/>
  <c r="BE256" i="5"/>
  <c r="T256" i="5"/>
  <c r="R256" i="5"/>
  <c r="P256" i="5"/>
  <c r="BI255" i="5"/>
  <c r="BH255" i="5"/>
  <c r="BG255" i="5"/>
  <c r="BE255" i="5"/>
  <c r="T255" i="5"/>
  <c r="R255" i="5"/>
  <c r="P255" i="5"/>
  <c r="BI254" i="5"/>
  <c r="BH254" i="5"/>
  <c r="BG254" i="5"/>
  <c r="BE254" i="5"/>
  <c r="T254" i="5"/>
  <c r="R254" i="5"/>
  <c r="P254" i="5"/>
  <c r="BI253" i="5"/>
  <c r="BH253" i="5"/>
  <c r="BG253" i="5"/>
  <c r="BE253" i="5"/>
  <c r="T253" i="5"/>
  <c r="R253" i="5"/>
  <c r="P253" i="5"/>
  <c r="BI252" i="5"/>
  <c r="BH252" i="5"/>
  <c r="BG252" i="5"/>
  <c r="BE252" i="5"/>
  <c r="T252" i="5"/>
  <c r="R252" i="5"/>
  <c r="P252" i="5"/>
  <c r="BI251" i="5"/>
  <c r="BH251" i="5"/>
  <c r="BG251" i="5"/>
  <c r="BE251" i="5"/>
  <c r="T251" i="5"/>
  <c r="R251" i="5"/>
  <c r="P251" i="5"/>
  <c r="BI250" i="5"/>
  <c r="BH250" i="5"/>
  <c r="BG250" i="5"/>
  <c r="BE250" i="5"/>
  <c r="T250" i="5"/>
  <c r="R250" i="5"/>
  <c r="P250" i="5"/>
  <c r="BI249" i="5"/>
  <c r="BH249" i="5"/>
  <c r="BG249" i="5"/>
  <c r="BE249" i="5"/>
  <c r="T249" i="5"/>
  <c r="R249" i="5"/>
  <c r="P249" i="5"/>
  <c r="BI248" i="5"/>
  <c r="BH248" i="5"/>
  <c r="BG248" i="5"/>
  <c r="BE248" i="5"/>
  <c r="T248" i="5"/>
  <c r="R248" i="5"/>
  <c r="P248" i="5"/>
  <c r="BI247" i="5"/>
  <c r="BH247" i="5"/>
  <c r="BG247" i="5"/>
  <c r="BE247" i="5"/>
  <c r="T247" i="5"/>
  <c r="R247" i="5"/>
  <c r="P247" i="5"/>
  <c r="BI246" i="5"/>
  <c r="BH246" i="5"/>
  <c r="BG246" i="5"/>
  <c r="BE246" i="5"/>
  <c r="T246" i="5"/>
  <c r="R246" i="5"/>
  <c r="P246" i="5"/>
  <c r="BI245" i="5"/>
  <c r="BH245" i="5"/>
  <c r="BG245" i="5"/>
  <c r="BE245" i="5"/>
  <c r="T245" i="5"/>
  <c r="R245" i="5"/>
  <c r="P245" i="5"/>
  <c r="BI244" i="5"/>
  <c r="BH244" i="5"/>
  <c r="BG244" i="5"/>
  <c r="BE244" i="5"/>
  <c r="T244" i="5"/>
  <c r="R244" i="5"/>
  <c r="P244" i="5"/>
  <c r="BI243" i="5"/>
  <c r="BH243" i="5"/>
  <c r="BG243" i="5"/>
  <c r="BE243" i="5"/>
  <c r="T243" i="5"/>
  <c r="R243" i="5"/>
  <c r="P243" i="5"/>
  <c r="BI239" i="5"/>
  <c r="BH239" i="5"/>
  <c r="BG239" i="5"/>
  <c r="BE239" i="5"/>
  <c r="T239" i="5"/>
  <c r="T238" i="5" s="1"/>
  <c r="R239" i="5"/>
  <c r="R238" i="5"/>
  <c r="P239" i="5"/>
  <c r="P238" i="5"/>
  <c r="BI237" i="5"/>
  <c r="BH237" i="5"/>
  <c r="BG237" i="5"/>
  <c r="BE237" i="5"/>
  <c r="T237" i="5"/>
  <c r="R237" i="5"/>
  <c r="P237" i="5"/>
  <c r="BI234" i="5"/>
  <c r="BH234" i="5"/>
  <c r="BG234" i="5"/>
  <c r="BE234" i="5"/>
  <c r="T234" i="5"/>
  <c r="R234" i="5"/>
  <c r="P234" i="5"/>
  <c r="BI233" i="5"/>
  <c r="BH233" i="5"/>
  <c r="BG233" i="5"/>
  <c r="BE233" i="5"/>
  <c r="T233" i="5"/>
  <c r="R233" i="5"/>
  <c r="P233" i="5"/>
  <c r="BI227" i="5"/>
  <c r="BH227" i="5"/>
  <c r="BG227" i="5"/>
  <c r="BE227" i="5"/>
  <c r="T227" i="5"/>
  <c r="R227" i="5"/>
  <c r="P227" i="5"/>
  <c r="BI224" i="5"/>
  <c r="BH224" i="5"/>
  <c r="BG224" i="5"/>
  <c r="BE224" i="5"/>
  <c r="T224" i="5"/>
  <c r="R224" i="5"/>
  <c r="P224" i="5"/>
  <c r="BI221" i="5"/>
  <c r="BH221" i="5"/>
  <c r="BG221" i="5"/>
  <c r="BE221" i="5"/>
  <c r="T221" i="5"/>
  <c r="R221" i="5"/>
  <c r="P221" i="5"/>
  <c r="BI220" i="5"/>
  <c r="BH220" i="5"/>
  <c r="BG220" i="5"/>
  <c r="BE220" i="5"/>
  <c r="T220" i="5"/>
  <c r="R220" i="5"/>
  <c r="P220" i="5"/>
  <c r="BI217" i="5"/>
  <c r="BH217" i="5"/>
  <c r="BG217" i="5"/>
  <c r="BE217" i="5"/>
  <c r="T217" i="5"/>
  <c r="R217" i="5"/>
  <c r="P217" i="5"/>
  <c r="BI214" i="5"/>
  <c r="BH214" i="5"/>
  <c r="BG214" i="5"/>
  <c r="BE214" i="5"/>
  <c r="T214" i="5"/>
  <c r="R214" i="5"/>
  <c r="P214" i="5"/>
  <c r="BI213" i="5"/>
  <c r="BH213" i="5"/>
  <c r="BG213" i="5"/>
  <c r="BE213" i="5"/>
  <c r="T213" i="5"/>
  <c r="R213" i="5"/>
  <c r="P213" i="5"/>
  <c r="BI211" i="5"/>
  <c r="BH211" i="5"/>
  <c r="BG211" i="5"/>
  <c r="BE211" i="5"/>
  <c r="T211" i="5"/>
  <c r="R211" i="5"/>
  <c r="P211" i="5"/>
  <c r="BI208" i="5"/>
  <c r="BH208" i="5"/>
  <c r="BG208" i="5"/>
  <c r="BE208" i="5"/>
  <c r="T208" i="5"/>
  <c r="R208" i="5"/>
  <c r="P208" i="5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199" i="5"/>
  <c r="BH199" i="5"/>
  <c r="BG199" i="5"/>
  <c r="BE199" i="5"/>
  <c r="T199" i="5"/>
  <c r="R199" i="5"/>
  <c r="P199" i="5"/>
  <c r="BI191" i="5"/>
  <c r="BH191" i="5"/>
  <c r="BG191" i="5"/>
  <c r="BE191" i="5"/>
  <c r="T191" i="5"/>
  <c r="R191" i="5"/>
  <c r="P191" i="5"/>
  <c r="BI188" i="5"/>
  <c r="BH188" i="5"/>
  <c r="BG188" i="5"/>
  <c r="BE188" i="5"/>
  <c r="T188" i="5"/>
  <c r="R188" i="5"/>
  <c r="P188" i="5"/>
  <c r="BI185" i="5"/>
  <c r="BH185" i="5"/>
  <c r="BG185" i="5"/>
  <c r="BE185" i="5"/>
  <c r="T185" i="5"/>
  <c r="R185" i="5"/>
  <c r="P185" i="5"/>
  <c r="BI183" i="5"/>
  <c r="BH183" i="5"/>
  <c r="BG183" i="5"/>
  <c r="BE183" i="5"/>
  <c r="T183" i="5"/>
  <c r="R183" i="5"/>
  <c r="P183" i="5"/>
  <c r="BI181" i="5"/>
  <c r="BH181" i="5"/>
  <c r="BG181" i="5"/>
  <c r="BE181" i="5"/>
  <c r="T181" i="5"/>
  <c r="R181" i="5"/>
  <c r="P181" i="5"/>
  <c r="BI179" i="5"/>
  <c r="BH179" i="5"/>
  <c r="BG179" i="5"/>
  <c r="BE179" i="5"/>
  <c r="T179" i="5"/>
  <c r="R179" i="5"/>
  <c r="P179" i="5"/>
  <c r="BI177" i="5"/>
  <c r="BH177" i="5"/>
  <c r="BG177" i="5"/>
  <c r="BE177" i="5"/>
  <c r="T177" i="5"/>
  <c r="R177" i="5"/>
  <c r="P177" i="5"/>
  <c r="BI175" i="5"/>
  <c r="BH175" i="5"/>
  <c r="BG175" i="5"/>
  <c r="BE175" i="5"/>
  <c r="T175" i="5"/>
  <c r="R175" i="5"/>
  <c r="P175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5" i="5"/>
  <c r="BH165" i="5"/>
  <c r="BG165" i="5"/>
  <c r="BE165" i="5"/>
  <c r="T165" i="5"/>
  <c r="R165" i="5"/>
  <c r="P165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0" i="5"/>
  <c r="BH160" i="5"/>
  <c r="BG160" i="5"/>
  <c r="BE160" i="5"/>
  <c r="T160" i="5"/>
  <c r="R160" i="5"/>
  <c r="P160" i="5"/>
  <c r="BI157" i="5"/>
  <c r="BH157" i="5"/>
  <c r="BG157" i="5"/>
  <c r="BE157" i="5"/>
  <c r="T157" i="5"/>
  <c r="T156" i="5"/>
  <c r="R157" i="5"/>
  <c r="R156" i="5" s="1"/>
  <c r="P157" i="5"/>
  <c r="P156" i="5"/>
  <c r="BI155" i="5"/>
  <c r="BH155" i="5"/>
  <c r="BG155" i="5"/>
  <c r="BE155" i="5"/>
  <c r="T155" i="5"/>
  <c r="R155" i="5"/>
  <c r="P155" i="5"/>
  <c r="BI153" i="5"/>
  <c r="BH153" i="5"/>
  <c r="BG153" i="5"/>
  <c r="BE153" i="5"/>
  <c r="T153" i="5"/>
  <c r="R153" i="5"/>
  <c r="P153" i="5"/>
  <c r="BI150" i="5"/>
  <c r="BH150" i="5"/>
  <c r="BG150" i="5"/>
  <c r="BE150" i="5"/>
  <c r="T150" i="5"/>
  <c r="R150" i="5"/>
  <c r="P150" i="5"/>
  <c r="BI148" i="5"/>
  <c r="BH148" i="5"/>
  <c r="BG148" i="5"/>
  <c r="BE148" i="5"/>
  <c r="T148" i="5"/>
  <c r="R148" i="5"/>
  <c r="P148" i="5"/>
  <c r="BI145" i="5"/>
  <c r="BH145" i="5"/>
  <c r="BG145" i="5"/>
  <c r="BE145" i="5"/>
  <c r="T145" i="5"/>
  <c r="R145" i="5"/>
  <c r="P145" i="5"/>
  <c r="BI143" i="5"/>
  <c r="BH143" i="5"/>
  <c r="BG143" i="5"/>
  <c r="BE143" i="5"/>
  <c r="T143" i="5"/>
  <c r="R143" i="5"/>
  <c r="P143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6" i="5"/>
  <c r="BH136" i="5"/>
  <c r="BG136" i="5"/>
  <c r="BE136" i="5"/>
  <c r="T136" i="5"/>
  <c r="R136" i="5"/>
  <c r="P136" i="5"/>
  <c r="BI134" i="5"/>
  <c r="BH134" i="5"/>
  <c r="BG134" i="5"/>
  <c r="BE134" i="5"/>
  <c r="T134" i="5"/>
  <c r="R134" i="5"/>
  <c r="P134" i="5"/>
  <c r="J127" i="5"/>
  <c r="F127" i="5"/>
  <c r="F125" i="5"/>
  <c r="E123" i="5"/>
  <c r="J91" i="5"/>
  <c r="F91" i="5"/>
  <c r="F89" i="5"/>
  <c r="E87" i="5"/>
  <c r="J24" i="5"/>
  <c r="E24" i="5"/>
  <c r="J128" i="5"/>
  <c r="J23" i="5"/>
  <c r="J18" i="5"/>
  <c r="E18" i="5"/>
  <c r="F128" i="5"/>
  <c r="J17" i="5"/>
  <c r="J12" i="5"/>
  <c r="J125" i="5" s="1"/>
  <c r="E7" i="5"/>
  <c r="E85" i="5"/>
  <c r="J37" i="4"/>
  <c r="J36" i="4"/>
  <c r="AY97" i="1"/>
  <c r="J35" i="4"/>
  <c r="AX97" i="1" s="1"/>
  <c r="BI272" i="4"/>
  <c r="BH272" i="4"/>
  <c r="BG272" i="4"/>
  <c r="BE272" i="4"/>
  <c r="T272" i="4"/>
  <c r="T271" i="4"/>
  <c r="R272" i="4"/>
  <c r="R271" i="4"/>
  <c r="P272" i="4"/>
  <c r="P271" i="4"/>
  <c r="BI270" i="4"/>
  <c r="BH270" i="4"/>
  <c r="BG270" i="4"/>
  <c r="BE270" i="4"/>
  <c r="T270" i="4"/>
  <c r="R270" i="4"/>
  <c r="P270" i="4"/>
  <c r="BI269" i="4"/>
  <c r="BH269" i="4"/>
  <c r="BG269" i="4"/>
  <c r="BE269" i="4"/>
  <c r="T269" i="4"/>
  <c r="R269" i="4"/>
  <c r="P269" i="4"/>
  <c r="BI268" i="4"/>
  <c r="BH268" i="4"/>
  <c r="BG268" i="4"/>
  <c r="BE268" i="4"/>
  <c r="T268" i="4"/>
  <c r="R268" i="4"/>
  <c r="P268" i="4"/>
  <c r="BI267" i="4"/>
  <c r="BH267" i="4"/>
  <c r="BG267" i="4"/>
  <c r="BE267" i="4"/>
  <c r="T267" i="4"/>
  <c r="R267" i="4"/>
  <c r="P267" i="4"/>
  <c r="BI266" i="4"/>
  <c r="BH266" i="4"/>
  <c r="BG266" i="4"/>
  <c r="BE266" i="4"/>
  <c r="T266" i="4"/>
  <c r="R266" i="4"/>
  <c r="P266" i="4"/>
  <c r="BI265" i="4"/>
  <c r="BH265" i="4"/>
  <c r="BG265" i="4"/>
  <c r="BE265" i="4"/>
  <c r="T265" i="4"/>
  <c r="R265" i="4"/>
  <c r="P265" i="4"/>
  <c r="BI264" i="4"/>
  <c r="BH264" i="4"/>
  <c r="BG264" i="4"/>
  <c r="BE264" i="4"/>
  <c r="T264" i="4"/>
  <c r="R264" i="4"/>
  <c r="P264" i="4"/>
  <c r="BI263" i="4"/>
  <c r="BH263" i="4"/>
  <c r="BG263" i="4"/>
  <c r="BE263" i="4"/>
  <c r="T263" i="4"/>
  <c r="R263" i="4"/>
  <c r="P263" i="4"/>
  <c r="BI262" i="4"/>
  <c r="BH262" i="4"/>
  <c r="BG262" i="4"/>
  <c r="BE262" i="4"/>
  <c r="T262" i="4"/>
  <c r="R262" i="4"/>
  <c r="P262" i="4"/>
  <c r="BI261" i="4"/>
  <c r="BH261" i="4"/>
  <c r="BG261" i="4"/>
  <c r="BE261" i="4"/>
  <c r="T261" i="4"/>
  <c r="R261" i="4"/>
  <c r="P261" i="4"/>
  <c r="BI260" i="4"/>
  <c r="BH260" i="4"/>
  <c r="BG260" i="4"/>
  <c r="BE260" i="4"/>
  <c r="T260" i="4"/>
  <c r="R260" i="4"/>
  <c r="P260" i="4"/>
  <c r="BI259" i="4"/>
  <c r="BH259" i="4"/>
  <c r="BG259" i="4"/>
  <c r="BE259" i="4"/>
  <c r="T259" i="4"/>
  <c r="R259" i="4"/>
  <c r="P259" i="4"/>
  <c r="BI258" i="4"/>
  <c r="BH258" i="4"/>
  <c r="BG258" i="4"/>
  <c r="BE258" i="4"/>
  <c r="T258" i="4"/>
  <c r="R258" i="4"/>
  <c r="P258" i="4"/>
  <c r="BI257" i="4"/>
  <c r="BH257" i="4"/>
  <c r="BG257" i="4"/>
  <c r="BE257" i="4"/>
  <c r="T257" i="4"/>
  <c r="R257" i="4"/>
  <c r="P257" i="4"/>
  <c r="BI256" i="4"/>
  <c r="BH256" i="4"/>
  <c r="BG256" i="4"/>
  <c r="BE256" i="4"/>
  <c r="T256" i="4"/>
  <c r="R256" i="4"/>
  <c r="P256" i="4"/>
  <c r="BI255" i="4"/>
  <c r="BH255" i="4"/>
  <c r="BG255" i="4"/>
  <c r="BE255" i="4"/>
  <c r="T255" i="4"/>
  <c r="R255" i="4"/>
  <c r="P255" i="4"/>
  <c r="BI254" i="4"/>
  <c r="BH254" i="4"/>
  <c r="BG254" i="4"/>
  <c r="BE254" i="4"/>
  <c r="T254" i="4"/>
  <c r="R254" i="4"/>
  <c r="P254" i="4"/>
  <c r="BI253" i="4"/>
  <c r="BH253" i="4"/>
  <c r="BG253" i="4"/>
  <c r="BE253" i="4"/>
  <c r="T253" i="4"/>
  <c r="R253" i="4"/>
  <c r="P253" i="4"/>
  <c r="BI252" i="4"/>
  <c r="BH252" i="4"/>
  <c r="BG252" i="4"/>
  <c r="BE252" i="4"/>
  <c r="T252" i="4"/>
  <c r="R252" i="4"/>
  <c r="P252" i="4"/>
  <c r="BI251" i="4"/>
  <c r="BH251" i="4"/>
  <c r="BG251" i="4"/>
  <c r="BE251" i="4"/>
  <c r="T251" i="4"/>
  <c r="R251" i="4"/>
  <c r="P251" i="4"/>
  <c r="BI250" i="4"/>
  <c r="BH250" i="4"/>
  <c r="BG250" i="4"/>
  <c r="BE250" i="4"/>
  <c r="T250" i="4"/>
  <c r="R250" i="4"/>
  <c r="P250" i="4"/>
  <c r="BI249" i="4"/>
  <c r="BH249" i="4"/>
  <c r="BG249" i="4"/>
  <c r="BE249" i="4"/>
  <c r="T249" i="4"/>
  <c r="R249" i="4"/>
  <c r="P249" i="4"/>
  <c r="BI248" i="4"/>
  <c r="BH248" i="4"/>
  <c r="BG248" i="4"/>
  <c r="BE248" i="4"/>
  <c r="T248" i="4"/>
  <c r="R248" i="4"/>
  <c r="P248" i="4"/>
  <c r="BI247" i="4"/>
  <c r="BH247" i="4"/>
  <c r="BG247" i="4"/>
  <c r="BE247" i="4"/>
  <c r="T247" i="4"/>
  <c r="R247" i="4"/>
  <c r="P247" i="4"/>
  <c r="BI246" i="4"/>
  <c r="BH246" i="4"/>
  <c r="BG246" i="4"/>
  <c r="BE246" i="4"/>
  <c r="T246" i="4"/>
  <c r="R246" i="4"/>
  <c r="P246" i="4"/>
  <c r="BI245" i="4"/>
  <c r="BH245" i="4"/>
  <c r="BG245" i="4"/>
  <c r="BE245" i="4"/>
  <c r="T245" i="4"/>
  <c r="R245" i="4"/>
  <c r="P245" i="4"/>
  <c r="BI244" i="4"/>
  <c r="BH244" i="4"/>
  <c r="BG244" i="4"/>
  <c r="BE244" i="4"/>
  <c r="T244" i="4"/>
  <c r="R244" i="4"/>
  <c r="P244" i="4"/>
  <c r="BI243" i="4"/>
  <c r="BH243" i="4"/>
  <c r="BG243" i="4"/>
  <c r="BE243" i="4"/>
  <c r="T243" i="4"/>
  <c r="R243" i="4"/>
  <c r="P243" i="4"/>
  <c r="BI239" i="4"/>
  <c r="BH239" i="4"/>
  <c r="BG239" i="4"/>
  <c r="BE239" i="4"/>
  <c r="T239" i="4"/>
  <c r="T238" i="4"/>
  <c r="R239" i="4"/>
  <c r="R238" i="4"/>
  <c r="P239" i="4"/>
  <c r="P238" i="4" s="1"/>
  <c r="BI237" i="4"/>
  <c r="BH237" i="4"/>
  <c r="BG237" i="4"/>
  <c r="BE237" i="4"/>
  <c r="T237" i="4"/>
  <c r="R237" i="4"/>
  <c r="P237" i="4"/>
  <c r="BI234" i="4"/>
  <c r="BH234" i="4"/>
  <c r="BG234" i="4"/>
  <c r="BE234" i="4"/>
  <c r="T234" i="4"/>
  <c r="R234" i="4"/>
  <c r="P234" i="4"/>
  <c r="BI233" i="4"/>
  <c r="BH233" i="4"/>
  <c r="BG233" i="4"/>
  <c r="BE233" i="4"/>
  <c r="T233" i="4"/>
  <c r="R233" i="4"/>
  <c r="P233" i="4"/>
  <c r="BI227" i="4"/>
  <c r="BH227" i="4"/>
  <c r="BG227" i="4"/>
  <c r="BE227" i="4"/>
  <c r="T227" i="4"/>
  <c r="R227" i="4"/>
  <c r="P227" i="4"/>
  <c r="BI224" i="4"/>
  <c r="BH224" i="4"/>
  <c r="BG224" i="4"/>
  <c r="BE224" i="4"/>
  <c r="T224" i="4"/>
  <c r="R224" i="4"/>
  <c r="P224" i="4"/>
  <c r="BI221" i="4"/>
  <c r="BH221" i="4"/>
  <c r="BG221" i="4"/>
  <c r="BE221" i="4"/>
  <c r="T221" i="4"/>
  <c r="R221" i="4"/>
  <c r="P221" i="4"/>
  <c r="BI220" i="4"/>
  <c r="BH220" i="4"/>
  <c r="BG220" i="4"/>
  <c r="BE220" i="4"/>
  <c r="T220" i="4"/>
  <c r="R220" i="4"/>
  <c r="P220" i="4"/>
  <c r="BI217" i="4"/>
  <c r="BH217" i="4"/>
  <c r="BG217" i="4"/>
  <c r="BE217" i="4"/>
  <c r="T217" i="4"/>
  <c r="R217" i="4"/>
  <c r="P217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1" i="4"/>
  <c r="BH211" i="4"/>
  <c r="BG211" i="4"/>
  <c r="BE211" i="4"/>
  <c r="T211" i="4"/>
  <c r="R211" i="4"/>
  <c r="P211" i="4"/>
  <c r="BI208" i="4"/>
  <c r="BH208" i="4"/>
  <c r="BG208" i="4"/>
  <c r="BE208" i="4"/>
  <c r="T208" i="4"/>
  <c r="R208" i="4"/>
  <c r="P208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199" i="4"/>
  <c r="BH199" i="4"/>
  <c r="BG199" i="4"/>
  <c r="BE199" i="4"/>
  <c r="T199" i="4"/>
  <c r="R199" i="4"/>
  <c r="P199" i="4"/>
  <c r="BI191" i="4"/>
  <c r="BH191" i="4"/>
  <c r="BG191" i="4"/>
  <c r="BE191" i="4"/>
  <c r="T191" i="4"/>
  <c r="R191" i="4"/>
  <c r="P191" i="4"/>
  <c r="BI188" i="4"/>
  <c r="BH188" i="4"/>
  <c r="BG188" i="4"/>
  <c r="BE188" i="4"/>
  <c r="T188" i="4"/>
  <c r="R188" i="4"/>
  <c r="P188" i="4"/>
  <c r="BI185" i="4"/>
  <c r="BH185" i="4"/>
  <c r="BG185" i="4"/>
  <c r="BE185" i="4"/>
  <c r="T185" i="4"/>
  <c r="R185" i="4"/>
  <c r="P185" i="4"/>
  <c r="BI183" i="4"/>
  <c r="BH183" i="4"/>
  <c r="BG183" i="4"/>
  <c r="BE183" i="4"/>
  <c r="T183" i="4"/>
  <c r="R183" i="4"/>
  <c r="P183" i="4"/>
  <c r="BI181" i="4"/>
  <c r="BH181" i="4"/>
  <c r="BG181" i="4"/>
  <c r="BE181" i="4"/>
  <c r="T181" i="4"/>
  <c r="R181" i="4"/>
  <c r="P181" i="4"/>
  <c r="BI179" i="4"/>
  <c r="BH179" i="4"/>
  <c r="BG179" i="4"/>
  <c r="BE179" i="4"/>
  <c r="T179" i="4"/>
  <c r="R179" i="4"/>
  <c r="P179" i="4"/>
  <c r="BI177" i="4"/>
  <c r="BH177" i="4"/>
  <c r="BG177" i="4"/>
  <c r="BE177" i="4"/>
  <c r="T177" i="4"/>
  <c r="R177" i="4"/>
  <c r="P177" i="4"/>
  <c r="BI175" i="4"/>
  <c r="BH175" i="4"/>
  <c r="BG175" i="4"/>
  <c r="BE175" i="4"/>
  <c r="T175" i="4"/>
  <c r="R175" i="4"/>
  <c r="P175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5" i="4"/>
  <c r="BH165" i="4"/>
  <c r="BG165" i="4"/>
  <c r="BE165" i="4"/>
  <c r="T165" i="4"/>
  <c r="R165" i="4"/>
  <c r="P165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0" i="4"/>
  <c r="BH160" i="4"/>
  <c r="BG160" i="4"/>
  <c r="BE160" i="4"/>
  <c r="T160" i="4"/>
  <c r="R160" i="4"/>
  <c r="P160" i="4"/>
  <c r="BI157" i="4"/>
  <c r="BH157" i="4"/>
  <c r="BG157" i="4"/>
  <c r="BE157" i="4"/>
  <c r="T157" i="4"/>
  <c r="T156" i="4"/>
  <c r="R157" i="4"/>
  <c r="R156" i="4"/>
  <c r="P157" i="4"/>
  <c r="P156" i="4"/>
  <c r="BI155" i="4"/>
  <c r="BH155" i="4"/>
  <c r="BG155" i="4"/>
  <c r="BE155" i="4"/>
  <c r="T155" i="4"/>
  <c r="R155" i="4"/>
  <c r="P155" i="4"/>
  <c r="BI153" i="4"/>
  <c r="BH153" i="4"/>
  <c r="BG153" i="4"/>
  <c r="BE153" i="4"/>
  <c r="T153" i="4"/>
  <c r="R153" i="4"/>
  <c r="P153" i="4"/>
  <c r="BI150" i="4"/>
  <c r="BH150" i="4"/>
  <c r="BG150" i="4"/>
  <c r="BE150" i="4"/>
  <c r="T150" i="4"/>
  <c r="R150" i="4"/>
  <c r="P150" i="4"/>
  <c r="BI148" i="4"/>
  <c r="BH148" i="4"/>
  <c r="BG148" i="4"/>
  <c r="BE148" i="4"/>
  <c r="T148" i="4"/>
  <c r="R148" i="4"/>
  <c r="P148" i="4"/>
  <c r="BI145" i="4"/>
  <c r="BH145" i="4"/>
  <c r="BG145" i="4"/>
  <c r="BE145" i="4"/>
  <c r="T145" i="4"/>
  <c r="R145" i="4"/>
  <c r="P145" i="4"/>
  <c r="BI143" i="4"/>
  <c r="BH143" i="4"/>
  <c r="BG143" i="4"/>
  <c r="BE143" i="4"/>
  <c r="T143" i="4"/>
  <c r="R143" i="4"/>
  <c r="P143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6" i="4"/>
  <c r="BH136" i="4"/>
  <c r="BG136" i="4"/>
  <c r="BE136" i="4"/>
  <c r="T136" i="4"/>
  <c r="R136" i="4"/>
  <c r="P136" i="4"/>
  <c r="BI134" i="4"/>
  <c r="BH134" i="4"/>
  <c r="BG134" i="4"/>
  <c r="BE134" i="4"/>
  <c r="T134" i="4"/>
  <c r="R134" i="4"/>
  <c r="P134" i="4"/>
  <c r="J127" i="4"/>
  <c r="F127" i="4"/>
  <c r="F125" i="4"/>
  <c r="E123" i="4"/>
  <c r="J91" i="4"/>
  <c r="F91" i="4"/>
  <c r="F89" i="4"/>
  <c r="E87" i="4"/>
  <c r="J24" i="4"/>
  <c r="E24" i="4"/>
  <c r="J92" i="4"/>
  <c r="J23" i="4"/>
  <c r="J18" i="4"/>
  <c r="E18" i="4"/>
  <c r="F92" i="4"/>
  <c r="J17" i="4"/>
  <c r="J12" i="4"/>
  <c r="J125" i="4" s="1"/>
  <c r="E7" i="4"/>
  <c r="E121" i="4"/>
  <c r="J37" i="3"/>
  <c r="J36" i="3"/>
  <c r="AY96" i="1"/>
  <c r="J35" i="3"/>
  <c r="AX96" i="1" s="1"/>
  <c r="BI272" i="3"/>
  <c r="BH272" i="3"/>
  <c r="BG272" i="3"/>
  <c r="BE272" i="3"/>
  <c r="T272" i="3"/>
  <c r="T271" i="3"/>
  <c r="R272" i="3"/>
  <c r="R271" i="3" s="1"/>
  <c r="P272" i="3"/>
  <c r="P271" i="3"/>
  <c r="BI270" i="3"/>
  <c r="BH270" i="3"/>
  <c r="BG270" i="3"/>
  <c r="BE270" i="3"/>
  <c r="T270" i="3"/>
  <c r="R270" i="3"/>
  <c r="P270" i="3"/>
  <c r="BI269" i="3"/>
  <c r="BH269" i="3"/>
  <c r="BG269" i="3"/>
  <c r="BE269" i="3"/>
  <c r="T269" i="3"/>
  <c r="R269" i="3"/>
  <c r="P269" i="3"/>
  <c r="BI268" i="3"/>
  <c r="BH268" i="3"/>
  <c r="BG268" i="3"/>
  <c r="BE268" i="3"/>
  <c r="T268" i="3"/>
  <c r="R268" i="3"/>
  <c r="P268" i="3"/>
  <c r="BI267" i="3"/>
  <c r="BH267" i="3"/>
  <c r="BG267" i="3"/>
  <c r="BE267" i="3"/>
  <c r="T267" i="3"/>
  <c r="R267" i="3"/>
  <c r="P267" i="3"/>
  <c r="BI266" i="3"/>
  <c r="BH266" i="3"/>
  <c r="BG266" i="3"/>
  <c r="BE266" i="3"/>
  <c r="T266" i="3"/>
  <c r="R266" i="3"/>
  <c r="P266" i="3"/>
  <c r="BI265" i="3"/>
  <c r="BH265" i="3"/>
  <c r="BG265" i="3"/>
  <c r="BE265" i="3"/>
  <c r="T265" i="3"/>
  <c r="R265" i="3"/>
  <c r="P265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8" i="3"/>
  <c r="BH258" i="3"/>
  <c r="BG258" i="3"/>
  <c r="BE258" i="3"/>
  <c r="T258" i="3"/>
  <c r="R258" i="3"/>
  <c r="P258" i="3"/>
  <c r="BI257" i="3"/>
  <c r="BH257" i="3"/>
  <c r="BG257" i="3"/>
  <c r="BE257" i="3"/>
  <c r="T257" i="3"/>
  <c r="R257" i="3"/>
  <c r="P257" i="3"/>
  <c r="BI256" i="3"/>
  <c r="BH256" i="3"/>
  <c r="BG256" i="3"/>
  <c r="BE256" i="3"/>
  <c r="T256" i="3"/>
  <c r="R256" i="3"/>
  <c r="P256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39" i="3"/>
  <c r="BH239" i="3"/>
  <c r="BG239" i="3"/>
  <c r="BE239" i="3"/>
  <c r="T239" i="3"/>
  <c r="T238" i="3" s="1"/>
  <c r="R239" i="3"/>
  <c r="R238" i="3"/>
  <c r="P239" i="3"/>
  <c r="P238" i="3" s="1"/>
  <c r="BI237" i="3"/>
  <c r="BH237" i="3"/>
  <c r="BG237" i="3"/>
  <c r="BE237" i="3"/>
  <c r="T237" i="3"/>
  <c r="R237" i="3"/>
  <c r="P237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27" i="3"/>
  <c r="BH227" i="3"/>
  <c r="BG227" i="3"/>
  <c r="BE227" i="3"/>
  <c r="T227" i="3"/>
  <c r="R227" i="3"/>
  <c r="P227" i="3"/>
  <c r="BI224" i="3"/>
  <c r="BH224" i="3"/>
  <c r="BG224" i="3"/>
  <c r="BE224" i="3"/>
  <c r="T224" i="3"/>
  <c r="R224" i="3"/>
  <c r="P224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7" i="3"/>
  <c r="BH217" i="3"/>
  <c r="BG217" i="3"/>
  <c r="BE217" i="3"/>
  <c r="T217" i="3"/>
  <c r="R217" i="3"/>
  <c r="P217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1" i="3"/>
  <c r="BH211" i="3"/>
  <c r="BG211" i="3"/>
  <c r="BE211" i="3"/>
  <c r="T211" i="3"/>
  <c r="R211" i="3"/>
  <c r="P211" i="3"/>
  <c r="BI208" i="3"/>
  <c r="BH208" i="3"/>
  <c r="BG208" i="3"/>
  <c r="BE208" i="3"/>
  <c r="T208" i="3"/>
  <c r="R208" i="3"/>
  <c r="P208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199" i="3"/>
  <c r="BH199" i="3"/>
  <c r="BG199" i="3"/>
  <c r="BE199" i="3"/>
  <c r="T199" i="3"/>
  <c r="R199" i="3"/>
  <c r="P199" i="3"/>
  <c r="BI191" i="3"/>
  <c r="BH191" i="3"/>
  <c r="BG191" i="3"/>
  <c r="BE191" i="3"/>
  <c r="T191" i="3"/>
  <c r="R191" i="3"/>
  <c r="P191" i="3"/>
  <c r="BI188" i="3"/>
  <c r="BH188" i="3"/>
  <c r="BG188" i="3"/>
  <c r="BE188" i="3"/>
  <c r="T188" i="3"/>
  <c r="R188" i="3"/>
  <c r="P188" i="3"/>
  <c r="BI185" i="3"/>
  <c r="BH185" i="3"/>
  <c r="BG185" i="3"/>
  <c r="BE185" i="3"/>
  <c r="T185" i="3"/>
  <c r="R185" i="3"/>
  <c r="P185" i="3"/>
  <c r="BI183" i="3"/>
  <c r="BH183" i="3"/>
  <c r="BG183" i="3"/>
  <c r="BE183" i="3"/>
  <c r="T183" i="3"/>
  <c r="R183" i="3"/>
  <c r="P183" i="3"/>
  <c r="BI181" i="3"/>
  <c r="BH181" i="3"/>
  <c r="BG181" i="3"/>
  <c r="BE181" i="3"/>
  <c r="T181" i="3"/>
  <c r="R181" i="3"/>
  <c r="P181" i="3"/>
  <c r="BI179" i="3"/>
  <c r="BH179" i="3"/>
  <c r="BG179" i="3"/>
  <c r="BE179" i="3"/>
  <c r="T179" i="3"/>
  <c r="R179" i="3"/>
  <c r="P179" i="3"/>
  <c r="BI177" i="3"/>
  <c r="BH177" i="3"/>
  <c r="BG177" i="3"/>
  <c r="BE177" i="3"/>
  <c r="T177" i="3"/>
  <c r="R177" i="3"/>
  <c r="P177" i="3"/>
  <c r="BI175" i="3"/>
  <c r="BH175" i="3"/>
  <c r="BG175" i="3"/>
  <c r="BE175" i="3"/>
  <c r="T175" i="3"/>
  <c r="R175" i="3"/>
  <c r="P175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5" i="3"/>
  <c r="BH165" i="3"/>
  <c r="BG165" i="3"/>
  <c r="BE165" i="3"/>
  <c r="T165" i="3"/>
  <c r="R165" i="3"/>
  <c r="P165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0" i="3"/>
  <c r="BH160" i="3"/>
  <c r="BG160" i="3"/>
  <c r="BE160" i="3"/>
  <c r="T160" i="3"/>
  <c r="R160" i="3"/>
  <c r="P160" i="3"/>
  <c r="BI157" i="3"/>
  <c r="BH157" i="3"/>
  <c r="BG157" i="3"/>
  <c r="BE157" i="3"/>
  <c r="T157" i="3"/>
  <c r="T156" i="3"/>
  <c r="R157" i="3"/>
  <c r="R156" i="3" s="1"/>
  <c r="P157" i="3"/>
  <c r="P156" i="3"/>
  <c r="BI155" i="3"/>
  <c r="BH155" i="3"/>
  <c r="BG155" i="3"/>
  <c r="BE155" i="3"/>
  <c r="T155" i="3"/>
  <c r="R155" i="3"/>
  <c r="P155" i="3"/>
  <c r="BI153" i="3"/>
  <c r="BH153" i="3"/>
  <c r="BG153" i="3"/>
  <c r="BE153" i="3"/>
  <c r="T153" i="3"/>
  <c r="R153" i="3"/>
  <c r="P153" i="3"/>
  <c r="BI150" i="3"/>
  <c r="BH150" i="3"/>
  <c r="BG150" i="3"/>
  <c r="BE150" i="3"/>
  <c r="T150" i="3"/>
  <c r="R150" i="3"/>
  <c r="P150" i="3"/>
  <c r="BI148" i="3"/>
  <c r="BH148" i="3"/>
  <c r="BG148" i="3"/>
  <c r="BE148" i="3"/>
  <c r="T148" i="3"/>
  <c r="R148" i="3"/>
  <c r="P148" i="3"/>
  <c r="BI145" i="3"/>
  <c r="BH145" i="3"/>
  <c r="BG145" i="3"/>
  <c r="BE145" i="3"/>
  <c r="T145" i="3"/>
  <c r="R145" i="3"/>
  <c r="P145" i="3"/>
  <c r="BI143" i="3"/>
  <c r="BH143" i="3"/>
  <c r="BG143" i="3"/>
  <c r="BE143" i="3"/>
  <c r="T143" i="3"/>
  <c r="R143" i="3"/>
  <c r="P143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6" i="3"/>
  <c r="BH136" i="3"/>
  <c r="BG136" i="3"/>
  <c r="BE136" i="3"/>
  <c r="T136" i="3"/>
  <c r="R136" i="3"/>
  <c r="P136" i="3"/>
  <c r="BI134" i="3"/>
  <c r="BH134" i="3"/>
  <c r="BG134" i="3"/>
  <c r="BE134" i="3"/>
  <c r="T134" i="3"/>
  <c r="R134" i="3"/>
  <c r="P134" i="3"/>
  <c r="J127" i="3"/>
  <c r="F127" i="3"/>
  <c r="F125" i="3"/>
  <c r="E123" i="3"/>
  <c r="J91" i="3"/>
  <c r="F91" i="3"/>
  <c r="F89" i="3"/>
  <c r="E87" i="3"/>
  <c r="J24" i="3"/>
  <c r="E24" i="3"/>
  <c r="J92" i="3"/>
  <c r="J23" i="3"/>
  <c r="J18" i="3"/>
  <c r="E18" i="3"/>
  <c r="F92" i="3"/>
  <c r="J17" i="3"/>
  <c r="J12" i="3"/>
  <c r="J125" i="3" s="1"/>
  <c r="E7" i="3"/>
  <c r="E121" i="3"/>
  <c r="J37" i="2"/>
  <c r="J36" i="2"/>
  <c r="AY95" i="1"/>
  <c r="J35" i="2"/>
  <c r="AX95" i="1"/>
  <c r="BI258" i="2"/>
  <c r="BH258" i="2"/>
  <c r="BG258" i="2"/>
  <c r="BE258" i="2"/>
  <c r="T258" i="2"/>
  <c r="T257" i="2"/>
  <c r="R258" i="2"/>
  <c r="R257" i="2" s="1"/>
  <c r="P258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39" i="2"/>
  <c r="BH239" i="2"/>
  <c r="BG239" i="2"/>
  <c r="BE239" i="2"/>
  <c r="T239" i="2"/>
  <c r="T238" i="2"/>
  <c r="R239" i="2"/>
  <c r="R238" i="2" s="1"/>
  <c r="P239" i="2"/>
  <c r="P238" i="2"/>
  <c r="BI237" i="2"/>
  <c r="BH237" i="2"/>
  <c r="BG237" i="2"/>
  <c r="BE237" i="2"/>
  <c r="T237" i="2"/>
  <c r="R237" i="2"/>
  <c r="P237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27" i="2"/>
  <c r="BH227" i="2"/>
  <c r="BG227" i="2"/>
  <c r="BE227" i="2"/>
  <c r="T227" i="2"/>
  <c r="R227" i="2"/>
  <c r="P227" i="2"/>
  <c r="BI224" i="2"/>
  <c r="BH224" i="2"/>
  <c r="BG224" i="2"/>
  <c r="BE224" i="2"/>
  <c r="T224" i="2"/>
  <c r="R224" i="2"/>
  <c r="P224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7" i="2"/>
  <c r="BH217" i="2"/>
  <c r="BG217" i="2"/>
  <c r="BE217" i="2"/>
  <c r="T217" i="2"/>
  <c r="R217" i="2"/>
  <c r="P217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1" i="2"/>
  <c r="BH211" i="2"/>
  <c r="BG211" i="2"/>
  <c r="BE211" i="2"/>
  <c r="T211" i="2"/>
  <c r="R211" i="2"/>
  <c r="P211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199" i="2"/>
  <c r="BH199" i="2"/>
  <c r="BG199" i="2"/>
  <c r="BE199" i="2"/>
  <c r="T199" i="2"/>
  <c r="R199" i="2"/>
  <c r="P199" i="2"/>
  <c r="BI191" i="2"/>
  <c r="BH191" i="2"/>
  <c r="BG191" i="2"/>
  <c r="BE191" i="2"/>
  <c r="T191" i="2"/>
  <c r="R191" i="2"/>
  <c r="P191" i="2"/>
  <c r="BI188" i="2"/>
  <c r="BH188" i="2"/>
  <c r="BG188" i="2"/>
  <c r="BE188" i="2"/>
  <c r="T188" i="2"/>
  <c r="R188" i="2"/>
  <c r="P188" i="2"/>
  <c r="BI185" i="2"/>
  <c r="BH185" i="2"/>
  <c r="BG185" i="2"/>
  <c r="BE185" i="2"/>
  <c r="T185" i="2"/>
  <c r="R185" i="2"/>
  <c r="P185" i="2"/>
  <c r="BI183" i="2"/>
  <c r="BH183" i="2"/>
  <c r="BG183" i="2"/>
  <c r="BE183" i="2"/>
  <c r="T183" i="2"/>
  <c r="R183" i="2"/>
  <c r="P183" i="2"/>
  <c r="BI181" i="2"/>
  <c r="BH181" i="2"/>
  <c r="BG181" i="2"/>
  <c r="BE181" i="2"/>
  <c r="T181" i="2"/>
  <c r="R181" i="2"/>
  <c r="P181" i="2"/>
  <c r="BI179" i="2"/>
  <c r="BH179" i="2"/>
  <c r="BG179" i="2"/>
  <c r="BE179" i="2"/>
  <c r="T179" i="2"/>
  <c r="R179" i="2"/>
  <c r="P179" i="2"/>
  <c r="BI177" i="2"/>
  <c r="BH177" i="2"/>
  <c r="BG177" i="2"/>
  <c r="BE177" i="2"/>
  <c r="T177" i="2"/>
  <c r="R177" i="2"/>
  <c r="P177" i="2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7" i="2"/>
  <c r="BH157" i="2"/>
  <c r="BG157" i="2"/>
  <c r="BE157" i="2"/>
  <c r="T157" i="2"/>
  <c r="T156" i="2" s="1"/>
  <c r="R157" i="2"/>
  <c r="R156" i="2"/>
  <c r="P157" i="2"/>
  <c r="P156" i="2" s="1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BI145" i="2"/>
  <c r="BH145" i="2"/>
  <c r="BG145" i="2"/>
  <c r="BE145" i="2"/>
  <c r="T145" i="2"/>
  <c r="R145" i="2"/>
  <c r="P145" i="2"/>
  <c r="BI143" i="2"/>
  <c r="BH143" i="2"/>
  <c r="BG143" i="2"/>
  <c r="BE143" i="2"/>
  <c r="T143" i="2"/>
  <c r="R143" i="2"/>
  <c r="P143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6" i="2"/>
  <c r="BH136" i="2"/>
  <c r="BG136" i="2"/>
  <c r="BE136" i="2"/>
  <c r="T136" i="2"/>
  <c r="R136" i="2"/>
  <c r="P136" i="2"/>
  <c r="BI134" i="2"/>
  <c r="BH134" i="2"/>
  <c r="BG134" i="2"/>
  <c r="BE134" i="2"/>
  <c r="T134" i="2"/>
  <c r="R134" i="2"/>
  <c r="P134" i="2"/>
  <c r="J127" i="2"/>
  <c r="F127" i="2"/>
  <c r="F125" i="2"/>
  <c r="E123" i="2"/>
  <c r="J91" i="2"/>
  <c r="F91" i="2"/>
  <c r="F89" i="2"/>
  <c r="E87" i="2"/>
  <c r="J24" i="2"/>
  <c r="E24" i="2"/>
  <c r="J92" i="2"/>
  <c r="J23" i="2"/>
  <c r="J18" i="2"/>
  <c r="E18" i="2"/>
  <c r="F128" i="2" s="1"/>
  <c r="J17" i="2"/>
  <c r="J12" i="2"/>
  <c r="J125" i="2"/>
  <c r="E7" i="2"/>
  <c r="E85" i="2" s="1"/>
  <c r="L90" i="1"/>
  <c r="AM90" i="1"/>
  <c r="AM89" i="1"/>
  <c r="L89" i="1"/>
  <c r="AM87" i="1"/>
  <c r="L87" i="1"/>
  <c r="L85" i="1"/>
  <c r="L84" i="1"/>
  <c r="J256" i="2"/>
  <c r="J213" i="2"/>
  <c r="J199" i="2"/>
  <c r="J160" i="2"/>
  <c r="J245" i="2"/>
  <c r="BK185" i="2"/>
  <c r="BK163" i="2"/>
  <c r="J139" i="2"/>
  <c r="BK205" i="2"/>
  <c r="BK145" i="2"/>
  <c r="J239" i="2"/>
  <c r="J233" i="2"/>
  <c r="J171" i="2"/>
  <c r="BK244" i="2"/>
  <c r="BK181" i="2"/>
  <c r="J208" i="2"/>
  <c r="BK254" i="3"/>
  <c r="BK213" i="3"/>
  <c r="BK203" i="3"/>
  <c r="J167" i="3"/>
  <c r="BK140" i="3"/>
  <c r="J199" i="3"/>
  <c r="J145" i="3"/>
  <c r="BK251" i="3"/>
  <c r="BK234" i="3"/>
  <c r="J143" i="3"/>
  <c r="BK249" i="3"/>
  <c r="J257" i="3"/>
  <c r="BK183" i="3"/>
  <c r="BK264" i="3"/>
  <c r="BK214" i="3"/>
  <c r="BK150" i="3"/>
  <c r="J233" i="3"/>
  <c r="BK145" i="3"/>
  <c r="J262" i="3"/>
  <c r="BK202" i="3"/>
  <c r="BK268" i="3"/>
  <c r="J173" i="3"/>
  <c r="J258" i="3"/>
  <c r="BK175" i="3"/>
  <c r="BK148" i="3"/>
  <c r="BK244" i="4"/>
  <c r="BK262" i="4"/>
  <c r="BK202" i="4"/>
  <c r="BK160" i="4"/>
  <c r="J139" i="4"/>
  <c r="J256" i="4"/>
  <c r="J244" i="4"/>
  <c r="J165" i="4"/>
  <c r="BK249" i="4"/>
  <c r="BK220" i="4"/>
  <c r="BK251" i="4"/>
  <c r="J171" i="4"/>
  <c r="BK167" i="4"/>
  <c r="J272" i="4"/>
  <c r="BK252" i="4"/>
  <c r="J175" i="4"/>
  <c r="BK150" i="4"/>
  <c r="J251" i="4"/>
  <c r="BK213" i="4"/>
  <c r="BK169" i="4"/>
  <c r="J268" i="4"/>
  <c r="J253" i="4"/>
  <c r="J185" i="4"/>
  <c r="J261" i="4"/>
  <c r="BK246" i="4"/>
  <c r="J213" i="4"/>
  <c r="BK173" i="4"/>
  <c r="BK263" i="4"/>
  <c r="BK185" i="4"/>
  <c r="J265" i="5"/>
  <c r="J263" i="5"/>
  <c r="BK270" i="5"/>
  <c r="BK248" i="5"/>
  <c r="BK268" i="5"/>
  <c r="BK239" i="5"/>
  <c r="BK205" i="5"/>
  <c r="J157" i="5"/>
  <c r="BK266" i="5"/>
  <c r="J188" i="5"/>
  <c r="J145" i="5"/>
  <c r="BK253" i="5"/>
  <c r="BK257" i="5"/>
  <c r="J150" i="5"/>
  <c r="BK246" i="5"/>
  <c r="J170" i="5"/>
  <c r="BK140" i="5"/>
  <c r="BK217" i="5"/>
  <c r="J179" i="5"/>
  <c r="J244" i="5"/>
  <c r="BK145" i="5"/>
  <c r="BK234" i="5"/>
  <c r="J153" i="5"/>
  <c r="J265" i="6"/>
  <c r="J199" i="6"/>
  <c r="J177" i="6"/>
  <c r="BK260" i="6"/>
  <c r="BK183" i="6"/>
  <c r="BK140" i="6"/>
  <c r="J252" i="6"/>
  <c r="BK214" i="6"/>
  <c r="BK157" i="6"/>
  <c r="J221" i="6"/>
  <c r="BK264" i="6"/>
  <c r="BK247" i="6"/>
  <c r="J213" i="6"/>
  <c r="BK256" i="6"/>
  <c r="J163" i="6"/>
  <c r="J239" i="6"/>
  <c r="BK172" i="6"/>
  <c r="J160" i="6"/>
  <c r="BK269" i="6"/>
  <c r="J173" i="6"/>
  <c r="J267" i="6"/>
  <c r="BK208" i="6"/>
  <c r="BK263" i="6"/>
  <c r="BK160" i="6"/>
  <c r="BK182" i="7"/>
  <c r="J143" i="7"/>
  <c r="BK191" i="7"/>
  <c r="J130" i="7"/>
  <c r="BK143" i="7"/>
  <c r="BK205" i="7"/>
  <c r="J156" i="7"/>
  <c r="BK192" i="7"/>
  <c r="BK151" i="7"/>
  <c r="J188" i="7"/>
  <c r="J205" i="7"/>
  <c r="J194" i="7"/>
  <c r="J151" i="7"/>
  <c r="J131" i="7"/>
  <c r="BK133" i="7"/>
  <c r="J202" i="7"/>
  <c r="J192" i="7"/>
  <c r="BK181" i="7"/>
  <c r="BK138" i="7"/>
  <c r="BK245" i="2"/>
  <c r="BK253" i="2"/>
  <c r="J162" i="2"/>
  <c r="BK249" i="2"/>
  <c r="BK233" i="2"/>
  <c r="BK214" i="2"/>
  <c r="BK202" i="2"/>
  <c r="J172" i="2"/>
  <c r="J221" i="2"/>
  <c r="J163" i="2"/>
  <c r="BK139" i="2"/>
  <c r="J214" i="2"/>
  <c r="J167" i="2"/>
  <c r="J188" i="2"/>
  <c r="J246" i="2"/>
  <c r="J253" i="3"/>
  <c r="J205" i="3"/>
  <c r="BK181" i="3"/>
  <c r="BK139" i="3"/>
  <c r="BK247" i="3"/>
  <c r="J259" i="3"/>
  <c r="BK163" i="3"/>
  <c r="J252" i="3"/>
  <c r="J191" i="3"/>
  <c r="BK136" i="3"/>
  <c r="J239" i="3"/>
  <c r="J169" i="3"/>
  <c r="BK169" i="3"/>
  <c r="J221" i="3"/>
  <c r="J181" i="3"/>
  <c r="BK270" i="3"/>
  <c r="BK250" i="3"/>
  <c r="J150" i="3"/>
  <c r="BK181" i="4"/>
  <c r="BK234" i="4"/>
  <c r="J172" i="4"/>
  <c r="J264" i="4"/>
  <c r="BK253" i="4"/>
  <c r="BK162" i="4"/>
  <c r="BK155" i="4"/>
  <c r="BK214" i="4"/>
  <c r="BK168" i="4"/>
  <c r="J247" i="4"/>
  <c r="J145" i="4"/>
  <c r="J227" i="4"/>
  <c r="J270" i="4"/>
  <c r="J143" i="4"/>
  <c r="BK224" i="4"/>
  <c r="J155" i="4"/>
  <c r="BK217" i="4"/>
  <c r="J243" i="5"/>
  <c r="J272" i="5"/>
  <c r="J227" i="5"/>
  <c r="J257" i="5"/>
  <c r="BK188" i="5"/>
  <c r="J148" i="5"/>
  <c r="BK259" i="5"/>
  <c r="BK168" i="5"/>
  <c r="BK138" i="5"/>
  <c r="J173" i="5"/>
  <c r="BK244" i="5"/>
  <c r="J250" i="5"/>
  <c r="BK171" i="5"/>
  <c r="BK224" i="5"/>
  <c r="J202" i="5"/>
  <c r="J213" i="5"/>
  <c r="BK143" i="5"/>
  <c r="BK163" i="5"/>
  <c r="J256" i="6"/>
  <c r="J185" i="6"/>
  <c r="J246" i="6"/>
  <c r="J155" i="6"/>
  <c r="BK243" i="6"/>
  <c r="J203" i="6"/>
  <c r="BK261" i="6"/>
  <c r="J251" i="6"/>
  <c r="J143" i="6"/>
  <c r="BK145" i="6"/>
  <c r="J175" i="6"/>
  <c r="J162" i="6"/>
  <c r="BK248" i="6"/>
  <c r="J145" i="6"/>
  <c r="J206" i="6"/>
  <c r="J172" i="6"/>
  <c r="J262" i="6"/>
  <c r="BK199" i="6"/>
  <c r="BK178" i="7"/>
  <c r="J149" i="7"/>
  <c r="J175" i="7"/>
  <c r="J134" i="7"/>
  <c r="BK197" i="7"/>
  <c r="J133" i="7"/>
  <c r="BK187" i="7"/>
  <c r="BK149" i="7"/>
  <c r="BK189" i="7"/>
  <c r="J128" i="7"/>
  <c r="BK193" i="7"/>
  <c r="BK146" i="7"/>
  <c r="J244" i="2"/>
  <c r="J247" i="2"/>
  <c r="BK250" i="2"/>
  <c r="BK171" i="2"/>
  <c r="J253" i="2"/>
  <c r="BK246" i="2"/>
  <c r="BK165" i="2"/>
  <c r="BK175" i="2"/>
  <c r="J155" i="2"/>
  <c r="J211" i="2"/>
  <c r="BK140" i="2"/>
  <c r="J136" i="2"/>
  <c r="BK172" i="2"/>
  <c r="J148" i="2"/>
  <c r="J177" i="2"/>
  <c r="BK263" i="3"/>
  <c r="BK244" i="3"/>
  <c r="BK188" i="3"/>
  <c r="J260" i="3"/>
  <c r="BK205" i="3"/>
  <c r="J249" i="3"/>
  <c r="J171" i="3"/>
  <c r="J250" i="3"/>
  <c r="BK217" i="3"/>
  <c r="BK262" i="3"/>
  <c r="BK208" i="3"/>
  <c r="BK267" i="3"/>
  <c r="J136" i="3"/>
  <c r="BK211" i="3"/>
  <c r="BK272" i="3"/>
  <c r="BK172" i="3"/>
  <c r="J255" i="3"/>
  <c r="J155" i="3"/>
  <c r="J221" i="4"/>
  <c r="BK245" i="4"/>
  <c r="BK153" i="4"/>
  <c r="J263" i="4"/>
  <c r="J220" i="4"/>
  <c r="BK134" i="4"/>
  <c r="BK172" i="4"/>
  <c r="BK233" i="4"/>
  <c r="J169" i="4"/>
  <c r="BK269" i="4"/>
  <c r="J205" i="4"/>
  <c r="BK148" i="4"/>
  <c r="J233" i="4"/>
  <c r="BK205" i="4"/>
  <c r="J267" i="4"/>
  <c r="J188" i="4"/>
  <c r="BK264" i="4"/>
  <c r="BK248" i="4"/>
  <c r="BK177" i="4"/>
  <c r="J237" i="4"/>
  <c r="J181" i="5"/>
  <c r="BK213" i="5"/>
  <c r="BK247" i="5"/>
  <c r="J172" i="5"/>
  <c r="BK250" i="5"/>
  <c r="J191" i="5"/>
  <c r="BK267" i="5"/>
  <c r="BK252" i="5"/>
  <c r="BK157" i="5"/>
  <c r="BK260" i="5"/>
  <c r="BK162" i="5"/>
  <c r="BK153" i="5"/>
  <c r="J246" i="5"/>
  <c r="J255" i="5"/>
  <c r="BK203" i="5"/>
  <c r="J163" i="5"/>
  <c r="BK179" i="5"/>
  <c r="J237" i="5"/>
  <c r="J138" i="5"/>
  <c r="J245" i="6"/>
  <c r="J138" i="6"/>
  <c r="J208" i="6"/>
  <c r="BK266" i="6"/>
  <c r="BK239" i="6"/>
  <c r="BK170" i="6"/>
  <c r="J224" i="6"/>
  <c r="J263" i="6"/>
  <c r="J234" i="6"/>
  <c r="J261" i="6"/>
  <c r="BK138" i="6"/>
  <c r="J169" i="6"/>
  <c r="J272" i="6"/>
  <c r="J171" i="6"/>
  <c r="BK259" i="6"/>
  <c r="BK179" i="6"/>
  <c r="J153" i="6"/>
  <c r="BK251" i="6"/>
  <c r="J150" i="6"/>
  <c r="J146" i="7"/>
  <c r="BK200" i="7"/>
  <c r="J135" i="7"/>
  <c r="BK152" i="7"/>
  <c r="J178" i="7"/>
  <c r="J165" i="7"/>
  <c r="BK196" i="7"/>
  <c r="BK132" i="7"/>
  <c r="J182" i="7"/>
  <c r="J138" i="7"/>
  <c r="J140" i="7"/>
  <c r="J181" i="7"/>
  <c r="BK199" i="7"/>
  <c r="J185" i="7"/>
  <c r="BK134" i="7"/>
  <c r="J254" i="2"/>
  <c r="J150" i="2"/>
  <c r="J175" i="2"/>
  <c r="J255" i="2"/>
  <c r="J217" i="2"/>
  <c r="BK177" i="2"/>
  <c r="BK138" i="2"/>
  <c r="BK255" i="2"/>
  <c r="J251" i="2"/>
  <c r="BK227" i="2"/>
  <c r="J248" i="2"/>
  <c r="BK183" i="2"/>
  <c r="J168" i="2"/>
  <c r="J140" i="2"/>
  <c r="BK220" i="2"/>
  <c r="BK143" i="2"/>
  <c r="BK224" i="2"/>
  <c r="BK221" i="2"/>
  <c r="BK211" i="2"/>
  <c r="BK191" i="2"/>
  <c r="J170" i="2"/>
  <c r="BK160" i="2"/>
  <c r="J157" i="2"/>
  <c r="BK148" i="2"/>
  <c r="J134" i="2"/>
  <c r="BK179" i="2"/>
  <c r="BK150" i="2"/>
  <c r="BK199" i="2"/>
  <c r="J191" i="2"/>
  <c r="J237" i="3"/>
  <c r="BK239" i="3"/>
  <c r="BK191" i="3"/>
  <c r="J165" i="3"/>
  <c r="J256" i="3"/>
  <c r="BK261" i="3"/>
  <c r="J163" i="3"/>
  <c r="J254" i="3"/>
  <c r="BK246" i="3"/>
  <c r="BK165" i="3"/>
  <c r="BK253" i="3"/>
  <c r="BK224" i="3"/>
  <c r="BK227" i="3"/>
  <c r="BK138" i="3"/>
  <c r="BK265" i="3"/>
  <c r="J211" i="3"/>
  <c r="BK171" i="3"/>
  <c r="J246" i="3"/>
  <c r="J162" i="3"/>
  <c r="J234" i="3"/>
  <c r="J188" i="3"/>
  <c r="J138" i="3"/>
  <c r="J261" i="3"/>
  <c r="BK269" i="3"/>
  <c r="J179" i="3"/>
  <c r="J157" i="3"/>
  <c r="J262" i="4"/>
  <c r="J173" i="4"/>
  <c r="J208" i="4"/>
  <c r="BK157" i="4"/>
  <c r="J138" i="4"/>
  <c r="BK255" i="4"/>
  <c r="BK243" i="4"/>
  <c r="J265" i="4"/>
  <c r="J234" i="4"/>
  <c r="J150" i="4"/>
  <c r="J217" i="4"/>
  <c r="J170" i="4"/>
  <c r="J162" i="4"/>
  <c r="J214" i="4"/>
  <c r="J168" i="4"/>
  <c r="J136" i="4"/>
  <c r="J249" i="4"/>
  <c r="J269" i="4"/>
  <c r="J239" i="4"/>
  <c r="BK183" i="4"/>
  <c r="BK265" i="4"/>
  <c r="BK250" i="4"/>
  <c r="BK211" i="4"/>
  <c r="BK139" i="4"/>
  <c r="J224" i="4"/>
  <c r="BK272" i="5"/>
  <c r="J269" i="5"/>
  <c r="J264" i="5"/>
  <c r="J183" i="5"/>
  <c r="J267" i="5"/>
  <c r="J217" i="5"/>
  <c r="BK183" i="5"/>
  <c r="BK134" i="5"/>
  <c r="BK263" i="5"/>
  <c r="J171" i="5"/>
  <c r="BK139" i="5"/>
  <c r="J256" i="5"/>
  <c r="J221" i="5"/>
  <c r="J253" i="5"/>
  <c r="BK255" i="5"/>
  <c r="BK206" i="5"/>
  <c r="J169" i="5"/>
  <c r="J248" i="5"/>
  <c r="J206" i="5"/>
  <c r="J185" i="5"/>
  <c r="BK165" i="5"/>
  <c r="BK211" i="5"/>
  <c r="J165" i="5"/>
  <c r="BK245" i="5"/>
  <c r="J162" i="5"/>
  <c r="J257" i="6"/>
  <c r="BK244" i="6"/>
  <c r="BK168" i="6"/>
  <c r="J255" i="6"/>
  <c r="BK165" i="6"/>
  <c r="J139" i="6"/>
  <c r="BK249" i="6"/>
  <c r="BK220" i="6"/>
  <c r="BK169" i="6"/>
  <c r="J247" i="6"/>
  <c r="BK136" i="6"/>
  <c r="BK245" i="6"/>
  <c r="BK202" i="6"/>
  <c r="J227" i="6"/>
  <c r="BK255" i="6"/>
  <c r="BK173" i="6"/>
  <c r="BK167" i="6"/>
  <c r="J243" i="6"/>
  <c r="J179" i="6"/>
  <c r="J258" i="6"/>
  <c r="BK227" i="6"/>
  <c r="BK270" i="6"/>
  <c r="J249" i="6"/>
  <c r="BK265" i="6"/>
  <c r="J148" i="6"/>
  <c r="BK188" i="6"/>
  <c r="J144" i="7"/>
  <c r="BK185" i="7"/>
  <c r="J198" i="7"/>
  <c r="J196" i="7"/>
  <c r="BK162" i="7"/>
  <c r="J203" i="7"/>
  <c r="BK156" i="7"/>
  <c r="J195" i="7"/>
  <c r="J168" i="7"/>
  <c r="J154" i="7"/>
  <c r="J153" i="2"/>
  <c r="BK173" i="2"/>
  <c r="BK248" i="2"/>
  <c r="BK206" i="2"/>
  <c r="BK157" i="2"/>
  <c r="BK258" i="2"/>
  <c r="BK252" i="2"/>
  <c r="J249" i="2"/>
  <c r="J205" i="2"/>
  <c r="J165" i="2"/>
  <c r="J237" i="2"/>
  <c r="J206" i="2"/>
  <c r="J234" i="2"/>
  <c r="J227" i="2"/>
  <c r="BK155" i="2"/>
  <c r="BK258" i="3"/>
  <c r="BK260" i="3"/>
  <c r="BK199" i="3"/>
  <c r="J160" i="3"/>
  <c r="BK255" i="3"/>
  <c r="J177" i="3"/>
  <c r="J140" i="3"/>
  <c r="BK245" i="3"/>
  <c r="BK259" i="3"/>
  <c r="J227" i="3"/>
  <c r="BK237" i="3"/>
  <c r="J272" i="3"/>
  <c r="J224" i="3"/>
  <c r="J203" i="3"/>
  <c r="J268" i="3"/>
  <c r="J214" i="3"/>
  <c r="J263" i="3"/>
  <c r="J148" i="3"/>
  <c r="BK177" i="3"/>
  <c r="J265" i="3"/>
  <c r="BK160" i="3"/>
  <c r="BK266" i="4"/>
  <c r="BK268" i="4"/>
  <c r="BK188" i="4"/>
  <c r="BK145" i="4"/>
  <c r="BK261" i="4"/>
  <c r="BK140" i="4"/>
  <c r="BK163" i="4"/>
  <c r="BK237" i="4"/>
  <c r="J257" i="4"/>
  <c r="J181" i="4"/>
  <c r="BK165" i="4"/>
  <c r="J255" i="4"/>
  <c r="BK203" i="4"/>
  <c r="BK143" i="4"/>
  <c r="J243" i="4"/>
  <c r="J206" i="4"/>
  <c r="J163" i="4"/>
  <c r="BK257" i="4"/>
  <c r="BK138" i="4"/>
  <c r="BK259" i="4"/>
  <c r="J191" i="4"/>
  <c r="J266" i="4"/>
  <c r="J157" i="4"/>
  <c r="BK214" i="5"/>
  <c r="J234" i="5"/>
  <c r="BK249" i="5"/>
  <c r="J177" i="5"/>
  <c r="J258" i="5"/>
  <c r="BK199" i="5"/>
  <c r="J155" i="5"/>
  <c r="J211" i="5"/>
  <c r="BK136" i="5"/>
  <c r="J220" i="5"/>
  <c r="BK155" i="5"/>
  <c r="J239" i="5"/>
  <c r="J160" i="5"/>
  <c r="BK227" i="5"/>
  <c r="J205" i="5"/>
  <c r="BK167" i="5"/>
  <c r="BK208" i="5"/>
  <c r="J252" i="5"/>
  <c r="BK191" i="5"/>
  <c r="J134" i="5"/>
  <c r="J202" i="6"/>
  <c r="BK148" i="6"/>
  <c r="J217" i="6"/>
  <c r="BK143" i="6"/>
  <c r="BK221" i="6"/>
  <c r="J205" i="6"/>
  <c r="BK262" i="6"/>
  <c r="BK177" i="6"/>
  <c r="J253" i="6"/>
  <c r="BK185" i="6"/>
  <c r="BK233" i="6"/>
  <c r="BK254" i="6"/>
  <c r="J168" i="6"/>
  <c r="J270" i="6"/>
  <c r="BK211" i="6"/>
  <c r="J188" i="6"/>
  <c r="BK268" i="6"/>
  <c r="J254" i="6"/>
  <c r="BK224" i="6"/>
  <c r="BK250" i="6"/>
  <c r="J269" i="6"/>
  <c r="J260" i="6"/>
  <c r="BK181" i="6"/>
  <c r="J165" i="6"/>
  <c r="BK234" i="6"/>
  <c r="J186" i="7"/>
  <c r="BK137" i="7"/>
  <c r="J137" i="7"/>
  <c r="BK154" i="7"/>
  <c r="BK198" i="7"/>
  <c r="J201" i="7"/>
  <c r="J152" i="7"/>
  <c r="BK184" i="7"/>
  <c r="BK190" i="7"/>
  <c r="J153" i="7"/>
  <c r="J190" i="7"/>
  <c r="BK188" i="7"/>
  <c r="J162" i="7"/>
  <c r="J191" i="7"/>
  <c r="BK135" i="7"/>
  <c r="J220" i="2"/>
  <c r="J252" i="2"/>
  <c r="BK251" i="2"/>
  <c r="J179" i="2"/>
  <c r="BK168" i="2"/>
  <c r="BK136" i="2"/>
  <c r="BK254" i="2"/>
  <c r="J250" i="2"/>
  <c r="BK243" i="2"/>
  <c r="BK167" i="2"/>
  <c r="BK188" i="2"/>
  <c r="BK169" i="2"/>
  <c r="J143" i="2"/>
  <c r="J224" i="2"/>
  <c r="J185" i="2"/>
  <c r="BK239" i="2"/>
  <c r="AS94" i="1"/>
  <c r="J183" i="2"/>
  <c r="BK134" i="2"/>
  <c r="J266" i="3"/>
  <c r="BK220" i="3"/>
  <c r="BK168" i="3"/>
  <c r="BK155" i="3"/>
  <c r="BK248" i="3"/>
  <c r="BK170" i="3"/>
  <c r="BK143" i="3"/>
  <c r="J247" i="3"/>
  <c r="BK173" i="3"/>
  <c r="BK257" i="3"/>
  <c r="J208" i="3"/>
  <c r="J245" i="3"/>
  <c r="BK179" i="3"/>
  <c r="J248" i="3"/>
  <c r="J206" i="3"/>
  <c r="BK153" i="3"/>
  <c r="J172" i="3"/>
  <c r="J269" i="3"/>
  <c r="J213" i="3"/>
  <c r="J183" i="3"/>
  <c r="J264" i="3"/>
  <c r="BK134" i="3"/>
  <c r="BK256" i="3"/>
  <c r="J160" i="4"/>
  <c r="BK267" i="4"/>
  <c r="BK221" i="4"/>
  <c r="J177" i="4"/>
  <c r="J148" i="4"/>
  <c r="J258" i="4"/>
  <c r="BK199" i="4"/>
  <c r="BK136" i="4"/>
  <c r="BK260" i="4"/>
  <c r="BK239" i="4"/>
  <c r="J179" i="4"/>
  <c r="BK256" i="4"/>
  <c r="J183" i="4"/>
  <c r="J270" i="5"/>
  <c r="J266" i="5"/>
  <c r="J203" i="5"/>
  <c r="J259" i="5"/>
  <c r="J199" i="5"/>
  <c r="BK269" i="5"/>
  <c r="BK256" i="5"/>
  <c r="J214" i="5"/>
  <c r="BK177" i="5"/>
  <c r="J268" i="5"/>
  <c r="BK261" i="5"/>
  <c r="BK169" i="5"/>
  <c r="J143" i="5"/>
  <c r="BK258" i="5"/>
  <c r="J249" i="5"/>
  <c r="J260" i="5"/>
  <c r="BK243" i="5"/>
  <c r="BK170" i="5"/>
  <c r="BK150" i="5"/>
  <c r="BK233" i="5"/>
  <c r="J208" i="5"/>
  <c r="BK172" i="5"/>
  <c r="J245" i="5"/>
  <c r="BK185" i="5"/>
  <c r="J140" i="5"/>
  <c r="J233" i="5"/>
  <c r="J139" i="5"/>
  <c r="BK252" i="6"/>
  <c r="J191" i="6"/>
  <c r="J264" i="6"/>
  <c r="J220" i="6"/>
  <c r="BK163" i="6"/>
  <c r="BK258" i="6"/>
  <c r="J237" i="6"/>
  <c r="BK213" i="6"/>
  <c r="BK150" i="6"/>
  <c r="BK134" i="6"/>
  <c r="J250" i="6"/>
  <c r="BK217" i="6"/>
  <c r="BK237" i="6"/>
  <c r="BK171" i="6"/>
  <c r="BK139" i="6"/>
  <c r="J266" i="6"/>
  <c r="J214" i="6"/>
  <c r="BK191" i="6"/>
  <c r="BK272" i="6"/>
  <c r="BK257" i="6"/>
  <c r="J233" i="6"/>
  <c r="J157" i="6"/>
  <c r="BK206" i="6"/>
  <c r="BK267" i="6"/>
  <c r="J183" i="6"/>
  <c r="J170" i="6"/>
  <c r="J248" i="6"/>
  <c r="BK155" i="6"/>
  <c r="BK165" i="7"/>
  <c r="J183" i="7"/>
  <c r="BK195" i="7"/>
  <c r="J145" i="7"/>
  <c r="J193" i="7"/>
  <c r="BK159" i="7"/>
  <c r="BK147" i="7"/>
  <c r="J159" i="7"/>
  <c r="J147" i="7"/>
  <c r="BK144" i="7"/>
  <c r="BK175" i="7"/>
  <c r="BK194" i="7"/>
  <c r="J184" i="7"/>
  <c r="BK130" i="7"/>
  <c r="BK237" i="2"/>
  <c r="BK217" i="2"/>
  <c r="BK234" i="2"/>
  <c r="J258" i="2"/>
  <c r="BK247" i="2"/>
  <c r="J203" i="2"/>
  <c r="BK256" i="2"/>
  <c r="BK213" i="2"/>
  <c r="BK203" i="2"/>
  <c r="J181" i="2"/>
  <c r="J145" i="2"/>
  <c r="BK208" i="2"/>
  <c r="BK162" i="2"/>
  <c r="J138" i="2"/>
  <c r="J243" i="2"/>
  <c r="J173" i="2"/>
  <c r="BK170" i="2"/>
  <c r="J202" i="2"/>
  <c r="BK153" i="2"/>
  <c r="J169" i="2"/>
  <c r="J243" i="3"/>
  <c r="BK243" i="3"/>
  <c r="J202" i="3"/>
  <c r="BK185" i="3"/>
  <c r="BK157" i="3"/>
  <c r="BK252" i="3"/>
  <c r="J168" i="3"/>
  <c r="J134" i="3"/>
  <c r="J244" i="3"/>
  <c r="BK162" i="3"/>
  <c r="J251" i="3"/>
  <c r="BK206" i="3"/>
  <c r="BK167" i="3"/>
  <c r="J270" i="3"/>
  <c r="BK221" i="3"/>
  <c r="J170" i="3"/>
  <c r="J217" i="3"/>
  <c r="J139" i="3"/>
  <c r="J220" i="3"/>
  <c r="J185" i="3"/>
  <c r="J267" i="3"/>
  <c r="J175" i="3"/>
  <c r="BK266" i="3"/>
  <c r="BK233" i="3"/>
  <c r="J153" i="3"/>
  <c r="BK247" i="4"/>
  <c r="J250" i="4"/>
  <c r="J203" i="4"/>
  <c r="BK175" i="4"/>
  <c r="J140" i="4"/>
  <c r="J260" i="4"/>
  <c r="J248" i="4"/>
  <c r="BK179" i="4"/>
  <c r="J246" i="4"/>
  <c r="BK191" i="4"/>
  <c r="J254" i="4"/>
  <c r="J199" i="4"/>
  <c r="BK227" i="4"/>
  <c r="BK254" i="4"/>
  <c r="J211" i="4"/>
  <c r="J167" i="4"/>
  <c r="BK270" i="4"/>
  <c r="J245" i="4"/>
  <c r="BK208" i="4"/>
  <c r="J153" i="4"/>
  <c r="J259" i="4"/>
  <c r="J202" i="4"/>
  <c r="BK170" i="4"/>
  <c r="BK272" i="4"/>
  <c r="BK258" i="4"/>
  <c r="BK206" i="4"/>
  <c r="J134" i="4"/>
  <c r="J252" i="4"/>
  <c r="BK171" i="4"/>
  <c r="BK262" i="5"/>
  <c r="BK237" i="5"/>
  <c r="J254" i="5"/>
  <c r="BK202" i="5"/>
  <c r="BK175" i="5"/>
  <c r="J262" i="5"/>
  <c r="J224" i="5"/>
  <c r="BK173" i="5"/>
  <c r="BK264" i="5"/>
  <c r="J175" i="5"/>
  <c r="BK160" i="5"/>
  <c r="J261" i="5"/>
  <c r="BK251" i="5"/>
  <c r="BK254" i="5"/>
  <c r="J251" i="5"/>
  <c r="BK265" i="5"/>
  <c r="BK148" i="5"/>
  <c r="BK220" i="5"/>
  <c r="J168" i="5"/>
  <c r="BK221" i="5"/>
  <c r="BK181" i="5"/>
  <c r="J247" i="5"/>
  <c r="J167" i="5"/>
  <c r="J136" i="5"/>
  <c r="BK246" i="6"/>
  <c r="J181" i="6"/>
  <c r="J244" i="6"/>
  <c r="BK203" i="6"/>
  <c r="J134" i="6"/>
  <c r="J259" i="6"/>
  <c r="BK253" i="6"/>
  <c r="BK162" i="6"/>
  <c r="J136" i="6"/>
  <c r="J268" i="6"/>
  <c r="J211" i="6"/>
  <c r="BK175" i="6"/>
  <c r="J167" i="6"/>
  <c r="J140" i="6"/>
  <c r="BK205" i="6"/>
  <c r="BK153" i="6"/>
  <c r="BK201" i="7"/>
  <c r="J132" i="7"/>
  <c r="BK145" i="7"/>
  <c r="J199" i="7"/>
  <c r="BK168" i="7"/>
  <c r="J197" i="7"/>
  <c r="BK140" i="7"/>
  <c r="J187" i="7"/>
  <c r="BK128" i="7"/>
  <c r="BK183" i="7"/>
  <c r="BK202" i="7"/>
  <c r="BK174" i="7"/>
  <c r="BK203" i="7"/>
  <c r="BK186" i="7"/>
  <c r="J174" i="7"/>
  <c r="J200" i="7"/>
  <c r="J189" i="7"/>
  <c r="BK153" i="7"/>
  <c r="BK131" i="7"/>
  <c r="R142" i="5" l="1"/>
  <c r="BK152" i="5"/>
  <c r="J152" i="5"/>
  <c r="J101" i="5"/>
  <c r="R176" i="5"/>
  <c r="T242" i="5"/>
  <c r="T241" i="5"/>
  <c r="P142" i="6"/>
  <c r="R152" i="6"/>
  <c r="P182" i="6"/>
  <c r="T182" i="6"/>
  <c r="BK142" i="2"/>
  <c r="J142" i="2" s="1"/>
  <c r="J99" i="2" s="1"/>
  <c r="T147" i="2"/>
  <c r="T152" i="2"/>
  <c r="BK182" i="2"/>
  <c r="J182" i="2" s="1"/>
  <c r="J106" i="2" s="1"/>
  <c r="R207" i="2"/>
  <c r="P242" i="2"/>
  <c r="P241" i="2"/>
  <c r="P133" i="3"/>
  <c r="R142" i="3"/>
  <c r="T147" i="3"/>
  <c r="P159" i="3"/>
  <c r="R176" i="3"/>
  <c r="R182" i="3"/>
  <c r="P242" i="3"/>
  <c r="P241" i="3" s="1"/>
  <c r="T133" i="4"/>
  <c r="T147" i="4"/>
  <c r="T152" i="4"/>
  <c r="BK176" i="4"/>
  <c r="BK158" i="4" s="1"/>
  <c r="J158" i="4" s="1"/>
  <c r="J103" i="4" s="1"/>
  <c r="J176" i="4"/>
  <c r="J105" i="4"/>
  <c r="P182" i="4"/>
  <c r="P242" i="4"/>
  <c r="P241" i="4"/>
  <c r="R133" i="5"/>
  <c r="BK159" i="5"/>
  <c r="J159" i="5" s="1"/>
  <c r="J104" i="5" s="1"/>
  <c r="BK207" i="5"/>
  <c r="J207" i="5"/>
  <c r="J107" i="5"/>
  <c r="T133" i="6"/>
  <c r="P152" i="6"/>
  <c r="BK182" i="6"/>
  <c r="J182" i="6"/>
  <c r="J106" i="6"/>
  <c r="BK242" i="6"/>
  <c r="BK241" i="6" s="1"/>
  <c r="J241" i="6" s="1"/>
  <c r="J109" i="6" s="1"/>
  <c r="J242" i="6"/>
  <c r="J110" i="6" s="1"/>
  <c r="R147" i="6"/>
  <c r="R176" i="6"/>
  <c r="P242" i="6"/>
  <c r="P241" i="6"/>
  <c r="P127" i="7"/>
  <c r="P126" i="7"/>
  <c r="BK147" i="2"/>
  <c r="J147" i="2"/>
  <c r="J100" i="2"/>
  <c r="R152" i="2"/>
  <c r="BK207" i="2"/>
  <c r="J207" i="2" s="1"/>
  <c r="J107" i="2" s="1"/>
  <c r="BK133" i="3"/>
  <c r="BK132" i="3" s="1"/>
  <c r="J132" i="3" s="1"/>
  <c r="J97" i="3" s="1"/>
  <c r="J133" i="3"/>
  <c r="J98" i="3"/>
  <c r="R147" i="3"/>
  <c r="BK182" i="3"/>
  <c r="J182" i="3" s="1"/>
  <c r="J106" i="3" s="1"/>
  <c r="R242" i="3"/>
  <c r="R241" i="3"/>
  <c r="R133" i="4"/>
  <c r="BK159" i="4"/>
  <c r="J159" i="4"/>
  <c r="J104" i="4"/>
  <c r="BK207" i="4"/>
  <c r="J207" i="4"/>
  <c r="J107" i="4"/>
  <c r="T133" i="5"/>
  <c r="P147" i="5"/>
  <c r="T152" i="5"/>
  <c r="P176" i="5"/>
  <c r="P207" i="5"/>
  <c r="BK147" i="6"/>
  <c r="J147" i="6" s="1"/>
  <c r="J100" i="6" s="1"/>
  <c r="R159" i="6"/>
  <c r="P207" i="6"/>
  <c r="BK155" i="7"/>
  <c r="J155" i="7"/>
  <c r="J102" i="7"/>
  <c r="T133" i="2"/>
  <c r="R147" i="2"/>
  <c r="T159" i="2"/>
  <c r="R176" i="2"/>
  <c r="R133" i="3"/>
  <c r="T142" i="3"/>
  <c r="BK152" i="3"/>
  <c r="J152" i="3"/>
  <c r="J101" i="3"/>
  <c r="T152" i="3"/>
  <c r="T132" i="3" s="1"/>
  <c r="BK176" i="3"/>
  <c r="J176" i="3"/>
  <c r="J105" i="3" s="1"/>
  <c r="T176" i="3"/>
  <c r="T182" i="3"/>
  <c r="T242" i="3"/>
  <c r="T241" i="3"/>
  <c r="BK142" i="4"/>
  <c r="J142" i="4"/>
  <c r="J99" i="4"/>
  <c r="P152" i="4"/>
  <c r="P207" i="4"/>
  <c r="P142" i="5"/>
  <c r="P132" i="5" s="1"/>
  <c r="P131" i="5" s="1"/>
  <c r="AU98" i="1" s="1"/>
  <c r="R147" i="5"/>
  <c r="BK182" i="5"/>
  <c r="J182" i="5"/>
  <c r="J106" i="5"/>
  <c r="P242" i="5"/>
  <c r="P241" i="5"/>
  <c r="T142" i="6"/>
  <c r="T159" i="6"/>
  <c r="R207" i="6"/>
  <c r="R127" i="7"/>
  <c r="R126" i="7"/>
  <c r="R142" i="7"/>
  <c r="P150" i="7"/>
  <c r="P141" i="7" s="1"/>
  <c r="T155" i="7"/>
  <c r="BK133" i="2"/>
  <c r="J133" i="2"/>
  <c r="J98" i="2"/>
  <c r="BK159" i="2"/>
  <c r="J159" i="2" s="1"/>
  <c r="J104" i="2" s="1"/>
  <c r="P207" i="2"/>
  <c r="BK242" i="2"/>
  <c r="J242" i="2"/>
  <c r="J110" i="2"/>
  <c r="P147" i="3"/>
  <c r="P182" i="3"/>
  <c r="BK242" i="3"/>
  <c r="J242" i="3"/>
  <c r="J110" i="3"/>
  <c r="P133" i="4"/>
  <c r="P147" i="4"/>
  <c r="R159" i="4"/>
  <c r="R182" i="4"/>
  <c r="T242" i="4"/>
  <c r="T241" i="4"/>
  <c r="T142" i="5"/>
  <c r="P152" i="5"/>
  <c r="P182" i="5"/>
  <c r="T182" i="5"/>
  <c r="P133" i="6"/>
  <c r="T152" i="6"/>
  <c r="BK176" i="6"/>
  <c r="J176" i="6" s="1"/>
  <c r="J105" i="6" s="1"/>
  <c r="R242" i="6"/>
  <c r="R241" i="6"/>
  <c r="T127" i="7"/>
  <c r="T126" i="7"/>
  <c r="P155" i="7"/>
  <c r="P142" i="2"/>
  <c r="BK152" i="2"/>
  <c r="J152" i="2"/>
  <c r="J101" i="2"/>
  <c r="T182" i="2"/>
  <c r="P142" i="3"/>
  <c r="R159" i="3"/>
  <c r="P207" i="3"/>
  <c r="R142" i="4"/>
  <c r="T159" i="4"/>
  <c r="T176" i="4"/>
  <c r="BK242" i="4"/>
  <c r="J242" i="4" s="1"/>
  <c r="J110" i="4" s="1"/>
  <c r="BK142" i="5"/>
  <c r="J142" i="5"/>
  <c r="J99" i="5"/>
  <c r="T147" i="5"/>
  <c r="BK176" i="5"/>
  <c r="J176" i="5"/>
  <c r="J105" i="5"/>
  <c r="R242" i="5"/>
  <c r="R241" i="5"/>
  <c r="BK159" i="6"/>
  <c r="J159" i="6" s="1"/>
  <c r="J104" i="6" s="1"/>
  <c r="T207" i="6"/>
  <c r="T142" i="7"/>
  <c r="BK180" i="7"/>
  <c r="J180" i="7" s="1"/>
  <c r="J104" i="7" s="1"/>
  <c r="P133" i="2"/>
  <c r="T142" i="2"/>
  <c r="R159" i="2"/>
  <c r="P182" i="2"/>
  <c r="BK142" i="3"/>
  <c r="J142" i="3" s="1"/>
  <c r="J99" i="3" s="1"/>
  <c r="R152" i="3"/>
  <c r="BK207" i="3"/>
  <c r="J207" i="3"/>
  <c r="J107" i="3" s="1"/>
  <c r="BK147" i="4"/>
  <c r="J147" i="4"/>
  <c r="J100" i="4"/>
  <c r="P159" i="4"/>
  <c r="T182" i="4"/>
  <c r="R242" i="4"/>
  <c r="R241" i="4" s="1"/>
  <c r="BK147" i="5"/>
  <c r="J147" i="5"/>
  <c r="J100" i="5"/>
  <c r="R152" i="5"/>
  <c r="T176" i="5"/>
  <c r="R182" i="5"/>
  <c r="R142" i="6"/>
  <c r="P159" i="6"/>
  <c r="R182" i="6"/>
  <c r="R155" i="7"/>
  <c r="R142" i="2"/>
  <c r="R132" i="2" s="1"/>
  <c r="P152" i="2"/>
  <c r="BK176" i="2"/>
  <c r="J176" i="2"/>
  <c r="J105" i="2"/>
  <c r="R182" i="2"/>
  <c r="R242" i="2"/>
  <c r="R241" i="2"/>
  <c r="T133" i="3"/>
  <c r="T159" i="3"/>
  <c r="T207" i="3"/>
  <c r="T142" i="4"/>
  <c r="BK182" i="4"/>
  <c r="J182" i="4"/>
  <c r="J106" i="4"/>
  <c r="T159" i="5"/>
  <c r="BK242" i="5"/>
  <c r="J242" i="5" s="1"/>
  <c r="J110" i="5" s="1"/>
  <c r="R133" i="6"/>
  <c r="R132" i="6"/>
  <c r="T147" i="6"/>
  <c r="BK207" i="6"/>
  <c r="J207" i="6"/>
  <c r="J107" i="6" s="1"/>
  <c r="P142" i="7"/>
  <c r="T150" i="7"/>
  <c r="R180" i="7"/>
  <c r="R179" i="7" s="1"/>
  <c r="P152" i="3"/>
  <c r="BK133" i="4"/>
  <c r="J133" i="4" s="1"/>
  <c r="J98" i="4" s="1"/>
  <c r="R147" i="4"/>
  <c r="R152" i="4"/>
  <c r="R176" i="4"/>
  <c r="R207" i="4"/>
  <c r="BK133" i="5"/>
  <c r="J133" i="5"/>
  <c r="J98" i="5"/>
  <c r="P159" i="5"/>
  <c r="P158" i="5"/>
  <c r="T207" i="5"/>
  <c r="BK142" i="6"/>
  <c r="J142" i="6"/>
  <c r="J99" i="6"/>
  <c r="BK152" i="6"/>
  <c r="J152" i="6"/>
  <c r="J101" i="6"/>
  <c r="T176" i="6"/>
  <c r="T242" i="6"/>
  <c r="T241" i="6"/>
  <c r="BK127" i="7"/>
  <c r="J127" i="7"/>
  <c r="J98" i="7" s="1"/>
  <c r="R150" i="7"/>
  <c r="P180" i="7"/>
  <c r="P179" i="7"/>
  <c r="R133" i="2"/>
  <c r="P147" i="2"/>
  <c r="P159" i="2"/>
  <c r="P176" i="2"/>
  <c r="P158" i="2" s="1"/>
  <c r="T176" i="2"/>
  <c r="T207" i="2"/>
  <c r="T242" i="2"/>
  <c r="T241" i="2"/>
  <c r="BK147" i="3"/>
  <c r="J147" i="3"/>
  <c r="J100" i="3"/>
  <c r="BK159" i="3"/>
  <c r="J159" i="3" s="1"/>
  <c r="J104" i="3" s="1"/>
  <c r="P176" i="3"/>
  <c r="R207" i="3"/>
  <c r="P142" i="4"/>
  <c r="BK152" i="4"/>
  <c r="J152" i="4"/>
  <c r="J101" i="4"/>
  <c r="P176" i="4"/>
  <c r="T207" i="4"/>
  <c r="P133" i="5"/>
  <c r="R159" i="5"/>
  <c r="R207" i="5"/>
  <c r="BK133" i="6"/>
  <c r="P147" i="6"/>
  <c r="P176" i="6"/>
  <c r="BK142" i="7"/>
  <c r="BK141" i="7" s="1"/>
  <c r="J141" i="7" s="1"/>
  <c r="J99" i="7" s="1"/>
  <c r="BK150" i="7"/>
  <c r="J150" i="7"/>
  <c r="J101" i="7"/>
  <c r="T180" i="7"/>
  <c r="T179" i="7" s="1"/>
  <c r="BK156" i="5"/>
  <c r="J156" i="5"/>
  <c r="J102" i="5"/>
  <c r="BK238" i="5"/>
  <c r="J238" i="5" s="1"/>
  <c r="J108" i="5" s="1"/>
  <c r="BK156" i="6"/>
  <c r="J156" i="6"/>
  <c r="J102" i="6"/>
  <c r="BK238" i="4"/>
  <c r="J238" i="4"/>
  <c r="J108" i="4" s="1"/>
  <c r="BK271" i="6"/>
  <c r="J271" i="6"/>
  <c r="J111" i="6"/>
  <c r="BK156" i="4"/>
  <c r="J156" i="4" s="1"/>
  <c r="J102" i="4" s="1"/>
  <c r="BK156" i="2"/>
  <c r="J156" i="2"/>
  <c r="J102" i="2"/>
  <c r="BK238" i="2"/>
  <c r="BK158" i="2" s="1"/>
  <c r="J158" i="2" s="1"/>
  <c r="J103" i="2" s="1"/>
  <c r="J238" i="2"/>
  <c r="J108" i="2" s="1"/>
  <c r="BK257" i="2"/>
  <c r="J257" i="2"/>
  <c r="J111" i="2"/>
  <c r="BK238" i="3"/>
  <c r="J238" i="3" s="1"/>
  <c r="J108" i="3" s="1"/>
  <c r="BK156" i="3"/>
  <c r="J156" i="3"/>
  <c r="J102" i="3"/>
  <c r="BK271" i="3"/>
  <c r="J271" i="3"/>
  <c r="J111" i="3" s="1"/>
  <c r="BK271" i="5"/>
  <c r="J271" i="5"/>
  <c r="J111" i="5"/>
  <c r="BK238" i="6"/>
  <c r="J238" i="6" s="1"/>
  <c r="J108" i="6" s="1"/>
  <c r="BK271" i="4"/>
  <c r="J271" i="4"/>
  <c r="J111" i="4"/>
  <c r="BK204" i="7"/>
  <c r="J204" i="7"/>
  <c r="J105" i="7" s="1"/>
  <c r="J122" i="7"/>
  <c r="BF175" i="7"/>
  <c r="BF182" i="7"/>
  <c r="BF186" i="7"/>
  <c r="BF194" i="7"/>
  <c r="BF130" i="7"/>
  <c r="BF132" i="7"/>
  <c r="BF156" i="7"/>
  <c r="BF202" i="7"/>
  <c r="F92" i="7"/>
  <c r="BF145" i="7"/>
  <c r="BF198" i="7"/>
  <c r="J133" i="6"/>
  <c r="J98" i="6"/>
  <c r="E115" i="7"/>
  <c r="BF162" i="7"/>
  <c r="BF188" i="7"/>
  <c r="BF192" i="7"/>
  <c r="J119" i="7"/>
  <c r="BF134" i="7"/>
  <c r="BF189" i="7"/>
  <c r="BF133" i="7"/>
  <c r="BF137" i="7"/>
  <c r="BF144" i="7"/>
  <c r="BF147" i="7"/>
  <c r="BF168" i="7"/>
  <c r="BF181" i="7"/>
  <c r="BF185" i="7"/>
  <c r="BF190" i="7"/>
  <c r="BF131" i="7"/>
  <c r="BF135" i="7"/>
  <c r="BF165" i="7"/>
  <c r="BF193" i="7"/>
  <c r="BF199" i="7"/>
  <c r="BF201" i="7"/>
  <c r="BF203" i="7"/>
  <c r="BF205" i="7"/>
  <c r="BF149" i="7"/>
  <c r="BF153" i="7"/>
  <c r="BF187" i="7"/>
  <c r="BF197" i="7"/>
  <c r="BF200" i="7"/>
  <c r="BF128" i="7"/>
  <c r="BF140" i="7"/>
  <c r="BF159" i="7"/>
  <c r="BF178" i="7"/>
  <c r="BF184" i="7"/>
  <c r="BF196" i="7"/>
  <c r="BF143" i="7"/>
  <c r="BF138" i="7"/>
  <c r="BF152" i="7"/>
  <c r="BF154" i="7"/>
  <c r="BF174" i="7"/>
  <c r="BF146" i="7"/>
  <c r="BF151" i="7"/>
  <c r="BF183" i="7"/>
  <c r="BF191" i="7"/>
  <c r="BF195" i="7"/>
  <c r="J125" i="6"/>
  <c r="BF183" i="6"/>
  <c r="BF202" i="6"/>
  <c r="BF211" i="6"/>
  <c r="BF217" i="6"/>
  <c r="BF237" i="6"/>
  <c r="BF249" i="6"/>
  <c r="BF260" i="6"/>
  <c r="F128" i="6"/>
  <c r="BF134" i="6"/>
  <c r="BF157" i="6"/>
  <c r="BF213" i="6"/>
  <c r="BF220" i="6"/>
  <c r="BF267" i="6"/>
  <c r="BF268" i="6"/>
  <c r="E121" i="6"/>
  <c r="BF244" i="6"/>
  <c r="BF259" i="6"/>
  <c r="BF266" i="6"/>
  <c r="BF269" i="6"/>
  <c r="BF270" i="6"/>
  <c r="BK132" i="5"/>
  <c r="BF148" i="6"/>
  <c r="BF167" i="6"/>
  <c r="BF171" i="6"/>
  <c r="BF181" i="6"/>
  <c r="BF185" i="6"/>
  <c r="BF214" i="6"/>
  <c r="BF234" i="6"/>
  <c r="BF255" i="6"/>
  <c r="BF262" i="6"/>
  <c r="BF264" i="6"/>
  <c r="BF163" i="6"/>
  <c r="BF168" i="6"/>
  <c r="BF199" i="6"/>
  <c r="BF227" i="6"/>
  <c r="BF252" i="6"/>
  <c r="BF257" i="6"/>
  <c r="BF261" i="6"/>
  <c r="BF272" i="6"/>
  <c r="BK158" i="5"/>
  <c r="J158" i="5"/>
  <c r="J103" i="5"/>
  <c r="BF136" i="6"/>
  <c r="BF170" i="6"/>
  <c r="BF191" i="6"/>
  <c r="BF233" i="6"/>
  <c r="BF245" i="6"/>
  <c r="BF256" i="6"/>
  <c r="BF258" i="6"/>
  <c r="BF139" i="6"/>
  <c r="BF150" i="6"/>
  <c r="BF205" i="6"/>
  <c r="BF221" i="6"/>
  <c r="BF239" i="6"/>
  <c r="BF246" i="6"/>
  <c r="BF251" i="6"/>
  <c r="BF145" i="6"/>
  <c r="BF153" i="6"/>
  <c r="BF188" i="6"/>
  <c r="BF208" i="6"/>
  <c r="BF248" i="6"/>
  <c r="BF138" i="6"/>
  <c r="BF143" i="6"/>
  <c r="BF155" i="6"/>
  <c r="BF169" i="6"/>
  <c r="BF175" i="6"/>
  <c r="BF179" i="6"/>
  <c r="BF243" i="6"/>
  <c r="BF254" i="6"/>
  <c r="BF265" i="6"/>
  <c r="BF140" i="6"/>
  <c r="BF162" i="6"/>
  <c r="BF165" i="6"/>
  <c r="BF206" i="6"/>
  <c r="BF253" i="6"/>
  <c r="BK241" i="5"/>
  <c r="J241" i="5"/>
  <c r="J109" i="5"/>
  <c r="J128" i="6"/>
  <c r="BF160" i="6"/>
  <c r="BF177" i="6"/>
  <c r="BF203" i="6"/>
  <c r="BF172" i="6"/>
  <c r="BF173" i="6"/>
  <c r="BF224" i="6"/>
  <c r="BF247" i="6"/>
  <c r="BF250" i="6"/>
  <c r="BF263" i="6"/>
  <c r="J89" i="5"/>
  <c r="BF170" i="5"/>
  <c r="BF253" i="5"/>
  <c r="E121" i="5"/>
  <c r="BF171" i="5"/>
  <c r="BF202" i="5"/>
  <c r="BF134" i="5"/>
  <c r="BF160" i="5"/>
  <c r="BF169" i="5"/>
  <c r="BF175" i="5"/>
  <c r="BF243" i="5"/>
  <c r="BF244" i="5"/>
  <c r="BF252" i="5"/>
  <c r="BF256" i="5"/>
  <c r="BF143" i="5"/>
  <c r="BF162" i="5"/>
  <c r="BF173" i="5"/>
  <c r="BF213" i="5"/>
  <c r="BF199" i="5"/>
  <c r="BF203" i="5"/>
  <c r="BF257" i="5"/>
  <c r="BF258" i="5"/>
  <c r="BF262" i="5"/>
  <c r="BF267" i="5"/>
  <c r="BF139" i="5"/>
  <c r="BF157" i="5"/>
  <c r="BF172" i="5"/>
  <c r="BF179" i="5"/>
  <c r="BF246" i="5"/>
  <c r="BF248" i="5"/>
  <c r="BF250" i="5"/>
  <c r="J92" i="5"/>
  <c r="BF136" i="5"/>
  <c r="BF155" i="5"/>
  <c r="BF165" i="5"/>
  <c r="BF167" i="5"/>
  <c r="BF177" i="5"/>
  <c r="BF181" i="5"/>
  <c r="BF185" i="5"/>
  <c r="BF205" i="5"/>
  <c r="BF211" i="5"/>
  <c r="BF247" i="5"/>
  <c r="BF254" i="5"/>
  <c r="BF265" i="5"/>
  <c r="BF153" i="5"/>
  <c r="BF183" i="5"/>
  <c r="BF206" i="5"/>
  <c r="BF217" i="5"/>
  <c r="BF220" i="5"/>
  <c r="BF221" i="5"/>
  <c r="BF227" i="5"/>
  <c r="BF237" i="5"/>
  <c r="BF255" i="5"/>
  <c r="BF140" i="5"/>
  <c r="BF208" i="5"/>
  <c r="BF234" i="5"/>
  <c r="BF249" i="5"/>
  <c r="BF259" i="5"/>
  <c r="BF260" i="5"/>
  <c r="BF264" i="5"/>
  <c r="BF266" i="5"/>
  <c r="BF138" i="5"/>
  <c r="BF148" i="5"/>
  <c r="BF233" i="5"/>
  <c r="BF251" i="5"/>
  <c r="BF261" i="5"/>
  <c r="BF270" i="5"/>
  <c r="BF272" i="5"/>
  <c r="F92" i="5"/>
  <c r="BF191" i="5"/>
  <c r="BF214" i="5"/>
  <c r="BF239" i="5"/>
  <c r="BF145" i="5"/>
  <c r="BF150" i="5"/>
  <c r="BF163" i="5"/>
  <c r="BF168" i="5"/>
  <c r="BF188" i="5"/>
  <c r="BF224" i="5"/>
  <c r="BF245" i="5"/>
  <c r="BF263" i="5"/>
  <c r="BF268" i="5"/>
  <c r="BF269" i="5"/>
  <c r="J89" i="4"/>
  <c r="F128" i="4"/>
  <c r="BF139" i="4"/>
  <c r="BF145" i="4"/>
  <c r="BF243" i="4"/>
  <c r="BF261" i="4"/>
  <c r="BK241" i="3"/>
  <c r="J241" i="3"/>
  <c r="J109" i="3" s="1"/>
  <c r="BF140" i="4"/>
  <c r="BF150" i="4"/>
  <c r="BF160" i="4"/>
  <c r="BF165" i="4"/>
  <c r="BF220" i="4"/>
  <c r="BF233" i="4"/>
  <c r="BF251" i="4"/>
  <c r="BF262" i="4"/>
  <c r="BF266" i="4"/>
  <c r="BF270" i="4"/>
  <c r="J128" i="4"/>
  <c r="BF265" i="4"/>
  <c r="BF269" i="4"/>
  <c r="BF272" i="4"/>
  <c r="BF138" i="4"/>
  <c r="BF170" i="4"/>
  <c r="BF179" i="4"/>
  <c r="BF185" i="4"/>
  <c r="BF188" i="4"/>
  <c r="BF214" i="4"/>
  <c r="BF247" i="4"/>
  <c r="BF252" i="4"/>
  <c r="BF268" i="4"/>
  <c r="BF155" i="4"/>
  <c r="BF162" i="4"/>
  <c r="BF171" i="4"/>
  <c r="BF177" i="4"/>
  <c r="BF181" i="4"/>
  <c r="BF199" i="4"/>
  <c r="BF244" i="4"/>
  <c r="BF248" i="4"/>
  <c r="BF267" i="4"/>
  <c r="BF246" i="4"/>
  <c r="BF253" i="4"/>
  <c r="BF254" i="4"/>
  <c r="BF256" i="4"/>
  <c r="BF205" i="4"/>
  <c r="BF206" i="4"/>
  <c r="BF249" i="4"/>
  <c r="BF157" i="4"/>
  <c r="BF173" i="4"/>
  <c r="BF175" i="4"/>
  <c r="BF202" i="4"/>
  <c r="BF227" i="4"/>
  <c r="BF239" i="4"/>
  <c r="BF258" i="4"/>
  <c r="BF260" i="4"/>
  <c r="BF136" i="4"/>
  <c r="BF148" i="4"/>
  <c r="BF167" i="4"/>
  <c r="BF172" i="4"/>
  <c r="BF183" i="4"/>
  <c r="BF250" i="4"/>
  <c r="BF255" i="4"/>
  <c r="BF257" i="4"/>
  <c r="BF264" i="4"/>
  <c r="BF211" i="4"/>
  <c r="E85" i="4"/>
  <c r="BF163" i="4"/>
  <c r="BF168" i="4"/>
  <c r="BF169" i="4"/>
  <c r="BF217" i="4"/>
  <c r="BF221" i="4"/>
  <c r="BF237" i="4"/>
  <c r="BF259" i="4"/>
  <c r="BF134" i="4"/>
  <c r="BF143" i="4"/>
  <c r="BF153" i="4"/>
  <c r="BF191" i="4"/>
  <c r="BF203" i="4"/>
  <c r="BF208" i="4"/>
  <c r="BF213" i="4"/>
  <c r="BF224" i="4"/>
  <c r="BF234" i="4"/>
  <c r="BF245" i="4"/>
  <c r="BF263" i="4"/>
  <c r="J128" i="3"/>
  <c r="BF185" i="3"/>
  <c r="BF203" i="3"/>
  <c r="BF211" i="3"/>
  <c r="BF214" i="3"/>
  <c r="BF220" i="3"/>
  <c r="BF259" i="3"/>
  <c r="BF268" i="3"/>
  <c r="J89" i="3"/>
  <c r="BF138" i="3"/>
  <c r="BF153" i="3"/>
  <c r="BF168" i="3"/>
  <c r="BF266" i="3"/>
  <c r="BF267" i="3"/>
  <c r="BF134" i="3"/>
  <c r="BF143" i="3"/>
  <c r="BF171" i="3"/>
  <c r="BF177" i="3"/>
  <c r="BF179" i="3"/>
  <c r="BF191" i="3"/>
  <c r="BF205" i="3"/>
  <c r="BF227" i="3"/>
  <c r="BF246" i="3"/>
  <c r="BF252" i="3"/>
  <c r="BF257" i="3"/>
  <c r="BF260" i="3"/>
  <c r="BF140" i="3"/>
  <c r="BF148" i="3"/>
  <c r="BF165" i="3"/>
  <c r="BF170" i="3"/>
  <c r="BF237" i="3"/>
  <c r="BF247" i="3"/>
  <c r="BF270" i="3"/>
  <c r="BF136" i="3"/>
  <c r="BF162" i="3"/>
  <c r="BF167" i="3"/>
  <c r="BF175" i="3"/>
  <c r="BF181" i="3"/>
  <c r="BF188" i="3"/>
  <c r="BF234" i="3"/>
  <c r="BF269" i="3"/>
  <c r="BF272" i="3"/>
  <c r="F128" i="3"/>
  <c r="BF157" i="3"/>
  <c r="BF163" i="3"/>
  <c r="BF173" i="3"/>
  <c r="BF199" i="3"/>
  <c r="BF213" i="3"/>
  <c r="BF221" i="3"/>
  <c r="BF233" i="3"/>
  <c r="BF243" i="3"/>
  <c r="BF251" i="3"/>
  <c r="BF253" i="3"/>
  <c r="BF254" i="3"/>
  <c r="BF258" i="3"/>
  <c r="BF255" i="3"/>
  <c r="BF262" i="3"/>
  <c r="BK241" i="2"/>
  <c r="J241" i="2" s="1"/>
  <c r="J109" i="2" s="1"/>
  <c r="BF139" i="3"/>
  <c r="BF239" i="3"/>
  <c r="BF263" i="3"/>
  <c r="E85" i="3"/>
  <c r="BF155" i="3"/>
  <c r="BF265" i="3"/>
  <c r="BF145" i="3"/>
  <c r="BF160" i="3"/>
  <c r="BF169" i="3"/>
  <c r="BF172" i="3"/>
  <c r="BF183" i="3"/>
  <c r="BF150" i="3"/>
  <c r="BF208" i="3"/>
  <c r="BF202" i="3"/>
  <c r="BF206" i="3"/>
  <c r="BF217" i="3"/>
  <c r="BF224" i="3"/>
  <c r="BF244" i="3"/>
  <c r="BF245" i="3"/>
  <c r="BF248" i="3"/>
  <c r="BF249" i="3"/>
  <c r="BF250" i="3"/>
  <c r="BF256" i="3"/>
  <c r="BF261" i="3"/>
  <c r="BF264" i="3"/>
  <c r="BF213" i="2"/>
  <c r="BF171" i="2"/>
  <c r="BF185" i="2"/>
  <c r="BF199" i="2"/>
  <c r="BF217" i="2"/>
  <c r="BF224" i="2"/>
  <c r="J89" i="2"/>
  <c r="E121" i="2"/>
  <c r="BF138" i="2"/>
  <c r="BF162" i="2"/>
  <c r="BF163" i="2"/>
  <c r="BF205" i="2"/>
  <c r="BF234" i="2"/>
  <c r="BF160" i="2"/>
  <c r="BF181" i="2"/>
  <c r="BF183" i="2"/>
  <c r="BF191" i="2"/>
  <c r="BF203" i="2"/>
  <c r="BF211" i="2"/>
  <c r="BF244" i="2"/>
  <c r="BF247" i="2"/>
  <c r="BF165" i="2"/>
  <c r="BF167" i="2"/>
  <c r="BF173" i="2"/>
  <c r="BF175" i="2"/>
  <c r="BF179" i="2"/>
  <c r="BF202" i="2"/>
  <c r="BF206" i="2"/>
  <c r="BF243" i="2"/>
  <c r="BF169" i="2"/>
  <c r="BF227" i="2"/>
  <c r="BF134" i="2"/>
  <c r="BF139" i="2"/>
  <c r="BF148" i="2"/>
  <c r="BF155" i="2"/>
  <c r="BF157" i="2"/>
  <c r="BF168" i="2"/>
  <c r="BF172" i="2"/>
  <c r="BF214" i="2"/>
  <c r="F92" i="2"/>
  <c r="J128" i="2"/>
  <c r="BF220" i="2"/>
  <c r="BF140" i="2"/>
  <c r="BF208" i="2"/>
  <c r="BF221" i="2"/>
  <c r="BF233" i="2"/>
  <c r="BF248" i="2"/>
  <c r="BF250" i="2"/>
  <c r="BF256" i="2"/>
  <c r="BF258" i="2"/>
  <c r="BF145" i="2"/>
  <c r="BF150" i="2"/>
  <c r="BF153" i="2"/>
  <c r="BF237" i="2"/>
  <c r="BF245" i="2"/>
  <c r="BF252" i="2"/>
  <c r="BF254" i="2"/>
  <c r="BF255" i="2"/>
  <c r="BF143" i="2"/>
  <c r="BF170" i="2"/>
  <c r="BF177" i="2"/>
  <c r="BF188" i="2"/>
  <c r="BF246" i="2"/>
  <c r="BF251" i="2"/>
  <c r="BF136" i="2"/>
  <c r="BF239" i="2"/>
  <c r="BF249" i="2"/>
  <c r="BF253" i="2"/>
  <c r="J33" i="4"/>
  <c r="AV97" i="1" s="1"/>
  <c r="F35" i="5"/>
  <c r="BB98" i="1"/>
  <c r="F33" i="3"/>
  <c r="AZ96" i="1"/>
  <c r="J33" i="6"/>
  <c r="AV99" i="1"/>
  <c r="F36" i="3"/>
  <c r="BC96" i="1"/>
  <c r="F36" i="6"/>
  <c r="BC99" i="1"/>
  <c r="F35" i="3"/>
  <c r="BB96" i="1" s="1"/>
  <c r="F37" i="5"/>
  <c r="BD98" i="1"/>
  <c r="F33" i="4"/>
  <c r="AZ97" i="1"/>
  <c r="F33" i="5"/>
  <c r="AZ98" i="1"/>
  <c r="F36" i="7"/>
  <c r="BC100" i="1"/>
  <c r="F35" i="2"/>
  <c r="BB95" i="1"/>
  <c r="F35" i="4"/>
  <c r="BB97" i="1" s="1"/>
  <c r="J33" i="7"/>
  <c r="AV100" i="1"/>
  <c r="F37" i="2"/>
  <c r="BD95" i="1"/>
  <c r="J33" i="5"/>
  <c r="AV98" i="1"/>
  <c r="F37" i="7"/>
  <c r="BD100" i="1"/>
  <c r="F33" i="2"/>
  <c r="AZ95" i="1"/>
  <c r="F36" i="5"/>
  <c r="BC98" i="1" s="1"/>
  <c r="F35" i="7"/>
  <c r="BB100" i="1"/>
  <c r="F36" i="2"/>
  <c r="BC95" i="1"/>
  <c r="F36" i="4"/>
  <c r="BC97" i="1"/>
  <c r="F33" i="7"/>
  <c r="AZ100" i="1"/>
  <c r="F37" i="3"/>
  <c r="BD96" i="1"/>
  <c r="F33" i="6"/>
  <c r="AZ99" i="1" s="1"/>
  <c r="J33" i="3"/>
  <c r="AV96" i="1"/>
  <c r="F37" i="6"/>
  <c r="BD99" i="1"/>
  <c r="J33" i="2"/>
  <c r="AV95" i="1"/>
  <c r="F37" i="4"/>
  <c r="BD97" i="1"/>
  <c r="F35" i="6"/>
  <c r="BB99" i="1"/>
  <c r="BK132" i="2" l="1"/>
  <c r="BK131" i="2" s="1"/>
  <c r="J131" i="2" s="1"/>
  <c r="J30" i="2" s="1"/>
  <c r="AG95" i="1" s="1"/>
  <c r="BK158" i="6"/>
  <c r="J158" i="6" s="1"/>
  <c r="J103" i="6" s="1"/>
  <c r="BK241" i="4"/>
  <c r="J241" i="4" s="1"/>
  <c r="J109" i="4" s="1"/>
  <c r="R158" i="5"/>
  <c r="T158" i="3"/>
  <c r="T131" i="3"/>
  <c r="T158" i="6"/>
  <c r="R158" i="2"/>
  <c r="R131" i="2"/>
  <c r="R158" i="3"/>
  <c r="R131" i="3" s="1"/>
  <c r="P125" i="7"/>
  <c r="AU100" i="1"/>
  <c r="T158" i="4"/>
  <c r="P132" i="6"/>
  <c r="R132" i="3"/>
  <c r="T132" i="4"/>
  <c r="T131" i="4"/>
  <c r="T132" i="2"/>
  <c r="T132" i="5"/>
  <c r="BK132" i="6"/>
  <c r="BK131" i="6" s="1"/>
  <c r="J131" i="6" s="1"/>
  <c r="J96" i="6" s="1"/>
  <c r="J132" i="6"/>
  <c r="J97" i="6"/>
  <c r="P132" i="4"/>
  <c r="BK158" i="3"/>
  <c r="J158" i="3" s="1"/>
  <c r="J103" i="3" s="1"/>
  <c r="T158" i="5"/>
  <c r="P132" i="2"/>
  <c r="P131" i="2"/>
  <c r="AU95" i="1"/>
  <c r="R141" i="7"/>
  <c r="BK132" i="4"/>
  <c r="J132" i="4"/>
  <c r="J97" i="4"/>
  <c r="T158" i="2"/>
  <c r="T132" i="6"/>
  <c r="T131" i="6" s="1"/>
  <c r="R132" i="4"/>
  <c r="P158" i="3"/>
  <c r="P158" i="4"/>
  <c r="R158" i="6"/>
  <c r="R131" i="6"/>
  <c r="T141" i="7"/>
  <c r="T125" i="7"/>
  <c r="R158" i="4"/>
  <c r="R125" i="7"/>
  <c r="R132" i="5"/>
  <c r="R131" i="5" s="1"/>
  <c r="P158" i="6"/>
  <c r="P132" i="3"/>
  <c r="P131" i="3"/>
  <c r="AU96" i="1"/>
  <c r="J142" i="7"/>
  <c r="J100" i="7"/>
  <c r="BK126" i="7"/>
  <c r="J126" i="7"/>
  <c r="J97" i="7"/>
  <c r="BK179" i="7"/>
  <c r="J179" i="7"/>
  <c r="J103" i="7" s="1"/>
  <c r="BK131" i="5"/>
  <c r="J131" i="5"/>
  <c r="J96" i="5"/>
  <c r="J132" i="5"/>
  <c r="J97" i="5"/>
  <c r="BK131" i="4"/>
  <c r="J131" i="4"/>
  <c r="J30" i="4" s="1"/>
  <c r="AG97" i="1" s="1"/>
  <c r="BK131" i="3"/>
  <c r="J131" i="3" s="1"/>
  <c r="J30" i="3" s="1"/>
  <c r="AG96" i="1" s="1"/>
  <c r="J34" i="4"/>
  <c r="AW97" i="1"/>
  <c r="AT97" i="1"/>
  <c r="F34" i="3"/>
  <c r="BA96" i="1"/>
  <c r="BD94" i="1"/>
  <c r="W33" i="1"/>
  <c r="J34" i="5"/>
  <c r="AW98" i="1"/>
  <c r="AT98" i="1"/>
  <c r="AZ94" i="1"/>
  <c r="W29" i="1"/>
  <c r="J34" i="3"/>
  <c r="AW96" i="1"/>
  <c r="AT96" i="1"/>
  <c r="J34" i="2"/>
  <c r="AW95" i="1"/>
  <c r="AT95" i="1" s="1"/>
  <c r="J34" i="7"/>
  <c r="AW100" i="1" s="1"/>
  <c r="AT100" i="1" s="1"/>
  <c r="F34" i="4"/>
  <c r="BA97" i="1"/>
  <c r="BB94" i="1"/>
  <c r="AX94" i="1"/>
  <c r="F34" i="2"/>
  <c r="BA95" i="1"/>
  <c r="BC94" i="1"/>
  <c r="AY94" i="1"/>
  <c r="J34" i="6"/>
  <c r="AW99" i="1"/>
  <c r="AT99" i="1"/>
  <c r="F34" i="5"/>
  <c r="BA98" i="1"/>
  <c r="F34" i="6"/>
  <c r="BA99" i="1"/>
  <c r="F34" i="7"/>
  <c r="BA100" i="1"/>
  <c r="J132" i="2" l="1"/>
  <c r="J97" i="2" s="1"/>
  <c r="T131" i="5"/>
  <c r="P131" i="6"/>
  <c r="AU99" i="1" s="1"/>
  <c r="R131" i="4"/>
  <c r="P131" i="4"/>
  <c r="AU97" i="1"/>
  <c r="T131" i="2"/>
  <c r="BK125" i="7"/>
  <c r="J125" i="7"/>
  <c r="J96" i="7"/>
  <c r="AN97" i="1"/>
  <c r="J96" i="4"/>
  <c r="AN96" i="1"/>
  <c r="J96" i="3"/>
  <c r="J39" i="4"/>
  <c r="AN95" i="1"/>
  <c r="J96" i="2"/>
  <c r="J39" i="3"/>
  <c r="J39" i="2"/>
  <c r="W32" i="1"/>
  <c r="J30" i="6"/>
  <c r="AG99" i="1"/>
  <c r="AN99" i="1"/>
  <c r="J30" i="5"/>
  <c r="AG98" i="1"/>
  <c r="AN98" i="1"/>
  <c r="AV94" i="1"/>
  <c r="AK29" i="1" s="1"/>
  <c r="BA94" i="1"/>
  <c r="AW94" i="1"/>
  <c r="AK30" i="1"/>
  <c r="W31" i="1"/>
  <c r="J39" i="6" l="1"/>
  <c r="J39" i="5"/>
  <c r="J30" i="7"/>
  <c r="AG100" i="1"/>
  <c r="AG94" i="1"/>
  <c r="AK26" i="1"/>
  <c r="AK35" i="1"/>
  <c r="AU94" i="1"/>
  <c r="W30" i="1"/>
  <c r="AT94" i="1"/>
  <c r="AN94" i="1"/>
  <c r="J39" i="7" l="1"/>
  <c r="AN100" i="1"/>
</calcChain>
</file>

<file path=xl/sharedStrings.xml><?xml version="1.0" encoding="utf-8"?>
<sst xmlns="http://schemas.openxmlformats.org/spreadsheetml/2006/main" count="9856" uniqueCount="912">
  <si>
    <t>Export Komplet</t>
  </si>
  <si>
    <t/>
  </si>
  <si>
    <t>2.0</t>
  </si>
  <si>
    <t>False</t>
  </si>
  <si>
    <t>{83f64cd9-6815-46e9-ac51-8a294c3aed29}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</si>
  <si>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</si>
  <si>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</si>
  <si>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</si>
  <si>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</si>
  <si>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</si>
  <si>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</si>
  <si>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</si>
  <si>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</si>
  <si>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03/2024-05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</si>
  <si>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</si>
  <si>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</si>
  <si>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striech ubytovacích blokov a spojovacej chodby</t>
  </si>
  <si>
    <t>JKSO:</t>
  </si>
  <si>
    <t>KS:</t>
  </si>
  <si>
    <t>Miesto:</t>
  </si>
  <si>
    <t>Tornaľa</t>
  </si>
  <si>
    <t>Dátum:</t>
  </si>
  <si>
    <t>10. 4. 2024</t>
  </si>
  <si>
    <t>Objednávateľ:</t>
  </si>
  <si>
    <t>IČO:</t>
  </si>
  <si>
    <t>DD a DSS Tornaľa</t>
  </si>
  <si>
    <t>IČ DPH:</t>
  </si>
  <si>
    <t>Zhotoviteľ:</t>
  </si>
  <si>
    <t>Vyplň údaj</t>
  </si>
  <si>
    <t>Projektant:</t>
  </si>
  <si>
    <t>STAVOMAT RS s.r.o., Rimavská Sobota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</si>
  <si>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</si>
  <si>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</si>
  <si>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</si>
  <si>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</si>
  <si>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</si>
  <si>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</si>
  <si>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</si>
  <si>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</si>
  <si>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</si>
  <si>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</si>
  <si>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</si>
  <si>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</si>
  <si>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</si>
  <si>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</si>
  <si>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</si>
  <si>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</si>
  <si>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</si>
  <si>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</si>
  <si>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</si>
  <si>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</si>
  <si>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</si>
  <si>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</si>
  <si>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</si>
  <si>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</si>
  <si>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</si>
  <si>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</si>
  <si>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</si>
  <si>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</si>
  <si>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</si>
  <si>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</si>
  <si>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</si>
  <si>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</si>
  <si>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</si>
  <si>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</si>
  <si>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</si>
  <si>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</si>
  <si>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</si>
  <si>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</si>
  <si>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</si>
  <si>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</si>
  <si>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</si>
  <si>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</si>
  <si>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</si>
  <si>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</si>
  <si>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</si>
  <si>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</si>
  <si>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</si>
  <si>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</si>
  <si>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</si>
  <si>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03/2024-A5</t>
  </si>
  <si>
    <t>Blok A5</t>
  </si>
  <si>
    <t>STA</t>
  </si>
  <si>
    <t>1</t>
  </si>
  <si>
    <t>{f0c4a369-6f04-4d96-863a-0cab54b14119}</t>
  </si>
  <si>
    <t>03/2024-A6</t>
  </si>
  <si>
    <t>Blok A6</t>
  </si>
  <si>
    <t>{bd3710cf-2169-44fd-aca2-2a364791973a}</t>
  </si>
  <si>
    <t>03/2024-A7</t>
  </si>
  <si>
    <t>Blok A7</t>
  </si>
  <si>
    <t>{747e2f20-c37e-4b07-ad38-94ddf2aee159}</t>
  </si>
  <si>
    <t>03/2024-A8</t>
  </si>
  <si>
    <t>Blok A8</t>
  </si>
  <si>
    <t>{c0ff300a-fee0-4957-9acf-27f4c07d6702}</t>
  </si>
  <si>
    <t>03/2024-A9</t>
  </si>
  <si>
    <t>Blok A9</t>
  </si>
  <si>
    <t>{2ef5aa4e-8326-4093-b58c-9ff0cf493058}</t>
  </si>
  <si>
    <t>03/2024-Spoj.chodba</t>
  </si>
  <si>
    <t>Spojovacia chodba</t>
  </si>
  <si>
    <t>{882941c6-6b04-444a-ac0b-3f807e7b5e94}</t>
  </si>
  <si>
    <t>KRYCÍ LIST ROZPOČTU</t>
  </si>
  <si>
    <t>Objekt:</t>
  </si>
  <si>
    <t>03/2024-A5 - Blok A5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</si>
  <si>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</si>
  <si>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</si>
  <si>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</si>
  <si>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</si>
  <si>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</si>
  <si>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</si>
  <si>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</si>
  <si>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</si>
  <si>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</si>
  <si>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</si>
  <si>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</si>
  <si>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</si>
  <si>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striech, povlakové krytiny</t>
  </si>
  <si>
    <t xml:space="preserve">    713 - Izolácie tepelné</t>
  </si>
  <si>
    <t xml:space="preserve">    762 - Konštrukcie tesárske</t>
  </si>
  <si>
    <t xml:space="preserve">    764 - Konštrukcie klampiarske</t>
  </si>
  <si>
    <t xml:space="preserve">    784 - Maľby</t>
  </si>
  <si>
    <t>M - Práce a dodávky M</t>
  </si>
  <si>
    <t xml:space="preserve">    21-M - Elektromontáže</t>
  </si>
  <si>
    <t xml:space="preserve">    OST - Ostatné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</si>
  <si>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</si>
  <si>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</si>
  <si>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</si>
  <si>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</si>
  <si>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</si>
  <si>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</si>
  <si>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</si>
  <si>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</si>
  <si>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</si>
  <si>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</si>
  <si>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</si>
  <si>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</si>
  <si>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</si>
  <si>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</si>
  <si>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</si>
  <si>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</si>
  <si>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</si>
  <si>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</si>
  <si>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311321315.S</t>
  </si>
  <si>
    <t>Betón nadzákladových múrov, železový (bez výstuže) tr. C 20/25</t>
  </si>
  <si>
    <t>m3</t>
  </si>
  <si>
    <t>4</t>
  </si>
  <si>
    <t>2</t>
  </si>
  <si>
    <t>46140373</t>
  </si>
  <si>
    <t>VV</t>
  </si>
  <si>
    <t>0,11*(12,745+14,2+12,745+14,2)*0,56+0,25*(14,2+12,475+14,2)*0,2</t>
  </si>
  <si>
    <t>311351101.S</t>
  </si>
  <si>
    <t>Debnenie nadzákladových múrov jednostranné, zhotovenie-dielce</t>
  </si>
  <si>
    <t>m2</t>
  </si>
  <si>
    <t>2042279474</t>
  </si>
  <si>
    <t>12,745*0,56+(14,2+12,475+14,2)*0,76</t>
  </si>
  <si>
    <t>311351102.S</t>
  </si>
  <si>
    <t>Debnenie nadzákladových múrov jednostranné, odstránenie-dielce</t>
  </si>
  <si>
    <t>-156290941</t>
  </si>
  <si>
    <t>311361821.S</t>
  </si>
  <si>
    <t>Výstuž nadzákladových múrov B500 (10505)</t>
  </si>
  <si>
    <t>t</t>
  </si>
  <si>
    <t>-1876054979</t>
  </si>
  <si>
    <t>5</t>
  </si>
  <si>
    <t>342272051.S</t>
  </si>
  <si>
    <t>Priečky z pórobetónových tvárnic hladkých s objemovou hmotnosťou do 600 kg/m3 hrúbky 150 mm</t>
  </si>
  <si>
    <t>-1726701440</t>
  </si>
  <si>
    <t>(14,2+12,745+14,2)*0,75</t>
  </si>
  <si>
    <t>Vodorovné konštrukcie</t>
  </si>
  <si>
    <t>6</t>
  </si>
  <si>
    <t>417391151.S</t>
  </si>
  <si>
    <t>Montáž obkladu betónových konštrukcií vykonaný súčasne s betónovaním extrudovaným polystyrénom</t>
  </si>
  <si>
    <t>1470993615</t>
  </si>
  <si>
    <t>(12,745+14,2+12,745)*0,2</t>
  </si>
  <si>
    <t>7</t>
  </si>
  <si>
    <t>M</t>
  </si>
  <si>
    <t>283750001800.S</t>
  </si>
  <si>
    <t>Doska XPS 300 hr. 50 mm</t>
  </si>
  <si>
    <t>8</t>
  </si>
  <si>
    <t>1795346364</t>
  </si>
  <si>
    <t>7,938*1,05 'Prepočítané koeficientom množstva</t>
  </si>
  <si>
    <t>Úpravy povrchov, podlahy, osadenie</t>
  </si>
  <si>
    <t>621460361.S</t>
  </si>
  <si>
    <t xml:space="preserve">Vonkajšia omietka podhľadov </t>
  </si>
  <si>
    <t>1158377290</t>
  </si>
  <si>
    <t>14,2*0,6+14,2*0,4</t>
  </si>
  <si>
    <t>9</t>
  </si>
  <si>
    <t>625250201.S</t>
  </si>
  <si>
    <t>Kontaktný zatepľovací systém z bieleho EPS hr. 20 mm, skrutkovacie kotvy</t>
  </si>
  <si>
    <t>288942081</t>
  </si>
  <si>
    <t>Ostatné konštrukcie a práce-búranie</t>
  </si>
  <si>
    <t>10</t>
  </si>
  <si>
    <t>941941031.S</t>
  </si>
  <si>
    <t>Montáž lešenia ľahkého pracovného radového s podlahami šírky od 0,80 do 1,00 m, výšky do 10 m</t>
  </si>
  <si>
    <t>-2038117743</t>
  </si>
  <si>
    <t>13,875*2*3,8</t>
  </si>
  <si>
    <t>11</t>
  </si>
  <si>
    <t>941941831.S</t>
  </si>
  <si>
    <t>Demontáž lešenia ľahkého pracovného radového s podlahami šírky nad 0,80 do 1,00 m, výšky do 10 m</t>
  </si>
  <si>
    <t>1644421858</t>
  </si>
  <si>
    <t>99</t>
  </si>
  <si>
    <t>Presun hmôt HSV</t>
  </si>
  <si>
    <t>12</t>
  </si>
  <si>
    <t>999281111.S</t>
  </si>
  <si>
    <t>Presun hmôt pre opravy a údržbu objektov vrátane vonkajších plášťov výšky do 25 m</t>
  </si>
  <si>
    <t>-9306893</t>
  </si>
  <si>
    <t>PSV</t>
  </si>
  <si>
    <t>Práce a dodávky PSV</t>
  </si>
  <si>
    <t>712</t>
  </si>
  <si>
    <t>Izolácie striech, povlakové krytiny</t>
  </si>
  <si>
    <t>13</t>
  </si>
  <si>
    <t>712370060.S</t>
  </si>
  <si>
    <t>Zhotovenie povlakovej krytiny striech plochých do 10° PVC-P fóliou celoplošne lepenou so zvarením spoju</t>
  </si>
  <si>
    <t>16</t>
  </si>
  <si>
    <t>1158009909</t>
  </si>
  <si>
    <t>185+(12,745+13,9+12,745)*0,35</t>
  </si>
  <si>
    <t>14</t>
  </si>
  <si>
    <t>283220002000.S</t>
  </si>
  <si>
    <t>Hydroizolačná fólia PVC-P hr. 1,5 mm izolácia plochých striech</t>
  </si>
  <si>
    <t>32</t>
  </si>
  <si>
    <t>1557826709</t>
  </si>
  <si>
    <t>15</t>
  </si>
  <si>
    <t>712370070.S</t>
  </si>
  <si>
    <t>Zhotovenie povlakovej krytiny striech plochých do 10° PVC-P fóliou upevnenou prikotvením so zvarením spoju</t>
  </si>
  <si>
    <t>-986332705</t>
  </si>
  <si>
    <t>13,52*12,745</t>
  </si>
  <si>
    <t>-1630066495</t>
  </si>
  <si>
    <t>198,1588*1,15 'Prepočítané koeficientom množstva</t>
  </si>
  <si>
    <t>17</t>
  </si>
  <si>
    <t>311970001500.S</t>
  </si>
  <si>
    <t>Vrut do dĺžky 150 mm na upevnenie do kombi dosiek</t>
  </si>
  <si>
    <t>ks</t>
  </si>
  <si>
    <t>1235225543</t>
  </si>
  <si>
    <t>18</t>
  </si>
  <si>
    <t>712973240.S</t>
  </si>
  <si>
    <t>Detaily k PVC-P fóliam osadenie vetracích komínkov</t>
  </si>
  <si>
    <t>2101002676</t>
  </si>
  <si>
    <t>19</t>
  </si>
  <si>
    <t>283220002300.S</t>
  </si>
  <si>
    <t>Hydroizolačná fólia PVC-P hr. 2,0 mm izolácia plochých striech</t>
  </si>
  <si>
    <t>1196027297</t>
  </si>
  <si>
    <t>283770004000.S</t>
  </si>
  <si>
    <t>Odvetrávací komín pre PVC-P fólie, výška 225 mm, priemer 75 mm</t>
  </si>
  <si>
    <t>-1361113810</t>
  </si>
  <si>
    <t>21</t>
  </si>
  <si>
    <t>311690001000.S</t>
  </si>
  <si>
    <t>Rozperný nit 6x30 mm do betónu, hliníkový</t>
  </si>
  <si>
    <t>-897461281</t>
  </si>
  <si>
    <t>22</t>
  </si>
  <si>
    <t>712990040.S</t>
  </si>
  <si>
    <t>Položenie geotextílie vodorovne alebo zvislo na strechy ploché do 10°</t>
  </si>
  <si>
    <t>-684558901</t>
  </si>
  <si>
    <t>23</t>
  </si>
  <si>
    <t>693110004500.S</t>
  </si>
  <si>
    <t>Geotextília polypropylénová netkaná 300 g/m2</t>
  </si>
  <si>
    <t>1609422194</t>
  </si>
  <si>
    <t>185*1,15 'Prepočítané koeficientom množstva</t>
  </si>
  <si>
    <t>24</t>
  </si>
  <si>
    <t>998712101.S</t>
  </si>
  <si>
    <t>Presun hmôt pre izoláciu povlakovej krytiny v objektoch výšky do 6 m</t>
  </si>
  <si>
    <t>-232358069</t>
  </si>
  <si>
    <t>713</t>
  </si>
  <si>
    <t>Izolácie tepelné</t>
  </si>
  <si>
    <t>25</t>
  </si>
  <si>
    <t>713141230.S</t>
  </si>
  <si>
    <t>Montáž tepelnej izolácie striech plochých do 10°, dvojvrstvová prilep. za studena</t>
  </si>
  <si>
    <t>728848059</t>
  </si>
  <si>
    <t>26</t>
  </si>
  <si>
    <t>631440033400.S</t>
  </si>
  <si>
    <t>Doska tepelnoizolačná hr. 150 mm, izolácia pre zateplenie plochých striech</t>
  </si>
  <si>
    <t>676738393</t>
  </si>
  <si>
    <t>13,52*12,745*2*1,15</t>
  </si>
  <si>
    <t>27</t>
  </si>
  <si>
    <t>998713101.S</t>
  </si>
  <si>
    <t>Presun hmôt pre izolácie tepelné v objektoch výšky do 6 m</t>
  </si>
  <si>
    <t>1469961577</t>
  </si>
  <si>
    <t>762</t>
  </si>
  <si>
    <t>Konštrukcie tesárske</t>
  </si>
  <si>
    <t>28</t>
  </si>
  <si>
    <t>762342812.S</t>
  </si>
  <si>
    <t>Demontáž latovania striech so sklonom do 60° pri osovej vzdialenosti lát 0,22 - 0,50 m, -0,00500 t</t>
  </si>
  <si>
    <t>627519614</t>
  </si>
  <si>
    <t>13,9*12,745</t>
  </si>
  <si>
    <t>29</t>
  </si>
  <si>
    <t>762331813.S</t>
  </si>
  <si>
    <t>Demontáž viazaných konštrukcií krovov so sklonom do 60°, prierezovej plochy 224 - 288 cm2, -0,02400 t</t>
  </si>
  <si>
    <t>m</t>
  </si>
  <si>
    <t>1826415118</t>
  </si>
  <si>
    <t>"stĺp</t>
  </si>
  <si>
    <t>9*0,65</t>
  </si>
  <si>
    <t>30</t>
  </si>
  <si>
    <t>762332120.S</t>
  </si>
  <si>
    <t>Montáž viazaných konštrukcií krovov striech z reziva priemernej plochy 120 - 224 cm2</t>
  </si>
  <si>
    <t>1205361434</t>
  </si>
  <si>
    <t>"krokva</t>
  </si>
  <si>
    <t>46*3,5+46*4</t>
  </si>
  <si>
    <t>31</t>
  </si>
  <si>
    <t>762332130.S</t>
  </si>
  <si>
    <t>Montáž viazaných konštrukcií krovov striech z reziva priemernej plochy 224 - 288 cm2</t>
  </si>
  <si>
    <t>-1672385852</t>
  </si>
  <si>
    <t>"pomúrnica</t>
  </si>
  <si>
    <t>2*13,9</t>
  </si>
  <si>
    <t>"väznica</t>
  </si>
  <si>
    <t>3*13,9+9*2,5</t>
  </si>
  <si>
    <t>Súčet</t>
  </si>
  <si>
    <t>605120002900.S</t>
  </si>
  <si>
    <t>Hranoly z mäkkého reziva neopracované hranené akosť I</t>
  </si>
  <si>
    <t>-1766575314</t>
  </si>
  <si>
    <t>0,626+0,132+1,126+0,608+3,220+3,68</t>
  </si>
  <si>
    <t>9,392*1,1 'Prepočítané koeficientom množstva</t>
  </si>
  <si>
    <t>33</t>
  </si>
  <si>
    <t>762341003.S</t>
  </si>
  <si>
    <t>Montáž debnenia jednoduchých striech, na krokvy a kontralaty z dosiek s vetracou medzerou</t>
  </si>
  <si>
    <t>149741642</t>
  </si>
  <si>
    <t>34</t>
  </si>
  <si>
    <t>607260000300.S</t>
  </si>
  <si>
    <t>Doska OSB nebrúsená hr. 18 mm</t>
  </si>
  <si>
    <t>1723289917</t>
  </si>
  <si>
    <t>185*1,1</t>
  </si>
  <si>
    <t>35</t>
  </si>
  <si>
    <t>762395000.S</t>
  </si>
  <si>
    <t>Spojovacie prostriedky pre viazané konštrukcie krovov, debnenie a laťovanie, nadstrešné konštr., spádové kliny - svorky, dosky, klince, pásová oceľ, vruty</t>
  </si>
  <si>
    <t>-882535604</t>
  </si>
  <si>
    <t>36</t>
  </si>
  <si>
    <t>998762102.S</t>
  </si>
  <si>
    <t>Presun hmôt pre konštrukcie tesárske v objektoch výšky do 12 m</t>
  </si>
  <si>
    <t>1235218276</t>
  </si>
  <si>
    <t>764</t>
  </si>
  <si>
    <t>Konštrukcie klampiarske</t>
  </si>
  <si>
    <t>37</t>
  </si>
  <si>
    <t>764312822.S</t>
  </si>
  <si>
    <t>Demontáž krytiny hladkej strešnej z tabúľ 2000 x 670 mm, do 30st.,  -0,00751t</t>
  </si>
  <si>
    <t>-332150136</t>
  </si>
  <si>
    <t>"plocha strechy</t>
  </si>
  <si>
    <t>14,2*13,125</t>
  </si>
  <si>
    <t>38</t>
  </si>
  <si>
    <t>764430840.S</t>
  </si>
  <si>
    <t>Demontáž oplechovania múrov a nadmuroviek rš od 330 do 500 mm,  -0,00230t</t>
  </si>
  <si>
    <t>-1819266206</t>
  </si>
  <si>
    <t>2*14,2+2*13,125</t>
  </si>
  <si>
    <t>39</t>
  </si>
  <si>
    <t>764341831.S</t>
  </si>
  <si>
    <t>Demontáž odvetrávacieho komína na vlnitej, hladkej, drážkovej krytine do 30° D do 250 mm,  -0,00305t</t>
  </si>
  <si>
    <t>256496856</t>
  </si>
  <si>
    <t>40</t>
  </si>
  <si>
    <t>764326220.S</t>
  </si>
  <si>
    <t>Oplechovanie okapu z pozinkovaného farbeného PZf plechu vrátane podkladového plechu r.š. 500 mm</t>
  </si>
  <si>
    <t>89933751</t>
  </si>
  <si>
    <t>"kO</t>
  </si>
  <si>
    <t>14,2</t>
  </si>
  <si>
    <t>41</t>
  </si>
  <si>
    <t>764430420.S</t>
  </si>
  <si>
    <t>Oplechovanie muriva a atík z pozinkovaného farbeného PZf plechu, vrátane rohov r.š. 300 mm</t>
  </si>
  <si>
    <t>462604980</t>
  </si>
  <si>
    <t>"kA</t>
  </si>
  <si>
    <t>40,60</t>
  </si>
  <si>
    <t>42</t>
  </si>
  <si>
    <t>764171174</t>
  </si>
  <si>
    <t>Montáž klampiarskych prvkov - odvetrávací komínček priemer 125 mm, sklon strechy do 30°</t>
  </si>
  <si>
    <t>48739408</t>
  </si>
  <si>
    <t>43</t>
  </si>
  <si>
    <t>764352421.S</t>
  </si>
  <si>
    <t>Žľaby z pozinkovaného farbeného PZf plechu, pododkvapové polkruhové r.š. 150 mm</t>
  </si>
  <si>
    <t>-2138327139</t>
  </si>
  <si>
    <t>"K1</t>
  </si>
  <si>
    <t>44</t>
  </si>
  <si>
    <t>764359412.S</t>
  </si>
  <si>
    <t>Kotlík kónický z pozinkovaného farbeného PZf plechu, pre rúry s priemerom od 100 do 125 mm</t>
  </si>
  <si>
    <t>-1330547471</t>
  </si>
  <si>
    <t>"K2</t>
  </si>
  <si>
    <t>45</t>
  </si>
  <si>
    <t>764454434.S</t>
  </si>
  <si>
    <t>Montáž kruhových kolien z pozinkovaného farbeného PZf plechu, pre zvodové rúry s priemerom 60 - 150 mm</t>
  </si>
  <si>
    <t>-2076653731</t>
  </si>
  <si>
    <t>"K3</t>
  </si>
  <si>
    <t>"K5</t>
  </si>
  <si>
    <t>46</t>
  </si>
  <si>
    <t>553440004200.S</t>
  </si>
  <si>
    <t>Koleno lisované pozink farebný 45°, priemer 125 mm</t>
  </si>
  <si>
    <t>256782328</t>
  </si>
  <si>
    <t>47</t>
  </si>
  <si>
    <t>764454454.S</t>
  </si>
  <si>
    <t>Zvodové rúry z pozinkovaného farbeného PZf plechu, kruhové priemer 125 mm</t>
  </si>
  <si>
    <t>-542907742</t>
  </si>
  <si>
    <t>"K4</t>
  </si>
  <si>
    <t>48</t>
  </si>
  <si>
    <t>998764101.S</t>
  </si>
  <si>
    <t>Presun hmôt pre konštrukcie klampiarske v objektoch výšky do 6 m</t>
  </si>
  <si>
    <t>147196489</t>
  </si>
  <si>
    <t>784</t>
  </si>
  <si>
    <t>Maľby</t>
  </si>
  <si>
    <t>49</t>
  </si>
  <si>
    <t>784426111.S</t>
  </si>
  <si>
    <t>Maľby vonkajšie ručne nanášané, dvojnásobné na jemnozrnný podklad výšky do 3,80 m</t>
  </si>
  <si>
    <t>-1679842493</t>
  </si>
  <si>
    <t>Práce a dodávky M</t>
  </si>
  <si>
    <t>21-M</t>
  </si>
  <si>
    <t>Elektromontáže</t>
  </si>
  <si>
    <t>50</t>
  </si>
  <si>
    <t>Pol1</t>
  </si>
  <si>
    <t>Uzemňovacie vedenie na povrchu FeZn do 120 mm2</t>
  </si>
  <si>
    <t>64</t>
  </si>
  <si>
    <t>-93957541</t>
  </si>
  <si>
    <t>51</t>
  </si>
  <si>
    <t>Pol2</t>
  </si>
  <si>
    <t>HR-Podpera PV 23</t>
  </si>
  <si>
    <t>256</t>
  </si>
  <si>
    <t>-1228984909</t>
  </si>
  <si>
    <t>52</t>
  </si>
  <si>
    <t>Pol3</t>
  </si>
  <si>
    <t>HR-Podpera PV 21 + plast. Podložka</t>
  </si>
  <si>
    <t>-348468326</t>
  </si>
  <si>
    <t>53</t>
  </si>
  <si>
    <t>Pol4</t>
  </si>
  <si>
    <t>Lano šesťpramenné pozinkovaný 024320 pevnosť 1270 MPa D 8mm</t>
  </si>
  <si>
    <t>kg</t>
  </si>
  <si>
    <t>-1724405551</t>
  </si>
  <si>
    <t>54</t>
  </si>
  <si>
    <t>Pol29</t>
  </si>
  <si>
    <t>Zachyt.tyč včít.upevnenia na strešný hrebeň do 3 m dľžky tyče</t>
  </si>
  <si>
    <t>-402744457</t>
  </si>
  <si>
    <t>55</t>
  </si>
  <si>
    <t>Pol9</t>
  </si>
  <si>
    <t>HR-Svorka SJ01</t>
  </si>
  <si>
    <t>960886470</t>
  </si>
  <si>
    <t>56</t>
  </si>
  <si>
    <t>Pol10</t>
  </si>
  <si>
    <t>HR-Betónový podstavec</t>
  </si>
  <si>
    <t>427403039</t>
  </si>
  <si>
    <t>57</t>
  </si>
  <si>
    <t>Pol11</t>
  </si>
  <si>
    <t>HR-Zberná tyč JP15</t>
  </si>
  <si>
    <t>1195600959</t>
  </si>
  <si>
    <t>58</t>
  </si>
  <si>
    <t>Pol12</t>
  </si>
  <si>
    <t>HR-Ochranná strieška OS 01</t>
  </si>
  <si>
    <t>-713291958</t>
  </si>
  <si>
    <t>59</t>
  </si>
  <si>
    <t>Pol13</t>
  </si>
  <si>
    <t>Bleskozvodová svorka do 2 skrutiek (SS, SR 03)</t>
  </si>
  <si>
    <t>385255636</t>
  </si>
  <si>
    <t>60</t>
  </si>
  <si>
    <t>Pol14</t>
  </si>
  <si>
    <t>HR-Svorka SS</t>
  </si>
  <si>
    <t>842230569</t>
  </si>
  <si>
    <t>61</t>
  </si>
  <si>
    <t>Pol15</t>
  </si>
  <si>
    <t>Bleskozvodová svorka nad 2 skrutky (ST, SJ, SK, SZ, SR 01, 02)</t>
  </si>
  <si>
    <t>1983914111</t>
  </si>
  <si>
    <t>62</t>
  </si>
  <si>
    <t>Pol17</t>
  </si>
  <si>
    <t>HR-Svorka SK</t>
  </si>
  <si>
    <t>1844925957</t>
  </si>
  <si>
    <t>63</t>
  </si>
  <si>
    <t>Pol18</t>
  </si>
  <si>
    <t>HR-Svorka SO</t>
  </si>
  <si>
    <t>495842087</t>
  </si>
  <si>
    <t>OST</t>
  </si>
  <si>
    <t>Ostatné</t>
  </si>
  <si>
    <t>Pol28</t>
  </si>
  <si>
    <t>Stavebno montážne práce náročné - prehliadky pracoviska a revízie (Tr 4) v rozsahu viac ako 8 hodín</t>
  </si>
  <si>
    <t>hod</t>
  </si>
  <si>
    <t>262144</t>
  </si>
  <si>
    <t>-1983244907</t>
  </si>
  <si>
    <t>03/2024-A6 - Blok A6</t>
  </si>
  <si>
    <t>55694585</t>
  </si>
  <si>
    <t>628823800</t>
  </si>
  <si>
    <t>2113119873</t>
  </si>
  <si>
    <t>595361544</t>
  </si>
  <si>
    <t>-1936994049</t>
  </si>
  <si>
    <t>1326050844</t>
  </si>
  <si>
    <t>(14,2+12,745+14,2)*0,2</t>
  </si>
  <si>
    <t>-1497959939</t>
  </si>
  <si>
    <t>8,229*1,05 'Prepočítané koeficientom množstva</t>
  </si>
  <si>
    <t>1592958326</t>
  </si>
  <si>
    <t>13,125*0,6+13,125*0,4</t>
  </si>
  <si>
    <t>1563264422</t>
  </si>
  <si>
    <t>2006963401</t>
  </si>
  <si>
    <t>(14,8+13,125*2)*3,8</t>
  </si>
  <si>
    <t>-674506852</t>
  </si>
  <si>
    <t>1377314110</t>
  </si>
  <si>
    <t>1062099534</t>
  </si>
  <si>
    <t>185+(13,9+12,745+13,9)*0,35</t>
  </si>
  <si>
    <t>757966806</t>
  </si>
  <si>
    <t>-1643248877</t>
  </si>
  <si>
    <t>-855099434</t>
  </si>
  <si>
    <t>-1796443336</t>
  </si>
  <si>
    <t>119972004</t>
  </si>
  <si>
    <t>735566421</t>
  </si>
  <si>
    <t>1446540067</t>
  </si>
  <si>
    <t>1070170514</t>
  </si>
  <si>
    <t>1177979000</t>
  </si>
  <si>
    <t>-1981781062</t>
  </si>
  <si>
    <t>1675215008</t>
  </si>
  <si>
    <t>-1012863963</t>
  </si>
  <si>
    <t>1781324743</t>
  </si>
  <si>
    <t>-1978940027</t>
  </si>
  <si>
    <t>587248225</t>
  </si>
  <si>
    <t>1065916696</t>
  </si>
  <si>
    <t>-464762522</t>
  </si>
  <si>
    <t>66*3,6+22*4,2</t>
  </si>
  <si>
    <t>-1201751262</t>
  </si>
  <si>
    <t>2*13,15</t>
  </si>
  <si>
    <t>3*13,15+9*2,5</t>
  </si>
  <si>
    <t>-1379110162</t>
  </si>
  <si>
    <t>0,592+0,132+1,065+0,608+4,752+1,848</t>
  </si>
  <si>
    <t>8,997*1,1 'Prepočítané koeficientom množstva</t>
  </si>
  <si>
    <t>358729858</t>
  </si>
  <si>
    <t>-328747030</t>
  </si>
  <si>
    <t>1169170016</t>
  </si>
  <si>
    <t>1381442853</t>
  </si>
  <si>
    <t>960337592</t>
  </si>
  <si>
    <t>523595454</t>
  </si>
  <si>
    <t>-159897185</t>
  </si>
  <si>
    <t>847016329</t>
  </si>
  <si>
    <t>13,2</t>
  </si>
  <si>
    <t>-1564143335</t>
  </si>
  <si>
    <t>41,3</t>
  </si>
  <si>
    <t>1248175727</t>
  </si>
  <si>
    <t>1688433344</t>
  </si>
  <si>
    <t>1631390224</t>
  </si>
  <si>
    <t>-722159583</t>
  </si>
  <si>
    <t>177836059</t>
  </si>
  <si>
    <t>-2107946574</t>
  </si>
  <si>
    <t>-425008686</t>
  </si>
  <si>
    <t>-146578771</t>
  </si>
  <si>
    <t>-1799989749</t>
  </si>
  <si>
    <t>-1650425643</t>
  </si>
  <si>
    <t>1449979860</t>
  </si>
  <si>
    <t>-2034095464</t>
  </si>
  <si>
    <t>Pol5</t>
  </si>
  <si>
    <t>Zvodový vodič včítane podpery FeZn lano do D 70 mm</t>
  </si>
  <si>
    <t>-1496159273</t>
  </si>
  <si>
    <t>1402219755</t>
  </si>
  <si>
    <t>Pol6</t>
  </si>
  <si>
    <t>HR-Podpera PV 01h</t>
  </si>
  <si>
    <t>658882731</t>
  </si>
  <si>
    <t>Pol7</t>
  </si>
  <si>
    <t>1766351813</t>
  </si>
  <si>
    <t>1463554731</t>
  </si>
  <si>
    <t>1111957683</t>
  </si>
  <si>
    <t>921308157</t>
  </si>
  <si>
    <t>884655111</t>
  </si>
  <si>
    <t>560760279</t>
  </si>
  <si>
    <t>-1271772605</t>
  </si>
  <si>
    <t>1125320735</t>
  </si>
  <si>
    <t>65</t>
  </si>
  <si>
    <t>-1976708160</t>
  </si>
  <si>
    <t>66</t>
  </si>
  <si>
    <t>Pol16</t>
  </si>
  <si>
    <t>HR-Svorka SZ</t>
  </si>
  <si>
    <t>-1508422223</t>
  </si>
  <si>
    <t>67</t>
  </si>
  <si>
    <t>1072315174</t>
  </si>
  <si>
    <t>68</t>
  </si>
  <si>
    <t>-874529608</t>
  </si>
  <si>
    <t>69</t>
  </si>
  <si>
    <t>Pol19</t>
  </si>
  <si>
    <t>Ochranný uholník alebo rúrka s držiak. do steny</t>
  </si>
  <si>
    <t>-290537082</t>
  </si>
  <si>
    <t>70</t>
  </si>
  <si>
    <t>Pol20</t>
  </si>
  <si>
    <t>HR-Držiak DUZ</t>
  </si>
  <si>
    <t>407557654</t>
  </si>
  <si>
    <t>71</t>
  </si>
  <si>
    <t>Pol21</t>
  </si>
  <si>
    <t>HR-Ochranný uholnik OU</t>
  </si>
  <si>
    <t>1276982610</t>
  </si>
  <si>
    <t>72</t>
  </si>
  <si>
    <t>Pol30</t>
  </si>
  <si>
    <t>Označenie zvodov štítkami smaltované, z umelej hmot</t>
  </si>
  <si>
    <t>-1829419796</t>
  </si>
  <si>
    <t>73</t>
  </si>
  <si>
    <t>Pol23</t>
  </si>
  <si>
    <t>Hromozvodný označovací štítok - kovový</t>
  </si>
  <si>
    <t>-365174575</t>
  </si>
  <si>
    <t>74</t>
  </si>
  <si>
    <t>Pol24</t>
  </si>
  <si>
    <t>Tyčový uzemňovač zarazený do zeme a pripoj.vedenie do 2 m</t>
  </si>
  <si>
    <t>1370786858</t>
  </si>
  <si>
    <t>75</t>
  </si>
  <si>
    <t>Pol25</t>
  </si>
  <si>
    <t>HR-Zemniaca tyč ZT 2 m</t>
  </si>
  <si>
    <t>1834461373</t>
  </si>
  <si>
    <t>76</t>
  </si>
  <si>
    <t>Pol26</t>
  </si>
  <si>
    <t>HR-Svorka SJ02</t>
  </si>
  <si>
    <t>1550750450</t>
  </si>
  <si>
    <t>77</t>
  </si>
  <si>
    <t>Pol27</t>
  </si>
  <si>
    <t>Drôt FeZn D10mm</t>
  </si>
  <si>
    <t>-1219448391</t>
  </si>
  <si>
    <t>78</t>
  </si>
  <si>
    <t>321959141</t>
  </si>
  <si>
    <t>03/2024-A7 - Blok A7</t>
  </si>
  <si>
    <t>-1448249735</t>
  </si>
  <si>
    <t>930879637</t>
  </si>
  <si>
    <t>-487185576</t>
  </si>
  <si>
    <t>1748899324</t>
  </si>
  <si>
    <t>-2010585970</t>
  </si>
  <si>
    <t>-60861179</t>
  </si>
  <si>
    <t>-614922154</t>
  </si>
  <si>
    <t>1918871624</t>
  </si>
  <si>
    <t>-1019243375</t>
  </si>
  <si>
    <t>-1223448063</t>
  </si>
  <si>
    <t>(14,2+13,875*2)*3,8</t>
  </si>
  <si>
    <t>1057352044</t>
  </si>
  <si>
    <t>-954937304</t>
  </si>
  <si>
    <t>606776663</t>
  </si>
  <si>
    <t>1093212515</t>
  </si>
  <si>
    <t>927110094</t>
  </si>
  <si>
    <t>-1309326026</t>
  </si>
  <si>
    <t>1938146175</t>
  </si>
  <si>
    <t>257345596</t>
  </si>
  <si>
    <t>2120232714</t>
  </si>
  <si>
    <t>1942208082</t>
  </si>
  <si>
    <t>1943810689</t>
  </si>
  <si>
    <t>1774974354</t>
  </si>
  <si>
    <t>1124981163</t>
  </si>
  <si>
    <t>-1592123049</t>
  </si>
  <si>
    <t>-1969895491</t>
  </si>
  <si>
    <t>-832454704</t>
  </si>
  <si>
    <t>-109534732</t>
  </si>
  <si>
    <t>-40768392</t>
  </si>
  <si>
    <t>607096437</t>
  </si>
  <si>
    <t>955711995</t>
  </si>
  <si>
    <t>-569873828</t>
  </si>
  <si>
    <t>668769393</t>
  </si>
  <si>
    <t>-1855774921</t>
  </si>
  <si>
    <t>-1497219947</t>
  </si>
  <si>
    <t>585049922</t>
  </si>
  <si>
    <t>387385730</t>
  </si>
  <si>
    <t>-106383298</t>
  </si>
  <si>
    <t>1078929009</t>
  </si>
  <si>
    <t>-529399199</t>
  </si>
  <si>
    <t>-371358694</t>
  </si>
  <si>
    <t>1285183412</t>
  </si>
  <si>
    <t>310176255</t>
  </si>
  <si>
    <t>1368967650</t>
  </si>
  <si>
    <t>922059459</t>
  </si>
  <si>
    <t>-1750438260</t>
  </si>
  <si>
    <t>727267248</t>
  </si>
  <si>
    <t>-478909850</t>
  </si>
  <si>
    <t>-1429688511</t>
  </si>
  <si>
    <t>-1725383958</t>
  </si>
  <si>
    <t>1292983188</t>
  </si>
  <si>
    <t>-1380928989</t>
  </si>
  <si>
    <t>-1555965100</t>
  </si>
  <si>
    <t>1404138457</t>
  </si>
  <si>
    <t>160716937</t>
  </si>
  <si>
    <t>1721772368</t>
  </si>
  <si>
    <t>-910326882</t>
  </si>
  <si>
    <t>-1146607624</t>
  </si>
  <si>
    <t>2121959298</t>
  </si>
  <si>
    <t>2116819305</t>
  </si>
  <si>
    <t>935045333</t>
  </si>
  <si>
    <t>-41315642</t>
  </si>
  <si>
    <t>-1979418803</t>
  </si>
  <si>
    <t>-617734167</t>
  </si>
  <si>
    <t>446034745</t>
  </si>
  <si>
    <t>1162350096</t>
  </si>
  <si>
    <t>109913765</t>
  </si>
  <si>
    <t>-1541392923</t>
  </si>
  <si>
    <t>1192125544</t>
  </si>
  <si>
    <t>-995180025</t>
  </si>
  <si>
    <t>1492794224</t>
  </si>
  <si>
    <t>-1743302873</t>
  </si>
  <si>
    <t>-1830752526</t>
  </si>
  <si>
    <t>2085738022</t>
  </si>
  <si>
    <t>26381192</t>
  </si>
  <si>
    <t>189231474</t>
  </si>
  <si>
    <t>-2102164988</t>
  </si>
  <si>
    <t>1444091103</t>
  </si>
  <si>
    <t>-1671509658</t>
  </si>
  <si>
    <t>03/2024-A8 - Blok A8</t>
  </si>
  <si>
    <t>-1624374287</t>
  </si>
  <si>
    <t>-483852418</t>
  </si>
  <si>
    <t>-701034996</t>
  </si>
  <si>
    <t>99674864</t>
  </si>
  <si>
    <t>-2040652416</t>
  </si>
  <si>
    <t>613456728</t>
  </si>
  <si>
    <t>500018959</t>
  </si>
  <si>
    <t>-1119525132</t>
  </si>
  <si>
    <t>1468049208</t>
  </si>
  <si>
    <t>-452729702</t>
  </si>
  <si>
    <t>1770078347</t>
  </si>
  <si>
    <t>-1191999443</t>
  </si>
  <si>
    <t>930175572</t>
  </si>
  <si>
    <t>-1375305062</t>
  </si>
  <si>
    <t>1113908935</t>
  </si>
  <si>
    <t>-347841152</t>
  </si>
  <si>
    <t>-742491927</t>
  </si>
  <si>
    <t>-1461413948</t>
  </si>
  <si>
    <t>-1590750657</t>
  </si>
  <si>
    <t>-835300876</t>
  </si>
  <si>
    <t>1321912862</t>
  </si>
  <si>
    <t>-791288993</t>
  </si>
  <si>
    <t>-132316033</t>
  </si>
  <si>
    <t>521966110</t>
  </si>
  <si>
    <t>668849534</t>
  </si>
  <si>
    <t>891277157</t>
  </si>
  <si>
    <t>-1043483013</t>
  </si>
  <si>
    <t>-770447704</t>
  </si>
  <si>
    <t>149072703</t>
  </si>
  <si>
    <t>704327900</t>
  </si>
  <si>
    <t>268883214</t>
  </si>
  <si>
    <t>1684480928</t>
  </si>
  <si>
    <t>-434879153</t>
  </si>
  <si>
    <t>1065209712</t>
  </si>
  <si>
    <t>-1077315208</t>
  </si>
  <si>
    <t>704466267</t>
  </si>
  <si>
    <t>1093037791</t>
  </si>
  <si>
    <t>1511364291</t>
  </si>
  <si>
    <t>1413861490</t>
  </si>
  <si>
    <t>970892989</t>
  </si>
  <si>
    <t>777560326</t>
  </si>
  <si>
    <t>-860717704</t>
  </si>
  <si>
    <t>226854226</t>
  </si>
  <si>
    <t>1791469789</t>
  </si>
  <si>
    <t>382332588</t>
  </si>
  <si>
    <t>992372721</t>
  </si>
  <si>
    <t>-143728296</t>
  </si>
  <si>
    <t>1788625883</t>
  </si>
  <si>
    <t>587100328</t>
  </si>
  <si>
    <t>1226292430</t>
  </si>
  <si>
    <t>448397013</t>
  </si>
  <si>
    <t>-297399982</t>
  </si>
  <si>
    <t>308578175</t>
  </si>
  <si>
    <t>528605902</t>
  </si>
  <si>
    <t>1326347964</t>
  </si>
  <si>
    <t>2055830373</t>
  </si>
  <si>
    <t>671229686</t>
  </si>
  <si>
    <t>-724350862</t>
  </si>
  <si>
    <t>1820190356</t>
  </si>
  <si>
    <t>-1544442163</t>
  </si>
  <si>
    <t>-2051491978</t>
  </si>
  <si>
    <t>-408342526</t>
  </si>
  <si>
    <t>434319345</t>
  </si>
  <si>
    <t>-176879889</t>
  </si>
  <si>
    <t>680728529</t>
  </si>
  <si>
    <t>-1350155313</t>
  </si>
  <si>
    <t>1689979009</t>
  </si>
  <si>
    <t>-522783116</t>
  </si>
  <si>
    <t>-981139415</t>
  </si>
  <si>
    <t>-1270239700</t>
  </si>
  <si>
    <t>1671424196</t>
  </si>
  <si>
    <t>-852423117</t>
  </si>
  <si>
    <t>-109079361</t>
  </si>
  <si>
    <t>1473713406</t>
  </si>
  <si>
    <t>-1291843836</t>
  </si>
  <si>
    <t>514845283</t>
  </si>
  <si>
    <t>-1309719836</t>
  </si>
  <si>
    <t>1017527252</t>
  </si>
  <si>
    <t>03/2024-A9 - Blok A9</t>
  </si>
  <si>
    <t>-2109516914</t>
  </si>
  <si>
    <t>900075401</t>
  </si>
  <si>
    <t>-1312159204</t>
  </si>
  <si>
    <t>-1967277894</t>
  </si>
  <si>
    <t>476495264</t>
  </si>
  <si>
    <t>850880984</t>
  </si>
  <si>
    <t>1682664661</t>
  </si>
  <si>
    <t>-556805398</t>
  </si>
  <si>
    <t>20900055</t>
  </si>
  <si>
    <t>-813082925</t>
  </si>
  <si>
    <t>(14,2+2,35+13,875*2)*3,8</t>
  </si>
  <si>
    <t>389502016</t>
  </si>
  <si>
    <t>1907409634</t>
  </si>
  <si>
    <t>-513504225</t>
  </si>
  <si>
    <t>-2146865832</t>
  </si>
  <si>
    <t>1611320151</t>
  </si>
  <si>
    <t>899609385</t>
  </si>
  <si>
    <t>-352057064</t>
  </si>
  <si>
    <t>-170632195</t>
  </si>
  <si>
    <t>1626717112</t>
  </si>
  <si>
    <t>1478671001</t>
  </si>
  <si>
    <t>2054937111</t>
  </si>
  <si>
    <t>1526174640</t>
  </si>
  <si>
    <t>-803127193</t>
  </si>
  <si>
    <t>-1382443008</t>
  </si>
  <si>
    <t>-1390311534</t>
  </si>
  <si>
    <t>1494542631</t>
  </si>
  <si>
    <t>-1015531149</t>
  </si>
  <si>
    <t>1084206158</t>
  </si>
  <si>
    <t>2032355391</t>
  </si>
  <si>
    <t>27589587</t>
  </si>
  <si>
    <t>968020649</t>
  </si>
  <si>
    <t>-175845350</t>
  </si>
  <si>
    <t>-822664209</t>
  </si>
  <si>
    <t>-1006615804</t>
  </si>
  <si>
    <t>2033070327</t>
  </si>
  <si>
    <t>936435689</t>
  </si>
  <si>
    <t>155121465</t>
  </si>
  <si>
    <t>82597886</t>
  </si>
  <si>
    <t>-94675337</t>
  </si>
  <si>
    <t>-144614554</t>
  </si>
  <si>
    <t>934885339</t>
  </si>
  <si>
    <t>747367695</t>
  </si>
  <si>
    <t>-1237648112</t>
  </si>
  <si>
    <t>428085203</t>
  </si>
  <si>
    <t>-1829095990</t>
  </si>
  <si>
    <t>-330149715</t>
  </si>
  <si>
    <t>-673781168</t>
  </si>
  <si>
    <t>91912501</t>
  </si>
  <si>
    <t>-2082963302</t>
  </si>
  <si>
    <t>-1957590718</t>
  </si>
  <si>
    <t>1889653770</t>
  </si>
  <si>
    <t>-783139910</t>
  </si>
  <si>
    <t>1661553676</t>
  </si>
  <si>
    <t>1387553096</t>
  </si>
  <si>
    <t>-1384192011</t>
  </si>
  <si>
    <t>1869115695</t>
  </si>
  <si>
    <t>872617806</t>
  </si>
  <si>
    <t>1994183585</t>
  </si>
  <si>
    <t>-1938474919</t>
  </si>
  <si>
    <t>1371911176</t>
  </si>
  <si>
    <t>332124737</t>
  </si>
  <si>
    <t>1494770632</t>
  </si>
  <si>
    <t>103763100</t>
  </si>
  <si>
    <t>-2079880679</t>
  </si>
  <si>
    <t>2122658659</t>
  </si>
  <si>
    <t>1035335691</t>
  </si>
  <si>
    <t>-2032075959</t>
  </si>
  <si>
    <t>-949057285</t>
  </si>
  <si>
    <t>218755141</t>
  </si>
  <si>
    <t>-814888841</t>
  </si>
  <si>
    <t>1982767617</t>
  </si>
  <si>
    <t>1462933537</t>
  </si>
  <si>
    <t>-1069805163</t>
  </si>
  <si>
    <t>-1055024656</t>
  </si>
  <si>
    <t>-1221811892</t>
  </si>
  <si>
    <t>-1685714513</t>
  </si>
  <si>
    <t>1265161663</t>
  </si>
  <si>
    <t>-1272968768</t>
  </si>
  <si>
    <t>03/2024-Spoj.chodba - Spojovacia chodba</t>
  </si>
  <si>
    <t>798095148</t>
  </si>
  <si>
    <t>(2,15+13+13+15,05+1,375)*3,25</t>
  </si>
  <si>
    <t>-2066333759</t>
  </si>
  <si>
    <t>965024121.S</t>
  </si>
  <si>
    <t>Búranie pórobetónových dosiek na strechách plochých,  -0,02353t</t>
  </si>
  <si>
    <t>-799908421</t>
  </si>
  <si>
    <t>965082920.S</t>
  </si>
  <si>
    <t>Odstránenie násypu pod podlahami alebo na strechách, hr.do 100 mm,  -1,40000t</t>
  </si>
  <si>
    <t>1899002957</t>
  </si>
  <si>
    <t>979011111.S</t>
  </si>
  <si>
    <t>Zvislá doprava sutiny a vybúraných hmôt za prvé podlažie nad alebo pod základným podlažím</t>
  </si>
  <si>
    <t>-515990905</t>
  </si>
  <si>
    <t>979081111.S</t>
  </si>
  <si>
    <t>Odvoz sutiny a vybúraných hmôt na skládku do 1 km</t>
  </si>
  <si>
    <t>1786218208</t>
  </si>
  <si>
    <t>979081121.S</t>
  </si>
  <si>
    <t>Odvoz sutiny a vybúraných hmôt na skládku za každý ďalší 1 km</t>
  </si>
  <si>
    <t>490529932</t>
  </si>
  <si>
    <t>25,83*5</t>
  </si>
  <si>
    <t>979082111.S</t>
  </si>
  <si>
    <t>Vnútrostavenisková doprava sutiny a vybúraných hmôt do 10 m</t>
  </si>
  <si>
    <t>-408411328</t>
  </si>
  <si>
    <t>979082121.S</t>
  </si>
  <si>
    <t>Vnútrostavenisková doprava sutiny a vybúraných hmôt za každých ďalších 5 m</t>
  </si>
  <si>
    <t>726336171</t>
  </si>
  <si>
    <t>25,83*3</t>
  </si>
  <si>
    <t>979089612.S</t>
  </si>
  <si>
    <t>Poplatok za skládku - iné odpady zo stavieb a demolácií (17 09), ostatné</t>
  </si>
  <si>
    <t>-810969647</t>
  </si>
  <si>
    <t>712300832.S</t>
  </si>
  <si>
    <t>Odstránenie povlakovej krytiny na strechách plochých 10°, -0,01000t</t>
  </si>
  <si>
    <t>118195858</t>
  </si>
  <si>
    <t>1327780433</t>
  </si>
  <si>
    <t>-990640992</t>
  </si>
  <si>
    <t>-449898016</t>
  </si>
  <si>
    <t>2019831448</t>
  </si>
  <si>
    <t>106,4*1,15 'Prepočítané koeficientom množstva</t>
  </si>
  <si>
    <t>338002943</t>
  </si>
  <si>
    <t>-991200558</t>
  </si>
  <si>
    <t>1551744057</t>
  </si>
  <si>
    <t>631440025400.S</t>
  </si>
  <si>
    <t>Doska tepelnoizolačná hr. 100 mm, izolácia pre zateplenie plochých striech</t>
  </si>
  <si>
    <t>-503089235</t>
  </si>
  <si>
    <t>265419481</t>
  </si>
  <si>
    <t>Oplechovanie okapu z pozinkovaného farbeného PZf plechu vrátane podkladového plechu r.š. 550 mm</t>
  </si>
  <si>
    <t>-106216428</t>
  </si>
  <si>
    <t>"kAO</t>
  </si>
  <si>
    <t>764430410.S</t>
  </si>
  <si>
    <t>Oplechovanie muriva a atík z pozinkovaného farbeného PZf plechu, vrátane rohov r.š. 250 mm</t>
  </si>
  <si>
    <t>-1400602305</t>
  </si>
  <si>
    <t>-823136928</t>
  </si>
  <si>
    <t>1773435753</t>
  </si>
  <si>
    <t>811492218</t>
  </si>
  <si>
    <t>1900803717</t>
  </si>
  <si>
    <t>1814294013</t>
  </si>
  <si>
    <t>-1952725991</t>
  </si>
  <si>
    <t>-1847678386</t>
  </si>
  <si>
    <t>1634433217</t>
  </si>
  <si>
    <t>-65358301</t>
  </si>
  <si>
    <t>-610891626</t>
  </si>
  <si>
    <t>-786996728</t>
  </si>
  <si>
    <t>34407336</t>
  </si>
  <si>
    <t>-822547744</t>
  </si>
  <si>
    <t>1476883598</t>
  </si>
  <si>
    <t>1573461927</t>
  </si>
  <si>
    <t>679867277</t>
  </si>
  <si>
    <t>143697666</t>
  </si>
  <si>
    <t>-707785995</t>
  </si>
  <si>
    <t>276978694</t>
  </si>
  <si>
    <t>1748533683</t>
  </si>
  <si>
    <t>-1103077745</t>
  </si>
  <si>
    <t>-1524229030</t>
  </si>
  <si>
    <t>-354203164</t>
  </si>
  <si>
    <t>-176737073</t>
  </si>
  <si>
    <t>1935487561</t>
  </si>
  <si>
    <t>-1895677031</t>
  </si>
  <si>
    <t>-1455285188</t>
  </si>
  <si>
    <t>1458704490</t>
  </si>
  <si>
    <t>-185674578</t>
  </si>
  <si>
    <t>-1197272615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</si>
</sst>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9"/>
      <color rgb="FF00B050"/>
      <name val="Arial CE"/>
      <family val="2"/>
      <charset val="238"/>
    </font>
    <font>
      <sz val="8"/>
      <color rgb="FF00B050"/>
      <name val="Arial CE"/>
      <family val="2"/>
      <charset val="238"/>
    </font>
    <font>
      <sz val="7"/>
      <color rgb="FF00B05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4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166" fontId="31" fillId="0" borderId="0" xfId="0" applyNumberFormat="1" applyFont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4" fontId="26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40" fillId="0" borderId="22" xfId="0" applyFont="1" applyBorder="1" applyAlignment="1" applyProtection="1">
      <alignment horizontal="center" vertical="center"/>
      <protection locked="0"/>
    </xf>
    <xf numFmtId="49" fontId="40" fillId="0" borderId="22" xfId="0" applyNumberFormat="1" applyFont="1" applyBorder="1" applyAlignment="1" applyProtection="1">
      <alignment horizontal="left" vertical="center" wrapText="1"/>
      <protection locked="0"/>
    </xf>
    <xf numFmtId="0" fontId="40" fillId="0" borderId="22" xfId="0" applyFont="1" applyBorder="1" applyAlignment="1" applyProtection="1">
      <alignment horizontal="left" vertical="center" wrapText="1"/>
      <protection locked="0"/>
    </xf>
    <xf numFmtId="0" fontId="40" fillId="0" borderId="22" xfId="0" applyFont="1" applyBorder="1" applyAlignment="1" applyProtection="1">
      <alignment horizontal="center" vertical="center" wrapText="1"/>
      <protection locked="0"/>
    </xf>
    <xf numFmtId="167" fontId="40" fillId="0" borderId="22" xfId="0" applyNumberFormat="1" applyFont="1" applyBorder="1" applyAlignment="1" applyProtection="1">
      <alignment vertical="center"/>
      <protection locked="0"/>
    </xf>
    <xf numFmtId="4" fontId="40" fillId="3" borderId="22" xfId="0" applyNumberFormat="1" applyFont="1" applyFill="1" applyBorder="1" applyAlignment="1" applyProtection="1">
      <alignment vertical="center"/>
      <protection locked="0"/>
    </xf>
    <xf numFmtId="4" fontId="40" fillId="0" borderId="22" xfId="0" applyNumberFormat="1" applyFont="1" applyBorder="1" applyAlignment="1" applyProtection="1">
      <alignment vertical="center"/>
      <protection locked="0"/>
    </xf>
    <xf numFmtId="0" fontId="41" fillId="0" borderId="0" xfId="0" applyFont="1" applyAlignment="1">
      <alignment vertical="center"/>
    </xf>
    <xf numFmtId="0" fontId="42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 wrapText="1"/>
    </xf>
    <xf numFmtId="167" fontId="41" fillId="0" borderId="0" xfId="0" applyNumberFormat="1" applyFont="1" applyAlignment="1">
      <alignment vertical="center"/>
    </xf>
    <xf numFmtId="0" fontId="41" fillId="0" borderId="0" xfId="0" applyFont="1" applyAlignment="1" applyProtection="1">
      <alignment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opLeftCell="A9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31" t="s">
        <v>5</v>
      </c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5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pans="1:74" ht="12" customHeight="1">
      <c r="B5" s="19"/>
      <c r="D5" s="23" t="s">
        <v>12</v>
      </c>
      <c r="K5" s="212" t="s">
        <v>13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R5" s="19"/>
      <c r="BE5" s="209" t="s">
        <v>14</v>
      </c>
      <c r="BS5" s="16" t="s">
        <v>6</v>
      </c>
    </row>
    <row r="6" spans="1:74" ht="36.950000000000003" customHeight="1">
      <c r="B6" s="19"/>
      <c r="D6" s="25" t="s">
        <v>15</v>
      </c>
      <c r="K6" s="214" t="s">
        <v>16</v>
      </c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R6" s="19"/>
      <c r="BE6" s="210"/>
      <c r="BS6" s="16" t="s">
        <v>6</v>
      </c>
    </row>
    <row r="7" spans="1:74" ht="12" customHeight="1">
      <c r="B7" s="19"/>
      <c r="D7" s="26" t="s">
        <v>17</v>
      </c>
      <c r="K7" s="24" t="s">
        <v>1</v>
      </c>
      <c r="AK7" s="26" t="s">
        <v>18</v>
      </c>
      <c r="AN7" s="24" t="s">
        <v>1</v>
      </c>
      <c r="AR7" s="19"/>
      <c r="BE7" s="210"/>
      <c r="BS7" s="16" t="s">
        <v>6</v>
      </c>
    </row>
    <row r="8" spans="1:74" ht="12" customHeight="1">
      <c r="B8" s="19"/>
      <c r="D8" s="26" t="s">
        <v>19</v>
      </c>
      <c r="K8" s="24" t="s">
        <v>20</v>
      </c>
      <c r="AK8" s="26" t="s">
        <v>21</v>
      </c>
      <c r="AN8" s="27" t="s">
        <v>22</v>
      </c>
      <c r="AR8" s="19"/>
      <c r="BE8" s="210"/>
      <c r="BS8" s="16" t="s">
        <v>6</v>
      </c>
    </row>
    <row r="9" spans="1:74" ht="14.45" customHeight="1">
      <c r="B9" s="19"/>
      <c r="AR9" s="19"/>
      <c r="BE9" s="210"/>
      <c r="BS9" s="16" t="s">
        <v>6</v>
      </c>
    </row>
    <row r="10" spans="1:74" ht="12" customHeight="1">
      <c r="B10" s="19"/>
      <c r="D10" s="26" t="s">
        <v>23</v>
      </c>
      <c r="AK10" s="26" t="s">
        <v>24</v>
      </c>
      <c r="AN10" s="24" t="s">
        <v>1</v>
      </c>
      <c r="AR10" s="19"/>
      <c r="BE10" s="210"/>
      <c r="BS10" s="16" t="s">
        <v>6</v>
      </c>
    </row>
    <row r="11" spans="1:74" ht="18.399999999999999" customHeight="1">
      <c r="B11" s="19"/>
      <c r="E11" s="24" t="s">
        <v>25</v>
      </c>
      <c r="AK11" s="26" t="s">
        <v>26</v>
      </c>
      <c r="AN11" s="24" t="s">
        <v>1</v>
      </c>
      <c r="AR11" s="19"/>
      <c r="BE11" s="210"/>
      <c r="BS11" s="16" t="s">
        <v>6</v>
      </c>
    </row>
    <row r="12" spans="1:74" ht="6.95" customHeight="1">
      <c r="B12" s="19"/>
      <c r="AR12" s="19"/>
      <c r="BE12" s="210"/>
      <c r="BS12" s="16" t="s">
        <v>6</v>
      </c>
    </row>
    <row r="13" spans="1:74" ht="12" customHeight="1">
      <c r="B13" s="19"/>
      <c r="D13" s="26" t="s">
        <v>27</v>
      </c>
      <c r="AK13" s="26" t="s">
        <v>24</v>
      </c>
      <c r="AN13" s="28" t="s">
        <v>28</v>
      </c>
      <c r="AR13" s="19"/>
      <c r="BE13" s="210"/>
      <c r="BS13" s="16" t="s">
        <v>6</v>
      </c>
    </row>
    <row r="14" spans="1:74" ht="12.75">
      <c r="B14" s="19"/>
      <c r="E14" s="215" t="s">
        <v>28</v>
      </c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6" t="s">
        <v>26</v>
      </c>
      <c r="AN14" s="28" t="s">
        <v>28</v>
      </c>
      <c r="AR14" s="19"/>
      <c r="BE14" s="210"/>
      <c r="BS14" s="16" t="s">
        <v>6</v>
      </c>
    </row>
    <row r="15" spans="1:74" ht="6.95" customHeight="1">
      <c r="B15" s="19"/>
      <c r="AR15" s="19"/>
      <c r="BE15" s="210"/>
      <c r="BS15" s="16" t="s">
        <v>3</v>
      </c>
    </row>
    <row r="16" spans="1:74" ht="12" customHeight="1">
      <c r="B16" s="19"/>
      <c r="D16" s="26" t="s">
        <v>29</v>
      </c>
      <c r="AK16" s="26" t="s">
        <v>24</v>
      </c>
      <c r="AN16" s="24" t="s">
        <v>1</v>
      </c>
      <c r="AR16" s="19"/>
      <c r="BE16" s="210"/>
      <c r="BS16" s="16" t="s">
        <v>3</v>
      </c>
    </row>
    <row r="17" spans="2:71" ht="18.399999999999999" customHeight="1">
      <c r="B17" s="19"/>
      <c r="E17" s="24" t="s">
        <v>30</v>
      </c>
      <c r="AK17" s="26" t="s">
        <v>26</v>
      </c>
      <c r="AN17" s="24" t="s">
        <v>1</v>
      </c>
      <c r="AR17" s="19"/>
      <c r="BE17" s="210"/>
      <c r="BS17" s="16" t="s">
        <v>31</v>
      </c>
    </row>
    <row r="18" spans="2:71" ht="6.95" customHeight="1">
      <c r="B18" s="19"/>
      <c r="AR18" s="19"/>
      <c r="BE18" s="210"/>
      <c r="BS18" s="16" t="s">
        <v>6</v>
      </c>
    </row>
    <row r="19" spans="2:71" ht="12" customHeight="1">
      <c r="B19" s="19"/>
      <c r="D19" s="26" t="s">
        <v>32</v>
      </c>
      <c r="AK19" s="26" t="s">
        <v>24</v>
      </c>
      <c r="AN19" s="24" t="s">
        <v>1</v>
      </c>
      <c r="AR19" s="19"/>
      <c r="BE19" s="210"/>
      <c r="BS19" s="16" t="s">
        <v>6</v>
      </c>
    </row>
    <row r="20" spans="2:71" ht="18.399999999999999" customHeight="1">
      <c r="B20" s="19"/>
      <c r="E20" s="24" t="s">
        <v>33</v>
      </c>
      <c r="AK20" s="26" t="s">
        <v>26</v>
      </c>
      <c r="AN20" s="24" t="s">
        <v>1</v>
      </c>
      <c r="AR20" s="19"/>
      <c r="BE20" s="210"/>
      <c r="BS20" s="16" t="s">
        <v>31</v>
      </c>
    </row>
    <row r="21" spans="2:71" ht="6.95" customHeight="1">
      <c r="B21" s="19"/>
      <c r="AR21" s="19"/>
      <c r="BE21" s="210"/>
    </row>
    <row r="22" spans="2:71" ht="12" customHeight="1">
      <c r="B22" s="19"/>
      <c r="D22" s="26" t="s">
        <v>34</v>
      </c>
      <c r="AR22" s="19"/>
      <c r="BE22" s="210"/>
    </row>
    <row r="23" spans="2:71" ht="16.5" customHeight="1">
      <c r="B23" s="19"/>
      <c r="E23" s="217" t="s">
        <v>1</v>
      </c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R23" s="19"/>
      <c r="BE23" s="210"/>
    </row>
    <row r="24" spans="2:71" ht="6.95" customHeight="1">
      <c r="B24" s="19"/>
      <c r="AR24" s="19"/>
      <c r="BE24" s="210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10"/>
    </row>
    <row r="26" spans="2:71" s="1" customFormat="1" ht="25.9" customHeight="1">
      <c r="B26" s="31"/>
      <c r="D26" s="32" t="s">
        <v>35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8">
        <f>ROUND(AG94,2)</f>
        <v>0</v>
      </c>
      <c r="AL26" s="219"/>
      <c r="AM26" s="219"/>
      <c r="AN26" s="219"/>
      <c r="AO26" s="219"/>
      <c r="AR26" s="31"/>
      <c r="BE26" s="210"/>
    </row>
    <row r="27" spans="2:71" s="1" customFormat="1" ht="6.95" customHeight="1">
      <c r="B27" s="31"/>
      <c r="AR27" s="31"/>
      <c r="BE27" s="210"/>
    </row>
    <row r="28" spans="2:71" s="1" customFormat="1" ht="12.75">
      <c r="B28" s="31"/>
      <c r="L28" s="220" t="s">
        <v>36</v>
      </c>
      <c r="M28" s="220"/>
      <c r="N28" s="220"/>
      <c r="O28" s="220"/>
      <c r="P28" s="220"/>
      <c r="W28" s="220" t="s">
        <v>37</v>
      </c>
      <c r="X28" s="220"/>
      <c r="Y28" s="220"/>
      <c r="Z28" s="220"/>
      <c r="AA28" s="220"/>
      <c r="AB28" s="220"/>
      <c r="AC28" s="220"/>
      <c r="AD28" s="220"/>
      <c r="AE28" s="220"/>
      <c r="AK28" s="220" t="s">
        <v>38</v>
      </c>
      <c r="AL28" s="220"/>
      <c r="AM28" s="220"/>
      <c r="AN28" s="220"/>
      <c r="AO28" s="220"/>
      <c r="AR28" s="31"/>
      <c r="BE28" s="210"/>
    </row>
    <row r="29" spans="2:71" s="2" customFormat="1" ht="14.45" customHeight="1">
      <c r="B29" s="35"/>
      <c r="D29" s="26" t="s">
        <v>39</v>
      </c>
      <c r="F29" s="36" t="s">
        <v>40</v>
      </c>
      <c r="L29" s="223">
        <v>0.2</v>
      </c>
      <c r="M29" s="222"/>
      <c r="N29" s="222"/>
      <c r="O29" s="222"/>
      <c r="P29" s="222"/>
      <c r="Q29" s="37"/>
      <c r="R29" s="37"/>
      <c r="S29" s="37"/>
      <c r="T29" s="37"/>
      <c r="U29" s="37"/>
      <c r="V29" s="37"/>
      <c r="W29" s="221">
        <f>ROUND(AZ94, 2)</f>
        <v>0</v>
      </c>
      <c r="X29" s="222"/>
      <c r="Y29" s="222"/>
      <c r="Z29" s="222"/>
      <c r="AA29" s="222"/>
      <c r="AB29" s="222"/>
      <c r="AC29" s="222"/>
      <c r="AD29" s="222"/>
      <c r="AE29" s="222"/>
      <c r="AF29" s="37"/>
      <c r="AG29" s="37"/>
      <c r="AH29" s="37"/>
      <c r="AI29" s="37"/>
      <c r="AJ29" s="37"/>
      <c r="AK29" s="221">
        <f>ROUND(AV94, 2)</f>
        <v>0</v>
      </c>
      <c r="AL29" s="222"/>
      <c r="AM29" s="222"/>
      <c r="AN29" s="222"/>
      <c r="AO29" s="222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211"/>
    </row>
    <row r="30" spans="2:71" s="2" customFormat="1" ht="14.45" customHeight="1">
      <c r="B30" s="35"/>
      <c r="F30" s="36" t="s">
        <v>41</v>
      </c>
      <c r="L30" s="223">
        <v>0.2</v>
      </c>
      <c r="M30" s="222"/>
      <c r="N30" s="222"/>
      <c r="O30" s="222"/>
      <c r="P30" s="222"/>
      <c r="Q30" s="37"/>
      <c r="R30" s="37"/>
      <c r="S30" s="37"/>
      <c r="T30" s="37"/>
      <c r="U30" s="37"/>
      <c r="V30" s="37"/>
      <c r="W30" s="221">
        <f>ROUND(BA94, 2)</f>
        <v>0</v>
      </c>
      <c r="X30" s="222"/>
      <c r="Y30" s="222"/>
      <c r="Z30" s="222"/>
      <c r="AA30" s="222"/>
      <c r="AB30" s="222"/>
      <c r="AC30" s="222"/>
      <c r="AD30" s="222"/>
      <c r="AE30" s="222"/>
      <c r="AF30" s="37"/>
      <c r="AG30" s="37"/>
      <c r="AH30" s="37"/>
      <c r="AI30" s="37"/>
      <c r="AJ30" s="37"/>
      <c r="AK30" s="221">
        <f>ROUND(AW94, 2)</f>
        <v>0</v>
      </c>
      <c r="AL30" s="222"/>
      <c r="AM30" s="222"/>
      <c r="AN30" s="222"/>
      <c r="AO30" s="222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211"/>
    </row>
    <row r="31" spans="2:71" s="2" customFormat="1" ht="14.45" hidden="1" customHeight="1">
      <c r="B31" s="35"/>
      <c r="F31" s="26" t="s">
        <v>42</v>
      </c>
      <c r="L31" s="224">
        <v>0.2</v>
      </c>
      <c r="M31" s="225"/>
      <c r="N31" s="225"/>
      <c r="O31" s="225"/>
      <c r="P31" s="225"/>
      <c r="W31" s="226">
        <f>ROUND(BB94, 2)</f>
        <v>0</v>
      </c>
      <c r="X31" s="225"/>
      <c r="Y31" s="225"/>
      <c r="Z31" s="225"/>
      <c r="AA31" s="225"/>
      <c r="AB31" s="225"/>
      <c r="AC31" s="225"/>
      <c r="AD31" s="225"/>
      <c r="AE31" s="225"/>
      <c r="AK31" s="226">
        <v>0</v>
      </c>
      <c r="AL31" s="225"/>
      <c r="AM31" s="225"/>
      <c r="AN31" s="225"/>
      <c r="AO31" s="225"/>
      <c r="AR31" s="35"/>
      <c r="BE31" s="211"/>
    </row>
    <row r="32" spans="2:71" s="2" customFormat="1" ht="14.45" hidden="1" customHeight="1">
      <c r="B32" s="35"/>
      <c r="F32" s="26" t="s">
        <v>43</v>
      </c>
      <c r="L32" s="224">
        <v>0.2</v>
      </c>
      <c r="M32" s="225"/>
      <c r="N32" s="225"/>
      <c r="O32" s="225"/>
      <c r="P32" s="225"/>
      <c r="W32" s="226">
        <f>ROUND(BC94, 2)</f>
        <v>0</v>
      </c>
      <c r="X32" s="225"/>
      <c r="Y32" s="225"/>
      <c r="Z32" s="225"/>
      <c r="AA32" s="225"/>
      <c r="AB32" s="225"/>
      <c r="AC32" s="225"/>
      <c r="AD32" s="225"/>
      <c r="AE32" s="225"/>
      <c r="AK32" s="226">
        <v>0</v>
      </c>
      <c r="AL32" s="225"/>
      <c r="AM32" s="225"/>
      <c r="AN32" s="225"/>
      <c r="AO32" s="225"/>
      <c r="AR32" s="35"/>
      <c r="BE32" s="211"/>
    </row>
    <row r="33" spans="2:57" s="2" customFormat="1" ht="14.45" hidden="1" customHeight="1">
      <c r="B33" s="35"/>
      <c r="F33" s="36" t="s">
        <v>44</v>
      </c>
      <c r="L33" s="223">
        <v>0</v>
      </c>
      <c r="M33" s="222"/>
      <c r="N33" s="222"/>
      <c r="O33" s="222"/>
      <c r="P33" s="222"/>
      <c r="Q33" s="37"/>
      <c r="R33" s="37"/>
      <c r="S33" s="37"/>
      <c r="T33" s="37"/>
      <c r="U33" s="37"/>
      <c r="V33" s="37"/>
      <c r="W33" s="221">
        <f>ROUND(BD94, 2)</f>
        <v>0</v>
      </c>
      <c r="X33" s="222"/>
      <c r="Y33" s="222"/>
      <c r="Z33" s="222"/>
      <c r="AA33" s="222"/>
      <c r="AB33" s="222"/>
      <c r="AC33" s="222"/>
      <c r="AD33" s="222"/>
      <c r="AE33" s="222"/>
      <c r="AF33" s="37"/>
      <c r="AG33" s="37"/>
      <c r="AH33" s="37"/>
      <c r="AI33" s="37"/>
      <c r="AJ33" s="37"/>
      <c r="AK33" s="221">
        <v>0</v>
      </c>
      <c r="AL33" s="222"/>
      <c r="AM33" s="222"/>
      <c r="AN33" s="222"/>
      <c r="AO33" s="222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11"/>
    </row>
    <row r="34" spans="2:57" s="1" customFormat="1" ht="6.95" customHeight="1">
      <c r="B34" s="31"/>
      <c r="AR34" s="31"/>
      <c r="BE34" s="210"/>
    </row>
    <row r="35" spans="2:57" s="1" customFormat="1" ht="25.9" customHeight="1">
      <c r="B35" s="31"/>
      <c r="C35" s="39"/>
      <c r="D35" s="40" t="s">
        <v>45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46</v>
      </c>
      <c r="U35" s="41"/>
      <c r="V35" s="41"/>
      <c r="W35" s="41"/>
      <c r="X35" s="230" t="s">
        <v>47</v>
      </c>
      <c r="Y35" s="228"/>
      <c r="Z35" s="228"/>
      <c r="AA35" s="228"/>
      <c r="AB35" s="228"/>
      <c r="AC35" s="41"/>
      <c r="AD35" s="41"/>
      <c r="AE35" s="41"/>
      <c r="AF35" s="41"/>
      <c r="AG35" s="41"/>
      <c r="AH35" s="41"/>
      <c r="AI35" s="41"/>
      <c r="AJ35" s="41"/>
      <c r="AK35" s="227">
        <f>SUM(AK26:AK33)</f>
        <v>0</v>
      </c>
      <c r="AL35" s="228"/>
      <c r="AM35" s="228"/>
      <c r="AN35" s="228"/>
      <c r="AO35" s="229"/>
      <c r="AP35" s="39"/>
      <c r="AQ35" s="39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3" t="s">
        <v>48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49</v>
      </c>
      <c r="AI49" s="44"/>
      <c r="AJ49" s="44"/>
      <c r="AK49" s="44"/>
      <c r="AL49" s="44"/>
      <c r="AM49" s="44"/>
      <c r="AN49" s="44"/>
      <c r="AO49" s="44"/>
      <c r="AR49" s="31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31"/>
      <c r="D60" s="45" t="s">
        <v>50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5" t="s">
        <v>51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5" t="s">
        <v>50</v>
      </c>
      <c r="AI60" s="33"/>
      <c r="AJ60" s="33"/>
      <c r="AK60" s="33"/>
      <c r="AL60" s="33"/>
      <c r="AM60" s="45" t="s">
        <v>51</v>
      </c>
      <c r="AN60" s="33"/>
      <c r="AO60" s="33"/>
      <c r="AR60" s="31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31"/>
      <c r="D64" s="43" t="s">
        <v>52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53</v>
      </c>
      <c r="AI64" s="44"/>
      <c r="AJ64" s="44"/>
      <c r="AK64" s="44"/>
      <c r="AL64" s="44"/>
      <c r="AM64" s="44"/>
      <c r="AN64" s="44"/>
      <c r="AO64" s="44"/>
      <c r="AR64" s="31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31"/>
      <c r="D75" s="45" t="s">
        <v>50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5" t="s">
        <v>51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5" t="s">
        <v>50</v>
      </c>
      <c r="AI75" s="33"/>
      <c r="AJ75" s="33"/>
      <c r="AK75" s="33"/>
      <c r="AL75" s="33"/>
      <c r="AM75" s="45" t="s">
        <v>51</v>
      </c>
      <c r="AN75" s="33"/>
      <c r="AO75" s="33"/>
      <c r="AR75" s="31"/>
    </row>
    <row r="76" spans="2:44" s="1" customFormat="1" ht="11.25">
      <c r="B76" s="31"/>
      <c r="AR76" s="31"/>
    </row>
    <row r="77" spans="2:44" s="1" customFormat="1" ht="6.9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1"/>
    </row>
    <row r="81" spans="1:91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1"/>
    </row>
    <row r="82" spans="1:91" s="1" customFormat="1" ht="24.95" customHeight="1">
      <c r="B82" s="31"/>
      <c r="C82" s="20" t="s">
        <v>54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50"/>
      <c r="C84" s="26" t="s">
        <v>12</v>
      </c>
      <c r="L84" s="3" t="str">
        <f>K5</f>
        <v>03/2024-05</v>
      </c>
      <c r="AR84" s="50"/>
    </row>
    <row r="85" spans="1:91" s="4" customFormat="1" ht="36.950000000000003" customHeight="1">
      <c r="B85" s="51"/>
      <c r="C85" s="52" t="s">
        <v>15</v>
      </c>
      <c r="L85" s="190" t="str">
        <f>K6</f>
        <v>Rekonštrukcia striech ubytovacích blokov a spojovacej chodby</v>
      </c>
      <c r="M85" s="191"/>
      <c r="N85" s="191"/>
      <c r="O85" s="191"/>
      <c r="P85" s="191"/>
      <c r="Q85" s="191"/>
      <c r="R85" s="191"/>
      <c r="S85" s="191"/>
      <c r="T85" s="191"/>
      <c r="U85" s="191"/>
      <c r="V85" s="191"/>
      <c r="W85" s="191"/>
      <c r="X85" s="191"/>
      <c r="Y85" s="191"/>
      <c r="Z85" s="191"/>
      <c r="AA85" s="191"/>
      <c r="AB85" s="191"/>
      <c r="AC85" s="191"/>
      <c r="AD85" s="191"/>
      <c r="AE85" s="191"/>
      <c r="AF85" s="191"/>
      <c r="AG85" s="191"/>
      <c r="AH85" s="191"/>
      <c r="AI85" s="191"/>
      <c r="AJ85" s="191"/>
      <c r="AK85" s="191"/>
      <c r="AL85" s="191"/>
      <c r="AM85" s="191"/>
      <c r="AN85" s="191"/>
      <c r="AO85" s="191"/>
      <c r="AR85" s="51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19</v>
      </c>
      <c r="L87" s="53" t="str">
        <f>IF(K8="","",K8)</f>
        <v>Tornaľa</v>
      </c>
      <c r="AI87" s="26" t="s">
        <v>21</v>
      </c>
      <c r="AM87" s="192" t="str">
        <f>IF(AN8= "","",AN8)</f>
        <v>10. 4. 2024</v>
      </c>
      <c r="AN87" s="192"/>
      <c r="AR87" s="31"/>
    </row>
    <row r="88" spans="1:91" s="1" customFormat="1" ht="6.95" customHeight="1">
      <c r="B88" s="31"/>
      <c r="AR88" s="31"/>
    </row>
    <row r="89" spans="1:91" s="1" customFormat="1" ht="25.7" customHeight="1">
      <c r="B89" s="31"/>
      <c r="C89" s="26" t="s">
        <v>23</v>
      </c>
      <c r="L89" s="3" t="str">
        <f>IF(E11= "","",E11)</f>
        <v>DD a DSS Tornaľa</v>
      </c>
      <c r="AI89" s="26" t="s">
        <v>29</v>
      </c>
      <c r="AM89" s="193" t="str">
        <f>IF(E17="","",E17)</f>
        <v>STAVOMAT RS s.r.o., Rimavská Sobota</v>
      </c>
      <c r="AN89" s="194"/>
      <c r="AO89" s="194"/>
      <c r="AP89" s="194"/>
      <c r="AR89" s="31"/>
      <c r="AS89" s="195" t="s">
        <v>55</v>
      </c>
      <c r="AT89" s="196"/>
      <c r="AU89" s="55"/>
      <c r="AV89" s="55"/>
      <c r="AW89" s="55"/>
      <c r="AX89" s="55"/>
      <c r="AY89" s="55"/>
      <c r="AZ89" s="55"/>
      <c r="BA89" s="55"/>
      <c r="BB89" s="55"/>
      <c r="BC89" s="55"/>
      <c r="BD89" s="56"/>
    </row>
    <row r="90" spans="1:91" s="1" customFormat="1" ht="15.2" customHeight="1">
      <c r="B90" s="31"/>
      <c r="C90" s="26" t="s">
        <v>27</v>
      </c>
      <c r="L90" s="3" t="str">
        <f>IF(E14= "Vyplň údaj","",E14)</f>
        <v/>
      </c>
      <c r="AI90" s="26" t="s">
        <v>32</v>
      </c>
      <c r="AM90" s="193" t="str">
        <f>IF(E20="","",E20)</f>
        <v xml:space="preserve"> </v>
      </c>
      <c r="AN90" s="194"/>
      <c r="AO90" s="194"/>
      <c r="AP90" s="194"/>
      <c r="AR90" s="31"/>
      <c r="AS90" s="197"/>
      <c r="AT90" s="198"/>
      <c r="BD90" s="58"/>
    </row>
    <row r="91" spans="1:91" s="1" customFormat="1" ht="10.9" customHeight="1">
      <c r="B91" s="31"/>
      <c r="AR91" s="31"/>
      <c r="AS91" s="197"/>
      <c r="AT91" s="198"/>
      <c r="BD91" s="58"/>
    </row>
    <row r="92" spans="1:91" s="1" customFormat="1" ht="29.25" customHeight="1">
      <c r="B92" s="31"/>
      <c r="C92" s="199" t="s">
        <v>56</v>
      </c>
      <c r="D92" s="200"/>
      <c r="E92" s="200"/>
      <c r="F92" s="200"/>
      <c r="G92" s="200"/>
      <c r="H92" s="59"/>
      <c r="I92" s="202" t="s">
        <v>57</v>
      </c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  <c r="Z92" s="200"/>
      <c r="AA92" s="200"/>
      <c r="AB92" s="200"/>
      <c r="AC92" s="200"/>
      <c r="AD92" s="200"/>
      <c r="AE92" s="200"/>
      <c r="AF92" s="200"/>
      <c r="AG92" s="201" t="s">
        <v>58</v>
      </c>
      <c r="AH92" s="200"/>
      <c r="AI92" s="200"/>
      <c r="AJ92" s="200"/>
      <c r="AK92" s="200"/>
      <c r="AL92" s="200"/>
      <c r="AM92" s="200"/>
      <c r="AN92" s="202" t="s">
        <v>59</v>
      </c>
      <c r="AO92" s="200"/>
      <c r="AP92" s="203"/>
      <c r="AQ92" s="60" t="s">
        <v>60</v>
      </c>
      <c r="AR92" s="31"/>
      <c r="AS92" s="61" t="s">
        <v>61</v>
      </c>
      <c r="AT92" s="62" t="s">
        <v>62</v>
      </c>
      <c r="AU92" s="62" t="s">
        <v>63</v>
      </c>
      <c r="AV92" s="62" t="s">
        <v>64</v>
      </c>
      <c r="AW92" s="62" t="s">
        <v>65</v>
      </c>
      <c r="AX92" s="62" t="s">
        <v>66</v>
      </c>
      <c r="AY92" s="62" t="s">
        <v>67</v>
      </c>
      <c r="AZ92" s="62" t="s">
        <v>68</v>
      </c>
      <c r="BA92" s="62" t="s">
        <v>69</v>
      </c>
      <c r="BB92" s="62" t="s">
        <v>70</v>
      </c>
      <c r="BC92" s="62" t="s">
        <v>71</v>
      </c>
      <c r="BD92" s="63" t="s">
        <v>72</v>
      </c>
    </row>
    <row r="93" spans="1:91" s="1" customFormat="1" ht="10.9" customHeight="1">
      <c r="B93" s="31"/>
      <c r="AR93" s="31"/>
      <c r="AS93" s="64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</row>
    <row r="94" spans="1:91" s="5" customFormat="1" ht="32.450000000000003" customHeight="1">
      <c r="B94" s="65"/>
      <c r="C94" s="66" t="s">
        <v>73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7">
        <f>ROUND(SUM(AG95:AG100),2)</f>
        <v>0</v>
      </c>
      <c r="AH94" s="207"/>
      <c r="AI94" s="207"/>
      <c r="AJ94" s="207"/>
      <c r="AK94" s="207"/>
      <c r="AL94" s="207"/>
      <c r="AM94" s="207"/>
      <c r="AN94" s="208">
        <f t="shared" ref="AN94:AN100" si="0">SUM(AG94,AT94)</f>
        <v>0</v>
      </c>
      <c r="AO94" s="208"/>
      <c r="AP94" s="208"/>
      <c r="AQ94" s="69" t="s">
        <v>1</v>
      </c>
      <c r="AR94" s="65"/>
      <c r="AS94" s="70">
        <f>ROUND(SUM(AS95:AS100),2)</f>
        <v>0</v>
      </c>
      <c r="AT94" s="71">
        <f t="shared" ref="AT94:AT100" si="1">ROUND(SUM(AV94:AW94),2)</f>
        <v>0</v>
      </c>
      <c r="AU94" s="72">
        <f>ROUND(SUM(AU95:AU100),5)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ROUND(SUM(AZ95:AZ100),2)</f>
        <v>0</v>
      </c>
      <c r="BA94" s="71">
        <f>ROUND(SUM(BA95:BA100),2)</f>
        <v>0</v>
      </c>
      <c r="BB94" s="71">
        <f>ROUND(SUM(BB95:BB100),2)</f>
        <v>0</v>
      </c>
      <c r="BC94" s="71">
        <f>ROUND(SUM(BC95:BC100),2)</f>
        <v>0</v>
      </c>
      <c r="BD94" s="73">
        <f>ROUND(SUM(BD95:BD100),2)</f>
        <v>0</v>
      </c>
      <c r="BS94" s="74" t="s">
        <v>74</v>
      </c>
      <c r="BT94" s="74" t="s">
        <v>75</v>
      </c>
      <c r="BU94" s="75" t="s">
        <v>76</v>
      </c>
      <c r="BV94" s="74" t="s">
        <v>77</v>
      </c>
      <c r="BW94" s="74" t="s">
        <v>4</v>
      </c>
      <c r="BX94" s="74" t="s">
        <v>78</v>
      </c>
      <c r="CL94" s="74" t="s">
        <v>1</v>
      </c>
    </row>
    <row r="95" spans="1:91" s="6" customFormat="1" ht="24.75" customHeight="1">
      <c r="A95" s="76" t="s">
        <v>79</v>
      </c>
      <c r="B95" s="77"/>
      <c r="C95" s="78"/>
      <c r="D95" s="204" t="s">
        <v>80</v>
      </c>
      <c r="E95" s="204"/>
      <c r="F95" s="204"/>
      <c r="G95" s="204"/>
      <c r="H95" s="204"/>
      <c r="I95" s="79"/>
      <c r="J95" s="204" t="s">
        <v>81</v>
      </c>
      <c r="K95" s="204"/>
      <c r="L95" s="204"/>
      <c r="M95" s="204"/>
      <c r="N95" s="204"/>
      <c r="O95" s="204"/>
      <c r="P95" s="204"/>
      <c r="Q95" s="204"/>
      <c r="R95" s="204"/>
      <c r="S95" s="204"/>
      <c r="T95" s="204"/>
      <c r="U95" s="204"/>
      <c r="V95" s="204"/>
      <c r="W95" s="204"/>
      <c r="X95" s="204"/>
      <c r="Y95" s="204"/>
      <c r="Z95" s="204"/>
      <c r="AA95" s="204"/>
      <c r="AB95" s="204"/>
      <c r="AC95" s="204"/>
      <c r="AD95" s="204"/>
      <c r="AE95" s="204"/>
      <c r="AF95" s="204"/>
      <c r="AG95" s="205">
        <f>'03-2024-A5 - Blok A5'!J30</f>
        <v>0</v>
      </c>
      <c r="AH95" s="206"/>
      <c r="AI95" s="206"/>
      <c r="AJ95" s="206"/>
      <c r="AK95" s="206"/>
      <c r="AL95" s="206"/>
      <c r="AM95" s="206"/>
      <c r="AN95" s="205">
        <f t="shared" si="0"/>
        <v>0</v>
      </c>
      <c r="AO95" s="206"/>
      <c r="AP95" s="206"/>
      <c r="AQ95" s="80" t="s">
        <v>82</v>
      </c>
      <c r="AR95" s="77"/>
      <c r="AS95" s="81">
        <v>0</v>
      </c>
      <c r="AT95" s="82">
        <f t="shared" si="1"/>
        <v>0</v>
      </c>
      <c r="AU95" s="83">
        <f>'03-2024-A5 - Blok A5'!P131</f>
        <v>0</v>
      </c>
      <c r="AV95" s="82">
        <f>'03-2024-A5 - Blok A5'!J33</f>
        <v>0</v>
      </c>
      <c r="AW95" s="82">
        <f>'03-2024-A5 - Blok A5'!J34</f>
        <v>0</v>
      </c>
      <c r="AX95" s="82">
        <f>'03-2024-A5 - Blok A5'!J35</f>
        <v>0</v>
      </c>
      <c r="AY95" s="82">
        <f>'03-2024-A5 - Blok A5'!J36</f>
        <v>0</v>
      </c>
      <c r="AZ95" s="82">
        <f>'03-2024-A5 - Blok A5'!F33</f>
        <v>0</v>
      </c>
      <c r="BA95" s="82">
        <f>'03-2024-A5 - Blok A5'!F34</f>
        <v>0</v>
      </c>
      <c r="BB95" s="82">
        <f>'03-2024-A5 - Blok A5'!F35</f>
        <v>0</v>
      </c>
      <c r="BC95" s="82">
        <f>'03-2024-A5 - Blok A5'!F36</f>
        <v>0</v>
      </c>
      <c r="BD95" s="84">
        <f>'03-2024-A5 - Blok A5'!F37</f>
        <v>0</v>
      </c>
      <c r="BT95" s="85" t="s">
        <v>83</v>
      </c>
      <c r="BV95" s="85" t="s">
        <v>77</v>
      </c>
      <c r="BW95" s="85" t="s">
        <v>84</v>
      </c>
      <c r="BX95" s="85" t="s">
        <v>4</v>
      </c>
      <c r="CL95" s="85" t="s">
        <v>1</v>
      </c>
      <c r="CM95" s="85" t="s">
        <v>75</v>
      </c>
    </row>
    <row r="96" spans="1:91" s="6" customFormat="1" ht="24.75" customHeight="1">
      <c r="A96" s="76" t="s">
        <v>79</v>
      </c>
      <c r="B96" s="77"/>
      <c r="C96" s="78"/>
      <c r="D96" s="204" t="s">
        <v>85</v>
      </c>
      <c r="E96" s="204"/>
      <c r="F96" s="204"/>
      <c r="G96" s="204"/>
      <c r="H96" s="204"/>
      <c r="I96" s="79"/>
      <c r="J96" s="204" t="s">
        <v>86</v>
      </c>
      <c r="K96" s="204"/>
      <c r="L96" s="204"/>
      <c r="M96" s="204"/>
      <c r="N96" s="204"/>
      <c r="O96" s="204"/>
      <c r="P96" s="204"/>
      <c r="Q96" s="204"/>
      <c r="R96" s="204"/>
      <c r="S96" s="204"/>
      <c r="T96" s="204"/>
      <c r="U96" s="204"/>
      <c r="V96" s="204"/>
      <c r="W96" s="204"/>
      <c r="X96" s="204"/>
      <c r="Y96" s="204"/>
      <c r="Z96" s="204"/>
      <c r="AA96" s="204"/>
      <c r="AB96" s="204"/>
      <c r="AC96" s="204"/>
      <c r="AD96" s="204"/>
      <c r="AE96" s="204"/>
      <c r="AF96" s="204"/>
      <c r="AG96" s="205">
        <f>'03-2024-A6 - Blok A6'!J30</f>
        <v>0</v>
      </c>
      <c r="AH96" s="206"/>
      <c r="AI96" s="206"/>
      <c r="AJ96" s="206"/>
      <c r="AK96" s="206"/>
      <c r="AL96" s="206"/>
      <c r="AM96" s="206"/>
      <c r="AN96" s="205">
        <f t="shared" si="0"/>
        <v>0</v>
      </c>
      <c r="AO96" s="206"/>
      <c r="AP96" s="206"/>
      <c r="AQ96" s="80" t="s">
        <v>82</v>
      </c>
      <c r="AR96" s="77"/>
      <c r="AS96" s="81">
        <v>0</v>
      </c>
      <c r="AT96" s="82">
        <f t="shared" si="1"/>
        <v>0</v>
      </c>
      <c r="AU96" s="83">
        <f>'03-2024-A6 - Blok A6'!P131</f>
        <v>0</v>
      </c>
      <c r="AV96" s="82">
        <f>'03-2024-A6 - Blok A6'!J33</f>
        <v>0</v>
      </c>
      <c r="AW96" s="82">
        <f>'03-2024-A6 - Blok A6'!J34</f>
        <v>0</v>
      </c>
      <c r="AX96" s="82">
        <f>'03-2024-A6 - Blok A6'!J35</f>
        <v>0</v>
      </c>
      <c r="AY96" s="82">
        <f>'03-2024-A6 - Blok A6'!J36</f>
        <v>0</v>
      </c>
      <c r="AZ96" s="82">
        <f>'03-2024-A6 - Blok A6'!F33</f>
        <v>0</v>
      </c>
      <c r="BA96" s="82">
        <f>'03-2024-A6 - Blok A6'!F34</f>
        <v>0</v>
      </c>
      <c r="BB96" s="82">
        <f>'03-2024-A6 - Blok A6'!F35</f>
        <v>0</v>
      </c>
      <c r="BC96" s="82">
        <f>'03-2024-A6 - Blok A6'!F36</f>
        <v>0</v>
      </c>
      <c r="BD96" s="84">
        <f>'03-2024-A6 - Blok A6'!F37</f>
        <v>0</v>
      </c>
      <c r="BT96" s="85" t="s">
        <v>83</v>
      </c>
      <c r="BV96" s="85" t="s">
        <v>77</v>
      </c>
      <c r="BW96" s="85" t="s">
        <v>87</v>
      </c>
      <c r="BX96" s="85" t="s">
        <v>4</v>
      </c>
      <c r="CL96" s="85" t="s">
        <v>1</v>
      </c>
      <c r="CM96" s="85" t="s">
        <v>75</v>
      </c>
    </row>
    <row r="97" spans="1:91" s="6" customFormat="1" ht="24.75" customHeight="1">
      <c r="A97" s="76" t="s">
        <v>79</v>
      </c>
      <c r="B97" s="77"/>
      <c r="C97" s="78"/>
      <c r="D97" s="204" t="s">
        <v>88</v>
      </c>
      <c r="E97" s="204"/>
      <c r="F97" s="204"/>
      <c r="G97" s="204"/>
      <c r="H97" s="204"/>
      <c r="I97" s="79"/>
      <c r="J97" s="204" t="s">
        <v>89</v>
      </c>
      <c r="K97" s="204"/>
      <c r="L97" s="204"/>
      <c r="M97" s="204"/>
      <c r="N97" s="204"/>
      <c r="O97" s="204"/>
      <c r="P97" s="204"/>
      <c r="Q97" s="204"/>
      <c r="R97" s="204"/>
      <c r="S97" s="204"/>
      <c r="T97" s="204"/>
      <c r="U97" s="204"/>
      <c r="V97" s="204"/>
      <c r="W97" s="204"/>
      <c r="X97" s="204"/>
      <c r="Y97" s="204"/>
      <c r="Z97" s="204"/>
      <c r="AA97" s="204"/>
      <c r="AB97" s="204"/>
      <c r="AC97" s="204"/>
      <c r="AD97" s="204"/>
      <c r="AE97" s="204"/>
      <c r="AF97" s="204"/>
      <c r="AG97" s="205">
        <f>'03-2024-A7 - Blok A7'!J30</f>
        <v>0</v>
      </c>
      <c r="AH97" s="206"/>
      <c r="AI97" s="206"/>
      <c r="AJ97" s="206"/>
      <c r="AK97" s="206"/>
      <c r="AL97" s="206"/>
      <c r="AM97" s="206"/>
      <c r="AN97" s="205">
        <f t="shared" si="0"/>
        <v>0</v>
      </c>
      <c r="AO97" s="206"/>
      <c r="AP97" s="206"/>
      <c r="AQ97" s="80" t="s">
        <v>82</v>
      </c>
      <c r="AR97" s="77"/>
      <c r="AS97" s="81">
        <v>0</v>
      </c>
      <c r="AT97" s="82">
        <f t="shared" si="1"/>
        <v>0</v>
      </c>
      <c r="AU97" s="83">
        <f>'03-2024-A7 - Blok A7'!P131</f>
        <v>0</v>
      </c>
      <c r="AV97" s="82">
        <f>'03-2024-A7 - Blok A7'!J33</f>
        <v>0</v>
      </c>
      <c r="AW97" s="82">
        <f>'03-2024-A7 - Blok A7'!J34</f>
        <v>0</v>
      </c>
      <c r="AX97" s="82">
        <f>'03-2024-A7 - Blok A7'!J35</f>
        <v>0</v>
      </c>
      <c r="AY97" s="82">
        <f>'03-2024-A7 - Blok A7'!J36</f>
        <v>0</v>
      </c>
      <c r="AZ97" s="82">
        <f>'03-2024-A7 - Blok A7'!F33</f>
        <v>0</v>
      </c>
      <c r="BA97" s="82">
        <f>'03-2024-A7 - Blok A7'!F34</f>
        <v>0</v>
      </c>
      <c r="BB97" s="82">
        <f>'03-2024-A7 - Blok A7'!F35</f>
        <v>0</v>
      </c>
      <c r="BC97" s="82">
        <f>'03-2024-A7 - Blok A7'!F36</f>
        <v>0</v>
      </c>
      <c r="BD97" s="84">
        <f>'03-2024-A7 - Blok A7'!F37</f>
        <v>0</v>
      </c>
      <c r="BT97" s="85" t="s">
        <v>83</v>
      </c>
      <c r="BV97" s="85" t="s">
        <v>77</v>
      </c>
      <c r="BW97" s="85" t="s">
        <v>90</v>
      </c>
      <c r="BX97" s="85" t="s">
        <v>4</v>
      </c>
      <c r="CL97" s="85" t="s">
        <v>1</v>
      </c>
      <c r="CM97" s="85" t="s">
        <v>75</v>
      </c>
    </row>
    <row r="98" spans="1:91" s="6" customFormat="1" ht="24.75" customHeight="1">
      <c r="A98" s="76" t="s">
        <v>79</v>
      </c>
      <c r="B98" s="77"/>
      <c r="C98" s="78"/>
      <c r="D98" s="204" t="s">
        <v>91</v>
      </c>
      <c r="E98" s="204"/>
      <c r="F98" s="204"/>
      <c r="G98" s="204"/>
      <c r="H98" s="204"/>
      <c r="I98" s="79"/>
      <c r="J98" s="204" t="s">
        <v>92</v>
      </c>
      <c r="K98" s="204"/>
      <c r="L98" s="204"/>
      <c r="M98" s="204"/>
      <c r="N98" s="204"/>
      <c r="O98" s="204"/>
      <c r="P98" s="204"/>
      <c r="Q98" s="204"/>
      <c r="R98" s="204"/>
      <c r="S98" s="204"/>
      <c r="T98" s="204"/>
      <c r="U98" s="204"/>
      <c r="V98" s="204"/>
      <c r="W98" s="204"/>
      <c r="X98" s="204"/>
      <c r="Y98" s="204"/>
      <c r="Z98" s="204"/>
      <c r="AA98" s="204"/>
      <c r="AB98" s="204"/>
      <c r="AC98" s="204"/>
      <c r="AD98" s="204"/>
      <c r="AE98" s="204"/>
      <c r="AF98" s="204"/>
      <c r="AG98" s="205">
        <f>'03-2024-A8 - Blok A8'!J30</f>
        <v>0</v>
      </c>
      <c r="AH98" s="206"/>
      <c r="AI98" s="206"/>
      <c r="AJ98" s="206"/>
      <c r="AK98" s="206"/>
      <c r="AL98" s="206"/>
      <c r="AM98" s="206"/>
      <c r="AN98" s="205">
        <f t="shared" si="0"/>
        <v>0</v>
      </c>
      <c r="AO98" s="206"/>
      <c r="AP98" s="206"/>
      <c r="AQ98" s="80" t="s">
        <v>82</v>
      </c>
      <c r="AR98" s="77"/>
      <c r="AS98" s="81">
        <v>0</v>
      </c>
      <c r="AT98" s="82">
        <f t="shared" si="1"/>
        <v>0</v>
      </c>
      <c r="AU98" s="83">
        <f>'03-2024-A8 - Blok A8'!P131</f>
        <v>0</v>
      </c>
      <c r="AV98" s="82">
        <f>'03-2024-A8 - Blok A8'!J33</f>
        <v>0</v>
      </c>
      <c r="AW98" s="82">
        <f>'03-2024-A8 - Blok A8'!J34</f>
        <v>0</v>
      </c>
      <c r="AX98" s="82">
        <f>'03-2024-A8 - Blok A8'!J35</f>
        <v>0</v>
      </c>
      <c r="AY98" s="82">
        <f>'03-2024-A8 - Blok A8'!J36</f>
        <v>0</v>
      </c>
      <c r="AZ98" s="82">
        <f>'03-2024-A8 - Blok A8'!F33</f>
        <v>0</v>
      </c>
      <c r="BA98" s="82">
        <f>'03-2024-A8 - Blok A8'!F34</f>
        <v>0</v>
      </c>
      <c r="BB98" s="82">
        <f>'03-2024-A8 - Blok A8'!F35</f>
        <v>0</v>
      </c>
      <c r="BC98" s="82">
        <f>'03-2024-A8 - Blok A8'!F36</f>
        <v>0</v>
      </c>
      <c r="BD98" s="84">
        <f>'03-2024-A8 - Blok A8'!F37</f>
        <v>0</v>
      </c>
      <c r="BT98" s="85" t="s">
        <v>83</v>
      </c>
      <c r="BV98" s="85" t="s">
        <v>77</v>
      </c>
      <c r="BW98" s="85" t="s">
        <v>93</v>
      </c>
      <c r="BX98" s="85" t="s">
        <v>4</v>
      </c>
      <c r="CL98" s="85" t="s">
        <v>1</v>
      </c>
      <c r="CM98" s="85" t="s">
        <v>75</v>
      </c>
    </row>
    <row r="99" spans="1:91" s="6" customFormat="1" ht="24.75" customHeight="1">
      <c r="A99" s="76" t="s">
        <v>79</v>
      </c>
      <c r="B99" s="77"/>
      <c r="C99" s="78"/>
      <c r="D99" s="204" t="s">
        <v>94</v>
      </c>
      <c r="E99" s="204"/>
      <c r="F99" s="204"/>
      <c r="G99" s="204"/>
      <c r="H99" s="204"/>
      <c r="I99" s="79"/>
      <c r="J99" s="204" t="s">
        <v>95</v>
      </c>
      <c r="K99" s="204"/>
      <c r="L99" s="204"/>
      <c r="M99" s="204"/>
      <c r="N99" s="204"/>
      <c r="O99" s="204"/>
      <c r="P99" s="204"/>
      <c r="Q99" s="204"/>
      <c r="R99" s="204"/>
      <c r="S99" s="204"/>
      <c r="T99" s="204"/>
      <c r="U99" s="204"/>
      <c r="V99" s="204"/>
      <c r="W99" s="204"/>
      <c r="X99" s="204"/>
      <c r="Y99" s="204"/>
      <c r="Z99" s="204"/>
      <c r="AA99" s="204"/>
      <c r="AB99" s="204"/>
      <c r="AC99" s="204"/>
      <c r="AD99" s="204"/>
      <c r="AE99" s="204"/>
      <c r="AF99" s="204"/>
      <c r="AG99" s="205">
        <f>'03-2024-A9 - Blok A9'!J30</f>
        <v>0</v>
      </c>
      <c r="AH99" s="206"/>
      <c r="AI99" s="206"/>
      <c r="AJ99" s="206"/>
      <c r="AK99" s="206"/>
      <c r="AL99" s="206"/>
      <c r="AM99" s="206"/>
      <c r="AN99" s="205">
        <f t="shared" si="0"/>
        <v>0</v>
      </c>
      <c r="AO99" s="206"/>
      <c r="AP99" s="206"/>
      <c r="AQ99" s="80" t="s">
        <v>82</v>
      </c>
      <c r="AR99" s="77"/>
      <c r="AS99" s="81">
        <v>0</v>
      </c>
      <c r="AT99" s="82">
        <f t="shared" si="1"/>
        <v>0</v>
      </c>
      <c r="AU99" s="83">
        <f>'03-2024-A9 - Blok A9'!P131</f>
        <v>0</v>
      </c>
      <c r="AV99" s="82">
        <f>'03-2024-A9 - Blok A9'!J33</f>
        <v>0</v>
      </c>
      <c r="AW99" s="82">
        <f>'03-2024-A9 - Blok A9'!J34</f>
        <v>0</v>
      </c>
      <c r="AX99" s="82">
        <f>'03-2024-A9 - Blok A9'!J35</f>
        <v>0</v>
      </c>
      <c r="AY99" s="82">
        <f>'03-2024-A9 - Blok A9'!J36</f>
        <v>0</v>
      </c>
      <c r="AZ99" s="82">
        <f>'03-2024-A9 - Blok A9'!F33</f>
        <v>0</v>
      </c>
      <c r="BA99" s="82">
        <f>'03-2024-A9 - Blok A9'!F34</f>
        <v>0</v>
      </c>
      <c r="BB99" s="82">
        <f>'03-2024-A9 - Blok A9'!F35</f>
        <v>0</v>
      </c>
      <c r="BC99" s="82">
        <f>'03-2024-A9 - Blok A9'!F36</f>
        <v>0</v>
      </c>
      <c r="BD99" s="84">
        <f>'03-2024-A9 - Blok A9'!F37</f>
        <v>0</v>
      </c>
      <c r="BT99" s="85" t="s">
        <v>83</v>
      </c>
      <c r="BV99" s="85" t="s">
        <v>77</v>
      </c>
      <c r="BW99" s="85" t="s">
        <v>96</v>
      </c>
      <c r="BX99" s="85" t="s">
        <v>4</v>
      </c>
      <c r="CL99" s="85" t="s">
        <v>1</v>
      </c>
      <c r="CM99" s="85" t="s">
        <v>75</v>
      </c>
    </row>
    <row r="100" spans="1:91" s="6" customFormat="1" ht="37.5" customHeight="1">
      <c r="A100" s="76" t="s">
        <v>79</v>
      </c>
      <c r="B100" s="77"/>
      <c r="C100" s="78"/>
      <c r="D100" s="204" t="s">
        <v>97</v>
      </c>
      <c r="E100" s="204"/>
      <c r="F100" s="204"/>
      <c r="G100" s="204"/>
      <c r="H100" s="204"/>
      <c r="I100" s="79"/>
      <c r="J100" s="204" t="s">
        <v>98</v>
      </c>
      <c r="K100" s="204"/>
      <c r="L100" s="204"/>
      <c r="M100" s="204"/>
      <c r="N100" s="204"/>
      <c r="O100" s="204"/>
      <c r="P100" s="204"/>
      <c r="Q100" s="204"/>
      <c r="R100" s="204"/>
      <c r="S100" s="204"/>
      <c r="T100" s="204"/>
      <c r="U100" s="204"/>
      <c r="V100" s="204"/>
      <c r="W100" s="204"/>
      <c r="X100" s="204"/>
      <c r="Y100" s="204"/>
      <c r="Z100" s="204"/>
      <c r="AA100" s="204"/>
      <c r="AB100" s="204"/>
      <c r="AC100" s="204"/>
      <c r="AD100" s="204"/>
      <c r="AE100" s="204"/>
      <c r="AF100" s="204"/>
      <c r="AG100" s="205">
        <f>'03-2024-Spoj.chodba - Spo...'!J30</f>
        <v>0</v>
      </c>
      <c r="AH100" s="206"/>
      <c r="AI100" s="206"/>
      <c r="AJ100" s="206"/>
      <c r="AK100" s="206"/>
      <c r="AL100" s="206"/>
      <c r="AM100" s="206"/>
      <c r="AN100" s="205">
        <f t="shared" si="0"/>
        <v>0</v>
      </c>
      <c r="AO100" s="206"/>
      <c r="AP100" s="206"/>
      <c r="AQ100" s="80" t="s">
        <v>82</v>
      </c>
      <c r="AR100" s="77"/>
      <c r="AS100" s="86">
        <v>0</v>
      </c>
      <c r="AT100" s="87">
        <f t="shared" si="1"/>
        <v>0</v>
      </c>
      <c r="AU100" s="88">
        <f>'03-2024-Spoj.chodba - Spo...'!P125</f>
        <v>0</v>
      </c>
      <c r="AV100" s="87">
        <f>'03-2024-Spoj.chodba - Spo...'!J33</f>
        <v>0</v>
      </c>
      <c r="AW100" s="87">
        <f>'03-2024-Spoj.chodba - Spo...'!J34</f>
        <v>0</v>
      </c>
      <c r="AX100" s="87">
        <f>'03-2024-Spoj.chodba - Spo...'!J35</f>
        <v>0</v>
      </c>
      <c r="AY100" s="87">
        <f>'03-2024-Spoj.chodba - Spo...'!J36</f>
        <v>0</v>
      </c>
      <c r="AZ100" s="87">
        <f>'03-2024-Spoj.chodba - Spo...'!F33</f>
        <v>0</v>
      </c>
      <c r="BA100" s="87">
        <f>'03-2024-Spoj.chodba - Spo...'!F34</f>
        <v>0</v>
      </c>
      <c r="BB100" s="87">
        <f>'03-2024-Spoj.chodba - Spo...'!F35</f>
        <v>0</v>
      </c>
      <c r="BC100" s="87">
        <f>'03-2024-Spoj.chodba - Spo...'!F36</f>
        <v>0</v>
      </c>
      <c r="BD100" s="89">
        <f>'03-2024-Spoj.chodba - Spo...'!F37</f>
        <v>0</v>
      </c>
      <c r="BT100" s="85" t="s">
        <v>83</v>
      </c>
      <c r="BV100" s="85" t="s">
        <v>77</v>
      </c>
      <c r="BW100" s="85" t="s">
        <v>99</v>
      </c>
      <c r="BX100" s="85" t="s">
        <v>4</v>
      </c>
      <c r="CL100" s="85" t="s">
        <v>1</v>
      </c>
      <c r="CM100" s="85" t="s">
        <v>75</v>
      </c>
    </row>
    <row r="101" spans="1:91" s="1" customFormat="1" ht="30" customHeight="1">
      <c r="B101" s="31"/>
      <c r="AR101" s="31"/>
    </row>
    <row r="102" spans="1:91" s="1" customFormat="1" ht="6.95" customHeight="1">
      <c r="B102" s="46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31"/>
    </row>
  </sheetData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03-2024-A5 - Blok A5'!C2" display="/" xr:uid="{00000000-0004-0000-0000-000000000000}"/>
    <hyperlink ref="A96" location="'03-2024-A6 - Blok A6'!C2" display="/" xr:uid="{00000000-0004-0000-0000-000001000000}"/>
    <hyperlink ref="A97" location="'03-2024-A7 - Blok A7'!C2" display="/" xr:uid="{00000000-0004-0000-0000-000002000000}"/>
    <hyperlink ref="A98" location="'03-2024-A8 - Blok A8'!C2" display="/" xr:uid="{00000000-0004-0000-0000-000003000000}"/>
    <hyperlink ref="A99" location="'03-2024-A9 - Blok A9'!C2" display="/" xr:uid="{00000000-0004-0000-0000-000004000000}"/>
    <hyperlink ref="A100" location="'03-2024-Spoj.chodba - Spo...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59"/>
  <sheetViews>
    <sheetView showGridLines="0" topLeftCell="A227" workbookViewId="0">
      <selection activeCell="C239" sqref="C239:J239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1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84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4.95" customHeight="1">
      <c r="B4" s="19"/>
      <c r="D4" s="20" t="s">
        <v>100</v>
      </c>
      <c r="L4" s="19"/>
      <c r="M4" s="90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16.5" customHeight="1">
      <c r="B7" s="19"/>
      <c r="E7" s="232" t="str">
        <f>'Rekapitulácia stavby'!K6</f>
        <v>Rekonštrukcia striech ubytovacích blokov a spojovacej chodby</v>
      </c>
      <c r="F7" s="233"/>
      <c r="G7" s="233"/>
      <c r="H7" s="233"/>
      <c r="L7" s="19"/>
    </row>
    <row r="8" spans="2:46" s="1" customFormat="1" ht="12" customHeight="1">
      <c r="B8" s="31"/>
      <c r="D8" s="26" t="s">
        <v>101</v>
      </c>
      <c r="L8" s="31"/>
    </row>
    <row r="9" spans="2:46" s="1" customFormat="1" ht="16.5" customHeight="1">
      <c r="B9" s="31"/>
      <c r="E9" s="190" t="s">
        <v>102</v>
      </c>
      <c r="F9" s="234"/>
      <c r="G9" s="234"/>
      <c r="H9" s="234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10. 4. 2024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">
        <v>1</v>
      </c>
      <c r="L14" s="31"/>
    </row>
    <row r="15" spans="2:46" s="1" customFormat="1" ht="18" customHeight="1">
      <c r="B15" s="31"/>
      <c r="E15" s="24" t="s">
        <v>25</v>
      </c>
      <c r="I15" s="26" t="s">
        <v>26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5" t="str">
        <f>'Rekapitulácia stavby'!E14</f>
        <v>Vyplň údaj</v>
      </c>
      <c r="F18" s="212"/>
      <c r="G18" s="212"/>
      <c r="H18" s="212"/>
      <c r="I18" s="26" t="s">
        <v>26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tr">
        <f>IF('Rekapitulácia stavby'!AN19="","",'Rekapitulácia stavby'!AN19)</f>
        <v/>
      </c>
      <c r="L23" s="31"/>
    </row>
    <row r="24" spans="2:12" s="1" customFormat="1" ht="18" customHeight="1">
      <c r="B24" s="31"/>
      <c r="E24" s="24" t="str">
        <f>IF('Rekapitulácia stavby'!E20="","",'Rekapitulácia stavby'!E20)</f>
        <v xml:space="preserve"> </v>
      </c>
      <c r="I24" s="26" t="s">
        <v>26</v>
      </c>
      <c r="J24" s="24" t="str">
        <f>IF('Rekapitulácia stavby'!AN20="","",'Rekapitulácia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16.5" customHeight="1">
      <c r="B27" s="91"/>
      <c r="E27" s="217" t="s">
        <v>1</v>
      </c>
      <c r="F27" s="217"/>
      <c r="G27" s="217"/>
      <c r="H27" s="217"/>
      <c r="L27" s="91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35</v>
      </c>
      <c r="J30" s="68">
        <f>ROUND(J131,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5" customHeight="1">
      <c r="B33" s="31"/>
      <c r="D33" s="57" t="s">
        <v>39</v>
      </c>
      <c r="E33" s="36" t="s">
        <v>40</v>
      </c>
      <c r="F33" s="93">
        <f>ROUND((SUM(BE131:BE258)),  2)</f>
        <v>0</v>
      </c>
      <c r="G33" s="94"/>
      <c r="H33" s="94"/>
      <c r="I33" s="95">
        <v>0.2</v>
      </c>
      <c r="J33" s="93">
        <f>ROUND(((SUM(BE131:BE258))*I33),  2)</f>
        <v>0</v>
      </c>
      <c r="L33" s="31"/>
    </row>
    <row r="34" spans="2:12" s="1" customFormat="1" ht="14.45" customHeight="1">
      <c r="B34" s="31"/>
      <c r="E34" s="36" t="s">
        <v>41</v>
      </c>
      <c r="F34" s="93">
        <f>ROUND((SUM(BF131:BF258)),  2)</f>
        <v>0</v>
      </c>
      <c r="G34" s="94"/>
      <c r="H34" s="94"/>
      <c r="I34" s="95">
        <v>0.2</v>
      </c>
      <c r="J34" s="93">
        <f>ROUND(((SUM(BF131:BF258))*I34),  2)</f>
        <v>0</v>
      </c>
      <c r="L34" s="31"/>
    </row>
    <row r="35" spans="2:12" s="1" customFormat="1" ht="14.45" hidden="1" customHeight="1">
      <c r="B35" s="31"/>
      <c r="E35" s="26" t="s">
        <v>42</v>
      </c>
      <c r="F35" s="96">
        <f>ROUND((SUM(BG131:BG258)),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43</v>
      </c>
      <c r="F36" s="96">
        <f>ROUND((SUM(BH131:BH258)),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44</v>
      </c>
      <c r="F37" s="93">
        <f>ROUND((SUM(BI131:BI258)),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45</v>
      </c>
      <c r="E39" s="59"/>
      <c r="F39" s="59"/>
      <c r="G39" s="100" t="s">
        <v>46</v>
      </c>
      <c r="H39" s="101" t="s">
        <v>47</v>
      </c>
      <c r="I39" s="59"/>
      <c r="J39" s="102">
        <f>SUM(J30:J37)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5" t="s">
        <v>50</v>
      </c>
      <c r="E61" s="33"/>
      <c r="F61" s="104" t="s">
        <v>51</v>
      </c>
      <c r="G61" s="45" t="s">
        <v>50</v>
      </c>
      <c r="H61" s="33"/>
      <c r="I61" s="33"/>
      <c r="J61" s="105" t="s">
        <v>51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5" t="s">
        <v>50</v>
      </c>
      <c r="E76" s="33"/>
      <c r="F76" s="104" t="s">
        <v>51</v>
      </c>
      <c r="G76" s="45" t="s">
        <v>50</v>
      </c>
      <c r="H76" s="33"/>
      <c r="I76" s="33"/>
      <c r="J76" s="105" t="s">
        <v>51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103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16.5" customHeight="1">
      <c r="B85" s="31"/>
      <c r="E85" s="232" t="str">
        <f>E7</f>
        <v>Rekonštrukcia striech ubytovacích blokov a spojovacej chodby</v>
      </c>
      <c r="F85" s="233"/>
      <c r="G85" s="233"/>
      <c r="H85" s="233"/>
      <c r="L85" s="31"/>
    </row>
    <row r="86" spans="2:47" s="1" customFormat="1" ht="12" customHeight="1">
      <c r="B86" s="31"/>
      <c r="C86" s="26" t="s">
        <v>101</v>
      </c>
      <c r="L86" s="31"/>
    </row>
    <row r="87" spans="2:47" s="1" customFormat="1" ht="16.5" customHeight="1">
      <c r="B87" s="31"/>
      <c r="E87" s="190" t="str">
        <f>E9</f>
        <v>03/2024-A5 - Blok A5</v>
      </c>
      <c r="F87" s="234"/>
      <c r="G87" s="234"/>
      <c r="H87" s="234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Tornaľa</v>
      </c>
      <c r="I89" s="26" t="s">
        <v>21</v>
      </c>
      <c r="J89" s="54" t="str">
        <f>IF(J12="","",J12)</f>
        <v>10. 4. 2024</v>
      </c>
      <c r="L89" s="31"/>
    </row>
    <row r="90" spans="2:47" s="1" customFormat="1" ht="6.95" customHeight="1">
      <c r="B90" s="31"/>
      <c r="L90" s="31"/>
    </row>
    <row r="91" spans="2:47" s="1" customFormat="1" ht="40.15" customHeight="1">
      <c r="B91" s="31"/>
      <c r="C91" s="26" t="s">
        <v>23</v>
      </c>
      <c r="F91" s="24" t="str">
        <f>E15</f>
        <v>DD a DSS Tornaľa</v>
      </c>
      <c r="I91" s="26" t="s">
        <v>29</v>
      </c>
      <c r="J91" s="29" t="str">
        <f>E21</f>
        <v>STAVOMAT RS s.r.o., Rimavská Sobota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104</v>
      </c>
      <c r="D94" s="98"/>
      <c r="E94" s="98"/>
      <c r="F94" s="98"/>
      <c r="G94" s="98"/>
      <c r="H94" s="98"/>
      <c r="I94" s="98"/>
      <c r="J94" s="107" t="s">
        <v>105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106</v>
      </c>
      <c r="J96" s="68">
        <f>J131</f>
        <v>0</v>
      </c>
      <c r="L96" s="31"/>
      <c r="AU96" s="16" t="s">
        <v>107</v>
      </c>
    </row>
    <row r="97" spans="2:12" s="8" customFormat="1" ht="24.95" customHeight="1">
      <c r="B97" s="109"/>
      <c r="D97" s="110" t="s">
        <v>108</v>
      </c>
      <c r="E97" s="111"/>
      <c r="F97" s="111"/>
      <c r="G97" s="111"/>
      <c r="H97" s="111"/>
      <c r="I97" s="111"/>
      <c r="J97" s="112">
        <f>J132</f>
        <v>0</v>
      </c>
      <c r="L97" s="109"/>
    </row>
    <row r="98" spans="2:12" s="9" customFormat="1" ht="19.899999999999999" customHeight="1">
      <c r="B98" s="113"/>
      <c r="D98" s="114" t="s">
        <v>109</v>
      </c>
      <c r="E98" s="115"/>
      <c r="F98" s="115"/>
      <c r="G98" s="115"/>
      <c r="H98" s="115"/>
      <c r="I98" s="115"/>
      <c r="J98" s="116">
        <f>J133</f>
        <v>0</v>
      </c>
      <c r="L98" s="113"/>
    </row>
    <row r="99" spans="2:12" s="9" customFormat="1" ht="19.899999999999999" customHeight="1">
      <c r="B99" s="113"/>
      <c r="D99" s="114" t="s">
        <v>110</v>
      </c>
      <c r="E99" s="115"/>
      <c r="F99" s="115"/>
      <c r="G99" s="115"/>
      <c r="H99" s="115"/>
      <c r="I99" s="115"/>
      <c r="J99" s="116">
        <f>J142</f>
        <v>0</v>
      </c>
      <c r="L99" s="113"/>
    </row>
    <row r="100" spans="2:12" s="9" customFormat="1" ht="19.899999999999999" customHeight="1">
      <c r="B100" s="113"/>
      <c r="D100" s="114" t="s">
        <v>111</v>
      </c>
      <c r="E100" s="115"/>
      <c r="F100" s="115"/>
      <c r="G100" s="115"/>
      <c r="H100" s="115"/>
      <c r="I100" s="115"/>
      <c r="J100" s="116">
        <f>J147</f>
        <v>0</v>
      </c>
      <c r="L100" s="113"/>
    </row>
    <row r="101" spans="2:12" s="9" customFormat="1" ht="19.899999999999999" customHeight="1">
      <c r="B101" s="113"/>
      <c r="D101" s="114" t="s">
        <v>112</v>
      </c>
      <c r="E101" s="115"/>
      <c r="F101" s="115"/>
      <c r="G101" s="115"/>
      <c r="H101" s="115"/>
      <c r="I101" s="115"/>
      <c r="J101" s="116">
        <f>J152</f>
        <v>0</v>
      </c>
      <c r="L101" s="113"/>
    </row>
    <row r="102" spans="2:12" s="9" customFormat="1" ht="19.899999999999999" customHeight="1">
      <c r="B102" s="113"/>
      <c r="D102" s="114" t="s">
        <v>113</v>
      </c>
      <c r="E102" s="115"/>
      <c r="F102" s="115"/>
      <c r="G102" s="115"/>
      <c r="H102" s="115"/>
      <c r="I102" s="115"/>
      <c r="J102" s="116">
        <f>J156</f>
        <v>0</v>
      </c>
      <c r="L102" s="113"/>
    </row>
    <row r="103" spans="2:12" s="8" customFormat="1" ht="24.95" customHeight="1">
      <c r="B103" s="109"/>
      <c r="D103" s="110" t="s">
        <v>114</v>
      </c>
      <c r="E103" s="111"/>
      <c r="F103" s="111"/>
      <c r="G103" s="111"/>
      <c r="H103" s="111"/>
      <c r="I103" s="111"/>
      <c r="J103" s="112">
        <f>J158</f>
        <v>0</v>
      </c>
      <c r="L103" s="109"/>
    </row>
    <row r="104" spans="2:12" s="9" customFormat="1" ht="19.899999999999999" customHeight="1">
      <c r="B104" s="113"/>
      <c r="D104" s="114" t="s">
        <v>115</v>
      </c>
      <c r="E104" s="115"/>
      <c r="F104" s="115"/>
      <c r="G104" s="115"/>
      <c r="H104" s="115"/>
      <c r="I104" s="115"/>
      <c r="J104" s="116">
        <f>J159</f>
        <v>0</v>
      </c>
      <c r="L104" s="113"/>
    </row>
    <row r="105" spans="2:12" s="9" customFormat="1" ht="19.899999999999999" customHeight="1">
      <c r="B105" s="113"/>
      <c r="D105" s="114" t="s">
        <v>116</v>
      </c>
      <c r="E105" s="115"/>
      <c r="F105" s="115"/>
      <c r="G105" s="115"/>
      <c r="H105" s="115"/>
      <c r="I105" s="115"/>
      <c r="J105" s="116">
        <f>J176</f>
        <v>0</v>
      </c>
      <c r="L105" s="113"/>
    </row>
    <row r="106" spans="2:12" s="9" customFormat="1" ht="19.899999999999999" customHeight="1">
      <c r="B106" s="113"/>
      <c r="D106" s="114" t="s">
        <v>117</v>
      </c>
      <c r="E106" s="115"/>
      <c r="F106" s="115"/>
      <c r="G106" s="115"/>
      <c r="H106" s="115"/>
      <c r="I106" s="115"/>
      <c r="J106" s="116">
        <f>J182</f>
        <v>0</v>
      </c>
      <c r="L106" s="113"/>
    </row>
    <row r="107" spans="2:12" s="9" customFormat="1" ht="19.899999999999999" customHeight="1">
      <c r="B107" s="113"/>
      <c r="D107" s="114" t="s">
        <v>118</v>
      </c>
      <c r="E107" s="115"/>
      <c r="F107" s="115"/>
      <c r="G107" s="115"/>
      <c r="H107" s="115"/>
      <c r="I107" s="115"/>
      <c r="J107" s="116">
        <f>J207</f>
        <v>0</v>
      </c>
      <c r="L107" s="113"/>
    </row>
    <row r="108" spans="2:12" s="9" customFormat="1" ht="19.899999999999999" customHeight="1">
      <c r="B108" s="113"/>
      <c r="D108" s="114" t="s">
        <v>119</v>
      </c>
      <c r="E108" s="115"/>
      <c r="F108" s="115"/>
      <c r="G108" s="115"/>
      <c r="H108" s="115"/>
      <c r="I108" s="115"/>
      <c r="J108" s="116">
        <f>J238</f>
        <v>0</v>
      </c>
      <c r="L108" s="113"/>
    </row>
    <row r="109" spans="2:12" s="8" customFormat="1" ht="24.95" customHeight="1">
      <c r="B109" s="109"/>
      <c r="D109" s="110" t="s">
        <v>120</v>
      </c>
      <c r="E109" s="111"/>
      <c r="F109" s="111"/>
      <c r="G109" s="111"/>
      <c r="H109" s="111"/>
      <c r="I109" s="111"/>
      <c r="J109" s="112">
        <f>J241</f>
        <v>0</v>
      </c>
      <c r="L109" s="109"/>
    </row>
    <row r="110" spans="2:12" s="9" customFormat="1" ht="19.899999999999999" customHeight="1">
      <c r="B110" s="113"/>
      <c r="D110" s="114" t="s">
        <v>121</v>
      </c>
      <c r="E110" s="115"/>
      <c r="F110" s="115"/>
      <c r="G110" s="115"/>
      <c r="H110" s="115"/>
      <c r="I110" s="115"/>
      <c r="J110" s="116">
        <f>J242</f>
        <v>0</v>
      </c>
      <c r="L110" s="113"/>
    </row>
    <row r="111" spans="2:12" s="9" customFormat="1" ht="19.899999999999999" customHeight="1">
      <c r="B111" s="113"/>
      <c r="D111" s="114" t="s">
        <v>122</v>
      </c>
      <c r="E111" s="115"/>
      <c r="F111" s="115"/>
      <c r="G111" s="115"/>
      <c r="H111" s="115"/>
      <c r="I111" s="115"/>
      <c r="J111" s="116">
        <f>J257</f>
        <v>0</v>
      </c>
      <c r="L111" s="113"/>
    </row>
    <row r="112" spans="2:12" s="1" customFormat="1" ht="21.75" customHeight="1">
      <c r="B112" s="31"/>
      <c r="L112" s="31"/>
    </row>
    <row r="113" spans="2:12" s="1" customFormat="1" ht="6.95" customHeight="1"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31"/>
    </row>
    <row r="117" spans="2:12" s="1" customFormat="1" ht="6.95" customHeight="1">
      <c r="B117" s="48"/>
      <c r="C117" s="49"/>
      <c r="D117" s="49"/>
      <c r="E117" s="49"/>
      <c r="F117" s="49"/>
      <c r="G117" s="49"/>
      <c r="H117" s="49"/>
      <c r="I117" s="49"/>
      <c r="J117" s="49"/>
      <c r="K117" s="49"/>
      <c r="L117" s="31"/>
    </row>
    <row r="118" spans="2:12" s="1" customFormat="1" ht="24.95" customHeight="1">
      <c r="B118" s="31"/>
      <c r="C118" s="20" t="s">
        <v>123</v>
      </c>
      <c r="L118" s="31"/>
    </row>
    <row r="119" spans="2:12" s="1" customFormat="1" ht="6.95" customHeight="1">
      <c r="B119" s="31"/>
      <c r="L119" s="31"/>
    </row>
    <row r="120" spans="2:12" s="1" customFormat="1" ht="12" customHeight="1">
      <c r="B120" s="31"/>
      <c r="C120" s="26" t="s">
        <v>15</v>
      </c>
      <c r="L120" s="31"/>
    </row>
    <row r="121" spans="2:12" s="1" customFormat="1" ht="16.5" customHeight="1">
      <c r="B121" s="31"/>
      <c r="E121" s="232" t="str">
        <f>E7</f>
        <v>Rekonštrukcia striech ubytovacích blokov a spojovacej chodby</v>
      </c>
      <c r="F121" s="233"/>
      <c r="G121" s="233"/>
      <c r="H121" s="233"/>
      <c r="L121" s="31"/>
    </row>
    <row r="122" spans="2:12" s="1" customFormat="1" ht="12" customHeight="1">
      <c r="B122" s="31"/>
      <c r="C122" s="26" t="s">
        <v>101</v>
      </c>
      <c r="L122" s="31"/>
    </row>
    <row r="123" spans="2:12" s="1" customFormat="1" ht="16.5" customHeight="1">
      <c r="B123" s="31"/>
      <c r="E123" s="190" t="str">
        <f>E9</f>
        <v>03/2024-A5 - Blok A5</v>
      </c>
      <c r="F123" s="234"/>
      <c r="G123" s="234"/>
      <c r="H123" s="234"/>
      <c r="L123" s="31"/>
    </row>
    <row r="124" spans="2:12" s="1" customFormat="1" ht="6.95" customHeight="1">
      <c r="B124" s="31"/>
      <c r="L124" s="31"/>
    </row>
    <row r="125" spans="2:12" s="1" customFormat="1" ht="12" customHeight="1">
      <c r="B125" s="31"/>
      <c r="C125" s="26" t="s">
        <v>19</v>
      </c>
      <c r="F125" s="24" t="str">
        <f>F12</f>
        <v>Tornaľa</v>
      </c>
      <c r="I125" s="26" t="s">
        <v>21</v>
      </c>
      <c r="J125" s="54" t="str">
        <f>IF(J12="","",J12)</f>
        <v>10. 4. 2024</v>
      </c>
      <c r="L125" s="31"/>
    </row>
    <row r="126" spans="2:12" s="1" customFormat="1" ht="6.95" customHeight="1">
      <c r="B126" s="31"/>
      <c r="L126" s="31"/>
    </row>
    <row r="127" spans="2:12" s="1" customFormat="1" ht="40.15" customHeight="1">
      <c r="B127" s="31"/>
      <c r="C127" s="26" t="s">
        <v>23</v>
      </c>
      <c r="F127" s="24" t="str">
        <f>E15</f>
        <v>DD a DSS Tornaľa</v>
      </c>
      <c r="I127" s="26" t="s">
        <v>29</v>
      </c>
      <c r="J127" s="29" t="str">
        <f>E21</f>
        <v>STAVOMAT RS s.r.o., Rimavská Sobota</v>
      </c>
      <c r="L127" s="31"/>
    </row>
    <row r="128" spans="2:12" s="1" customFormat="1" ht="15.2" customHeight="1">
      <c r="B128" s="31"/>
      <c r="C128" s="26" t="s">
        <v>27</v>
      </c>
      <c r="F128" s="24" t="str">
        <f>IF(E18="","",E18)</f>
        <v>Vyplň údaj</v>
      </c>
      <c r="I128" s="26" t="s">
        <v>32</v>
      </c>
      <c r="J128" s="29" t="str">
        <f>E24</f>
        <v xml:space="preserve"> </v>
      </c>
      <c r="L128" s="31"/>
    </row>
    <row r="129" spans="2:65" s="1" customFormat="1" ht="10.35" customHeight="1">
      <c r="B129" s="31"/>
      <c r="L129" s="31"/>
    </row>
    <row r="130" spans="2:65" s="10" customFormat="1" ht="29.25" customHeight="1">
      <c r="B130" s="117"/>
      <c r="C130" s="118" t="s">
        <v>124</v>
      </c>
      <c r="D130" s="119" t="s">
        <v>60</v>
      </c>
      <c r="E130" s="119" t="s">
        <v>56</v>
      </c>
      <c r="F130" s="119" t="s">
        <v>57</v>
      </c>
      <c r="G130" s="119" t="s">
        <v>125</v>
      </c>
      <c r="H130" s="119" t="s">
        <v>126</v>
      </c>
      <c r="I130" s="119" t="s">
        <v>127</v>
      </c>
      <c r="J130" s="120" t="s">
        <v>105</v>
      </c>
      <c r="K130" s="121" t="s">
        <v>128</v>
      </c>
      <c r="L130" s="117"/>
      <c r="M130" s="61" t="s">
        <v>1</v>
      </c>
      <c r="N130" s="62" t="s">
        <v>39</v>
      </c>
      <c r="O130" s="62" t="s">
        <v>129</v>
      </c>
      <c r="P130" s="62" t="s">
        <v>130</v>
      </c>
      <c r="Q130" s="62" t="s">
        <v>131</v>
      </c>
      <c r="R130" s="62" t="s">
        <v>132</v>
      </c>
      <c r="S130" s="62" t="s">
        <v>133</v>
      </c>
      <c r="T130" s="63" t="s">
        <v>134</v>
      </c>
    </row>
    <row r="131" spans="2:65" s="1" customFormat="1" ht="22.9" customHeight="1">
      <c r="B131" s="31"/>
      <c r="C131" s="66" t="s">
        <v>106</v>
      </c>
      <c r="J131" s="122">
        <f>BK131</f>
        <v>0</v>
      </c>
      <c r="L131" s="31"/>
      <c r="M131" s="64"/>
      <c r="N131" s="55"/>
      <c r="O131" s="55"/>
      <c r="P131" s="123">
        <f>P132+P158+P241</f>
        <v>0</v>
      </c>
      <c r="Q131" s="55"/>
      <c r="R131" s="123">
        <f>R132+R158+R241</f>
        <v>33.086314636900006</v>
      </c>
      <c r="S131" s="55"/>
      <c r="T131" s="124">
        <f>T132+T158+T241</f>
        <v>2.5637512500000001</v>
      </c>
      <c r="AT131" s="16" t="s">
        <v>74</v>
      </c>
      <c r="AU131" s="16" t="s">
        <v>107</v>
      </c>
      <c r="BK131" s="125">
        <f>BK132+BK158+BK241</f>
        <v>0</v>
      </c>
    </row>
    <row r="132" spans="2:65" s="11" customFormat="1" ht="25.9" customHeight="1">
      <c r="B132" s="126"/>
      <c r="D132" s="127" t="s">
        <v>74</v>
      </c>
      <c r="E132" s="128" t="s">
        <v>135</v>
      </c>
      <c r="F132" s="128" t="s">
        <v>136</v>
      </c>
      <c r="I132" s="129"/>
      <c r="J132" s="130">
        <f>BK132</f>
        <v>0</v>
      </c>
      <c r="L132" s="126"/>
      <c r="M132" s="131"/>
      <c r="P132" s="132">
        <f>P133+P142+P147+P152+P156</f>
        <v>0</v>
      </c>
      <c r="R132" s="132">
        <f>R133+R142+R147+R152+R156</f>
        <v>21.582569720260004</v>
      </c>
      <c r="T132" s="133">
        <f>T133+T142+T147+T152+T156</f>
        <v>0</v>
      </c>
      <c r="AR132" s="127" t="s">
        <v>83</v>
      </c>
      <c r="AT132" s="134" t="s">
        <v>74</v>
      </c>
      <c r="AU132" s="134" t="s">
        <v>75</v>
      </c>
      <c r="AY132" s="127" t="s">
        <v>137</v>
      </c>
      <c r="BK132" s="135">
        <f>BK133+BK142+BK147+BK152+BK156</f>
        <v>0</v>
      </c>
    </row>
    <row r="133" spans="2:65" s="11" customFormat="1" ht="22.9" customHeight="1">
      <c r="B133" s="126"/>
      <c r="D133" s="127" t="s">
        <v>74</v>
      </c>
      <c r="E133" s="136" t="s">
        <v>138</v>
      </c>
      <c r="F133" s="136" t="s">
        <v>139</v>
      </c>
      <c r="I133" s="129"/>
      <c r="J133" s="137">
        <f>BK133</f>
        <v>0</v>
      </c>
      <c r="L133" s="126"/>
      <c r="M133" s="131"/>
      <c r="P133" s="132">
        <f>SUM(P134:P141)</f>
        <v>0</v>
      </c>
      <c r="R133" s="132">
        <f>SUM(R134:R141)</f>
        <v>15.881977270260002</v>
      </c>
      <c r="T133" s="133">
        <f>SUM(T134:T141)</f>
        <v>0</v>
      </c>
      <c r="AR133" s="127" t="s">
        <v>83</v>
      </c>
      <c r="AT133" s="134" t="s">
        <v>74</v>
      </c>
      <c r="AU133" s="134" t="s">
        <v>83</v>
      </c>
      <c r="AY133" s="127" t="s">
        <v>137</v>
      </c>
      <c r="BK133" s="135">
        <f>SUM(BK134:BK141)</f>
        <v>0</v>
      </c>
    </row>
    <row r="134" spans="2:65" s="1" customFormat="1" ht="24.2" customHeight="1">
      <c r="B134" s="138"/>
      <c r="C134" s="139" t="s">
        <v>83</v>
      </c>
      <c r="D134" s="139" t="s">
        <v>140</v>
      </c>
      <c r="E134" s="140" t="s">
        <v>141</v>
      </c>
      <c r="F134" s="141" t="s">
        <v>142</v>
      </c>
      <c r="G134" s="142" t="s">
        <v>143</v>
      </c>
      <c r="H134" s="143">
        <v>5.3630000000000004</v>
      </c>
      <c r="I134" s="144"/>
      <c r="J134" s="145">
        <f>ROUND(I134*H134,2)</f>
        <v>0</v>
      </c>
      <c r="K134" s="146"/>
      <c r="L134" s="31"/>
      <c r="M134" s="147" t="s">
        <v>1</v>
      </c>
      <c r="N134" s="148" t="s">
        <v>41</v>
      </c>
      <c r="P134" s="149">
        <f>O134*H134</f>
        <v>0</v>
      </c>
      <c r="Q134" s="149">
        <v>2.2119</v>
      </c>
      <c r="R134" s="149">
        <f>Q134*H134</f>
        <v>11.8624197</v>
      </c>
      <c r="S134" s="149">
        <v>0</v>
      </c>
      <c r="T134" s="150">
        <f>S134*H134</f>
        <v>0</v>
      </c>
      <c r="AR134" s="151" t="s">
        <v>144</v>
      </c>
      <c r="AT134" s="151" t="s">
        <v>140</v>
      </c>
      <c r="AU134" s="151" t="s">
        <v>145</v>
      </c>
      <c r="AY134" s="16" t="s">
        <v>137</v>
      </c>
      <c r="BE134" s="152">
        <f>IF(N134="základná",J134,0)</f>
        <v>0</v>
      </c>
      <c r="BF134" s="152">
        <f>IF(N134="znížená",J134,0)</f>
        <v>0</v>
      </c>
      <c r="BG134" s="152">
        <f>IF(N134="zákl. prenesená",J134,0)</f>
        <v>0</v>
      </c>
      <c r="BH134" s="152">
        <f>IF(N134="zníž. prenesená",J134,0)</f>
        <v>0</v>
      </c>
      <c r="BI134" s="152">
        <f>IF(N134="nulová",J134,0)</f>
        <v>0</v>
      </c>
      <c r="BJ134" s="16" t="s">
        <v>145</v>
      </c>
      <c r="BK134" s="152">
        <f>ROUND(I134*H134,2)</f>
        <v>0</v>
      </c>
      <c r="BL134" s="16" t="s">
        <v>144</v>
      </c>
      <c r="BM134" s="151" t="s">
        <v>146</v>
      </c>
    </row>
    <row r="135" spans="2:65" s="12" customFormat="1" ht="22.5">
      <c r="B135" s="153"/>
      <c r="D135" s="154" t="s">
        <v>147</v>
      </c>
      <c r="E135" s="155" t="s">
        <v>1</v>
      </c>
      <c r="F135" s="156" t="s">
        <v>148</v>
      </c>
      <c r="H135" s="157">
        <v>5.3630000000000004</v>
      </c>
      <c r="I135" s="158"/>
      <c r="L135" s="153"/>
      <c r="M135" s="159"/>
      <c r="T135" s="160"/>
      <c r="AT135" s="155" t="s">
        <v>147</v>
      </c>
      <c r="AU135" s="155" t="s">
        <v>145</v>
      </c>
      <c r="AV135" s="12" t="s">
        <v>145</v>
      </c>
      <c r="AW135" s="12" t="s">
        <v>31</v>
      </c>
      <c r="AX135" s="12" t="s">
        <v>83</v>
      </c>
      <c r="AY135" s="155" t="s">
        <v>137</v>
      </c>
    </row>
    <row r="136" spans="2:65" s="1" customFormat="1" ht="24.2" customHeight="1">
      <c r="B136" s="138"/>
      <c r="C136" s="139" t="s">
        <v>145</v>
      </c>
      <c r="D136" s="139" t="s">
        <v>140</v>
      </c>
      <c r="E136" s="140" t="s">
        <v>149</v>
      </c>
      <c r="F136" s="141" t="s">
        <v>150</v>
      </c>
      <c r="G136" s="142" t="s">
        <v>151</v>
      </c>
      <c r="H136" s="143">
        <v>38.201999999999998</v>
      </c>
      <c r="I136" s="144"/>
      <c r="J136" s="145">
        <f>ROUND(I136*H136,2)</f>
        <v>0</v>
      </c>
      <c r="K136" s="146"/>
      <c r="L136" s="31"/>
      <c r="M136" s="147" t="s">
        <v>1</v>
      </c>
      <c r="N136" s="148" t="s">
        <v>41</v>
      </c>
      <c r="P136" s="149">
        <f>O136*H136</f>
        <v>0</v>
      </c>
      <c r="Q136" s="149">
        <v>3.96E-3</v>
      </c>
      <c r="R136" s="149">
        <f>Q136*H136</f>
        <v>0.15127991999999998</v>
      </c>
      <c r="S136" s="149">
        <v>0</v>
      </c>
      <c r="T136" s="150">
        <f>S136*H136</f>
        <v>0</v>
      </c>
      <c r="AR136" s="151" t="s">
        <v>144</v>
      </c>
      <c r="AT136" s="151" t="s">
        <v>140</v>
      </c>
      <c r="AU136" s="151" t="s">
        <v>145</v>
      </c>
      <c r="AY136" s="16" t="s">
        <v>137</v>
      </c>
      <c r="BE136" s="152">
        <f>IF(N136="základná",J136,0)</f>
        <v>0</v>
      </c>
      <c r="BF136" s="152">
        <f>IF(N136="znížená",J136,0)</f>
        <v>0</v>
      </c>
      <c r="BG136" s="152">
        <f>IF(N136="zákl. prenesená",J136,0)</f>
        <v>0</v>
      </c>
      <c r="BH136" s="152">
        <f>IF(N136="zníž. prenesená",J136,0)</f>
        <v>0</v>
      </c>
      <c r="BI136" s="152">
        <f>IF(N136="nulová",J136,0)</f>
        <v>0</v>
      </c>
      <c r="BJ136" s="16" t="s">
        <v>145</v>
      </c>
      <c r="BK136" s="152">
        <f>ROUND(I136*H136,2)</f>
        <v>0</v>
      </c>
      <c r="BL136" s="16" t="s">
        <v>144</v>
      </c>
      <c r="BM136" s="151" t="s">
        <v>152</v>
      </c>
    </row>
    <row r="137" spans="2:65" s="12" customFormat="1" ht="11.25">
      <c r="B137" s="153"/>
      <c r="D137" s="154" t="s">
        <v>147</v>
      </c>
      <c r="E137" s="155" t="s">
        <v>1</v>
      </c>
      <c r="F137" s="156" t="s">
        <v>153</v>
      </c>
      <c r="H137" s="157">
        <v>38.201999999999998</v>
      </c>
      <c r="I137" s="158"/>
      <c r="L137" s="153"/>
      <c r="M137" s="159"/>
      <c r="T137" s="160"/>
      <c r="AT137" s="155" t="s">
        <v>147</v>
      </c>
      <c r="AU137" s="155" t="s">
        <v>145</v>
      </c>
      <c r="AV137" s="12" t="s">
        <v>145</v>
      </c>
      <c r="AW137" s="12" t="s">
        <v>31</v>
      </c>
      <c r="AX137" s="12" t="s">
        <v>83</v>
      </c>
      <c r="AY137" s="155" t="s">
        <v>137</v>
      </c>
    </row>
    <row r="138" spans="2:65" s="1" customFormat="1" ht="24.2" customHeight="1">
      <c r="B138" s="138"/>
      <c r="C138" s="139" t="s">
        <v>138</v>
      </c>
      <c r="D138" s="139" t="s">
        <v>140</v>
      </c>
      <c r="E138" s="140" t="s">
        <v>154</v>
      </c>
      <c r="F138" s="141" t="s">
        <v>155</v>
      </c>
      <c r="G138" s="142" t="s">
        <v>151</v>
      </c>
      <c r="H138" s="143">
        <v>38.201999999999998</v>
      </c>
      <c r="I138" s="144"/>
      <c r="J138" s="145">
        <f>ROUND(I138*H138,2)</f>
        <v>0</v>
      </c>
      <c r="K138" s="146"/>
      <c r="L138" s="31"/>
      <c r="M138" s="147" t="s">
        <v>1</v>
      </c>
      <c r="N138" s="148" t="s">
        <v>41</v>
      </c>
      <c r="P138" s="149">
        <f>O138*H138</f>
        <v>0</v>
      </c>
      <c r="Q138" s="149">
        <v>0</v>
      </c>
      <c r="R138" s="149">
        <f>Q138*H138</f>
        <v>0</v>
      </c>
      <c r="S138" s="149">
        <v>0</v>
      </c>
      <c r="T138" s="150">
        <f>S138*H138</f>
        <v>0</v>
      </c>
      <c r="AR138" s="151" t="s">
        <v>144</v>
      </c>
      <c r="AT138" s="151" t="s">
        <v>140</v>
      </c>
      <c r="AU138" s="151" t="s">
        <v>145</v>
      </c>
      <c r="AY138" s="16" t="s">
        <v>137</v>
      </c>
      <c r="BE138" s="152">
        <f>IF(N138="základná",J138,0)</f>
        <v>0</v>
      </c>
      <c r="BF138" s="152">
        <f>IF(N138="znížená",J138,0)</f>
        <v>0</v>
      </c>
      <c r="BG138" s="152">
        <f>IF(N138="zákl. prenesená",J138,0)</f>
        <v>0</v>
      </c>
      <c r="BH138" s="152">
        <f>IF(N138="zníž. prenesená",J138,0)</f>
        <v>0</v>
      </c>
      <c r="BI138" s="152">
        <f>IF(N138="nulová",J138,0)</f>
        <v>0</v>
      </c>
      <c r="BJ138" s="16" t="s">
        <v>145</v>
      </c>
      <c r="BK138" s="152">
        <f>ROUND(I138*H138,2)</f>
        <v>0</v>
      </c>
      <c r="BL138" s="16" t="s">
        <v>144</v>
      </c>
      <c r="BM138" s="151" t="s">
        <v>156</v>
      </c>
    </row>
    <row r="139" spans="2:65" s="1" customFormat="1" ht="16.5" customHeight="1">
      <c r="B139" s="138"/>
      <c r="C139" s="139" t="s">
        <v>144</v>
      </c>
      <c r="D139" s="139" t="s">
        <v>140</v>
      </c>
      <c r="E139" s="140" t="s">
        <v>157</v>
      </c>
      <c r="F139" s="141" t="s">
        <v>158</v>
      </c>
      <c r="G139" s="142" t="s">
        <v>159</v>
      </c>
      <c r="H139" s="143">
        <v>0.42899999999999999</v>
      </c>
      <c r="I139" s="144"/>
      <c r="J139" s="145">
        <f>ROUND(I139*H139,2)</f>
        <v>0</v>
      </c>
      <c r="K139" s="146"/>
      <c r="L139" s="31"/>
      <c r="M139" s="147" t="s">
        <v>1</v>
      </c>
      <c r="N139" s="148" t="s">
        <v>41</v>
      </c>
      <c r="P139" s="149">
        <f>O139*H139</f>
        <v>0</v>
      </c>
      <c r="Q139" s="149">
        <v>1.0152039399999999</v>
      </c>
      <c r="R139" s="149">
        <f>Q139*H139</f>
        <v>0.43552249025999995</v>
      </c>
      <c r="S139" s="149">
        <v>0</v>
      </c>
      <c r="T139" s="150">
        <f>S139*H139</f>
        <v>0</v>
      </c>
      <c r="AR139" s="151" t="s">
        <v>144</v>
      </c>
      <c r="AT139" s="151" t="s">
        <v>140</v>
      </c>
      <c r="AU139" s="151" t="s">
        <v>145</v>
      </c>
      <c r="AY139" s="16" t="s">
        <v>137</v>
      </c>
      <c r="BE139" s="152">
        <f>IF(N139="základná",J139,0)</f>
        <v>0</v>
      </c>
      <c r="BF139" s="152">
        <f>IF(N139="znížená",J139,0)</f>
        <v>0</v>
      </c>
      <c r="BG139" s="152">
        <f>IF(N139="zákl. prenesená",J139,0)</f>
        <v>0</v>
      </c>
      <c r="BH139" s="152">
        <f>IF(N139="zníž. prenesená",J139,0)</f>
        <v>0</v>
      </c>
      <c r="BI139" s="152">
        <f>IF(N139="nulová",J139,0)</f>
        <v>0</v>
      </c>
      <c r="BJ139" s="16" t="s">
        <v>145</v>
      </c>
      <c r="BK139" s="152">
        <f>ROUND(I139*H139,2)</f>
        <v>0</v>
      </c>
      <c r="BL139" s="16" t="s">
        <v>144</v>
      </c>
      <c r="BM139" s="151" t="s">
        <v>160</v>
      </c>
    </row>
    <row r="140" spans="2:65" s="1" customFormat="1" ht="33" customHeight="1">
      <c r="B140" s="138"/>
      <c r="C140" s="139" t="s">
        <v>161</v>
      </c>
      <c r="D140" s="139" t="s">
        <v>140</v>
      </c>
      <c r="E140" s="140" t="s">
        <v>162</v>
      </c>
      <c r="F140" s="141" t="s">
        <v>163</v>
      </c>
      <c r="G140" s="142" t="s">
        <v>151</v>
      </c>
      <c r="H140" s="143">
        <v>30.859000000000002</v>
      </c>
      <c r="I140" s="144"/>
      <c r="J140" s="145">
        <f>ROUND(I140*H140,2)</f>
        <v>0</v>
      </c>
      <c r="K140" s="146"/>
      <c r="L140" s="31"/>
      <c r="M140" s="147" t="s">
        <v>1</v>
      </c>
      <c r="N140" s="148" t="s">
        <v>41</v>
      </c>
      <c r="P140" s="149">
        <f>O140*H140</f>
        <v>0</v>
      </c>
      <c r="Q140" s="149">
        <v>0.11124000000000001</v>
      </c>
      <c r="R140" s="149">
        <f>Q140*H140</f>
        <v>3.4327551600000006</v>
      </c>
      <c r="S140" s="149">
        <v>0</v>
      </c>
      <c r="T140" s="150">
        <f>S140*H140</f>
        <v>0</v>
      </c>
      <c r="AR140" s="151" t="s">
        <v>144</v>
      </c>
      <c r="AT140" s="151" t="s">
        <v>140</v>
      </c>
      <c r="AU140" s="151" t="s">
        <v>145</v>
      </c>
      <c r="AY140" s="16" t="s">
        <v>137</v>
      </c>
      <c r="BE140" s="152">
        <f>IF(N140="základná",J140,0)</f>
        <v>0</v>
      </c>
      <c r="BF140" s="152">
        <f>IF(N140="znížená",J140,0)</f>
        <v>0</v>
      </c>
      <c r="BG140" s="152">
        <f>IF(N140="zákl. prenesená",J140,0)</f>
        <v>0</v>
      </c>
      <c r="BH140" s="152">
        <f>IF(N140="zníž. prenesená",J140,0)</f>
        <v>0</v>
      </c>
      <c r="BI140" s="152">
        <f>IF(N140="nulová",J140,0)</f>
        <v>0</v>
      </c>
      <c r="BJ140" s="16" t="s">
        <v>145</v>
      </c>
      <c r="BK140" s="152">
        <f>ROUND(I140*H140,2)</f>
        <v>0</v>
      </c>
      <c r="BL140" s="16" t="s">
        <v>144</v>
      </c>
      <c r="BM140" s="151" t="s">
        <v>164</v>
      </c>
    </row>
    <row r="141" spans="2:65" s="12" customFormat="1" ht="11.25">
      <c r="B141" s="153"/>
      <c r="D141" s="154" t="s">
        <v>147</v>
      </c>
      <c r="E141" s="155" t="s">
        <v>1</v>
      </c>
      <c r="F141" s="156" t="s">
        <v>165</v>
      </c>
      <c r="H141" s="157">
        <v>30.859000000000002</v>
      </c>
      <c r="I141" s="158"/>
      <c r="L141" s="153"/>
      <c r="M141" s="159"/>
      <c r="T141" s="160"/>
      <c r="AT141" s="155" t="s">
        <v>147</v>
      </c>
      <c r="AU141" s="155" t="s">
        <v>145</v>
      </c>
      <c r="AV141" s="12" t="s">
        <v>145</v>
      </c>
      <c r="AW141" s="12" t="s">
        <v>31</v>
      </c>
      <c r="AX141" s="12" t="s">
        <v>83</v>
      </c>
      <c r="AY141" s="155" t="s">
        <v>137</v>
      </c>
    </row>
    <row r="142" spans="2:65" s="11" customFormat="1" ht="22.9" customHeight="1">
      <c r="B142" s="126"/>
      <c r="D142" s="127" t="s">
        <v>74</v>
      </c>
      <c r="E142" s="136" t="s">
        <v>144</v>
      </c>
      <c r="F142" s="136" t="s">
        <v>166</v>
      </c>
      <c r="I142" s="129"/>
      <c r="J142" s="137">
        <f>BK142</f>
        <v>0</v>
      </c>
      <c r="L142" s="126"/>
      <c r="M142" s="131"/>
      <c r="P142" s="132">
        <f>SUM(P143:P146)</f>
        <v>0</v>
      </c>
      <c r="R142" s="132">
        <f>SUM(R143:R146)</f>
        <v>1.494345E-2</v>
      </c>
      <c r="T142" s="133">
        <f>SUM(T143:T146)</f>
        <v>0</v>
      </c>
      <c r="AR142" s="127" t="s">
        <v>83</v>
      </c>
      <c r="AT142" s="134" t="s">
        <v>74</v>
      </c>
      <c r="AU142" s="134" t="s">
        <v>83</v>
      </c>
      <c r="AY142" s="127" t="s">
        <v>137</v>
      </c>
      <c r="BK142" s="135">
        <f>SUM(BK143:BK146)</f>
        <v>0</v>
      </c>
    </row>
    <row r="143" spans="2:65" s="1" customFormat="1" ht="33" customHeight="1">
      <c r="B143" s="138"/>
      <c r="C143" s="139" t="s">
        <v>167</v>
      </c>
      <c r="D143" s="139" t="s">
        <v>140</v>
      </c>
      <c r="E143" s="140" t="s">
        <v>168</v>
      </c>
      <c r="F143" s="141" t="s">
        <v>169</v>
      </c>
      <c r="G143" s="142" t="s">
        <v>151</v>
      </c>
      <c r="H143" s="143">
        <v>7.9379999999999997</v>
      </c>
      <c r="I143" s="144"/>
      <c r="J143" s="145">
        <f>ROUND(I143*H143,2)</f>
        <v>0</v>
      </c>
      <c r="K143" s="146"/>
      <c r="L143" s="31"/>
      <c r="M143" s="147" t="s">
        <v>1</v>
      </c>
      <c r="N143" s="148" t="s">
        <v>41</v>
      </c>
      <c r="P143" s="149">
        <f>O143*H143</f>
        <v>0</v>
      </c>
      <c r="Q143" s="149">
        <v>1.4999999999999999E-4</v>
      </c>
      <c r="R143" s="149">
        <f>Q143*H143</f>
        <v>1.1906999999999998E-3</v>
      </c>
      <c r="S143" s="149">
        <v>0</v>
      </c>
      <c r="T143" s="150">
        <f>S143*H143</f>
        <v>0</v>
      </c>
      <c r="AR143" s="151" t="s">
        <v>144</v>
      </c>
      <c r="AT143" s="151" t="s">
        <v>140</v>
      </c>
      <c r="AU143" s="151" t="s">
        <v>145</v>
      </c>
      <c r="AY143" s="16" t="s">
        <v>137</v>
      </c>
      <c r="BE143" s="152">
        <f>IF(N143="základná",J143,0)</f>
        <v>0</v>
      </c>
      <c r="BF143" s="152">
        <f>IF(N143="znížená",J143,0)</f>
        <v>0</v>
      </c>
      <c r="BG143" s="152">
        <f>IF(N143="zákl. prenesená",J143,0)</f>
        <v>0</v>
      </c>
      <c r="BH143" s="152">
        <f>IF(N143="zníž. prenesená",J143,0)</f>
        <v>0</v>
      </c>
      <c r="BI143" s="152">
        <f>IF(N143="nulová",J143,0)</f>
        <v>0</v>
      </c>
      <c r="BJ143" s="16" t="s">
        <v>145</v>
      </c>
      <c r="BK143" s="152">
        <f>ROUND(I143*H143,2)</f>
        <v>0</v>
      </c>
      <c r="BL143" s="16" t="s">
        <v>144</v>
      </c>
      <c r="BM143" s="151" t="s">
        <v>170</v>
      </c>
    </row>
    <row r="144" spans="2:65" s="12" customFormat="1" ht="11.25">
      <c r="B144" s="153"/>
      <c r="D144" s="154" t="s">
        <v>147</v>
      </c>
      <c r="E144" s="155" t="s">
        <v>1</v>
      </c>
      <c r="F144" s="156" t="s">
        <v>171</v>
      </c>
      <c r="H144" s="157">
        <v>7.9379999999999997</v>
      </c>
      <c r="I144" s="158"/>
      <c r="L144" s="153"/>
      <c r="M144" s="159"/>
      <c r="T144" s="160"/>
      <c r="AT144" s="155" t="s">
        <v>147</v>
      </c>
      <c r="AU144" s="155" t="s">
        <v>145</v>
      </c>
      <c r="AV144" s="12" t="s">
        <v>145</v>
      </c>
      <c r="AW144" s="12" t="s">
        <v>31</v>
      </c>
      <c r="AX144" s="12" t="s">
        <v>83</v>
      </c>
      <c r="AY144" s="155" t="s">
        <v>137</v>
      </c>
    </row>
    <row r="145" spans="2:65" s="1" customFormat="1" ht="16.5" customHeight="1">
      <c r="B145" s="138"/>
      <c r="C145" s="161" t="s">
        <v>172</v>
      </c>
      <c r="D145" s="161" t="s">
        <v>173</v>
      </c>
      <c r="E145" s="162" t="s">
        <v>174</v>
      </c>
      <c r="F145" s="163" t="s">
        <v>175</v>
      </c>
      <c r="G145" s="164" t="s">
        <v>151</v>
      </c>
      <c r="H145" s="165">
        <v>8.3350000000000009</v>
      </c>
      <c r="I145" s="166"/>
      <c r="J145" s="167">
        <f>ROUND(I145*H145,2)</f>
        <v>0</v>
      </c>
      <c r="K145" s="168"/>
      <c r="L145" s="169"/>
      <c r="M145" s="170" t="s">
        <v>1</v>
      </c>
      <c r="N145" s="171" t="s">
        <v>41</v>
      </c>
      <c r="P145" s="149">
        <f>O145*H145</f>
        <v>0</v>
      </c>
      <c r="Q145" s="149">
        <v>1.65E-3</v>
      </c>
      <c r="R145" s="149">
        <f>Q145*H145</f>
        <v>1.3752750000000001E-2</v>
      </c>
      <c r="S145" s="149">
        <v>0</v>
      </c>
      <c r="T145" s="150">
        <f>S145*H145</f>
        <v>0</v>
      </c>
      <c r="AR145" s="151" t="s">
        <v>176</v>
      </c>
      <c r="AT145" s="151" t="s">
        <v>173</v>
      </c>
      <c r="AU145" s="151" t="s">
        <v>145</v>
      </c>
      <c r="AY145" s="16" t="s">
        <v>137</v>
      </c>
      <c r="BE145" s="152">
        <f>IF(N145="základná",J145,0)</f>
        <v>0</v>
      </c>
      <c r="BF145" s="152">
        <f>IF(N145="znížená",J145,0)</f>
        <v>0</v>
      </c>
      <c r="BG145" s="152">
        <f>IF(N145="zákl. prenesená",J145,0)</f>
        <v>0</v>
      </c>
      <c r="BH145" s="152">
        <f>IF(N145="zníž. prenesená",J145,0)</f>
        <v>0</v>
      </c>
      <c r="BI145" s="152">
        <f>IF(N145="nulová",J145,0)</f>
        <v>0</v>
      </c>
      <c r="BJ145" s="16" t="s">
        <v>145</v>
      </c>
      <c r="BK145" s="152">
        <f>ROUND(I145*H145,2)</f>
        <v>0</v>
      </c>
      <c r="BL145" s="16" t="s">
        <v>144</v>
      </c>
      <c r="BM145" s="151" t="s">
        <v>177</v>
      </c>
    </row>
    <row r="146" spans="2:65" s="12" customFormat="1" ht="11.25">
      <c r="B146" s="153"/>
      <c r="D146" s="154" t="s">
        <v>147</v>
      </c>
      <c r="F146" s="156" t="s">
        <v>178</v>
      </c>
      <c r="H146" s="157">
        <v>8.3350000000000009</v>
      </c>
      <c r="I146" s="158"/>
      <c r="L146" s="153"/>
      <c r="M146" s="159"/>
      <c r="T146" s="160"/>
      <c r="AT146" s="155" t="s">
        <v>147</v>
      </c>
      <c r="AU146" s="155" t="s">
        <v>145</v>
      </c>
      <c r="AV146" s="12" t="s">
        <v>145</v>
      </c>
      <c r="AW146" s="12" t="s">
        <v>3</v>
      </c>
      <c r="AX146" s="12" t="s">
        <v>83</v>
      </c>
      <c r="AY146" s="155" t="s">
        <v>137</v>
      </c>
    </row>
    <row r="147" spans="2:65" s="11" customFormat="1" ht="22.9" customHeight="1">
      <c r="B147" s="126"/>
      <c r="D147" s="127" t="s">
        <v>74</v>
      </c>
      <c r="E147" s="136" t="s">
        <v>167</v>
      </c>
      <c r="F147" s="136" t="s">
        <v>179</v>
      </c>
      <c r="I147" s="129"/>
      <c r="J147" s="137">
        <f>BK147</f>
        <v>0</v>
      </c>
      <c r="L147" s="126"/>
      <c r="M147" s="131"/>
      <c r="P147" s="132">
        <f>SUM(P148:P151)</f>
        <v>0</v>
      </c>
      <c r="R147" s="132">
        <f>SUM(R148:R151)</f>
        <v>0.26340999999999998</v>
      </c>
      <c r="T147" s="133">
        <f>SUM(T148:T151)</f>
        <v>0</v>
      </c>
      <c r="AR147" s="127" t="s">
        <v>83</v>
      </c>
      <c r="AT147" s="134" t="s">
        <v>74</v>
      </c>
      <c r="AU147" s="134" t="s">
        <v>83</v>
      </c>
      <c r="AY147" s="127" t="s">
        <v>137</v>
      </c>
      <c r="BK147" s="135">
        <f>SUM(BK148:BK151)</f>
        <v>0</v>
      </c>
    </row>
    <row r="148" spans="2:65" s="1" customFormat="1" ht="16.5" customHeight="1">
      <c r="B148" s="138"/>
      <c r="C148" s="236" t="s">
        <v>176</v>
      </c>
      <c r="D148" s="236" t="s">
        <v>140</v>
      </c>
      <c r="E148" s="237" t="s">
        <v>180</v>
      </c>
      <c r="F148" s="238" t="s">
        <v>181</v>
      </c>
      <c r="G148" s="239" t="s">
        <v>151</v>
      </c>
      <c r="H148" s="240">
        <v>14.2</v>
      </c>
      <c r="I148" s="241"/>
      <c r="J148" s="242">
        <f>ROUND(I148*H148,2)</f>
        <v>0</v>
      </c>
      <c r="K148" s="146"/>
      <c r="L148" s="31"/>
      <c r="M148" s="147" t="s">
        <v>1</v>
      </c>
      <c r="N148" s="148" t="s">
        <v>41</v>
      </c>
      <c r="P148" s="149">
        <f>O148*H148</f>
        <v>0</v>
      </c>
      <c r="Q148" s="149">
        <v>6.8799999999999998E-3</v>
      </c>
      <c r="R148" s="149">
        <f>Q148*H148</f>
        <v>9.7695999999999991E-2</v>
      </c>
      <c r="S148" s="149">
        <v>0</v>
      </c>
      <c r="T148" s="150">
        <f>S148*H148</f>
        <v>0</v>
      </c>
      <c r="AR148" s="151" t="s">
        <v>144</v>
      </c>
      <c r="AT148" s="151" t="s">
        <v>140</v>
      </c>
      <c r="AU148" s="151" t="s">
        <v>145</v>
      </c>
      <c r="AY148" s="16" t="s">
        <v>137</v>
      </c>
      <c r="BE148" s="152">
        <f>IF(N148="základná",J148,0)</f>
        <v>0</v>
      </c>
      <c r="BF148" s="152">
        <f>IF(N148="znížená",J148,0)</f>
        <v>0</v>
      </c>
      <c r="BG148" s="152">
        <f>IF(N148="zákl. prenesená",J148,0)</f>
        <v>0</v>
      </c>
      <c r="BH148" s="152">
        <f>IF(N148="zníž. prenesená",J148,0)</f>
        <v>0</v>
      </c>
      <c r="BI148" s="152">
        <f>IF(N148="nulová",J148,0)</f>
        <v>0</v>
      </c>
      <c r="BJ148" s="16" t="s">
        <v>145</v>
      </c>
      <c r="BK148" s="152">
        <f>ROUND(I148*H148,2)</f>
        <v>0</v>
      </c>
      <c r="BL148" s="16" t="s">
        <v>144</v>
      </c>
      <c r="BM148" s="151" t="s">
        <v>182</v>
      </c>
    </row>
    <row r="149" spans="2:65" s="12" customFormat="1" ht="11.25">
      <c r="B149" s="153"/>
      <c r="D149" s="154" t="s">
        <v>147</v>
      </c>
      <c r="E149" s="155" t="s">
        <v>1</v>
      </c>
      <c r="F149" s="156" t="s">
        <v>183</v>
      </c>
      <c r="H149" s="157">
        <v>14.2</v>
      </c>
      <c r="I149" s="158"/>
      <c r="L149" s="153"/>
      <c r="M149" s="159"/>
      <c r="T149" s="160"/>
      <c r="AT149" s="155" t="s">
        <v>147</v>
      </c>
      <c r="AU149" s="155" t="s">
        <v>145</v>
      </c>
      <c r="AV149" s="12" t="s">
        <v>145</v>
      </c>
      <c r="AW149" s="12" t="s">
        <v>31</v>
      </c>
      <c r="AX149" s="12" t="s">
        <v>83</v>
      </c>
      <c r="AY149" s="155" t="s">
        <v>137</v>
      </c>
    </row>
    <row r="150" spans="2:65" s="1" customFormat="1" ht="24.2" customHeight="1">
      <c r="B150" s="138"/>
      <c r="C150" s="139" t="s">
        <v>184</v>
      </c>
      <c r="D150" s="139" t="s">
        <v>140</v>
      </c>
      <c r="E150" s="140" t="s">
        <v>185</v>
      </c>
      <c r="F150" s="141" t="s">
        <v>186</v>
      </c>
      <c r="G150" s="142" t="s">
        <v>151</v>
      </c>
      <c r="H150" s="143">
        <v>14.2</v>
      </c>
      <c r="I150" s="144"/>
      <c r="J150" s="145">
        <f>ROUND(I150*H150,2)</f>
        <v>0</v>
      </c>
      <c r="K150" s="146"/>
      <c r="L150" s="31"/>
      <c r="M150" s="147" t="s">
        <v>1</v>
      </c>
      <c r="N150" s="148" t="s">
        <v>41</v>
      </c>
      <c r="P150" s="149">
        <f>O150*H150</f>
        <v>0</v>
      </c>
      <c r="Q150" s="149">
        <v>1.167E-2</v>
      </c>
      <c r="R150" s="149">
        <f>Q150*H150</f>
        <v>0.165714</v>
      </c>
      <c r="S150" s="149">
        <v>0</v>
      </c>
      <c r="T150" s="150">
        <f>S150*H150</f>
        <v>0</v>
      </c>
      <c r="AR150" s="151" t="s">
        <v>144</v>
      </c>
      <c r="AT150" s="151" t="s">
        <v>140</v>
      </c>
      <c r="AU150" s="151" t="s">
        <v>145</v>
      </c>
      <c r="AY150" s="16" t="s">
        <v>137</v>
      </c>
      <c r="BE150" s="152">
        <f>IF(N150="základná",J150,0)</f>
        <v>0</v>
      </c>
      <c r="BF150" s="152">
        <f>IF(N150="znížená",J150,0)</f>
        <v>0</v>
      </c>
      <c r="BG150" s="152">
        <f>IF(N150="zákl. prenesená",J150,0)</f>
        <v>0</v>
      </c>
      <c r="BH150" s="152">
        <f>IF(N150="zníž. prenesená",J150,0)</f>
        <v>0</v>
      </c>
      <c r="BI150" s="152">
        <f>IF(N150="nulová",J150,0)</f>
        <v>0</v>
      </c>
      <c r="BJ150" s="16" t="s">
        <v>145</v>
      </c>
      <c r="BK150" s="152">
        <f>ROUND(I150*H150,2)</f>
        <v>0</v>
      </c>
      <c r="BL150" s="16" t="s">
        <v>144</v>
      </c>
      <c r="BM150" s="151" t="s">
        <v>187</v>
      </c>
    </row>
    <row r="151" spans="2:65" s="12" customFormat="1" ht="11.25">
      <c r="B151" s="153"/>
      <c r="D151" s="154" t="s">
        <v>147</v>
      </c>
      <c r="E151" s="155" t="s">
        <v>1</v>
      </c>
      <c r="F151" s="156" t="s">
        <v>183</v>
      </c>
      <c r="H151" s="157">
        <v>14.2</v>
      </c>
      <c r="I151" s="158"/>
      <c r="L151" s="153"/>
      <c r="M151" s="159"/>
      <c r="T151" s="160"/>
      <c r="AT151" s="155" t="s">
        <v>147</v>
      </c>
      <c r="AU151" s="155" t="s">
        <v>145</v>
      </c>
      <c r="AV151" s="12" t="s">
        <v>145</v>
      </c>
      <c r="AW151" s="12" t="s">
        <v>31</v>
      </c>
      <c r="AX151" s="12" t="s">
        <v>83</v>
      </c>
      <c r="AY151" s="155" t="s">
        <v>137</v>
      </c>
    </row>
    <row r="152" spans="2:65" s="11" customFormat="1" ht="22.9" customHeight="1">
      <c r="B152" s="126"/>
      <c r="D152" s="127" t="s">
        <v>74</v>
      </c>
      <c r="E152" s="136" t="s">
        <v>184</v>
      </c>
      <c r="F152" s="136" t="s">
        <v>188</v>
      </c>
      <c r="I152" s="129"/>
      <c r="J152" s="137">
        <f>BK152</f>
        <v>0</v>
      </c>
      <c r="L152" s="126"/>
      <c r="M152" s="131"/>
      <c r="P152" s="132">
        <f>SUM(P153:P155)</f>
        <v>0</v>
      </c>
      <c r="R152" s="132">
        <f>SUM(R153:R155)</f>
        <v>5.4222390000000003</v>
      </c>
      <c r="T152" s="133">
        <f>SUM(T153:T155)</f>
        <v>0</v>
      </c>
      <c r="AR152" s="127" t="s">
        <v>83</v>
      </c>
      <c r="AT152" s="134" t="s">
        <v>74</v>
      </c>
      <c r="AU152" s="134" t="s">
        <v>83</v>
      </c>
      <c r="AY152" s="127" t="s">
        <v>137</v>
      </c>
      <c r="BK152" s="135">
        <f>SUM(BK153:BK155)</f>
        <v>0</v>
      </c>
    </row>
    <row r="153" spans="2:65" s="1" customFormat="1" ht="33" customHeight="1">
      <c r="B153" s="138"/>
      <c r="C153" s="236" t="s">
        <v>189</v>
      </c>
      <c r="D153" s="236" t="s">
        <v>140</v>
      </c>
      <c r="E153" s="237" t="s">
        <v>190</v>
      </c>
      <c r="F153" s="238" t="s">
        <v>191</v>
      </c>
      <c r="G153" s="239" t="s">
        <v>151</v>
      </c>
      <c r="H153" s="240">
        <v>105.45</v>
      </c>
      <c r="I153" s="241"/>
      <c r="J153" s="242">
        <f>ROUND(I153*H153,2)</f>
        <v>0</v>
      </c>
      <c r="K153" s="146"/>
      <c r="L153" s="31"/>
      <c r="M153" s="147" t="s">
        <v>1</v>
      </c>
      <c r="N153" s="148" t="s">
        <v>41</v>
      </c>
      <c r="P153" s="149">
        <f>O153*H153</f>
        <v>0</v>
      </c>
      <c r="Q153" s="149">
        <v>2.571E-2</v>
      </c>
      <c r="R153" s="149">
        <f>Q153*H153</f>
        <v>2.7111195000000001</v>
      </c>
      <c r="S153" s="149">
        <v>0</v>
      </c>
      <c r="T153" s="150">
        <f>S153*H153</f>
        <v>0</v>
      </c>
      <c r="AR153" s="151" t="s">
        <v>144</v>
      </c>
      <c r="AT153" s="151" t="s">
        <v>140</v>
      </c>
      <c r="AU153" s="151" t="s">
        <v>145</v>
      </c>
      <c r="AY153" s="16" t="s">
        <v>137</v>
      </c>
      <c r="BE153" s="152">
        <f>IF(N153="základná",J153,0)</f>
        <v>0</v>
      </c>
      <c r="BF153" s="152">
        <f>IF(N153="znížená",J153,0)</f>
        <v>0</v>
      </c>
      <c r="BG153" s="152">
        <f>IF(N153="zákl. prenesená",J153,0)</f>
        <v>0</v>
      </c>
      <c r="BH153" s="152">
        <f>IF(N153="zníž. prenesená",J153,0)</f>
        <v>0</v>
      </c>
      <c r="BI153" s="152">
        <f>IF(N153="nulová",J153,0)</f>
        <v>0</v>
      </c>
      <c r="BJ153" s="16" t="s">
        <v>145</v>
      </c>
      <c r="BK153" s="152">
        <f>ROUND(I153*H153,2)</f>
        <v>0</v>
      </c>
      <c r="BL153" s="16" t="s">
        <v>144</v>
      </c>
      <c r="BM153" s="151" t="s">
        <v>192</v>
      </c>
    </row>
    <row r="154" spans="2:65" s="12" customFormat="1" ht="11.25">
      <c r="B154" s="153"/>
      <c r="D154" s="154" t="s">
        <v>147</v>
      </c>
      <c r="E154" s="155" t="s">
        <v>1</v>
      </c>
      <c r="F154" s="156" t="s">
        <v>193</v>
      </c>
      <c r="H154" s="157">
        <v>105.45</v>
      </c>
      <c r="I154" s="158"/>
      <c r="L154" s="153"/>
      <c r="M154" s="159"/>
      <c r="T154" s="160"/>
      <c r="AT154" s="155" t="s">
        <v>147</v>
      </c>
      <c r="AU154" s="155" t="s">
        <v>145</v>
      </c>
      <c r="AV154" s="12" t="s">
        <v>145</v>
      </c>
      <c r="AW154" s="12" t="s">
        <v>31</v>
      </c>
      <c r="AX154" s="12" t="s">
        <v>83</v>
      </c>
      <c r="AY154" s="155" t="s">
        <v>137</v>
      </c>
    </row>
    <row r="155" spans="2:65" s="1" customFormat="1" ht="33" customHeight="1">
      <c r="B155" s="138"/>
      <c r="C155" s="236" t="s">
        <v>194</v>
      </c>
      <c r="D155" s="236" t="s">
        <v>140</v>
      </c>
      <c r="E155" s="237" t="s">
        <v>195</v>
      </c>
      <c r="F155" s="238" t="s">
        <v>196</v>
      </c>
      <c r="G155" s="239" t="s">
        <v>151</v>
      </c>
      <c r="H155" s="240">
        <v>105.45</v>
      </c>
      <c r="I155" s="241"/>
      <c r="J155" s="242">
        <f>ROUND(I155*H155,2)</f>
        <v>0</v>
      </c>
      <c r="K155" s="146"/>
      <c r="L155" s="31"/>
      <c r="M155" s="147" t="s">
        <v>1</v>
      </c>
      <c r="N155" s="148" t="s">
        <v>41</v>
      </c>
      <c r="P155" s="149">
        <f>O155*H155</f>
        <v>0</v>
      </c>
      <c r="Q155" s="149">
        <v>2.571E-2</v>
      </c>
      <c r="R155" s="149">
        <f>Q155*H155</f>
        <v>2.7111195000000001</v>
      </c>
      <c r="S155" s="149">
        <v>0</v>
      </c>
      <c r="T155" s="150">
        <f>S155*H155</f>
        <v>0</v>
      </c>
      <c r="AR155" s="151" t="s">
        <v>144</v>
      </c>
      <c r="AT155" s="151" t="s">
        <v>140</v>
      </c>
      <c r="AU155" s="151" t="s">
        <v>145</v>
      </c>
      <c r="AY155" s="16" t="s">
        <v>137</v>
      </c>
      <c r="BE155" s="152">
        <f>IF(N155="základná",J155,0)</f>
        <v>0</v>
      </c>
      <c r="BF155" s="152">
        <f>IF(N155="znížená",J155,0)</f>
        <v>0</v>
      </c>
      <c r="BG155" s="152">
        <f>IF(N155="zákl. prenesená",J155,0)</f>
        <v>0</v>
      </c>
      <c r="BH155" s="152">
        <f>IF(N155="zníž. prenesená",J155,0)</f>
        <v>0</v>
      </c>
      <c r="BI155" s="152">
        <f>IF(N155="nulová",J155,0)</f>
        <v>0</v>
      </c>
      <c r="BJ155" s="16" t="s">
        <v>145</v>
      </c>
      <c r="BK155" s="152">
        <f>ROUND(I155*H155,2)</f>
        <v>0</v>
      </c>
      <c r="BL155" s="16" t="s">
        <v>144</v>
      </c>
      <c r="BM155" s="151" t="s">
        <v>197</v>
      </c>
    </row>
    <row r="156" spans="2:65" s="11" customFormat="1" ht="22.9" customHeight="1">
      <c r="B156" s="126"/>
      <c r="D156" s="127" t="s">
        <v>74</v>
      </c>
      <c r="E156" s="136" t="s">
        <v>198</v>
      </c>
      <c r="F156" s="136" t="s">
        <v>199</v>
      </c>
      <c r="I156" s="129"/>
      <c r="J156" s="137">
        <f>BK156</f>
        <v>0</v>
      </c>
      <c r="L156" s="126"/>
      <c r="M156" s="131"/>
      <c r="P156" s="132">
        <f>P157</f>
        <v>0</v>
      </c>
      <c r="R156" s="132">
        <f>R157</f>
        <v>0</v>
      </c>
      <c r="T156" s="133">
        <f>T157</f>
        <v>0</v>
      </c>
      <c r="AR156" s="127" t="s">
        <v>83</v>
      </c>
      <c r="AT156" s="134" t="s">
        <v>74</v>
      </c>
      <c r="AU156" s="134" t="s">
        <v>83</v>
      </c>
      <c r="AY156" s="127" t="s">
        <v>137</v>
      </c>
      <c r="BK156" s="135">
        <f>BK157</f>
        <v>0</v>
      </c>
    </row>
    <row r="157" spans="2:65" s="1" customFormat="1" ht="24.2" customHeight="1">
      <c r="B157" s="138"/>
      <c r="C157" s="236" t="s">
        <v>200</v>
      </c>
      <c r="D157" s="236" t="s">
        <v>140</v>
      </c>
      <c r="E157" s="237" t="s">
        <v>201</v>
      </c>
      <c r="F157" s="238" t="s">
        <v>202</v>
      </c>
      <c r="G157" s="239" t="s">
        <v>159</v>
      </c>
      <c r="H157" s="240">
        <v>21.582999999999998</v>
      </c>
      <c r="I157" s="241"/>
      <c r="J157" s="242">
        <f>ROUND(I157*H157,2)</f>
        <v>0</v>
      </c>
      <c r="K157" s="146"/>
      <c r="L157" s="31"/>
      <c r="M157" s="147" t="s">
        <v>1</v>
      </c>
      <c r="N157" s="148" t="s">
        <v>41</v>
      </c>
      <c r="P157" s="149">
        <f>O157*H157</f>
        <v>0</v>
      </c>
      <c r="Q157" s="149">
        <v>0</v>
      </c>
      <c r="R157" s="149">
        <f>Q157*H157</f>
        <v>0</v>
      </c>
      <c r="S157" s="149">
        <v>0</v>
      </c>
      <c r="T157" s="150">
        <f>S157*H157</f>
        <v>0</v>
      </c>
      <c r="AR157" s="151" t="s">
        <v>144</v>
      </c>
      <c r="AT157" s="151" t="s">
        <v>140</v>
      </c>
      <c r="AU157" s="151" t="s">
        <v>145</v>
      </c>
      <c r="AY157" s="16" t="s">
        <v>137</v>
      </c>
      <c r="BE157" s="152">
        <f>IF(N157="základná",J157,0)</f>
        <v>0</v>
      </c>
      <c r="BF157" s="152">
        <f>IF(N157="znížená",J157,0)</f>
        <v>0</v>
      </c>
      <c r="BG157" s="152">
        <f>IF(N157="zákl. prenesená",J157,0)</f>
        <v>0</v>
      </c>
      <c r="BH157" s="152">
        <f>IF(N157="zníž. prenesená",J157,0)</f>
        <v>0</v>
      </c>
      <c r="BI157" s="152">
        <f>IF(N157="nulová",J157,0)</f>
        <v>0</v>
      </c>
      <c r="BJ157" s="16" t="s">
        <v>145</v>
      </c>
      <c r="BK157" s="152">
        <f>ROUND(I157*H157,2)</f>
        <v>0</v>
      </c>
      <c r="BL157" s="16" t="s">
        <v>144</v>
      </c>
      <c r="BM157" s="151" t="s">
        <v>203</v>
      </c>
    </row>
    <row r="158" spans="2:65" s="11" customFormat="1" ht="25.9" customHeight="1">
      <c r="B158" s="126"/>
      <c r="D158" s="127" t="s">
        <v>74</v>
      </c>
      <c r="E158" s="128" t="s">
        <v>204</v>
      </c>
      <c r="F158" s="128" t="s">
        <v>205</v>
      </c>
      <c r="I158" s="129"/>
      <c r="J158" s="130">
        <f>BK158</f>
        <v>0</v>
      </c>
      <c r="L158" s="126"/>
      <c r="M158" s="131"/>
      <c r="P158" s="132">
        <f>P159+P176+P182+P207+P238</f>
        <v>0</v>
      </c>
      <c r="R158" s="132">
        <f>R159+R176+R182+R207+R238</f>
        <v>11.460424916640003</v>
      </c>
      <c r="T158" s="133">
        <f>T159+T176+T182+T207+T238</f>
        <v>2.5637512500000001</v>
      </c>
      <c r="AR158" s="127" t="s">
        <v>145</v>
      </c>
      <c r="AT158" s="134" t="s">
        <v>74</v>
      </c>
      <c r="AU158" s="134" t="s">
        <v>75</v>
      </c>
      <c r="AY158" s="127" t="s">
        <v>137</v>
      </c>
      <c r="BK158" s="135">
        <f>BK159+BK176+BK182+BK207+BK238</f>
        <v>0</v>
      </c>
    </row>
    <row r="159" spans="2:65" s="11" customFormat="1" ht="22.9" customHeight="1">
      <c r="B159" s="126"/>
      <c r="D159" s="127" t="s">
        <v>74</v>
      </c>
      <c r="E159" s="136" t="s">
        <v>206</v>
      </c>
      <c r="F159" s="136" t="s">
        <v>207</v>
      </c>
      <c r="I159" s="129"/>
      <c r="J159" s="137">
        <f>BK159</f>
        <v>0</v>
      </c>
      <c r="L159" s="126"/>
      <c r="M159" s="131"/>
      <c r="P159" s="132">
        <f>SUM(P160:P175)</f>
        <v>0</v>
      </c>
      <c r="R159" s="132">
        <f>SUM(R160:R175)</f>
        <v>1.0243831999999999</v>
      </c>
      <c r="T159" s="133">
        <f>SUM(T160:T175)</f>
        <v>0</v>
      </c>
      <c r="AR159" s="127" t="s">
        <v>145</v>
      </c>
      <c r="AT159" s="134" t="s">
        <v>74</v>
      </c>
      <c r="AU159" s="134" t="s">
        <v>83</v>
      </c>
      <c r="AY159" s="127" t="s">
        <v>137</v>
      </c>
      <c r="BK159" s="135">
        <f>SUM(BK160:BK175)</f>
        <v>0</v>
      </c>
    </row>
    <row r="160" spans="2:65" s="1" customFormat="1" ht="33" customHeight="1">
      <c r="B160" s="138"/>
      <c r="C160" s="139" t="s">
        <v>208</v>
      </c>
      <c r="D160" s="139" t="s">
        <v>140</v>
      </c>
      <c r="E160" s="140" t="s">
        <v>209</v>
      </c>
      <c r="F160" s="141" t="s">
        <v>210</v>
      </c>
      <c r="G160" s="142" t="s">
        <v>151</v>
      </c>
      <c r="H160" s="143">
        <v>198.78700000000001</v>
      </c>
      <c r="I160" s="144"/>
      <c r="J160" s="145">
        <f>ROUND(I160*H160,2)</f>
        <v>0</v>
      </c>
      <c r="K160" s="146"/>
      <c r="L160" s="31"/>
      <c r="M160" s="147" t="s">
        <v>1</v>
      </c>
      <c r="N160" s="148" t="s">
        <v>41</v>
      </c>
      <c r="P160" s="149">
        <f>O160*H160</f>
        <v>0</v>
      </c>
      <c r="Q160" s="149">
        <v>0</v>
      </c>
      <c r="R160" s="149">
        <f>Q160*H160</f>
        <v>0</v>
      </c>
      <c r="S160" s="149">
        <v>0</v>
      </c>
      <c r="T160" s="150">
        <f>S160*H160</f>
        <v>0</v>
      </c>
      <c r="AR160" s="151" t="s">
        <v>211</v>
      </c>
      <c r="AT160" s="151" t="s">
        <v>140</v>
      </c>
      <c r="AU160" s="151" t="s">
        <v>145</v>
      </c>
      <c r="AY160" s="16" t="s">
        <v>137</v>
      </c>
      <c r="BE160" s="152">
        <f>IF(N160="základná",J160,0)</f>
        <v>0</v>
      </c>
      <c r="BF160" s="152">
        <f>IF(N160="znížená",J160,0)</f>
        <v>0</v>
      </c>
      <c r="BG160" s="152">
        <f>IF(N160="zákl. prenesená",J160,0)</f>
        <v>0</v>
      </c>
      <c r="BH160" s="152">
        <f>IF(N160="zníž. prenesená",J160,0)</f>
        <v>0</v>
      </c>
      <c r="BI160" s="152">
        <f>IF(N160="nulová",J160,0)</f>
        <v>0</v>
      </c>
      <c r="BJ160" s="16" t="s">
        <v>145</v>
      </c>
      <c r="BK160" s="152">
        <f>ROUND(I160*H160,2)</f>
        <v>0</v>
      </c>
      <c r="BL160" s="16" t="s">
        <v>211</v>
      </c>
      <c r="BM160" s="151" t="s">
        <v>212</v>
      </c>
    </row>
    <row r="161" spans="2:65" s="12" customFormat="1" ht="11.25">
      <c r="B161" s="153"/>
      <c r="D161" s="154" t="s">
        <v>147</v>
      </c>
      <c r="E161" s="155" t="s">
        <v>1</v>
      </c>
      <c r="F161" s="156" t="s">
        <v>213</v>
      </c>
      <c r="H161" s="157">
        <v>198.78700000000001</v>
      </c>
      <c r="I161" s="158"/>
      <c r="L161" s="153"/>
      <c r="M161" s="159"/>
      <c r="T161" s="160"/>
      <c r="AT161" s="155" t="s">
        <v>147</v>
      </c>
      <c r="AU161" s="155" t="s">
        <v>145</v>
      </c>
      <c r="AV161" s="12" t="s">
        <v>145</v>
      </c>
      <c r="AW161" s="12" t="s">
        <v>31</v>
      </c>
      <c r="AX161" s="12" t="s">
        <v>83</v>
      </c>
      <c r="AY161" s="155" t="s">
        <v>137</v>
      </c>
    </row>
    <row r="162" spans="2:65" s="1" customFormat="1" ht="24.2" customHeight="1">
      <c r="B162" s="138"/>
      <c r="C162" s="161" t="s">
        <v>214</v>
      </c>
      <c r="D162" s="161" t="s">
        <v>173</v>
      </c>
      <c r="E162" s="162" t="s">
        <v>215</v>
      </c>
      <c r="F162" s="163" t="s">
        <v>216</v>
      </c>
      <c r="G162" s="164" t="s">
        <v>151</v>
      </c>
      <c r="H162" s="165">
        <v>228.60499999999999</v>
      </c>
      <c r="I162" s="166"/>
      <c r="J162" s="167">
        <f>ROUND(I162*H162,2)</f>
        <v>0</v>
      </c>
      <c r="K162" s="168"/>
      <c r="L162" s="169"/>
      <c r="M162" s="170" t="s">
        <v>1</v>
      </c>
      <c r="N162" s="171" t="s">
        <v>41</v>
      </c>
      <c r="P162" s="149">
        <f>O162*H162</f>
        <v>0</v>
      </c>
      <c r="Q162" s="149">
        <v>1.9E-3</v>
      </c>
      <c r="R162" s="149">
        <f>Q162*H162</f>
        <v>0.4343495</v>
      </c>
      <c r="S162" s="149">
        <v>0</v>
      </c>
      <c r="T162" s="150">
        <f>S162*H162</f>
        <v>0</v>
      </c>
      <c r="AR162" s="151" t="s">
        <v>217</v>
      </c>
      <c r="AT162" s="151" t="s">
        <v>173</v>
      </c>
      <c r="AU162" s="151" t="s">
        <v>145</v>
      </c>
      <c r="AY162" s="16" t="s">
        <v>137</v>
      </c>
      <c r="BE162" s="152">
        <f>IF(N162="základná",J162,0)</f>
        <v>0</v>
      </c>
      <c r="BF162" s="152">
        <f>IF(N162="znížená",J162,0)</f>
        <v>0</v>
      </c>
      <c r="BG162" s="152">
        <f>IF(N162="zákl. prenesená",J162,0)</f>
        <v>0</v>
      </c>
      <c r="BH162" s="152">
        <f>IF(N162="zníž. prenesená",J162,0)</f>
        <v>0</v>
      </c>
      <c r="BI162" s="152">
        <f>IF(N162="nulová",J162,0)</f>
        <v>0</v>
      </c>
      <c r="BJ162" s="16" t="s">
        <v>145</v>
      </c>
      <c r="BK162" s="152">
        <f>ROUND(I162*H162,2)</f>
        <v>0</v>
      </c>
      <c r="BL162" s="16" t="s">
        <v>211</v>
      </c>
      <c r="BM162" s="151" t="s">
        <v>218</v>
      </c>
    </row>
    <row r="163" spans="2:65" s="1" customFormat="1" ht="37.9" customHeight="1">
      <c r="B163" s="138"/>
      <c r="C163" s="139" t="s">
        <v>219</v>
      </c>
      <c r="D163" s="139" t="s">
        <v>140</v>
      </c>
      <c r="E163" s="140" t="s">
        <v>220</v>
      </c>
      <c r="F163" s="141" t="s">
        <v>221</v>
      </c>
      <c r="G163" s="142" t="s">
        <v>151</v>
      </c>
      <c r="H163" s="143">
        <v>172.31200000000001</v>
      </c>
      <c r="I163" s="144"/>
      <c r="J163" s="145">
        <f>ROUND(I163*H163,2)</f>
        <v>0</v>
      </c>
      <c r="K163" s="146"/>
      <c r="L163" s="31"/>
      <c r="M163" s="147" t="s">
        <v>1</v>
      </c>
      <c r="N163" s="148" t="s">
        <v>41</v>
      </c>
      <c r="P163" s="149">
        <f>O163*H163</f>
        <v>0</v>
      </c>
      <c r="Q163" s="149">
        <v>0</v>
      </c>
      <c r="R163" s="149">
        <f>Q163*H163</f>
        <v>0</v>
      </c>
      <c r="S163" s="149">
        <v>0</v>
      </c>
      <c r="T163" s="150">
        <f>S163*H163</f>
        <v>0</v>
      </c>
      <c r="AR163" s="151" t="s">
        <v>211</v>
      </c>
      <c r="AT163" s="151" t="s">
        <v>140</v>
      </c>
      <c r="AU163" s="151" t="s">
        <v>145</v>
      </c>
      <c r="AY163" s="16" t="s">
        <v>137</v>
      </c>
      <c r="BE163" s="152">
        <f>IF(N163="základná",J163,0)</f>
        <v>0</v>
      </c>
      <c r="BF163" s="152">
        <f>IF(N163="znížená",J163,0)</f>
        <v>0</v>
      </c>
      <c r="BG163" s="152">
        <f>IF(N163="zákl. prenesená",J163,0)</f>
        <v>0</v>
      </c>
      <c r="BH163" s="152">
        <f>IF(N163="zníž. prenesená",J163,0)</f>
        <v>0</v>
      </c>
      <c r="BI163" s="152">
        <f>IF(N163="nulová",J163,0)</f>
        <v>0</v>
      </c>
      <c r="BJ163" s="16" t="s">
        <v>145</v>
      </c>
      <c r="BK163" s="152">
        <f>ROUND(I163*H163,2)</f>
        <v>0</v>
      </c>
      <c r="BL163" s="16" t="s">
        <v>211</v>
      </c>
      <c r="BM163" s="151" t="s">
        <v>222</v>
      </c>
    </row>
    <row r="164" spans="2:65" s="12" customFormat="1" ht="11.25">
      <c r="B164" s="153"/>
      <c r="D164" s="154" t="s">
        <v>147</v>
      </c>
      <c r="E164" s="155" t="s">
        <v>1</v>
      </c>
      <c r="F164" s="156" t="s">
        <v>223</v>
      </c>
      <c r="H164" s="157">
        <v>172.31200000000001</v>
      </c>
      <c r="I164" s="158"/>
      <c r="L164" s="153"/>
      <c r="M164" s="159"/>
      <c r="T164" s="160"/>
      <c r="AT164" s="155" t="s">
        <v>147</v>
      </c>
      <c r="AU164" s="155" t="s">
        <v>145</v>
      </c>
      <c r="AV164" s="12" t="s">
        <v>145</v>
      </c>
      <c r="AW164" s="12" t="s">
        <v>31</v>
      </c>
      <c r="AX164" s="12" t="s">
        <v>83</v>
      </c>
      <c r="AY164" s="155" t="s">
        <v>137</v>
      </c>
    </row>
    <row r="165" spans="2:65" s="1" customFormat="1" ht="24.2" customHeight="1">
      <c r="B165" s="138"/>
      <c r="C165" s="161" t="s">
        <v>211</v>
      </c>
      <c r="D165" s="161" t="s">
        <v>173</v>
      </c>
      <c r="E165" s="162" t="s">
        <v>215</v>
      </c>
      <c r="F165" s="163" t="s">
        <v>216</v>
      </c>
      <c r="G165" s="164" t="s">
        <v>151</v>
      </c>
      <c r="H165" s="165">
        <v>227.88300000000001</v>
      </c>
      <c r="I165" s="166"/>
      <c r="J165" s="167">
        <f>ROUND(I165*H165,2)</f>
        <v>0</v>
      </c>
      <c r="K165" s="168"/>
      <c r="L165" s="169"/>
      <c r="M165" s="170" t="s">
        <v>1</v>
      </c>
      <c r="N165" s="171" t="s">
        <v>41</v>
      </c>
      <c r="P165" s="149">
        <f>O165*H165</f>
        <v>0</v>
      </c>
      <c r="Q165" s="149">
        <v>1.9E-3</v>
      </c>
      <c r="R165" s="149">
        <f>Q165*H165</f>
        <v>0.43297770000000002</v>
      </c>
      <c r="S165" s="149">
        <v>0</v>
      </c>
      <c r="T165" s="150">
        <f>S165*H165</f>
        <v>0</v>
      </c>
      <c r="AR165" s="151" t="s">
        <v>217</v>
      </c>
      <c r="AT165" s="151" t="s">
        <v>173</v>
      </c>
      <c r="AU165" s="151" t="s">
        <v>145</v>
      </c>
      <c r="AY165" s="16" t="s">
        <v>137</v>
      </c>
      <c r="BE165" s="152">
        <f>IF(N165="základná",J165,0)</f>
        <v>0</v>
      </c>
      <c r="BF165" s="152">
        <f>IF(N165="znížená",J165,0)</f>
        <v>0</v>
      </c>
      <c r="BG165" s="152">
        <f>IF(N165="zákl. prenesená",J165,0)</f>
        <v>0</v>
      </c>
      <c r="BH165" s="152">
        <f>IF(N165="zníž. prenesená",J165,0)</f>
        <v>0</v>
      </c>
      <c r="BI165" s="152">
        <f>IF(N165="nulová",J165,0)</f>
        <v>0</v>
      </c>
      <c r="BJ165" s="16" t="s">
        <v>145</v>
      </c>
      <c r="BK165" s="152">
        <f>ROUND(I165*H165,2)</f>
        <v>0</v>
      </c>
      <c r="BL165" s="16" t="s">
        <v>211</v>
      </c>
      <c r="BM165" s="151" t="s">
        <v>224</v>
      </c>
    </row>
    <row r="166" spans="2:65" s="12" customFormat="1" ht="11.25">
      <c r="B166" s="153"/>
      <c r="D166" s="154" t="s">
        <v>147</v>
      </c>
      <c r="F166" s="156" t="s">
        <v>225</v>
      </c>
      <c r="H166" s="157">
        <v>227.88300000000001</v>
      </c>
      <c r="I166" s="158"/>
      <c r="L166" s="153"/>
      <c r="M166" s="159"/>
      <c r="T166" s="160"/>
      <c r="AT166" s="155" t="s">
        <v>147</v>
      </c>
      <c r="AU166" s="155" t="s">
        <v>145</v>
      </c>
      <c r="AV166" s="12" t="s">
        <v>145</v>
      </c>
      <c r="AW166" s="12" t="s">
        <v>3</v>
      </c>
      <c r="AX166" s="12" t="s">
        <v>83</v>
      </c>
      <c r="AY166" s="155" t="s">
        <v>137</v>
      </c>
    </row>
    <row r="167" spans="2:65" s="1" customFormat="1" ht="21.75" customHeight="1">
      <c r="B167" s="138"/>
      <c r="C167" s="161" t="s">
        <v>226</v>
      </c>
      <c r="D167" s="161" t="s">
        <v>173</v>
      </c>
      <c r="E167" s="162" t="s">
        <v>227</v>
      </c>
      <c r="F167" s="163" t="s">
        <v>228</v>
      </c>
      <c r="G167" s="164" t="s">
        <v>229</v>
      </c>
      <c r="H167" s="165">
        <v>541.05999999999995</v>
      </c>
      <c r="I167" s="166"/>
      <c r="J167" s="167">
        <f t="shared" ref="J167:J173" si="0">ROUND(I167*H167,2)</f>
        <v>0</v>
      </c>
      <c r="K167" s="168"/>
      <c r="L167" s="169"/>
      <c r="M167" s="170" t="s">
        <v>1</v>
      </c>
      <c r="N167" s="171" t="s">
        <v>41</v>
      </c>
      <c r="P167" s="149">
        <f t="shared" ref="P167:P173" si="1">O167*H167</f>
        <v>0</v>
      </c>
      <c r="Q167" s="149">
        <v>1.4999999999999999E-4</v>
      </c>
      <c r="R167" s="149">
        <f t="shared" ref="R167:R173" si="2">Q167*H167</f>
        <v>8.1158999999999981E-2</v>
      </c>
      <c r="S167" s="149">
        <v>0</v>
      </c>
      <c r="T167" s="150">
        <f t="shared" ref="T167:T173" si="3">S167*H167</f>
        <v>0</v>
      </c>
      <c r="AR167" s="151" t="s">
        <v>217</v>
      </c>
      <c r="AT167" s="151" t="s">
        <v>173</v>
      </c>
      <c r="AU167" s="151" t="s">
        <v>145</v>
      </c>
      <c r="AY167" s="16" t="s">
        <v>137</v>
      </c>
      <c r="BE167" s="152">
        <f t="shared" ref="BE167:BE173" si="4">IF(N167="základná",J167,0)</f>
        <v>0</v>
      </c>
      <c r="BF167" s="152">
        <f t="shared" ref="BF167:BF173" si="5">IF(N167="znížená",J167,0)</f>
        <v>0</v>
      </c>
      <c r="BG167" s="152">
        <f t="shared" ref="BG167:BG173" si="6">IF(N167="zákl. prenesená",J167,0)</f>
        <v>0</v>
      </c>
      <c r="BH167" s="152">
        <f t="shared" ref="BH167:BH173" si="7">IF(N167="zníž. prenesená",J167,0)</f>
        <v>0</v>
      </c>
      <c r="BI167" s="152">
        <f t="shared" ref="BI167:BI173" si="8">IF(N167="nulová",J167,0)</f>
        <v>0</v>
      </c>
      <c r="BJ167" s="16" t="s">
        <v>145</v>
      </c>
      <c r="BK167" s="152">
        <f t="shared" ref="BK167:BK173" si="9">ROUND(I167*H167,2)</f>
        <v>0</v>
      </c>
      <c r="BL167" s="16" t="s">
        <v>211</v>
      </c>
      <c r="BM167" s="151" t="s">
        <v>230</v>
      </c>
    </row>
    <row r="168" spans="2:65" s="1" customFormat="1" ht="21.75" customHeight="1">
      <c r="B168" s="138"/>
      <c r="C168" s="139" t="s">
        <v>231</v>
      </c>
      <c r="D168" s="139" t="s">
        <v>140</v>
      </c>
      <c r="E168" s="140" t="s">
        <v>232</v>
      </c>
      <c r="F168" s="141" t="s">
        <v>233</v>
      </c>
      <c r="G168" s="142" t="s">
        <v>229</v>
      </c>
      <c r="H168" s="143">
        <v>4</v>
      </c>
      <c r="I168" s="144"/>
      <c r="J168" s="145">
        <f t="shared" si="0"/>
        <v>0</v>
      </c>
      <c r="K168" s="146"/>
      <c r="L168" s="31"/>
      <c r="M168" s="147" t="s">
        <v>1</v>
      </c>
      <c r="N168" s="148" t="s">
        <v>41</v>
      </c>
      <c r="P168" s="149">
        <f t="shared" si="1"/>
        <v>0</v>
      </c>
      <c r="Q168" s="149">
        <v>7.9999999999999996E-6</v>
      </c>
      <c r="R168" s="149">
        <f t="shared" si="2"/>
        <v>3.1999999999999999E-5</v>
      </c>
      <c r="S168" s="149">
        <v>0</v>
      </c>
      <c r="T168" s="150">
        <f t="shared" si="3"/>
        <v>0</v>
      </c>
      <c r="AR168" s="151" t="s">
        <v>211</v>
      </c>
      <c r="AT168" s="151" t="s">
        <v>140</v>
      </c>
      <c r="AU168" s="151" t="s">
        <v>145</v>
      </c>
      <c r="AY168" s="16" t="s">
        <v>137</v>
      </c>
      <c r="BE168" s="152">
        <f t="shared" si="4"/>
        <v>0</v>
      </c>
      <c r="BF168" s="152">
        <f t="shared" si="5"/>
        <v>0</v>
      </c>
      <c r="BG168" s="152">
        <f t="shared" si="6"/>
        <v>0</v>
      </c>
      <c r="BH168" s="152">
        <f t="shared" si="7"/>
        <v>0</v>
      </c>
      <c r="BI168" s="152">
        <f t="shared" si="8"/>
        <v>0</v>
      </c>
      <c r="BJ168" s="16" t="s">
        <v>145</v>
      </c>
      <c r="BK168" s="152">
        <f t="shared" si="9"/>
        <v>0</v>
      </c>
      <c r="BL168" s="16" t="s">
        <v>211</v>
      </c>
      <c r="BM168" s="151" t="s">
        <v>234</v>
      </c>
    </row>
    <row r="169" spans="2:65" s="1" customFormat="1" ht="24.2" customHeight="1">
      <c r="B169" s="138"/>
      <c r="C169" s="161" t="s">
        <v>235</v>
      </c>
      <c r="D169" s="161" t="s">
        <v>173</v>
      </c>
      <c r="E169" s="162" t="s">
        <v>236</v>
      </c>
      <c r="F169" s="163" t="s">
        <v>237</v>
      </c>
      <c r="G169" s="164" t="s">
        <v>151</v>
      </c>
      <c r="H169" s="165">
        <v>1.6</v>
      </c>
      <c r="I169" s="166"/>
      <c r="J169" s="167">
        <f t="shared" si="0"/>
        <v>0</v>
      </c>
      <c r="K169" s="168"/>
      <c r="L169" s="169"/>
      <c r="M169" s="170" t="s">
        <v>1</v>
      </c>
      <c r="N169" s="171" t="s">
        <v>41</v>
      </c>
      <c r="P169" s="149">
        <f t="shared" si="1"/>
        <v>0</v>
      </c>
      <c r="Q169" s="149">
        <v>2.2000000000000001E-3</v>
      </c>
      <c r="R169" s="149">
        <f t="shared" si="2"/>
        <v>3.5200000000000006E-3</v>
      </c>
      <c r="S169" s="149">
        <v>0</v>
      </c>
      <c r="T169" s="150">
        <f t="shared" si="3"/>
        <v>0</v>
      </c>
      <c r="AR169" s="151" t="s">
        <v>217</v>
      </c>
      <c r="AT169" s="151" t="s">
        <v>173</v>
      </c>
      <c r="AU169" s="151" t="s">
        <v>145</v>
      </c>
      <c r="AY169" s="16" t="s">
        <v>137</v>
      </c>
      <c r="BE169" s="152">
        <f t="shared" si="4"/>
        <v>0</v>
      </c>
      <c r="BF169" s="152">
        <f t="shared" si="5"/>
        <v>0</v>
      </c>
      <c r="BG169" s="152">
        <f t="shared" si="6"/>
        <v>0</v>
      </c>
      <c r="BH169" s="152">
        <f t="shared" si="7"/>
        <v>0</v>
      </c>
      <c r="BI169" s="152">
        <f t="shared" si="8"/>
        <v>0</v>
      </c>
      <c r="BJ169" s="16" t="s">
        <v>145</v>
      </c>
      <c r="BK169" s="152">
        <f t="shared" si="9"/>
        <v>0</v>
      </c>
      <c r="BL169" s="16" t="s">
        <v>211</v>
      </c>
      <c r="BM169" s="151" t="s">
        <v>238</v>
      </c>
    </row>
    <row r="170" spans="2:65" s="1" customFormat="1" ht="24.2" customHeight="1">
      <c r="B170" s="138"/>
      <c r="C170" s="161" t="s">
        <v>7</v>
      </c>
      <c r="D170" s="161" t="s">
        <v>173</v>
      </c>
      <c r="E170" s="162" t="s">
        <v>239</v>
      </c>
      <c r="F170" s="163" t="s">
        <v>240</v>
      </c>
      <c r="G170" s="164" t="s">
        <v>229</v>
      </c>
      <c r="H170" s="165">
        <v>4</v>
      </c>
      <c r="I170" s="166"/>
      <c r="J170" s="167">
        <f t="shared" si="0"/>
        <v>0</v>
      </c>
      <c r="K170" s="168"/>
      <c r="L170" s="169"/>
      <c r="M170" s="170" t="s">
        <v>1</v>
      </c>
      <c r="N170" s="171" t="s">
        <v>41</v>
      </c>
      <c r="P170" s="149">
        <f t="shared" si="1"/>
        <v>0</v>
      </c>
      <c r="Q170" s="149">
        <v>3.8000000000000002E-4</v>
      </c>
      <c r="R170" s="149">
        <f t="shared" si="2"/>
        <v>1.5200000000000001E-3</v>
      </c>
      <c r="S170" s="149">
        <v>0</v>
      </c>
      <c r="T170" s="150">
        <f t="shared" si="3"/>
        <v>0</v>
      </c>
      <c r="AR170" s="151" t="s">
        <v>217</v>
      </c>
      <c r="AT170" s="151" t="s">
        <v>173</v>
      </c>
      <c r="AU170" s="151" t="s">
        <v>145</v>
      </c>
      <c r="AY170" s="16" t="s">
        <v>137</v>
      </c>
      <c r="BE170" s="152">
        <f t="shared" si="4"/>
        <v>0</v>
      </c>
      <c r="BF170" s="152">
        <f t="shared" si="5"/>
        <v>0</v>
      </c>
      <c r="BG170" s="152">
        <f t="shared" si="6"/>
        <v>0</v>
      </c>
      <c r="BH170" s="152">
        <f t="shared" si="7"/>
        <v>0</v>
      </c>
      <c r="BI170" s="152">
        <f t="shared" si="8"/>
        <v>0</v>
      </c>
      <c r="BJ170" s="16" t="s">
        <v>145</v>
      </c>
      <c r="BK170" s="152">
        <f t="shared" si="9"/>
        <v>0</v>
      </c>
      <c r="BL170" s="16" t="s">
        <v>211</v>
      </c>
      <c r="BM170" s="151" t="s">
        <v>241</v>
      </c>
    </row>
    <row r="171" spans="2:65" s="1" customFormat="1" ht="16.5" customHeight="1">
      <c r="B171" s="138"/>
      <c r="C171" s="161" t="s">
        <v>242</v>
      </c>
      <c r="D171" s="161" t="s">
        <v>173</v>
      </c>
      <c r="E171" s="162" t="s">
        <v>243</v>
      </c>
      <c r="F171" s="163" t="s">
        <v>244</v>
      </c>
      <c r="G171" s="164" t="s">
        <v>229</v>
      </c>
      <c r="H171" s="165">
        <v>20</v>
      </c>
      <c r="I171" s="166"/>
      <c r="J171" s="167">
        <f t="shared" si="0"/>
        <v>0</v>
      </c>
      <c r="K171" s="168"/>
      <c r="L171" s="169"/>
      <c r="M171" s="170" t="s">
        <v>1</v>
      </c>
      <c r="N171" s="171" t="s">
        <v>41</v>
      </c>
      <c r="P171" s="149">
        <f t="shared" si="1"/>
        <v>0</v>
      </c>
      <c r="Q171" s="149">
        <v>3.5E-4</v>
      </c>
      <c r="R171" s="149">
        <f t="shared" si="2"/>
        <v>7.0000000000000001E-3</v>
      </c>
      <c r="S171" s="149">
        <v>0</v>
      </c>
      <c r="T171" s="150">
        <f t="shared" si="3"/>
        <v>0</v>
      </c>
      <c r="AR171" s="151" t="s">
        <v>217</v>
      </c>
      <c r="AT171" s="151" t="s">
        <v>173</v>
      </c>
      <c r="AU171" s="151" t="s">
        <v>145</v>
      </c>
      <c r="AY171" s="16" t="s">
        <v>137</v>
      </c>
      <c r="BE171" s="152">
        <f t="shared" si="4"/>
        <v>0</v>
      </c>
      <c r="BF171" s="152">
        <f t="shared" si="5"/>
        <v>0</v>
      </c>
      <c r="BG171" s="152">
        <f t="shared" si="6"/>
        <v>0</v>
      </c>
      <c r="BH171" s="152">
        <f t="shared" si="7"/>
        <v>0</v>
      </c>
      <c r="BI171" s="152">
        <f t="shared" si="8"/>
        <v>0</v>
      </c>
      <c r="BJ171" s="16" t="s">
        <v>145</v>
      </c>
      <c r="BK171" s="152">
        <f t="shared" si="9"/>
        <v>0</v>
      </c>
      <c r="BL171" s="16" t="s">
        <v>211</v>
      </c>
      <c r="BM171" s="151" t="s">
        <v>245</v>
      </c>
    </row>
    <row r="172" spans="2:65" s="1" customFormat="1" ht="24.2" customHeight="1">
      <c r="B172" s="138"/>
      <c r="C172" s="139" t="s">
        <v>246</v>
      </c>
      <c r="D172" s="139" t="s">
        <v>140</v>
      </c>
      <c r="E172" s="140" t="s">
        <v>247</v>
      </c>
      <c r="F172" s="141" t="s">
        <v>248</v>
      </c>
      <c r="G172" s="142" t="s">
        <v>151</v>
      </c>
      <c r="H172" s="143">
        <v>185</v>
      </c>
      <c r="I172" s="144"/>
      <c r="J172" s="145">
        <f t="shared" si="0"/>
        <v>0</v>
      </c>
      <c r="K172" s="146"/>
      <c r="L172" s="31"/>
      <c r="M172" s="147" t="s">
        <v>1</v>
      </c>
      <c r="N172" s="148" t="s">
        <v>41</v>
      </c>
      <c r="P172" s="149">
        <f t="shared" si="1"/>
        <v>0</v>
      </c>
      <c r="Q172" s="149">
        <v>0</v>
      </c>
      <c r="R172" s="149">
        <f t="shared" si="2"/>
        <v>0</v>
      </c>
      <c r="S172" s="149">
        <v>0</v>
      </c>
      <c r="T172" s="150">
        <f t="shared" si="3"/>
        <v>0</v>
      </c>
      <c r="AR172" s="151" t="s">
        <v>211</v>
      </c>
      <c r="AT172" s="151" t="s">
        <v>140</v>
      </c>
      <c r="AU172" s="151" t="s">
        <v>145</v>
      </c>
      <c r="AY172" s="16" t="s">
        <v>137</v>
      </c>
      <c r="BE172" s="152">
        <f t="shared" si="4"/>
        <v>0</v>
      </c>
      <c r="BF172" s="152">
        <f t="shared" si="5"/>
        <v>0</v>
      </c>
      <c r="BG172" s="152">
        <f t="shared" si="6"/>
        <v>0</v>
      </c>
      <c r="BH172" s="152">
        <f t="shared" si="7"/>
        <v>0</v>
      </c>
      <c r="BI172" s="152">
        <f t="shared" si="8"/>
        <v>0</v>
      </c>
      <c r="BJ172" s="16" t="s">
        <v>145</v>
      </c>
      <c r="BK172" s="152">
        <f t="shared" si="9"/>
        <v>0</v>
      </c>
      <c r="BL172" s="16" t="s">
        <v>211</v>
      </c>
      <c r="BM172" s="151" t="s">
        <v>249</v>
      </c>
    </row>
    <row r="173" spans="2:65" s="1" customFormat="1" ht="16.5" customHeight="1">
      <c r="B173" s="138"/>
      <c r="C173" s="161" t="s">
        <v>250</v>
      </c>
      <c r="D173" s="161" t="s">
        <v>173</v>
      </c>
      <c r="E173" s="162" t="s">
        <v>251</v>
      </c>
      <c r="F173" s="163" t="s">
        <v>252</v>
      </c>
      <c r="G173" s="164" t="s">
        <v>151</v>
      </c>
      <c r="H173" s="165">
        <v>212.75</v>
      </c>
      <c r="I173" s="166"/>
      <c r="J173" s="167">
        <f t="shared" si="0"/>
        <v>0</v>
      </c>
      <c r="K173" s="168"/>
      <c r="L173" s="169"/>
      <c r="M173" s="170" t="s">
        <v>1</v>
      </c>
      <c r="N173" s="171" t="s">
        <v>41</v>
      </c>
      <c r="P173" s="149">
        <f t="shared" si="1"/>
        <v>0</v>
      </c>
      <c r="Q173" s="149">
        <v>2.9999999999999997E-4</v>
      </c>
      <c r="R173" s="149">
        <f t="shared" si="2"/>
        <v>6.3824999999999993E-2</v>
      </c>
      <c r="S173" s="149">
        <v>0</v>
      </c>
      <c r="T173" s="150">
        <f t="shared" si="3"/>
        <v>0</v>
      </c>
      <c r="AR173" s="151" t="s">
        <v>217</v>
      </c>
      <c r="AT173" s="151" t="s">
        <v>173</v>
      </c>
      <c r="AU173" s="151" t="s">
        <v>145</v>
      </c>
      <c r="AY173" s="16" t="s">
        <v>137</v>
      </c>
      <c r="BE173" s="152">
        <f t="shared" si="4"/>
        <v>0</v>
      </c>
      <c r="BF173" s="152">
        <f t="shared" si="5"/>
        <v>0</v>
      </c>
      <c r="BG173" s="152">
        <f t="shared" si="6"/>
        <v>0</v>
      </c>
      <c r="BH173" s="152">
        <f t="shared" si="7"/>
        <v>0</v>
      </c>
      <c r="BI173" s="152">
        <f t="shared" si="8"/>
        <v>0</v>
      </c>
      <c r="BJ173" s="16" t="s">
        <v>145</v>
      </c>
      <c r="BK173" s="152">
        <f t="shared" si="9"/>
        <v>0</v>
      </c>
      <c r="BL173" s="16" t="s">
        <v>211</v>
      </c>
      <c r="BM173" s="151" t="s">
        <v>253</v>
      </c>
    </row>
    <row r="174" spans="2:65" s="12" customFormat="1" ht="11.25">
      <c r="B174" s="153"/>
      <c r="D174" s="154" t="s">
        <v>147</v>
      </c>
      <c r="F174" s="156" t="s">
        <v>254</v>
      </c>
      <c r="H174" s="157">
        <v>212.75</v>
      </c>
      <c r="I174" s="158"/>
      <c r="L174" s="153"/>
      <c r="M174" s="159"/>
      <c r="T174" s="160"/>
      <c r="AT174" s="155" t="s">
        <v>147</v>
      </c>
      <c r="AU174" s="155" t="s">
        <v>145</v>
      </c>
      <c r="AV174" s="12" t="s">
        <v>145</v>
      </c>
      <c r="AW174" s="12" t="s">
        <v>3</v>
      </c>
      <c r="AX174" s="12" t="s">
        <v>83</v>
      </c>
      <c r="AY174" s="155" t="s">
        <v>137</v>
      </c>
    </row>
    <row r="175" spans="2:65" s="1" customFormat="1" ht="24.2" customHeight="1">
      <c r="B175" s="138"/>
      <c r="C175" s="139" t="s">
        <v>255</v>
      </c>
      <c r="D175" s="139" t="s">
        <v>140</v>
      </c>
      <c r="E175" s="140" t="s">
        <v>256</v>
      </c>
      <c r="F175" s="141" t="s">
        <v>257</v>
      </c>
      <c r="G175" s="142" t="s">
        <v>159</v>
      </c>
      <c r="H175" s="143">
        <v>1.024</v>
      </c>
      <c r="I175" s="144"/>
      <c r="J175" s="145">
        <f>ROUND(I175*H175,2)</f>
        <v>0</v>
      </c>
      <c r="K175" s="146"/>
      <c r="L175" s="31"/>
      <c r="M175" s="147" t="s">
        <v>1</v>
      </c>
      <c r="N175" s="148" t="s">
        <v>41</v>
      </c>
      <c r="P175" s="149">
        <f>O175*H175</f>
        <v>0</v>
      </c>
      <c r="Q175" s="149">
        <v>0</v>
      </c>
      <c r="R175" s="149">
        <f>Q175*H175</f>
        <v>0</v>
      </c>
      <c r="S175" s="149">
        <v>0</v>
      </c>
      <c r="T175" s="150">
        <f>S175*H175</f>
        <v>0</v>
      </c>
      <c r="AR175" s="151" t="s">
        <v>211</v>
      </c>
      <c r="AT175" s="151" t="s">
        <v>140</v>
      </c>
      <c r="AU175" s="151" t="s">
        <v>145</v>
      </c>
      <c r="AY175" s="16" t="s">
        <v>137</v>
      </c>
      <c r="BE175" s="152">
        <f>IF(N175="základná",J175,0)</f>
        <v>0</v>
      </c>
      <c r="BF175" s="152">
        <f>IF(N175="znížená",J175,0)</f>
        <v>0</v>
      </c>
      <c r="BG175" s="152">
        <f>IF(N175="zákl. prenesená",J175,0)</f>
        <v>0</v>
      </c>
      <c r="BH175" s="152">
        <f>IF(N175="zníž. prenesená",J175,0)</f>
        <v>0</v>
      </c>
      <c r="BI175" s="152">
        <f>IF(N175="nulová",J175,0)</f>
        <v>0</v>
      </c>
      <c r="BJ175" s="16" t="s">
        <v>145</v>
      </c>
      <c r="BK175" s="152">
        <f>ROUND(I175*H175,2)</f>
        <v>0</v>
      </c>
      <c r="BL175" s="16" t="s">
        <v>211</v>
      </c>
      <c r="BM175" s="151" t="s">
        <v>258</v>
      </c>
    </row>
    <row r="176" spans="2:65" s="11" customFormat="1" ht="22.9" customHeight="1">
      <c r="B176" s="126"/>
      <c r="D176" s="127" t="s">
        <v>74</v>
      </c>
      <c r="E176" s="136" t="s">
        <v>259</v>
      </c>
      <c r="F176" s="136" t="s">
        <v>260</v>
      </c>
      <c r="I176" s="129"/>
      <c r="J176" s="137">
        <f>BK176</f>
        <v>0</v>
      </c>
      <c r="L176" s="126"/>
      <c r="M176" s="131"/>
      <c r="P176" s="132">
        <f>SUM(P177:P181)</f>
        <v>0</v>
      </c>
      <c r="R176" s="132">
        <f>SUM(R177:R181)</f>
        <v>2.5777959200000002</v>
      </c>
      <c r="T176" s="133">
        <f>SUM(T177:T181)</f>
        <v>0</v>
      </c>
      <c r="AR176" s="127" t="s">
        <v>145</v>
      </c>
      <c r="AT176" s="134" t="s">
        <v>74</v>
      </c>
      <c r="AU176" s="134" t="s">
        <v>83</v>
      </c>
      <c r="AY176" s="127" t="s">
        <v>137</v>
      </c>
      <c r="BK176" s="135">
        <f>SUM(BK177:BK181)</f>
        <v>0</v>
      </c>
    </row>
    <row r="177" spans="2:65" s="1" customFormat="1" ht="24.2" customHeight="1">
      <c r="B177" s="138"/>
      <c r="C177" s="139" t="s">
        <v>261</v>
      </c>
      <c r="D177" s="139" t="s">
        <v>140</v>
      </c>
      <c r="E177" s="140" t="s">
        <v>262</v>
      </c>
      <c r="F177" s="141" t="s">
        <v>263</v>
      </c>
      <c r="G177" s="142" t="s">
        <v>151</v>
      </c>
      <c r="H177" s="143">
        <v>172.31200000000001</v>
      </c>
      <c r="I177" s="144"/>
      <c r="J177" s="145">
        <f>ROUND(I177*H177,2)</f>
        <v>0</v>
      </c>
      <c r="K177" s="146"/>
      <c r="L177" s="31"/>
      <c r="M177" s="147" t="s">
        <v>1</v>
      </c>
      <c r="N177" s="148" t="s">
        <v>41</v>
      </c>
      <c r="P177" s="149">
        <f>O177*H177</f>
        <v>0</v>
      </c>
      <c r="Q177" s="149">
        <v>1.16E-3</v>
      </c>
      <c r="R177" s="149">
        <f>Q177*H177</f>
        <v>0.19988192000000002</v>
      </c>
      <c r="S177" s="149">
        <v>0</v>
      </c>
      <c r="T177" s="150">
        <f>S177*H177</f>
        <v>0</v>
      </c>
      <c r="AR177" s="151" t="s">
        <v>211</v>
      </c>
      <c r="AT177" s="151" t="s">
        <v>140</v>
      </c>
      <c r="AU177" s="151" t="s">
        <v>145</v>
      </c>
      <c r="AY177" s="16" t="s">
        <v>137</v>
      </c>
      <c r="BE177" s="152">
        <f>IF(N177="základná",J177,0)</f>
        <v>0</v>
      </c>
      <c r="BF177" s="152">
        <f>IF(N177="znížená",J177,0)</f>
        <v>0</v>
      </c>
      <c r="BG177" s="152">
        <f>IF(N177="zákl. prenesená",J177,0)</f>
        <v>0</v>
      </c>
      <c r="BH177" s="152">
        <f>IF(N177="zníž. prenesená",J177,0)</f>
        <v>0</v>
      </c>
      <c r="BI177" s="152">
        <f>IF(N177="nulová",J177,0)</f>
        <v>0</v>
      </c>
      <c r="BJ177" s="16" t="s">
        <v>145</v>
      </c>
      <c r="BK177" s="152">
        <f>ROUND(I177*H177,2)</f>
        <v>0</v>
      </c>
      <c r="BL177" s="16" t="s">
        <v>211</v>
      </c>
      <c r="BM177" s="151" t="s">
        <v>264</v>
      </c>
    </row>
    <row r="178" spans="2:65" s="12" customFormat="1" ht="11.25">
      <c r="B178" s="153"/>
      <c r="D178" s="154" t="s">
        <v>147</v>
      </c>
      <c r="E178" s="155" t="s">
        <v>1</v>
      </c>
      <c r="F178" s="156" t="s">
        <v>223</v>
      </c>
      <c r="H178" s="157">
        <v>172.31200000000001</v>
      </c>
      <c r="I178" s="158"/>
      <c r="L178" s="153"/>
      <c r="M178" s="159"/>
      <c r="T178" s="160"/>
      <c r="AT178" s="155" t="s">
        <v>147</v>
      </c>
      <c r="AU178" s="155" t="s">
        <v>145</v>
      </c>
      <c r="AV178" s="12" t="s">
        <v>145</v>
      </c>
      <c r="AW178" s="12" t="s">
        <v>31</v>
      </c>
      <c r="AX178" s="12" t="s">
        <v>83</v>
      </c>
      <c r="AY178" s="155" t="s">
        <v>137</v>
      </c>
    </row>
    <row r="179" spans="2:65" s="1" customFormat="1" ht="24.2" customHeight="1">
      <c r="B179" s="138"/>
      <c r="C179" s="161" t="s">
        <v>265</v>
      </c>
      <c r="D179" s="161" t="s">
        <v>173</v>
      </c>
      <c r="E179" s="162" t="s">
        <v>266</v>
      </c>
      <c r="F179" s="163" t="s">
        <v>267</v>
      </c>
      <c r="G179" s="164" t="s">
        <v>151</v>
      </c>
      <c r="H179" s="165">
        <v>396.31900000000002</v>
      </c>
      <c r="I179" s="166"/>
      <c r="J179" s="167">
        <f>ROUND(I179*H179,2)</f>
        <v>0</v>
      </c>
      <c r="K179" s="168"/>
      <c r="L179" s="169"/>
      <c r="M179" s="170" t="s">
        <v>1</v>
      </c>
      <c r="N179" s="171" t="s">
        <v>41</v>
      </c>
      <c r="P179" s="149">
        <f>O179*H179</f>
        <v>0</v>
      </c>
      <c r="Q179" s="149">
        <v>6.0000000000000001E-3</v>
      </c>
      <c r="R179" s="149">
        <f>Q179*H179</f>
        <v>2.3779140000000001</v>
      </c>
      <c r="S179" s="149">
        <v>0</v>
      </c>
      <c r="T179" s="150">
        <f>S179*H179</f>
        <v>0</v>
      </c>
      <c r="AR179" s="151" t="s">
        <v>217</v>
      </c>
      <c r="AT179" s="151" t="s">
        <v>173</v>
      </c>
      <c r="AU179" s="151" t="s">
        <v>145</v>
      </c>
      <c r="AY179" s="16" t="s">
        <v>137</v>
      </c>
      <c r="BE179" s="152">
        <f>IF(N179="základná",J179,0)</f>
        <v>0</v>
      </c>
      <c r="BF179" s="152">
        <f>IF(N179="znížená",J179,0)</f>
        <v>0</v>
      </c>
      <c r="BG179" s="152">
        <f>IF(N179="zákl. prenesená",J179,0)</f>
        <v>0</v>
      </c>
      <c r="BH179" s="152">
        <f>IF(N179="zníž. prenesená",J179,0)</f>
        <v>0</v>
      </c>
      <c r="BI179" s="152">
        <f>IF(N179="nulová",J179,0)</f>
        <v>0</v>
      </c>
      <c r="BJ179" s="16" t="s">
        <v>145</v>
      </c>
      <c r="BK179" s="152">
        <f>ROUND(I179*H179,2)</f>
        <v>0</v>
      </c>
      <c r="BL179" s="16" t="s">
        <v>211</v>
      </c>
      <c r="BM179" s="151" t="s">
        <v>268</v>
      </c>
    </row>
    <row r="180" spans="2:65" s="12" customFormat="1" ht="11.25">
      <c r="B180" s="153"/>
      <c r="D180" s="154" t="s">
        <v>147</v>
      </c>
      <c r="E180" s="155" t="s">
        <v>1</v>
      </c>
      <c r="F180" s="156" t="s">
        <v>269</v>
      </c>
      <c r="H180" s="157">
        <v>396.31900000000002</v>
      </c>
      <c r="I180" s="158"/>
      <c r="L180" s="153"/>
      <c r="M180" s="159"/>
      <c r="T180" s="160"/>
      <c r="AT180" s="155" t="s">
        <v>147</v>
      </c>
      <c r="AU180" s="155" t="s">
        <v>145</v>
      </c>
      <c r="AV180" s="12" t="s">
        <v>145</v>
      </c>
      <c r="AW180" s="12" t="s">
        <v>31</v>
      </c>
      <c r="AX180" s="12" t="s">
        <v>83</v>
      </c>
      <c r="AY180" s="155" t="s">
        <v>137</v>
      </c>
    </row>
    <row r="181" spans="2:65" s="1" customFormat="1" ht="24.2" customHeight="1">
      <c r="B181" s="138"/>
      <c r="C181" s="139" t="s">
        <v>270</v>
      </c>
      <c r="D181" s="139" t="s">
        <v>140</v>
      </c>
      <c r="E181" s="140" t="s">
        <v>271</v>
      </c>
      <c r="F181" s="141" t="s">
        <v>272</v>
      </c>
      <c r="G181" s="142" t="s">
        <v>159</v>
      </c>
      <c r="H181" s="143">
        <v>2.5779999999999998</v>
      </c>
      <c r="I181" s="144"/>
      <c r="J181" s="145">
        <f>ROUND(I181*H181,2)</f>
        <v>0</v>
      </c>
      <c r="K181" s="146"/>
      <c r="L181" s="31"/>
      <c r="M181" s="147" t="s">
        <v>1</v>
      </c>
      <c r="N181" s="148" t="s">
        <v>41</v>
      </c>
      <c r="P181" s="149">
        <f>O181*H181</f>
        <v>0</v>
      </c>
      <c r="Q181" s="149">
        <v>0</v>
      </c>
      <c r="R181" s="149">
        <f>Q181*H181</f>
        <v>0</v>
      </c>
      <c r="S181" s="149">
        <v>0</v>
      </c>
      <c r="T181" s="150">
        <f>S181*H181</f>
        <v>0</v>
      </c>
      <c r="AR181" s="151" t="s">
        <v>211</v>
      </c>
      <c r="AT181" s="151" t="s">
        <v>140</v>
      </c>
      <c r="AU181" s="151" t="s">
        <v>145</v>
      </c>
      <c r="AY181" s="16" t="s">
        <v>137</v>
      </c>
      <c r="BE181" s="152">
        <f>IF(N181="základná",J181,0)</f>
        <v>0</v>
      </c>
      <c r="BF181" s="152">
        <f>IF(N181="znížená",J181,0)</f>
        <v>0</v>
      </c>
      <c r="BG181" s="152">
        <f>IF(N181="zákl. prenesená",J181,0)</f>
        <v>0</v>
      </c>
      <c r="BH181" s="152">
        <f>IF(N181="zníž. prenesená",J181,0)</f>
        <v>0</v>
      </c>
      <c r="BI181" s="152">
        <f>IF(N181="nulová",J181,0)</f>
        <v>0</v>
      </c>
      <c r="BJ181" s="16" t="s">
        <v>145</v>
      </c>
      <c r="BK181" s="152">
        <f>ROUND(I181*H181,2)</f>
        <v>0</v>
      </c>
      <c r="BL181" s="16" t="s">
        <v>211</v>
      </c>
      <c r="BM181" s="151" t="s">
        <v>273</v>
      </c>
    </row>
    <row r="182" spans="2:65" s="11" customFormat="1" ht="22.9" customHeight="1">
      <c r="B182" s="126"/>
      <c r="D182" s="127" t="s">
        <v>74</v>
      </c>
      <c r="E182" s="136" t="s">
        <v>274</v>
      </c>
      <c r="F182" s="136" t="s">
        <v>275</v>
      </c>
      <c r="I182" s="129"/>
      <c r="J182" s="137">
        <f>BK182</f>
        <v>0</v>
      </c>
      <c r="L182" s="126"/>
      <c r="M182" s="131"/>
      <c r="P182" s="132">
        <f>SUM(P183:P206)</f>
        <v>0</v>
      </c>
      <c r="R182" s="132">
        <f>SUM(R183:R206)</f>
        <v>7.618823796640001</v>
      </c>
      <c r="T182" s="133">
        <f>SUM(T183:T206)</f>
        <v>1.0261800000000001</v>
      </c>
      <c r="AR182" s="127" t="s">
        <v>145</v>
      </c>
      <c r="AT182" s="134" t="s">
        <v>74</v>
      </c>
      <c r="AU182" s="134" t="s">
        <v>83</v>
      </c>
      <c r="AY182" s="127" t="s">
        <v>137</v>
      </c>
      <c r="BK182" s="135">
        <f>SUM(BK183:BK206)</f>
        <v>0</v>
      </c>
    </row>
    <row r="183" spans="2:65" s="1" customFormat="1" ht="33" customHeight="1">
      <c r="B183" s="138"/>
      <c r="C183" s="139" t="s">
        <v>276</v>
      </c>
      <c r="D183" s="139" t="s">
        <v>140</v>
      </c>
      <c r="E183" s="140" t="s">
        <v>277</v>
      </c>
      <c r="F183" s="141" t="s">
        <v>278</v>
      </c>
      <c r="G183" s="142" t="s">
        <v>151</v>
      </c>
      <c r="H183" s="143">
        <v>177.15600000000001</v>
      </c>
      <c r="I183" s="144"/>
      <c r="J183" s="145">
        <f>ROUND(I183*H183,2)</f>
        <v>0</v>
      </c>
      <c r="K183" s="146"/>
      <c r="L183" s="31"/>
      <c r="M183" s="147" t="s">
        <v>1</v>
      </c>
      <c r="N183" s="148" t="s">
        <v>41</v>
      </c>
      <c r="P183" s="149">
        <f>O183*H183</f>
        <v>0</v>
      </c>
      <c r="Q183" s="149">
        <v>0</v>
      </c>
      <c r="R183" s="149">
        <f>Q183*H183</f>
        <v>0</v>
      </c>
      <c r="S183" s="149">
        <v>5.0000000000000001E-3</v>
      </c>
      <c r="T183" s="150">
        <f>S183*H183</f>
        <v>0.88578000000000001</v>
      </c>
      <c r="AR183" s="151" t="s">
        <v>211</v>
      </c>
      <c r="AT183" s="151" t="s">
        <v>140</v>
      </c>
      <c r="AU183" s="151" t="s">
        <v>145</v>
      </c>
      <c r="AY183" s="16" t="s">
        <v>137</v>
      </c>
      <c r="BE183" s="152">
        <f>IF(N183="základná",J183,0)</f>
        <v>0</v>
      </c>
      <c r="BF183" s="152">
        <f>IF(N183="znížená",J183,0)</f>
        <v>0</v>
      </c>
      <c r="BG183" s="152">
        <f>IF(N183="zákl. prenesená",J183,0)</f>
        <v>0</v>
      </c>
      <c r="BH183" s="152">
        <f>IF(N183="zníž. prenesená",J183,0)</f>
        <v>0</v>
      </c>
      <c r="BI183" s="152">
        <f>IF(N183="nulová",J183,0)</f>
        <v>0</v>
      </c>
      <c r="BJ183" s="16" t="s">
        <v>145</v>
      </c>
      <c r="BK183" s="152">
        <f>ROUND(I183*H183,2)</f>
        <v>0</v>
      </c>
      <c r="BL183" s="16" t="s">
        <v>211</v>
      </c>
      <c r="BM183" s="151" t="s">
        <v>279</v>
      </c>
    </row>
    <row r="184" spans="2:65" s="12" customFormat="1" ht="11.25">
      <c r="B184" s="153"/>
      <c r="D184" s="154" t="s">
        <v>147</v>
      </c>
      <c r="E184" s="155" t="s">
        <v>1</v>
      </c>
      <c r="F184" s="156" t="s">
        <v>280</v>
      </c>
      <c r="H184" s="157">
        <v>177.15600000000001</v>
      </c>
      <c r="I184" s="158"/>
      <c r="L184" s="153"/>
      <c r="M184" s="159"/>
      <c r="T184" s="160"/>
      <c r="AT184" s="155" t="s">
        <v>147</v>
      </c>
      <c r="AU184" s="155" t="s">
        <v>145</v>
      </c>
      <c r="AV184" s="12" t="s">
        <v>145</v>
      </c>
      <c r="AW184" s="12" t="s">
        <v>31</v>
      </c>
      <c r="AX184" s="12" t="s">
        <v>83</v>
      </c>
      <c r="AY184" s="155" t="s">
        <v>137</v>
      </c>
    </row>
    <row r="185" spans="2:65" s="1" customFormat="1" ht="33" customHeight="1">
      <c r="B185" s="138"/>
      <c r="C185" s="139" t="s">
        <v>281</v>
      </c>
      <c r="D185" s="139" t="s">
        <v>140</v>
      </c>
      <c r="E185" s="140" t="s">
        <v>282</v>
      </c>
      <c r="F185" s="141" t="s">
        <v>283</v>
      </c>
      <c r="G185" s="142" t="s">
        <v>284</v>
      </c>
      <c r="H185" s="143">
        <v>5.85</v>
      </c>
      <c r="I185" s="144"/>
      <c r="J185" s="145">
        <f>ROUND(I185*H185,2)</f>
        <v>0</v>
      </c>
      <c r="K185" s="146"/>
      <c r="L185" s="31"/>
      <c r="M185" s="147" t="s">
        <v>1</v>
      </c>
      <c r="N185" s="148" t="s">
        <v>41</v>
      </c>
      <c r="P185" s="149">
        <f>O185*H185</f>
        <v>0</v>
      </c>
      <c r="Q185" s="149">
        <v>0</v>
      </c>
      <c r="R185" s="149">
        <f>Q185*H185</f>
        <v>0</v>
      </c>
      <c r="S185" s="149">
        <v>2.4E-2</v>
      </c>
      <c r="T185" s="150">
        <f>S185*H185</f>
        <v>0.1404</v>
      </c>
      <c r="AR185" s="151" t="s">
        <v>211</v>
      </c>
      <c r="AT185" s="151" t="s">
        <v>140</v>
      </c>
      <c r="AU185" s="151" t="s">
        <v>145</v>
      </c>
      <c r="AY185" s="16" t="s">
        <v>137</v>
      </c>
      <c r="BE185" s="152">
        <f>IF(N185="základná",J185,0)</f>
        <v>0</v>
      </c>
      <c r="BF185" s="152">
        <f>IF(N185="znížená",J185,0)</f>
        <v>0</v>
      </c>
      <c r="BG185" s="152">
        <f>IF(N185="zákl. prenesená",J185,0)</f>
        <v>0</v>
      </c>
      <c r="BH185" s="152">
        <f>IF(N185="zníž. prenesená",J185,0)</f>
        <v>0</v>
      </c>
      <c r="BI185" s="152">
        <f>IF(N185="nulová",J185,0)</f>
        <v>0</v>
      </c>
      <c r="BJ185" s="16" t="s">
        <v>145</v>
      </c>
      <c r="BK185" s="152">
        <f>ROUND(I185*H185,2)</f>
        <v>0</v>
      </c>
      <c r="BL185" s="16" t="s">
        <v>211</v>
      </c>
      <c r="BM185" s="151" t="s">
        <v>285</v>
      </c>
    </row>
    <row r="186" spans="2:65" s="13" customFormat="1" ht="11.25">
      <c r="B186" s="172"/>
      <c r="D186" s="154" t="s">
        <v>147</v>
      </c>
      <c r="E186" s="173" t="s">
        <v>1</v>
      </c>
      <c r="F186" s="174" t="s">
        <v>286</v>
      </c>
      <c r="H186" s="173" t="s">
        <v>1</v>
      </c>
      <c r="I186" s="175"/>
      <c r="L186" s="172"/>
      <c r="M186" s="176"/>
      <c r="T186" s="177"/>
      <c r="AT186" s="173" t="s">
        <v>147</v>
      </c>
      <c r="AU186" s="173" t="s">
        <v>145</v>
      </c>
      <c r="AV186" s="13" t="s">
        <v>83</v>
      </c>
      <c r="AW186" s="13" t="s">
        <v>31</v>
      </c>
      <c r="AX186" s="13" t="s">
        <v>75</v>
      </c>
      <c r="AY186" s="173" t="s">
        <v>137</v>
      </c>
    </row>
    <row r="187" spans="2:65" s="12" customFormat="1" ht="11.25">
      <c r="B187" s="153"/>
      <c r="D187" s="154" t="s">
        <v>147</v>
      </c>
      <c r="E187" s="155" t="s">
        <v>1</v>
      </c>
      <c r="F187" s="156" t="s">
        <v>287</v>
      </c>
      <c r="H187" s="157">
        <v>5.85</v>
      </c>
      <c r="I187" s="158"/>
      <c r="L187" s="153"/>
      <c r="M187" s="159"/>
      <c r="T187" s="160"/>
      <c r="AT187" s="155" t="s">
        <v>147</v>
      </c>
      <c r="AU187" s="155" t="s">
        <v>145</v>
      </c>
      <c r="AV187" s="12" t="s">
        <v>145</v>
      </c>
      <c r="AW187" s="12" t="s">
        <v>31</v>
      </c>
      <c r="AX187" s="12" t="s">
        <v>83</v>
      </c>
      <c r="AY187" s="155" t="s">
        <v>137</v>
      </c>
    </row>
    <row r="188" spans="2:65" s="1" customFormat="1" ht="24.2" customHeight="1">
      <c r="B188" s="138"/>
      <c r="C188" s="139" t="s">
        <v>288</v>
      </c>
      <c r="D188" s="139" t="s">
        <v>140</v>
      </c>
      <c r="E188" s="140" t="s">
        <v>289</v>
      </c>
      <c r="F188" s="141" t="s">
        <v>290</v>
      </c>
      <c r="G188" s="142" t="s">
        <v>284</v>
      </c>
      <c r="H188" s="143">
        <v>345</v>
      </c>
      <c r="I188" s="144"/>
      <c r="J188" s="145">
        <f>ROUND(I188*H188,2)</f>
        <v>0</v>
      </c>
      <c r="K188" s="146"/>
      <c r="L188" s="31"/>
      <c r="M188" s="147" t="s">
        <v>1</v>
      </c>
      <c r="N188" s="148" t="s">
        <v>41</v>
      </c>
      <c r="P188" s="149">
        <f>O188*H188</f>
        <v>0</v>
      </c>
      <c r="Q188" s="149">
        <v>2.5999999999999998E-4</v>
      </c>
      <c r="R188" s="149">
        <f>Q188*H188</f>
        <v>8.9699999999999988E-2</v>
      </c>
      <c r="S188" s="149">
        <v>0</v>
      </c>
      <c r="T188" s="150">
        <f>S188*H188</f>
        <v>0</v>
      </c>
      <c r="AR188" s="151" t="s">
        <v>211</v>
      </c>
      <c r="AT188" s="151" t="s">
        <v>140</v>
      </c>
      <c r="AU188" s="151" t="s">
        <v>145</v>
      </c>
      <c r="AY188" s="16" t="s">
        <v>137</v>
      </c>
      <c r="BE188" s="152">
        <f>IF(N188="základná",J188,0)</f>
        <v>0</v>
      </c>
      <c r="BF188" s="152">
        <f>IF(N188="znížená",J188,0)</f>
        <v>0</v>
      </c>
      <c r="BG188" s="152">
        <f>IF(N188="zákl. prenesená",J188,0)</f>
        <v>0</v>
      </c>
      <c r="BH188" s="152">
        <f>IF(N188="zníž. prenesená",J188,0)</f>
        <v>0</v>
      </c>
      <c r="BI188" s="152">
        <f>IF(N188="nulová",J188,0)</f>
        <v>0</v>
      </c>
      <c r="BJ188" s="16" t="s">
        <v>145</v>
      </c>
      <c r="BK188" s="152">
        <f>ROUND(I188*H188,2)</f>
        <v>0</v>
      </c>
      <c r="BL188" s="16" t="s">
        <v>211</v>
      </c>
      <c r="BM188" s="151" t="s">
        <v>291</v>
      </c>
    </row>
    <row r="189" spans="2:65" s="13" customFormat="1" ht="11.25">
      <c r="B189" s="172"/>
      <c r="D189" s="154" t="s">
        <v>147</v>
      </c>
      <c r="E189" s="173" t="s">
        <v>1</v>
      </c>
      <c r="F189" s="174" t="s">
        <v>292</v>
      </c>
      <c r="H189" s="173" t="s">
        <v>1</v>
      </c>
      <c r="I189" s="175"/>
      <c r="L189" s="172"/>
      <c r="M189" s="176"/>
      <c r="T189" s="177"/>
      <c r="AT189" s="173" t="s">
        <v>147</v>
      </c>
      <c r="AU189" s="173" t="s">
        <v>145</v>
      </c>
      <c r="AV189" s="13" t="s">
        <v>83</v>
      </c>
      <c r="AW189" s="13" t="s">
        <v>31</v>
      </c>
      <c r="AX189" s="13" t="s">
        <v>75</v>
      </c>
      <c r="AY189" s="173" t="s">
        <v>137</v>
      </c>
    </row>
    <row r="190" spans="2:65" s="12" customFormat="1" ht="11.25">
      <c r="B190" s="153"/>
      <c r="D190" s="154" t="s">
        <v>147</v>
      </c>
      <c r="E190" s="155" t="s">
        <v>1</v>
      </c>
      <c r="F190" s="156" t="s">
        <v>293</v>
      </c>
      <c r="H190" s="157">
        <v>345</v>
      </c>
      <c r="I190" s="158"/>
      <c r="L190" s="153"/>
      <c r="M190" s="159"/>
      <c r="T190" s="160"/>
      <c r="AT190" s="155" t="s">
        <v>147</v>
      </c>
      <c r="AU190" s="155" t="s">
        <v>145</v>
      </c>
      <c r="AV190" s="12" t="s">
        <v>145</v>
      </c>
      <c r="AW190" s="12" t="s">
        <v>31</v>
      </c>
      <c r="AX190" s="12" t="s">
        <v>83</v>
      </c>
      <c r="AY190" s="155" t="s">
        <v>137</v>
      </c>
    </row>
    <row r="191" spans="2:65" s="1" customFormat="1" ht="24.2" customHeight="1">
      <c r="B191" s="138"/>
      <c r="C191" s="139" t="s">
        <v>294</v>
      </c>
      <c r="D191" s="139" t="s">
        <v>140</v>
      </c>
      <c r="E191" s="140" t="s">
        <v>295</v>
      </c>
      <c r="F191" s="141" t="s">
        <v>296</v>
      </c>
      <c r="G191" s="142" t="s">
        <v>284</v>
      </c>
      <c r="H191" s="143">
        <v>97.85</v>
      </c>
      <c r="I191" s="144"/>
      <c r="J191" s="145">
        <f>ROUND(I191*H191,2)</f>
        <v>0</v>
      </c>
      <c r="K191" s="146"/>
      <c r="L191" s="31"/>
      <c r="M191" s="147" t="s">
        <v>1</v>
      </c>
      <c r="N191" s="148" t="s">
        <v>41</v>
      </c>
      <c r="P191" s="149">
        <f>O191*H191</f>
        <v>0</v>
      </c>
      <c r="Q191" s="149">
        <v>2.5999999999999998E-4</v>
      </c>
      <c r="R191" s="149">
        <f>Q191*H191</f>
        <v>2.5440999999999995E-2</v>
      </c>
      <c r="S191" s="149">
        <v>0</v>
      </c>
      <c r="T191" s="150">
        <f>S191*H191</f>
        <v>0</v>
      </c>
      <c r="AR191" s="151" t="s">
        <v>211</v>
      </c>
      <c r="AT191" s="151" t="s">
        <v>140</v>
      </c>
      <c r="AU191" s="151" t="s">
        <v>145</v>
      </c>
      <c r="AY191" s="16" t="s">
        <v>137</v>
      </c>
      <c r="BE191" s="152">
        <f>IF(N191="základná",J191,0)</f>
        <v>0</v>
      </c>
      <c r="BF191" s="152">
        <f>IF(N191="znížená",J191,0)</f>
        <v>0</v>
      </c>
      <c r="BG191" s="152">
        <f>IF(N191="zákl. prenesená",J191,0)</f>
        <v>0</v>
      </c>
      <c r="BH191" s="152">
        <f>IF(N191="zníž. prenesená",J191,0)</f>
        <v>0</v>
      </c>
      <c r="BI191" s="152">
        <f>IF(N191="nulová",J191,0)</f>
        <v>0</v>
      </c>
      <c r="BJ191" s="16" t="s">
        <v>145</v>
      </c>
      <c r="BK191" s="152">
        <f>ROUND(I191*H191,2)</f>
        <v>0</v>
      </c>
      <c r="BL191" s="16" t="s">
        <v>211</v>
      </c>
      <c r="BM191" s="151" t="s">
        <v>297</v>
      </c>
    </row>
    <row r="192" spans="2:65" s="13" customFormat="1" ht="11.25">
      <c r="B192" s="172"/>
      <c r="D192" s="154" t="s">
        <v>147</v>
      </c>
      <c r="E192" s="173" t="s">
        <v>1</v>
      </c>
      <c r="F192" s="174" t="s">
        <v>298</v>
      </c>
      <c r="H192" s="173" t="s">
        <v>1</v>
      </c>
      <c r="I192" s="175"/>
      <c r="L192" s="172"/>
      <c r="M192" s="176"/>
      <c r="T192" s="177"/>
      <c r="AT192" s="173" t="s">
        <v>147</v>
      </c>
      <c r="AU192" s="173" t="s">
        <v>145</v>
      </c>
      <c r="AV192" s="13" t="s">
        <v>83</v>
      </c>
      <c r="AW192" s="13" t="s">
        <v>31</v>
      </c>
      <c r="AX192" s="13" t="s">
        <v>75</v>
      </c>
      <c r="AY192" s="173" t="s">
        <v>137</v>
      </c>
    </row>
    <row r="193" spans="2:65" s="12" customFormat="1" ht="11.25">
      <c r="B193" s="153"/>
      <c r="D193" s="154" t="s">
        <v>147</v>
      </c>
      <c r="E193" s="155" t="s">
        <v>1</v>
      </c>
      <c r="F193" s="156" t="s">
        <v>299</v>
      </c>
      <c r="H193" s="157">
        <v>27.8</v>
      </c>
      <c r="I193" s="158"/>
      <c r="L193" s="153"/>
      <c r="M193" s="159"/>
      <c r="T193" s="160"/>
      <c r="AT193" s="155" t="s">
        <v>147</v>
      </c>
      <c r="AU193" s="155" t="s">
        <v>145</v>
      </c>
      <c r="AV193" s="12" t="s">
        <v>145</v>
      </c>
      <c r="AW193" s="12" t="s">
        <v>31</v>
      </c>
      <c r="AX193" s="12" t="s">
        <v>75</v>
      </c>
      <c r="AY193" s="155" t="s">
        <v>137</v>
      </c>
    </row>
    <row r="194" spans="2:65" s="13" customFormat="1" ht="11.25">
      <c r="B194" s="172"/>
      <c r="D194" s="154" t="s">
        <v>147</v>
      </c>
      <c r="E194" s="173" t="s">
        <v>1</v>
      </c>
      <c r="F194" s="174" t="s">
        <v>286</v>
      </c>
      <c r="H194" s="173" t="s">
        <v>1</v>
      </c>
      <c r="I194" s="175"/>
      <c r="L194" s="172"/>
      <c r="M194" s="176"/>
      <c r="T194" s="177"/>
      <c r="AT194" s="173" t="s">
        <v>147</v>
      </c>
      <c r="AU194" s="173" t="s">
        <v>145</v>
      </c>
      <c r="AV194" s="13" t="s">
        <v>83</v>
      </c>
      <c r="AW194" s="13" t="s">
        <v>31</v>
      </c>
      <c r="AX194" s="13" t="s">
        <v>75</v>
      </c>
      <c r="AY194" s="173" t="s">
        <v>137</v>
      </c>
    </row>
    <row r="195" spans="2:65" s="12" customFormat="1" ht="11.25">
      <c r="B195" s="153"/>
      <c r="D195" s="154" t="s">
        <v>147</v>
      </c>
      <c r="E195" s="155" t="s">
        <v>1</v>
      </c>
      <c r="F195" s="156" t="s">
        <v>287</v>
      </c>
      <c r="H195" s="157">
        <v>5.85</v>
      </c>
      <c r="I195" s="158"/>
      <c r="L195" s="153"/>
      <c r="M195" s="159"/>
      <c r="T195" s="160"/>
      <c r="AT195" s="155" t="s">
        <v>147</v>
      </c>
      <c r="AU195" s="155" t="s">
        <v>145</v>
      </c>
      <c r="AV195" s="12" t="s">
        <v>145</v>
      </c>
      <c r="AW195" s="12" t="s">
        <v>31</v>
      </c>
      <c r="AX195" s="12" t="s">
        <v>75</v>
      </c>
      <c r="AY195" s="155" t="s">
        <v>137</v>
      </c>
    </row>
    <row r="196" spans="2:65" s="13" customFormat="1" ht="11.25">
      <c r="B196" s="172"/>
      <c r="D196" s="154" t="s">
        <v>147</v>
      </c>
      <c r="E196" s="173" t="s">
        <v>1</v>
      </c>
      <c r="F196" s="174" t="s">
        <v>300</v>
      </c>
      <c r="H196" s="173" t="s">
        <v>1</v>
      </c>
      <c r="I196" s="175"/>
      <c r="L196" s="172"/>
      <c r="M196" s="176"/>
      <c r="T196" s="177"/>
      <c r="AT196" s="173" t="s">
        <v>147</v>
      </c>
      <c r="AU196" s="173" t="s">
        <v>145</v>
      </c>
      <c r="AV196" s="13" t="s">
        <v>83</v>
      </c>
      <c r="AW196" s="13" t="s">
        <v>31</v>
      </c>
      <c r="AX196" s="13" t="s">
        <v>75</v>
      </c>
      <c r="AY196" s="173" t="s">
        <v>137</v>
      </c>
    </row>
    <row r="197" spans="2:65" s="12" customFormat="1" ht="11.25">
      <c r="B197" s="153"/>
      <c r="D197" s="154" t="s">
        <v>147</v>
      </c>
      <c r="E197" s="155" t="s">
        <v>1</v>
      </c>
      <c r="F197" s="156" t="s">
        <v>301</v>
      </c>
      <c r="H197" s="157">
        <v>64.2</v>
      </c>
      <c r="I197" s="158"/>
      <c r="L197" s="153"/>
      <c r="M197" s="159"/>
      <c r="T197" s="160"/>
      <c r="AT197" s="155" t="s">
        <v>147</v>
      </c>
      <c r="AU197" s="155" t="s">
        <v>145</v>
      </c>
      <c r="AV197" s="12" t="s">
        <v>145</v>
      </c>
      <c r="AW197" s="12" t="s">
        <v>31</v>
      </c>
      <c r="AX197" s="12" t="s">
        <v>75</v>
      </c>
      <c r="AY197" s="155" t="s">
        <v>137</v>
      </c>
    </row>
    <row r="198" spans="2:65" s="14" customFormat="1" ht="11.25">
      <c r="B198" s="178"/>
      <c r="D198" s="154" t="s">
        <v>147</v>
      </c>
      <c r="E198" s="179" t="s">
        <v>1</v>
      </c>
      <c r="F198" s="180" t="s">
        <v>302</v>
      </c>
      <c r="H198" s="181">
        <v>97.85</v>
      </c>
      <c r="I198" s="182"/>
      <c r="L198" s="178"/>
      <c r="M198" s="183"/>
      <c r="T198" s="184"/>
      <c r="AT198" s="179" t="s">
        <v>147</v>
      </c>
      <c r="AU198" s="179" t="s">
        <v>145</v>
      </c>
      <c r="AV198" s="14" t="s">
        <v>144</v>
      </c>
      <c r="AW198" s="14" t="s">
        <v>31</v>
      </c>
      <c r="AX198" s="14" t="s">
        <v>83</v>
      </c>
      <c r="AY198" s="179" t="s">
        <v>137</v>
      </c>
    </row>
    <row r="199" spans="2:65" s="1" customFormat="1" ht="24.2" customHeight="1">
      <c r="B199" s="138"/>
      <c r="C199" s="161" t="s">
        <v>217</v>
      </c>
      <c r="D199" s="161" t="s">
        <v>173</v>
      </c>
      <c r="E199" s="162" t="s">
        <v>303</v>
      </c>
      <c r="F199" s="163" t="s">
        <v>304</v>
      </c>
      <c r="G199" s="164" t="s">
        <v>143</v>
      </c>
      <c r="H199" s="165">
        <v>10.331</v>
      </c>
      <c r="I199" s="166"/>
      <c r="J199" s="167">
        <f>ROUND(I199*H199,2)</f>
        <v>0</v>
      </c>
      <c r="K199" s="168"/>
      <c r="L199" s="169"/>
      <c r="M199" s="170" t="s">
        <v>1</v>
      </c>
      <c r="N199" s="171" t="s">
        <v>41</v>
      </c>
      <c r="P199" s="149">
        <f>O199*H199</f>
        <v>0</v>
      </c>
      <c r="Q199" s="149">
        <v>0.55000000000000004</v>
      </c>
      <c r="R199" s="149">
        <f>Q199*H199</f>
        <v>5.6820500000000003</v>
      </c>
      <c r="S199" s="149">
        <v>0</v>
      </c>
      <c r="T199" s="150">
        <f>S199*H199</f>
        <v>0</v>
      </c>
      <c r="AR199" s="151" t="s">
        <v>217</v>
      </c>
      <c r="AT199" s="151" t="s">
        <v>173</v>
      </c>
      <c r="AU199" s="151" t="s">
        <v>145</v>
      </c>
      <c r="AY199" s="16" t="s">
        <v>137</v>
      </c>
      <c r="BE199" s="152">
        <f>IF(N199="základná",J199,0)</f>
        <v>0</v>
      </c>
      <c r="BF199" s="152">
        <f>IF(N199="znížená",J199,0)</f>
        <v>0</v>
      </c>
      <c r="BG199" s="152">
        <f>IF(N199="zákl. prenesená",J199,0)</f>
        <v>0</v>
      </c>
      <c r="BH199" s="152">
        <f>IF(N199="zníž. prenesená",J199,0)</f>
        <v>0</v>
      </c>
      <c r="BI199" s="152">
        <f>IF(N199="nulová",J199,0)</f>
        <v>0</v>
      </c>
      <c r="BJ199" s="16" t="s">
        <v>145</v>
      </c>
      <c r="BK199" s="152">
        <f>ROUND(I199*H199,2)</f>
        <v>0</v>
      </c>
      <c r="BL199" s="16" t="s">
        <v>211</v>
      </c>
      <c r="BM199" s="151" t="s">
        <v>305</v>
      </c>
    </row>
    <row r="200" spans="2:65" s="12" customFormat="1" ht="11.25">
      <c r="B200" s="153"/>
      <c r="D200" s="154" t="s">
        <v>147</v>
      </c>
      <c r="E200" s="155" t="s">
        <v>1</v>
      </c>
      <c r="F200" s="156" t="s">
        <v>306</v>
      </c>
      <c r="H200" s="157">
        <v>9.3919999999999995</v>
      </c>
      <c r="I200" s="158"/>
      <c r="L200" s="153"/>
      <c r="M200" s="159"/>
      <c r="T200" s="160"/>
      <c r="AT200" s="155" t="s">
        <v>147</v>
      </c>
      <c r="AU200" s="155" t="s">
        <v>145</v>
      </c>
      <c r="AV200" s="12" t="s">
        <v>145</v>
      </c>
      <c r="AW200" s="12" t="s">
        <v>31</v>
      </c>
      <c r="AX200" s="12" t="s">
        <v>83</v>
      </c>
      <c r="AY200" s="155" t="s">
        <v>137</v>
      </c>
    </row>
    <row r="201" spans="2:65" s="12" customFormat="1" ht="11.25">
      <c r="B201" s="153"/>
      <c r="D201" s="154" t="s">
        <v>147</v>
      </c>
      <c r="F201" s="156" t="s">
        <v>307</v>
      </c>
      <c r="H201" s="157">
        <v>10.331</v>
      </c>
      <c r="I201" s="158"/>
      <c r="L201" s="153"/>
      <c r="M201" s="159"/>
      <c r="T201" s="160"/>
      <c r="AT201" s="155" t="s">
        <v>147</v>
      </c>
      <c r="AU201" s="155" t="s">
        <v>145</v>
      </c>
      <c r="AV201" s="12" t="s">
        <v>145</v>
      </c>
      <c r="AW201" s="12" t="s">
        <v>3</v>
      </c>
      <c r="AX201" s="12" t="s">
        <v>83</v>
      </c>
      <c r="AY201" s="155" t="s">
        <v>137</v>
      </c>
    </row>
    <row r="202" spans="2:65" s="1" customFormat="1" ht="24.2" customHeight="1">
      <c r="B202" s="138"/>
      <c r="C202" s="139" t="s">
        <v>308</v>
      </c>
      <c r="D202" s="139" t="s">
        <v>140</v>
      </c>
      <c r="E202" s="140" t="s">
        <v>309</v>
      </c>
      <c r="F202" s="141" t="s">
        <v>310</v>
      </c>
      <c r="G202" s="142" t="s">
        <v>151</v>
      </c>
      <c r="H202" s="143">
        <v>185</v>
      </c>
      <c r="I202" s="144"/>
      <c r="J202" s="145">
        <f>ROUND(I202*H202,2)</f>
        <v>0</v>
      </c>
      <c r="K202" s="146"/>
      <c r="L202" s="31"/>
      <c r="M202" s="147" t="s">
        <v>1</v>
      </c>
      <c r="N202" s="148" t="s">
        <v>41</v>
      </c>
      <c r="P202" s="149">
        <f>O202*H202</f>
        <v>0</v>
      </c>
      <c r="Q202" s="149">
        <v>0</v>
      </c>
      <c r="R202" s="149">
        <f>Q202*H202</f>
        <v>0</v>
      </c>
      <c r="S202" s="149">
        <v>0</v>
      </c>
      <c r="T202" s="150">
        <f>S202*H202</f>
        <v>0</v>
      </c>
      <c r="AR202" s="151" t="s">
        <v>211</v>
      </c>
      <c r="AT202" s="151" t="s">
        <v>140</v>
      </c>
      <c r="AU202" s="151" t="s">
        <v>145</v>
      </c>
      <c r="AY202" s="16" t="s">
        <v>137</v>
      </c>
      <c r="BE202" s="152">
        <f>IF(N202="základná",J202,0)</f>
        <v>0</v>
      </c>
      <c r="BF202" s="152">
        <f>IF(N202="znížená",J202,0)</f>
        <v>0</v>
      </c>
      <c r="BG202" s="152">
        <f>IF(N202="zákl. prenesená",J202,0)</f>
        <v>0</v>
      </c>
      <c r="BH202" s="152">
        <f>IF(N202="zníž. prenesená",J202,0)</f>
        <v>0</v>
      </c>
      <c r="BI202" s="152">
        <f>IF(N202="nulová",J202,0)</f>
        <v>0</v>
      </c>
      <c r="BJ202" s="16" t="s">
        <v>145</v>
      </c>
      <c r="BK202" s="152">
        <f>ROUND(I202*H202,2)</f>
        <v>0</v>
      </c>
      <c r="BL202" s="16" t="s">
        <v>211</v>
      </c>
      <c r="BM202" s="151" t="s">
        <v>311</v>
      </c>
    </row>
    <row r="203" spans="2:65" s="1" customFormat="1" ht="16.5" customHeight="1">
      <c r="B203" s="138"/>
      <c r="C203" s="161" t="s">
        <v>312</v>
      </c>
      <c r="D203" s="161" t="s">
        <v>173</v>
      </c>
      <c r="E203" s="162" t="s">
        <v>313</v>
      </c>
      <c r="F203" s="163" t="s">
        <v>314</v>
      </c>
      <c r="G203" s="164" t="s">
        <v>151</v>
      </c>
      <c r="H203" s="165">
        <v>203.5</v>
      </c>
      <c r="I203" s="166"/>
      <c r="J203" s="167">
        <f>ROUND(I203*H203,2)</f>
        <v>0</v>
      </c>
      <c r="K203" s="168"/>
      <c r="L203" s="169"/>
      <c r="M203" s="170" t="s">
        <v>1</v>
      </c>
      <c r="N203" s="171" t="s">
        <v>41</v>
      </c>
      <c r="P203" s="149">
        <f>O203*H203</f>
        <v>0</v>
      </c>
      <c r="Q203" s="149">
        <v>7.92E-3</v>
      </c>
      <c r="R203" s="149">
        <f>Q203*H203</f>
        <v>1.61172</v>
      </c>
      <c r="S203" s="149">
        <v>0</v>
      </c>
      <c r="T203" s="150">
        <f>S203*H203</f>
        <v>0</v>
      </c>
      <c r="AR203" s="151" t="s">
        <v>217</v>
      </c>
      <c r="AT203" s="151" t="s">
        <v>173</v>
      </c>
      <c r="AU203" s="151" t="s">
        <v>145</v>
      </c>
      <c r="AY203" s="16" t="s">
        <v>137</v>
      </c>
      <c r="BE203" s="152">
        <f>IF(N203="základná",J203,0)</f>
        <v>0</v>
      </c>
      <c r="BF203" s="152">
        <f>IF(N203="znížená",J203,0)</f>
        <v>0</v>
      </c>
      <c r="BG203" s="152">
        <f>IF(N203="zákl. prenesená",J203,0)</f>
        <v>0</v>
      </c>
      <c r="BH203" s="152">
        <f>IF(N203="zníž. prenesená",J203,0)</f>
        <v>0</v>
      </c>
      <c r="BI203" s="152">
        <f>IF(N203="nulová",J203,0)</f>
        <v>0</v>
      </c>
      <c r="BJ203" s="16" t="s">
        <v>145</v>
      </c>
      <c r="BK203" s="152">
        <f>ROUND(I203*H203,2)</f>
        <v>0</v>
      </c>
      <c r="BL203" s="16" t="s">
        <v>211</v>
      </c>
      <c r="BM203" s="151" t="s">
        <v>315</v>
      </c>
    </row>
    <row r="204" spans="2:65" s="12" customFormat="1" ht="11.25">
      <c r="B204" s="153"/>
      <c r="D204" s="154" t="s">
        <v>147</v>
      </c>
      <c r="E204" s="155" t="s">
        <v>1</v>
      </c>
      <c r="F204" s="156" t="s">
        <v>316</v>
      </c>
      <c r="H204" s="157">
        <v>203.5</v>
      </c>
      <c r="I204" s="158"/>
      <c r="L204" s="153"/>
      <c r="M204" s="159"/>
      <c r="T204" s="160"/>
      <c r="AT204" s="155" t="s">
        <v>147</v>
      </c>
      <c r="AU204" s="155" t="s">
        <v>145</v>
      </c>
      <c r="AV204" s="12" t="s">
        <v>145</v>
      </c>
      <c r="AW204" s="12" t="s">
        <v>31</v>
      </c>
      <c r="AX204" s="12" t="s">
        <v>83</v>
      </c>
      <c r="AY204" s="155" t="s">
        <v>137</v>
      </c>
    </row>
    <row r="205" spans="2:65" s="1" customFormat="1" ht="44.25" customHeight="1">
      <c r="B205" s="138"/>
      <c r="C205" s="139" t="s">
        <v>317</v>
      </c>
      <c r="D205" s="139" t="s">
        <v>140</v>
      </c>
      <c r="E205" s="140" t="s">
        <v>318</v>
      </c>
      <c r="F205" s="141" t="s">
        <v>319</v>
      </c>
      <c r="G205" s="142" t="s">
        <v>143</v>
      </c>
      <c r="H205" s="143">
        <v>9.3919999999999995</v>
      </c>
      <c r="I205" s="144"/>
      <c r="J205" s="145">
        <f>ROUND(I205*H205,2)</f>
        <v>0</v>
      </c>
      <c r="K205" s="146"/>
      <c r="L205" s="31"/>
      <c r="M205" s="147" t="s">
        <v>1</v>
      </c>
      <c r="N205" s="148" t="s">
        <v>41</v>
      </c>
      <c r="P205" s="149">
        <f>O205*H205</f>
        <v>0</v>
      </c>
      <c r="Q205" s="149">
        <v>2.2350169999999999E-2</v>
      </c>
      <c r="R205" s="149">
        <f>Q205*H205</f>
        <v>0.20991279663999998</v>
      </c>
      <c r="S205" s="149">
        <v>0</v>
      </c>
      <c r="T205" s="150">
        <f>S205*H205</f>
        <v>0</v>
      </c>
      <c r="AR205" s="151" t="s">
        <v>211</v>
      </c>
      <c r="AT205" s="151" t="s">
        <v>140</v>
      </c>
      <c r="AU205" s="151" t="s">
        <v>145</v>
      </c>
      <c r="AY205" s="16" t="s">
        <v>137</v>
      </c>
      <c r="BE205" s="152">
        <f>IF(N205="základná",J205,0)</f>
        <v>0</v>
      </c>
      <c r="BF205" s="152">
        <f>IF(N205="znížená",J205,0)</f>
        <v>0</v>
      </c>
      <c r="BG205" s="152">
        <f>IF(N205="zákl. prenesená",J205,0)</f>
        <v>0</v>
      </c>
      <c r="BH205" s="152">
        <f>IF(N205="zníž. prenesená",J205,0)</f>
        <v>0</v>
      </c>
      <c r="BI205" s="152">
        <f>IF(N205="nulová",J205,0)</f>
        <v>0</v>
      </c>
      <c r="BJ205" s="16" t="s">
        <v>145</v>
      </c>
      <c r="BK205" s="152">
        <f>ROUND(I205*H205,2)</f>
        <v>0</v>
      </c>
      <c r="BL205" s="16" t="s">
        <v>211</v>
      </c>
      <c r="BM205" s="151" t="s">
        <v>320</v>
      </c>
    </row>
    <row r="206" spans="2:65" s="1" customFormat="1" ht="24.2" customHeight="1">
      <c r="B206" s="138"/>
      <c r="C206" s="139" t="s">
        <v>321</v>
      </c>
      <c r="D206" s="139" t="s">
        <v>140</v>
      </c>
      <c r="E206" s="140" t="s">
        <v>322</v>
      </c>
      <c r="F206" s="141" t="s">
        <v>323</v>
      </c>
      <c r="G206" s="142" t="s">
        <v>159</v>
      </c>
      <c r="H206" s="143">
        <v>7.6189999999999998</v>
      </c>
      <c r="I206" s="144"/>
      <c r="J206" s="145">
        <f>ROUND(I206*H206,2)</f>
        <v>0</v>
      </c>
      <c r="K206" s="146"/>
      <c r="L206" s="31"/>
      <c r="M206" s="147" t="s">
        <v>1</v>
      </c>
      <c r="N206" s="148" t="s">
        <v>41</v>
      </c>
      <c r="P206" s="149">
        <f>O206*H206</f>
        <v>0</v>
      </c>
      <c r="Q206" s="149">
        <v>0</v>
      </c>
      <c r="R206" s="149">
        <f>Q206*H206</f>
        <v>0</v>
      </c>
      <c r="S206" s="149">
        <v>0</v>
      </c>
      <c r="T206" s="150">
        <f>S206*H206</f>
        <v>0</v>
      </c>
      <c r="AR206" s="151" t="s">
        <v>211</v>
      </c>
      <c r="AT206" s="151" t="s">
        <v>140</v>
      </c>
      <c r="AU206" s="151" t="s">
        <v>145</v>
      </c>
      <c r="AY206" s="16" t="s">
        <v>137</v>
      </c>
      <c r="BE206" s="152">
        <f>IF(N206="základná",J206,0)</f>
        <v>0</v>
      </c>
      <c r="BF206" s="152">
        <f>IF(N206="znížená",J206,0)</f>
        <v>0</v>
      </c>
      <c r="BG206" s="152">
        <f>IF(N206="zákl. prenesená",J206,0)</f>
        <v>0</v>
      </c>
      <c r="BH206" s="152">
        <f>IF(N206="zníž. prenesená",J206,0)</f>
        <v>0</v>
      </c>
      <c r="BI206" s="152">
        <f>IF(N206="nulová",J206,0)</f>
        <v>0</v>
      </c>
      <c r="BJ206" s="16" t="s">
        <v>145</v>
      </c>
      <c r="BK206" s="152">
        <f>ROUND(I206*H206,2)</f>
        <v>0</v>
      </c>
      <c r="BL206" s="16" t="s">
        <v>211</v>
      </c>
      <c r="BM206" s="151" t="s">
        <v>324</v>
      </c>
    </row>
    <row r="207" spans="2:65" s="11" customFormat="1" ht="22.9" customHeight="1">
      <c r="B207" s="126"/>
      <c r="D207" s="127" t="s">
        <v>74</v>
      </c>
      <c r="E207" s="136" t="s">
        <v>325</v>
      </c>
      <c r="F207" s="136" t="s">
        <v>326</v>
      </c>
      <c r="I207" s="129"/>
      <c r="J207" s="137">
        <f>BK207</f>
        <v>0</v>
      </c>
      <c r="L207" s="126"/>
      <c r="M207" s="131"/>
      <c r="P207" s="132">
        <f>SUM(P208:P237)</f>
        <v>0</v>
      </c>
      <c r="R207" s="132">
        <f>SUM(R208:R237)</f>
        <v>0.23175400000000004</v>
      </c>
      <c r="T207" s="133">
        <f>SUM(T208:T237)</f>
        <v>1.5375712500000001</v>
      </c>
      <c r="AR207" s="127" t="s">
        <v>145</v>
      </c>
      <c r="AT207" s="134" t="s">
        <v>74</v>
      </c>
      <c r="AU207" s="134" t="s">
        <v>83</v>
      </c>
      <c r="AY207" s="127" t="s">
        <v>137</v>
      </c>
      <c r="BK207" s="135">
        <f>SUM(BK208:BK237)</f>
        <v>0</v>
      </c>
    </row>
    <row r="208" spans="2:65" s="1" customFormat="1" ht="24.2" customHeight="1">
      <c r="B208" s="138"/>
      <c r="C208" s="139" t="s">
        <v>327</v>
      </c>
      <c r="D208" s="139" t="s">
        <v>140</v>
      </c>
      <c r="E208" s="140" t="s">
        <v>328</v>
      </c>
      <c r="F208" s="141" t="s">
        <v>329</v>
      </c>
      <c r="G208" s="142" t="s">
        <v>151</v>
      </c>
      <c r="H208" s="143">
        <v>186.375</v>
      </c>
      <c r="I208" s="144"/>
      <c r="J208" s="145">
        <f>ROUND(I208*H208,2)</f>
        <v>0</v>
      </c>
      <c r="K208" s="146"/>
      <c r="L208" s="31"/>
      <c r="M208" s="147" t="s">
        <v>1</v>
      </c>
      <c r="N208" s="148" t="s">
        <v>41</v>
      </c>
      <c r="P208" s="149">
        <f>O208*H208</f>
        <v>0</v>
      </c>
      <c r="Q208" s="149">
        <v>0</v>
      </c>
      <c r="R208" s="149">
        <f>Q208*H208</f>
        <v>0</v>
      </c>
      <c r="S208" s="149">
        <v>7.5100000000000002E-3</v>
      </c>
      <c r="T208" s="150">
        <f>S208*H208</f>
        <v>1.39967625</v>
      </c>
      <c r="AR208" s="151" t="s">
        <v>211</v>
      </c>
      <c r="AT208" s="151" t="s">
        <v>140</v>
      </c>
      <c r="AU208" s="151" t="s">
        <v>145</v>
      </c>
      <c r="AY208" s="16" t="s">
        <v>137</v>
      </c>
      <c r="BE208" s="152">
        <f>IF(N208="základná",J208,0)</f>
        <v>0</v>
      </c>
      <c r="BF208" s="152">
        <f>IF(N208="znížená",J208,0)</f>
        <v>0</v>
      </c>
      <c r="BG208" s="152">
        <f>IF(N208="zákl. prenesená",J208,0)</f>
        <v>0</v>
      </c>
      <c r="BH208" s="152">
        <f>IF(N208="zníž. prenesená",J208,0)</f>
        <v>0</v>
      </c>
      <c r="BI208" s="152">
        <f>IF(N208="nulová",J208,0)</f>
        <v>0</v>
      </c>
      <c r="BJ208" s="16" t="s">
        <v>145</v>
      </c>
      <c r="BK208" s="152">
        <f>ROUND(I208*H208,2)</f>
        <v>0</v>
      </c>
      <c r="BL208" s="16" t="s">
        <v>211</v>
      </c>
      <c r="BM208" s="151" t="s">
        <v>330</v>
      </c>
    </row>
    <row r="209" spans="2:65" s="13" customFormat="1" ht="11.25">
      <c r="B209" s="172"/>
      <c r="D209" s="154" t="s">
        <v>147</v>
      </c>
      <c r="E209" s="173" t="s">
        <v>1</v>
      </c>
      <c r="F209" s="174" t="s">
        <v>331</v>
      </c>
      <c r="H209" s="173" t="s">
        <v>1</v>
      </c>
      <c r="I209" s="175"/>
      <c r="L209" s="172"/>
      <c r="M209" s="176"/>
      <c r="T209" s="177"/>
      <c r="AT209" s="173" t="s">
        <v>147</v>
      </c>
      <c r="AU209" s="173" t="s">
        <v>145</v>
      </c>
      <c r="AV209" s="13" t="s">
        <v>83</v>
      </c>
      <c r="AW209" s="13" t="s">
        <v>31</v>
      </c>
      <c r="AX209" s="13" t="s">
        <v>75</v>
      </c>
      <c r="AY209" s="173" t="s">
        <v>137</v>
      </c>
    </row>
    <row r="210" spans="2:65" s="12" customFormat="1" ht="11.25">
      <c r="B210" s="153"/>
      <c r="D210" s="154" t="s">
        <v>147</v>
      </c>
      <c r="E210" s="155" t="s">
        <v>1</v>
      </c>
      <c r="F210" s="156" t="s">
        <v>332</v>
      </c>
      <c r="H210" s="157">
        <v>186.375</v>
      </c>
      <c r="I210" s="158"/>
      <c r="L210" s="153"/>
      <c r="M210" s="159"/>
      <c r="T210" s="160"/>
      <c r="AT210" s="155" t="s">
        <v>147</v>
      </c>
      <c r="AU210" s="155" t="s">
        <v>145</v>
      </c>
      <c r="AV210" s="12" t="s">
        <v>145</v>
      </c>
      <c r="AW210" s="12" t="s">
        <v>31</v>
      </c>
      <c r="AX210" s="12" t="s">
        <v>83</v>
      </c>
      <c r="AY210" s="155" t="s">
        <v>137</v>
      </c>
    </row>
    <row r="211" spans="2:65" s="1" customFormat="1" ht="24.2" customHeight="1">
      <c r="B211" s="138"/>
      <c r="C211" s="139" t="s">
        <v>333</v>
      </c>
      <c r="D211" s="139" t="s">
        <v>140</v>
      </c>
      <c r="E211" s="140" t="s">
        <v>334</v>
      </c>
      <c r="F211" s="141" t="s">
        <v>335</v>
      </c>
      <c r="G211" s="142" t="s">
        <v>284</v>
      </c>
      <c r="H211" s="143">
        <v>54.65</v>
      </c>
      <c r="I211" s="144"/>
      <c r="J211" s="145">
        <f>ROUND(I211*H211,2)</f>
        <v>0</v>
      </c>
      <c r="K211" s="146"/>
      <c r="L211" s="31"/>
      <c r="M211" s="147" t="s">
        <v>1</v>
      </c>
      <c r="N211" s="148" t="s">
        <v>41</v>
      </c>
      <c r="P211" s="149">
        <f>O211*H211</f>
        <v>0</v>
      </c>
      <c r="Q211" s="149">
        <v>0</v>
      </c>
      <c r="R211" s="149">
        <f>Q211*H211</f>
        <v>0</v>
      </c>
      <c r="S211" s="149">
        <v>2.3E-3</v>
      </c>
      <c r="T211" s="150">
        <f>S211*H211</f>
        <v>0.125695</v>
      </c>
      <c r="AR211" s="151" t="s">
        <v>211</v>
      </c>
      <c r="AT211" s="151" t="s">
        <v>140</v>
      </c>
      <c r="AU211" s="151" t="s">
        <v>145</v>
      </c>
      <c r="AY211" s="16" t="s">
        <v>137</v>
      </c>
      <c r="BE211" s="152">
        <f>IF(N211="základná",J211,0)</f>
        <v>0</v>
      </c>
      <c r="BF211" s="152">
        <f>IF(N211="znížená",J211,0)</f>
        <v>0</v>
      </c>
      <c r="BG211" s="152">
        <f>IF(N211="zákl. prenesená",J211,0)</f>
        <v>0</v>
      </c>
      <c r="BH211" s="152">
        <f>IF(N211="zníž. prenesená",J211,0)</f>
        <v>0</v>
      </c>
      <c r="BI211" s="152">
        <f>IF(N211="nulová",J211,0)</f>
        <v>0</v>
      </c>
      <c r="BJ211" s="16" t="s">
        <v>145</v>
      </c>
      <c r="BK211" s="152">
        <f>ROUND(I211*H211,2)</f>
        <v>0</v>
      </c>
      <c r="BL211" s="16" t="s">
        <v>211</v>
      </c>
      <c r="BM211" s="151" t="s">
        <v>336</v>
      </c>
    </row>
    <row r="212" spans="2:65" s="12" customFormat="1" ht="11.25">
      <c r="B212" s="153"/>
      <c r="D212" s="154" t="s">
        <v>147</v>
      </c>
      <c r="E212" s="155" t="s">
        <v>1</v>
      </c>
      <c r="F212" s="156" t="s">
        <v>337</v>
      </c>
      <c r="H212" s="157">
        <v>54.65</v>
      </c>
      <c r="I212" s="158"/>
      <c r="L212" s="153"/>
      <c r="M212" s="159"/>
      <c r="T212" s="160"/>
      <c r="AT212" s="155" t="s">
        <v>147</v>
      </c>
      <c r="AU212" s="155" t="s">
        <v>145</v>
      </c>
      <c r="AV212" s="12" t="s">
        <v>145</v>
      </c>
      <c r="AW212" s="12" t="s">
        <v>31</v>
      </c>
      <c r="AX212" s="12" t="s">
        <v>83</v>
      </c>
      <c r="AY212" s="155" t="s">
        <v>137</v>
      </c>
    </row>
    <row r="213" spans="2:65" s="1" customFormat="1" ht="33" customHeight="1">
      <c r="B213" s="138"/>
      <c r="C213" s="139" t="s">
        <v>338</v>
      </c>
      <c r="D213" s="139" t="s">
        <v>140</v>
      </c>
      <c r="E213" s="140" t="s">
        <v>339</v>
      </c>
      <c r="F213" s="141" t="s">
        <v>340</v>
      </c>
      <c r="G213" s="142" t="s">
        <v>229</v>
      </c>
      <c r="H213" s="143">
        <v>4</v>
      </c>
      <c r="I213" s="144"/>
      <c r="J213" s="145">
        <f>ROUND(I213*H213,2)</f>
        <v>0</v>
      </c>
      <c r="K213" s="146"/>
      <c r="L213" s="31"/>
      <c r="M213" s="147" t="s">
        <v>1</v>
      </c>
      <c r="N213" s="148" t="s">
        <v>41</v>
      </c>
      <c r="P213" s="149">
        <f>O213*H213</f>
        <v>0</v>
      </c>
      <c r="Q213" s="149">
        <v>0</v>
      </c>
      <c r="R213" s="149">
        <f>Q213*H213</f>
        <v>0</v>
      </c>
      <c r="S213" s="149">
        <v>3.0500000000000002E-3</v>
      </c>
      <c r="T213" s="150">
        <f>S213*H213</f>
        <v>1.2200000000000001E-2</v>
      </c>
      <c r="AR213" s="151" t="s">
        <v>211</v>
      </c>
      <c r="AT213" s="151" t="s">
        <v>140</v>
      </c>
      <c r="AU213" s="151" t="s">
        <v>145</v>
      </c>
      <c r="AY213" s="16" t="s">
        <v>137</v>
      </c>
      <c r="BE213" s="152">
        <f>IF(N213="základná",J213,0)</f>
        <v>0</v>
      </c>
      <c r="BF213" s="152">
        <f>IF(N213="znížená",J213,0)</f>
        <v>0</v>
      </c>
      <c r="BG213" s="152">
        <f>IF(N213="zákl. prenesená",J213,0)</f>
        <v>0</v>
      </c>
      <c r="BH213" s="152">
        <f>IF(N213="zníž. prenesená",J213,0)</f>
        <v>0</v>
      </c>
      <c r="BI213" s="152">
        <f>IF(N213="nulová",J213,0)</f>
        <v>0</v>
      </c>
      <c r="BJ213" s="16" t="s">
        <v>145</v>
      </c>
      <c r="BK213" s="152">
        <f>ROUND(I213*H213,2)</f>
        <v>0</v>
      </c>
      <c r="BL213" s="16" t="s">
        <v>211</v>
      </c>
      <c r="BM213" s="151" t="s">
        <v>341</v>
      </c>
    </row>
    <row r="214" spans="2:65" s="1" customFormat="1" ht="33" customHeight="1">
      <c r="B214" s="138"/>
      <c r="C214" s="139" t="s">
        <v>342</v>
      </c>
      <c r="D214" s="139" t="s">
        <v>140</v>
      </c>
      <c r="E214" s="140" t="s">
        <v>343</v>
      </c>
      <c r="F214" s="141" t="s">
        <v>344</v>
      </c>
      <c r="G214" s="142" t="s">
        <v>284</v>
      </c>
      <c r="H214" s="143">
        <v>14.2</v>
      </c>
      <c r="I214" s="144"/>
      <c r="J214" s="145">
        <f>ROUND(I214*H214,2)</f>
        <v>0</v>
      </c>
      <c r="K214" s="146"/>
      <c r="L214" s="31"/>
      <c r="M214" s="147" t="s">
        <v>1</v>
      </c>
      <c r="N214" s="148" t="s">
        <v>41</v>
      </c>
      <c r="P214" s="149">
        <f>O214*H214</f>
        <v>0</v>
      </c>
      <c r="Q214" s="149">
        <v>4.1599999999999996E-3</v>
      </c>
      <c r="R214" s="149">
        <f>Q214*H214</f>
        <v>5.9071999999999993E-2</v>
      </c>
      <c r="S214" s="149">
        <v>0</v>
      </c>
      <c r="T214" s="150">
        <f>S214*H214</f>
        <v>0</v>
      </c>
      <c r="AR214" s="151" t="s">
        <v>211</v>
      </c>
      <c r="AT214" s="151" t="s">
        <v>140</v>
      </c>
      <c r="AU214" s="151" t="s">
        <v>145</v>
      </c>
      <c r="AY214" s="16" t="s">
        <v>137</v>
      </c>
      <c r="BE214" s="152">
        <f>IF(N214="základná",J214,0)</f>
        <v>0</v>
      </c>
      <c r="BF214" s="152">
        <f>IF(N214="znížená",J214,0)</f>
        <v>0</v>
      </c>
      <c r="BG214" s="152">
        <f>IF(N214="zákl. prenesená",J214,0)</f>
        <v>0</v>
      </c>
      <c r="BH214" s="152">
        <f>IF(N214="zníž. prenesená",J214,0)</f>
        <v>0</v>
      </c>
      <c r="BI214" s="152">
        <f>IF(N214="nulová",J214,0)</f>
        <v>0</v>
      </c>
      <c r="BJ214" s="16" t="s">
        <v>145</v>
      </c>
      <c r="BK214" s="152">
        <f>ROUND(I214*H214,2)</f>
        <v>0</v>
      </c>
      <c r="BL214" s="16" t="s">
        <v>211</v>
      </c>
      <c r="BM214" s="151" t="s">
        <v>345</v>
      </c>
    </row>
    <row r="215" spans="2:65" s="13" customFormat="1" ht="11.25">
      <c r="B215" s="172"/>
      <c r="D215" s="154" t="s">
        <v>147</v>
      </c>
      <c r="E215" s="173" t="s">
        <v>1</v>
      </c>
      <c r="F215" s="174" t="s">
        <v>346</v>
      </c>
      <c r="H215" s="173" t="s">
        <v>1</v>
      </c>
      <c r="I215" s="175"/>
      <c r="L215" s="172"/>
      <c r="M215" s="176"/>
      <c r="T215" s="177"/>
      <c r="AT215" s="173" t="s">
        <v>147</v>
      </c>
      <c r="AU215" s="173" t="s">
        <v>145</v>
      </c>
      <c r="AV215" s="13" t="s">
        <v>83</v>
      </c>
      <c r="AW215" s="13" t="s">
        <v>31</v>
      </c>
      <c r="AX215" s="13" t="s">
        <v>75</v>
      </c>
      <c r="AY215" s="173" t="s">
        <v>137</v>
      </c>
    </row>
    <row r="216" spans="2:65" s="12" customFormat="1" ht="11.25">
      <c r="B216" s="153"/>
      <c r="D216" s="154" t="s">
        <v>147</v>
      </c>
      <c r="E216" s="155" t="s">
        <v>1</v>
      </c>
      <c r="F216" s="156" t="s">
        <v>347</v>
      </c>
      <c r="H216" s="157">
        <v>14.2</v>
      </c>
      <c r="I216" s="158"/>
      <c r="L216" s="153"/>
      <c r="M216" s="159"/>
      <c r="T216" s="160"/>
      <c r="AT216" s="155" t="s">
        <v>147</v>
      </c>
      <c r="AU216" s="155" t="s">
        <v>145</v>
      </c>
      <c r="AV216" s="12" t="s">
        <v>145</v>
      </c>
      <c r="AW216" s="12" t="s">
        <v>31</v>
      </c>
      <c r="AX216" s="12" t="s">
        <v>83</v>
      </c>
      <c r="AY216" s="155" t="s">
        <v>137</v>
      </c>
    </row>
    <row r="217" spans="2:65" s="1" customFormat="1" ht="33" customHeight="1">
      <c r="B217" s="138"/>
      <c r="C217" s="139" t="s">
        <v>348</v>
      </c>
      <c r="D217" s="139" t="s">
        <v>140</v>
      </c>
      <c r="E217" s="140" t="s">
        <v>349</v>
      </c>
      <c r="F217" s="141" t="s">
        <v>350</v>
      </c>
      <c r="G217" s="142" t="s">
        <v>284</v>
      </c>
      <c r="H217" s="143">
        <v>40.6</v>
      </c>
      <c r="I217" s="144"/>
      <c r="J217" s="145">
        <f>ROUND(I217*H217,2)</f>
        <v>0</v>
      </c>
      <c r="K217" s="146"/>
      <c r="L217" s="31"/>
      <c r="M217" s="147" t="s">
        <v>1</v>
      </c>
      <c r="N217" s="148" t="s">
        <v>41</v>
      </c>
      <c r="P217" s="149">
        <f>O217*H217</f>
        <v>0</v>
      </c>
      <c r="Q217" s="149">
        <v>2.8600000000000001E-3</v>
      </c>
      <c r="R217" s="149">
        <f>Q217*H217</f>
        <v>0.11611600000000001</v>
      </c>
      <c r="S217" s="149">
        <v>0</v>
      </c>
      <c r="T217" s="150">
        <f>S217*H217</f>
        <v>0</v>
      </c>
      <c r="AR217" s="151" t="s">
        <v>211</v>
      </c>
      <c r="AT217" s="151" t="s">
        <v>140</v>
      </c>
      <c r="AU217" s="151" t="s">
        <v>145</v>
      </c>
      <c r="AY217" s="16" t="s">
        <v>137</v>
      </c>
      <c r="BE217" s="152">
        <f>IF(N217="základná",J217,0)</f>
        <v>0</v>
      </c>
      <c r="BF217" s="152">
        <f>IF(N217="znížená",J217,0)</f>
        <v>0</v>
      </c>
      <c r="BG217" s="152">
        <f>IF(N217="zákl. prenesená",J217,0)</f>
        <v>0</v>
      </c>
      <c r="BH217" s="152">
        <f>IF(N217="zníž. prenesená",J217,0)</f>
        <v>0</v>
      </c>
      <c r="BI217" s="152">
        <f>IF(N217="nulová",J217,0)</f>
        <v>0</v>
      </c>
      <c r="BJ217" s="16" t="s">
        <v>145</v>
      </c>
      <c r="BK217" s="152">
        <f>ROUND(I217*H217,2)</f>
        <v>0</v>
      </c>
      <c r="BL217" s="16" t="s">
        <v>211</v>
      </c>
      <c r="BM217" s="151" t="s">
        <v>351</v>
      </c>
    </row>
    <row r="218" spans="2:65" s="13" customFormat="1" ht="11.25">
      <c r="B218" s="172"/>
      <c r="D218" s="154" t="s">
        <v>147</v>
      </c>
      <c r="E218" s="173" t="s">
        <v>1</v>
      </c>
      <c r="F218" s="174" t="s">
        <v>352</v>
      </c>
      <c r="H218" s="173" t="s">
        <v>1</v>
      </c>
      <c r="I218" s="175"/>
      <c r="L218" s="172"/>
      <c r="M218" s="176"/>
      <c r="T218" s="177"/>
      <c r="AT218" s="173" t="s">
        <v>147</v>
      </c>
      <c r="AU218" s="173" t="s">
        <v>145</v>
      </c>
      <c r="AV218" s="13" t="s">
        <v>83</v>
      </c>
      <c r="AW218" s="13" t="s">
        <v>31</v>
      </c>
      <c r="AX218" s="13" t="s">
        <v>75</v>
      </c>
      <c r="AY218" s="173" t="s">
        <v>137</v>
      </c>
    </row>
    <row r="219" spans="2:65" s="12" customFormat="1" ht="11.25">
      <c r="B219" s="153"/>
      <c r="D219" s="154" t="s">
        <v>147</v>
      </c>
      <c r="E219" s="155" t="s">
        <v>1</v>
      </c>
      <c r="F219" s="156" t="s">
        <v>353</v>
      </c>
      <c r="H219" s="157">
        <v>40.6</v>
      </c>
      <c r="I219" s="158"/>
      <c r="L219" s="153"/>
      <c r="M219" s="159"/>
      <c r="T219" s="160"/>
      <c r="AT219" s="155" t="s">
        <v>147</v>
      </c>
      <c r="AU219" s="155" t="s">
        <v>145</v>
      </c>
      <c r="AV219" s="12" t="s">
        <v>145</v>
      </c>
      <c r="AW219" s="12" t="s">
        <v>31</v>
      </c>
      <c r="AX219" s="12" t="s">
        <v>83</v>
      </c>
      <c r="AY219" s="155" t="s">
        <v>137</v>
      </c>
    </row>
    <row r="220" spans="2:65" s="1" customFormat="1" ht="33" customHeight="1">
      <c r="B220" s="138"/>
      <c r="C220" s="139" t="s">
        <v>354</v>
      </c>
      <c r="D220" s="139" t="s">
        <v>140</v>
      </c>
      <c r="E220" s="140" t="s">
        <v>355</v>
      </c>
      <c r="F220" s="141" t="s">
        <v>356</v>
      </c>
      <c r="G220" s="142" t="s">
        <v>229</v>
      </c>
      <c r="H220" s="143">
        <v>4</v>
      </c>
      <c r="I220" s="144"/>
      <c r="J220" s="145">
        <f>ROUND(I220*H220,2)</f>
        <v>0</v>
      </c>
      <c r="K220" s="146"/>
      <c r="L220" s="31"/>
      <c r="M220" s="147" t="s">
        <v>1</v>
      </c>
      <c r="N220" s="148" t="s">
        <v>41</v>
      </c>
      <c r="P220" s="149">
        <f>O220*H220</f>
        <v>0</v>
      </c>
      <c r="Q220" s="149">
        <v>1.6019999999999999E-3</v>
      </c>
      <c r="R220" s="149">
        <f>Q220*H220</f>
        <v>6.4079999999999996E-3</v>
      </c>
      <c r="S220" s="149">
        <v>0</v>
      </c>
      <c r="T220" s="150">
        <f>S220*H220</f>
        <v>0</v>
      </c>
      <c r="AR220" s="151" t="s">
        <v>211</v>
      </c>
      <c r="AT220" s="151" t="s">
        <v>140</v>
      </c>
      <c r="AU220" s="151" t="s">
        <v>145</v>
      </c>
      <c r="AY220" s="16" t="s">
        <v>137</v>
      </c>
      <c r="BE220" s="152">
        <f>IF(N220="základná",J220,0)</f>
        <v>0</v>
      </c>
      <c r="BF220" s="152">
        <f>IF(N220="znížená",J220,0)</f>
        <v>0</v>
      </c>
      <c r="BG220" s="152">
        <f>IF(N220="zákl. prenesená",J220,0)</f>
        <v>0</v>
      </c>
      <c r="BH220" s="152">
        <f>IF(N220="zníž. prenesená",J220,0)</f>
        <v>0</v>
      </c>
      <c r="BI220" s="152">
        <f>IF(N220="nulová",J220,0)</f>
        <v>0</v>
      </c>
      <c r="BJ220" s="16" t="s">
        <v>145</v>
      </c>
      <c r="BK220" s="152">
        <f>ROUND(I220*H220,2)</f>
        <v>0</v>
      </c>
      <c r="BL220" s="16" t="s">
        <v>211</v>
      </c>
      <c r="BM220" s="151" t="s">
        <v>357</v>
      </c>
    </row>
    <row r="221" spans="2:65" s="1" customFormat="1" ht="24.2" customHeight="1">
      <c r="B221" s="138"/>
      <c r="C221" s="139" t="s">
        <v>358</v>
      </c>
      <c r="D221" s="139" t="s">
        <v>140</v>
      </c>
      <c r="E221" s="140" t="s">
        <v>359</v>
      </c>
      <c r="F221" s="141" t="s">
        <v>360</v>
      </c>
      <c r="G221" s="142" t="s">
        <v>284</v>
      </c>
      <c r="H221" s="143">
        <v>14.2</v>
      </c>
      <c r="I221" s="144"/>
      <c r="J221" s="145">
        <f>ROUND(I221*H221,2)</f>
        <v>0</v>
      </c>
      <c r="K221" s="146"/>
      <c r="L221" s="31"/>
      <c r="M221" s="147" t="s">
        <v>1</v>
      </c>
      <c r="N221" s="148" t="s">
        <v>41</v>
      </c>
      <c r="P221" s="149">
        <f>O221*H221</f>
        <v>0</v>
      </c>
      <c r="Q221" s="149">
        <v>1.5900000000000001E-3</v>
      </c>
      <c r="R221" s="149">
        <f>Q221*H221</f>
        <v>2.2578000000000001E-2</v>
      </c>
      <c r="S221" s="149">
        <v>0</v>
      </c>
      <c r="T221" s="150">
        <f>S221*H221</f>
        <v>0</v>
      </c>
      <c r="AR221" s="151" t="s">
        <v>211</v>
      </c>
      <c r="AT221" s="151" t="s">
        <v>140</v>
      </c>
      <c r="AU221" s="151" t="s">
        <v>145</v>
      </c>
      <c r="AY221" s="16" t="s">
        <v>137</v>
      </c>
      <c r="BE221" s="152">
        <f>IF(N221="základná",J221,0)</f>
        <v>0</v>
      </c>
      <c r="BF221" s="152">
        <f>IF(N221="znížená",J221,0)</f>
        <v>0</v>
      </c>
      <c r="BG221" s="152">
        <f>IF(N221="zákl. prenesená",J221,0)</f>
        <v>0</v>
      </c>
      <c r="BH221" s="152">
        <f>IF(N221="zníž. prenesená",J221,0)</f>
        <v>0</v>
      </c>
      <c r="BI221" s="152">
        <f>IF(N221="nulová",J221,0)</f>
        <v>0</v>
      </c>
      <c r="BJ221" s="16" t="s">
        <v>145</v>
      </c>
      <c r="BK221" s="152">
        <f>ROUND(I221*H221,2)</f>
        <v>0</v>
      </c>
      <c r="BL221" s="16" t="s">
        <v>211</v>
      </c>
      <c r="BM221" s="151" t="s">
        <v>361</v>
      </c>
    </row>
    <row r="222" spans="2:65" s="13" customFormat="1" ht="11.25">
      <c r="B222" s="172"/>
      <c r="D222" s="154" t="s">
        <v>147</v>
      </c>
      <c r="E222" s="173" t="s">
        <v>1</v>
      </c>
      <c r="F222" s="174" t="s">
        <v>362</v>
      </c>
      <c r="H222" s="173" t="s">
        <v>1</v>
      </c>
      <c r="I222" s="175"/>
      <c r="L222" s="172"/>
      <c r="M222" s="176"/>
      <c r="T222" s="177"/>
      <c r="AT222" s="173" t="s">
        <v>147</v>
      </c>
      <c r="AU222" s="173" t="s">
        <v>145</v>
      </c>
      <c r="AV222" s="13" t="s">
        <v>83</v>
      </c>
      <c r="AW222" s="13" t="s">
        <v>31</v>
      </c>
      <c r="AX222" s="13" t="s">
        <v>75</v>
      </c>
      <c r="AY222" s="173" t="s">
        <v>137</v>
      </c>
    </row>
    <row r="223" spans="2:65" s="12" customFormat="1" ht="11.25">
      <c r="B223" s="153"/>
      <c r="D223" s="154" t="s">
        <v>147</v>
      </c>
      <c r="E223" s="155" t="s">
        <v>1</v>
      </c>
      <c r="F223" s="156" t="s">
        <v>347</v>
      </c>
      <c r="H223" s="157">
        <v>14.2</v>
      </c>
      <c r="I223" s="158"/>
      <c r="L223" s="153"/>
      <c r="M223" s="159"/>
      <c r="T223" s="160"/>
      <c r="AT223" s="155" t="s">
        <v>147</v>
      </c>
      <c r="AU223" s="155" t="s">
        <v>145</v>
      </c>
      <c r="AV223" s="12" t="s">
        <v>145</v>
      </c>
      <c r="AW223" s="12" t="s">
        <v>31</v>
      </c>
      <c r="AX223" s="12" t="s">
        <v>83</v>
      </c>
      <c r="AY223" s="155" t="s">
        <v>137</v>
      </c>
    </row>
    <row r="224" spans="2:65" s="1" customFormat="1" ht="33" customHeight="1">
      <c r="B224" s="138"/>
      <c r="C224" s="139" t="s">
        <v>363</v>
      </c>
      <c r="D224" s="139" t="s">
        <v>140</v>
      </c>
      <c r="E224" s="140" t="s">
        <v>364</v>
      </c>
      <c r="F224" s="141" t="s">
        <v>365</v>
      </c>
      <c r="G224" s="142" t="s">
        <v>229</v>
      </c>
      <c r="H224" s="143">
        <v>2</v>
      </c>
      <c r="I224" s="144"/>
      <c r="J224" s="145">
        <f>ROUND(I224*H224,2)</f>
        <v>0</v>
      </c>
      <c r="K224" s="146"/>
      <c r="L224" s="31"/>
      <c r="M224" s="147" t="s">
        <v>1</v>
      </c>
      <c r="N224" s="148" t="s">
        <v>41</v>
      </c>
      <c r="P224" s="149">
        <f>O224*H224</f>
        <v>0</v>
      </c>
      <c r="Q224" s="149">
        <v>1.57E-3</v>
      </c>
      <c r="R224" s="149">
        <f>Q224*H224</f>
        <v>3.14E-3</v>
      </c>
      <c r="S224" s="149">
        <v>0</v>
      </c>
      <c r="T224" s="150">
        <f>S224*H224</f>
        <v>0</v>
      </c>
      <c r="AR224" s="151" t="s">
        <v>211</v>
      </c>
      <c r="AT224" s="151" t="s">
        <v>140</v>
      </c>
      <c r="AU224" s="151" t="s">
        <v>145</v>
      </c>
      <c r="AY224" s="16" t="s">
        <v>137</v>
      </c>
      <c r="BE224" s="152">
        <f>IF(N224="základná",J224,0)</f>
        <v>0</v>
      </c>
      <c r="BF224" s="152">
        <f>IF(N224="znížená",J224,0)</f>
        <v>0</v>
      </c>
      <c r="BG224" s="152">
        <f>IF(N224="zákl. prenesená",J224,0)</f>
        <v>0</v>
      </c>
      <c r="BH224" s="152">
        <f>IF(N224="zníž. prenesená",J224,0)</f>
        <v>0</v>
      </c>
      <c r="BI224" s="152">
        <f>IF(N224="nulová",J224,0)</f>
        <v>0</v>
      </c>
      <c r="BJ224" s="16" t="s">
        <v>145</v>
      </c>
      <c r="BK224" s="152">
        <f>ROUND(I224*H224,2)</f>
        <v>0</v>
      </c>
      <c r="BL224" s="16" t="s">
        <v>211</v>
      </c>
      <c r="BM224" s="151" t="s">
        <v>366</v>
      </c>
    </row>
    <row r="225" spans="2:65" s="13" customFormat="1" ht="11.25">
      <c r="B225" s="172"/>
      <c r="D225" s="154" t="s">
        <v>147</v>
      </c>
      <c r="E225" s="173" t="s">
        <v>1</v>
      </c>
      <c r="F225" s="174" t="s">
        <v>367</v>
      </c>
      <c r="H225" s="173" t="s">
        <v>1</v>
      </c>
      <c r="I225" s="175"/>
      <c r="L225" s="172"/>
      <c r="M225" s="176"/>
      <c r="T225" s="177"/>
      <c r="AT225" s="173" t="s">
        <v>147</v>
      </c>
      <c r="AU225" s="173" t="s">
        <v>145</v>
      </c>
      <c r="AV225" s="13" t="s">
        <v>83</v>
      </c>
      <c r="AW225" s="13" t="s">
        <v>31</v>
      </c>
      <c r="AX225" s="13" t="s">
        <v>75</v>
      </c>
      <c r="AY225" s="173" t="s">
        <v>137</v>
      </c>
    </row>
    <row r="226" spans="2:65" s="12" customFormat="1" ht="11.25">
      <c r="B226" s="153"/>
      <c r="D226" s="154" t="s">
        <v>147</v>
      </c>
      <c r="E226" s="155" t="s">
        <v>1</v>
      </c>
      <c r="F226" s="156" t="s">
        <v>145</v>
      </c>
      <c r="H226" s="157">
        <v>2</v>
      </c>
      <c r="I226" s="158"/>
      <c r="L226" s="153"/>
      <c r="M226" s="159"/>
      <c r="T226" s="160"/>
      <c r="AT226" s="155" t="s">
        <v>147</v>
      </c>
      <c r="AU226" s="155" t="s">
        <v>145</v>
      </c>
      <c r="AV226" s="12" t="s">
        <v>145</v>
      </c>
      <c r="AW226" s="12" t="s">
        <v>31</v>
      </c>
      <c r="AX226" s="12" t="s">
        <v>83</v>
      </c>
      <c r="AY226" s="155" t="s">
        <v>137</v>
      </c>
    </row>
    <row r="227" spans="2:65" s="1" customFormat="1" ht="33" customHeight="1">
      <c r="B227" s="138"/>
      <c r="C227" s="139" t="s">
        <v>368</v>
      </c>
      <c r="D227" s="139" t="s">
        <v>140</v>
      </c>
      <c r="E227" s="140" t="s">
        <v>369</v>
      </c>
      <c r="F227" s="141" t="s">
        <v>370</v>
      </c>
      <c r="G227" s="142" t="s">
        <v>229</v>
      </c>
      <c r="H227" s="143">
        <v>6</v>
      </c>
      <c r="I227" s="144"/>
      <c r="J227" s="145">
        <f>ROUND(I227*H227,2)</f>
        <v>0</v>
      </c>
      <c r="K227" s="146"/>
      <c r="L227" s="31"/>
      <c r="M227" s="147" t="s">
        <v>1</v>
      </c>
      <c r="N227" s="148" t="s">
        <v>41</v>
      </c>
      <c r="P227" s="149">
        <f>O227*H227</f>
        <v>0</v>
      </c>
      <c r="Q227" s="149">
        <v>9.0000000000000006E-5</v>
      </c>
      <c r="R227" s="149">
        <f>Q227*H227</f>
        <v>5.4000000000000001E-4</v>
      </c>
      <c r="S227" s="149">
        <v>0</v>
      </c>
      <c r="T227" s="150">
        <f>S227*H227</f>
        <v>0</v>
      </c>
      <c r="AR227" s="151" t="s">
        <v>211</v>
      </c>
      <c r="AT227" s="151" t="s">
        <v>140</v>
      </c>
      <c r="AU227" s="151" t="s">
        <v>145</v>
      </c>
      <c r="AY227" s="16" t="s">
        <v>137</v>
      </c>
      <c r="BE227" s="152">
        <f>IF(N227="základná",J227,0)</f>
        <v>0</v>
      </c>
      <c r="BF227" s="152">
        <f>IF(N227="znížená",J227,0)</f>
        <v>0</v>
      </c>
      <c r="BG227" s="152">
        <f>IF(N227="zákl. prenesená",J227,0)</f>
        <v>0</v>
      </c>
      <c r="BH227" s="152">
        <f>IF(N227="zníž. prenesená",J227,0)</f>
        <v>0</v>
      </c>
      <c r="BI227" s="152">
        <f>IF(N227="nulová",J227,0)</f>
        <v>0</v>
      </c>
      <c r="BJ227" s="16" t="s">
        <v>145</v>
      </c>
      <c r="BK227" s="152">
        <f>ROUND(I227*H227,2)</f>
        <v>0</v>
      </c>
      <c r="BL227" s="16" t="s">
        <v>211</v>
      </c>
      <c r="BM227" s="151" t="s">
        <v>371</v>
      </c>
    </row>
    <row r="228" spans="2:65" s="13" customFormat="1" ht="11.25">
      <c r="B228" s="172"/>
      <c r="D228" s="154" t="s">
        <v>147</v>
      </c>
      <c r="E228" s="173" t="s">
        <v>1</v>
      </c>
      <c r="F228" s="174" t="s">
        <v>372</v>
      </c>
      <c r="H228" s="173" t="s">
        <v>1</v>
      </c>
      <c r="I228" s="175"/>
      <c r="L228" s="172"/>
      <c r="M228" s="176"/>
      <c r="T228" s="177"/>
      <c r="AT228" s="173" t="s">
        <v>147</v>
      </c>
      <c r="AU228" s="173" t="s">
        <v>145</v>
      </c>
      <c r="AV228" s="13" t="s">
        <v>83</v>
      </c>
      <c r="AW228" s="13" t="s">
        <v>31</v>
      </c>
      <c r="AX228" s="13" t="s">
        <v>75</v>
      </c>
      <c r="AY228" s="173" t="s">
        <v>137</v>
      </c>
    </row>
    <row r="229" spans="2:65" s="12" customFormat="1" ht="11.25">
      <c r="B229" s="153"/>
      <c r="D229" s="154" t="s">
        <v>147</v>
      </c>
      <c r="E229" s="155" t="s">
        <v>1</v>
      </c>
      <c r="F229" s="156" t="s">
        <v>144</v>
      </c>
      <c r="H229" s="157">
        <v>4</v>
      </c>
      <c r="I229" s="158"/>
      <c r="L229" s="153"/>
      <c r="M229" s="159"/>
      <c r="T229" s="160"/>
      <c r="AT229" s="155" t="s">
        <v>147</v>
      </c>
      <c r="AU229" s="155" t="s">
        <v>145</v>
      </c>
      <c r="AV229" s="12" t="s">
        <v>145</v>
      </c>
      <c r="AW229" s="12" t="s">
        <v>31</v>
      </c>
      <c r="AX229" s="12" t="s">
        <v>75</v>
      </c>
      <c r="AY229" s="155" t="s">
        <v>137</v>
      </c>
    </row>
    <row r="230" spans="2:65" s="13" customFormat="1" ht="11.25">
      <c r="B230" s="172"/>
      <c r="D230" s="154" t="s">
        <v>147</v>
      </c>
      <c r="E230" s="173" t="s">
        <v>1</v>
      </c>
      <c r="F230" s="174" t="s">
        <v>373</v>
      </c>
      <c r="H230" s="173" t="s">
        <v>1</v>
      </c>
      <c r="I230" s="175"/>
      <c r="L230" s="172"/>
      <c r="M230" s="176"/>
      <c r="T230" s="177"/>
      <c r="AT230" s="173" t="s">
        <v>147</v>
      </c>
      <c r="AU230" s="173" t="s">
        <v>145</v>
      </c>
      <c r="AV230" s="13" t="s">
        <v>83</v>
      </c>
      <c r="AW230" s="13" t="s">
        <v>31</v>
      </c>
      <c r="AX230" s="13" t="s">
        <v>75</v>
      </c>
      <c r="AY230" s="173" t="s">
        <v>137</v>
      </c>
    </row>
    <row r="231" spans="2:65" s="12" customFormat="1" ht="11.25">
      <c r="B231" s="153"/>
      <c r="D231" s="154" t="s">
        <v>147</v>
      </c>
      <c r="E231" s="155" t="s">
        <v>1</v>
      </c>
      <c r="F231" s="156" t="s">
        <v>145</v>
      </c>
      <c r="H231" s="157">
        <v>2</v>
      </c>
      <c r="I231" s="158"/>
      <c r="L231" s="153"/>
      <c r="M231" s="159"/>
      <c r="T231" s="160"/>
      <c r="AT231" s="155" t="s">
        <v>147</v>
      </c>
      <c r="AU231" s="155" t="s">
        <v>145</v>
      </c>
      <c r="AV231" s="12" t="s">
        <v>145</v>
      </c>
      <c r="AW231" s="12" t="s">
        <v>31</v>
      </c>
      <c r="AX231" s="12" t="s">
        <v>75</v>
      </c>
      <c r="AY231" s="155" t="s">
        <v>137</v>
      </c>
    </row>
    <row r="232" spans="2:65" s="14" customFormat="1" ht="11.25">
      <c r="B232" s="178"/>
      <c r="D232" s="154" t="s">
        <v>147</v>
      </c>
      <c r="E232" s="179" t="s">
        <v>1</v>
      </c>
      <c r="F232" s="180" t="s">
        <v>302</v>
      </c>
      <c r="H232" s="181">
        <v>6</v>
      </c>
      <c r="I232" s="182"/>
      <c r="L232" s="178"/>
      <c r="M232" s="183"/>
      <c r="T232" s="184"/>
      <c r="AT232" s="179" t="s">
        <v>147</v>
      </c>
      <c r="AU232" s="179" t="s">
        <v>145</v>
      </c>
      <c r="AV232" s="14" t="s">
        <v>144</v>
      </c>
      <c r="AW232" s="14" t="s">
        <v>31</v>
      </c>
      <c r="AX232" s="14" t="s">
        <v>83</v>
      </c>
      <c r="AY232" s="179" t="s">
        <v>137</v>
      </c>
    </row>
    <row r="233" spans="2:65" s="1" customFormat="1" ht="21.75" customHeight="1">
      <c r="B233" s="138"/>
      <c r="C233" s="161" t="s">
        <v>374</v>
      </c>
      <c r="D233" s="161" t="s">
        <v>173</v>
      </c>
      <c r="E233" s="162" t="s">
        <v>375</v>
      </c>
      <c r="F233" s="163" t="s">
        <v>376</v>
      </c>
      <c r="G233" s="164" t="s">
        <v>229</v>
      </c>
      <c r="H233" s="165">
        <v>6</v>
      </c>
      <c r="I233" s="166"/>
      <c r="J233" s="167">
        <f>ROUND(I233*H233,2)</f>
        <v>0</v>
      </c>
      <c r="K233" s="168"/>
      <c r="L233" s="169"/>
      <c r="M233" s="170" t="s">
        <v>1</v>
      </c>
      <c r="N233" s="171" t="s">
        <v>41</v>
      </c>
      <c r="P233" s="149">
        <f>O233*H233</f>
        <v>0</v>
      </c>
      <c r="Q233" s="149">
        <v>2.5000000000000001E-4</v>
      </c>
      <c r="R233" s="149">
        <f>Q233*H233</f>
        <v>1.5E-3</v>
      </c>
      <c r="S233" s="149">
        <v>0</v>
      </c>
      <c r="T233" s="150">
        <f>S233*H233</f>
        <v>0</v>
      </c>
      <c r="AR233" s="151" t="s">
        <v>217</v>
      </c>
      <c r="AT233" s="151" t="s">
        <v>173</v>
      </c>
      <c r="AU233" s="151" t="s">
        <v>145</v>
      </c>
      <c r="AY233" s="16" t="s">
        <v>137</v>
      </c>
      <c r="BE233" s="152">
        <f>IF(N233="základná",J233,0)</f>
        <v>0</v>
      </c>
      <c r="BF233" s="152">
        <f>IF(N233="znížená",J233,0)</f>
        <v>0</v>
      </c>
      <c r="BG233" s="152">
        <f>IF(N233="zákl. prenesená",J233,0)</f>
        <v>0</v>
      </c>
      <c r="BH233" s="152">
        <f>IF(N233="zníž. prenesená",J233,0)</f>
        <v>0</v>
      </c>
      <c r="BI233" s="152">
        <f>IF(N233="nulová",J233,0)</f>
        <v>0</v>
      </c>
      <c r="BJ233" s="16" t="s">
        <v>145</v>
      </c>
      <c r="BK233" s="152">
        <f>ROUND(I233*H233,2)</f>
        <v>0</v>
      </c>
      <c r="BL233" s="16" t="s">
        <v>211</v>
      </c>
      <c r="BM233" s="151" t="s">
        <v>377</v>
      </c>
    </row>
    <row r="234" spans="2:65" s="1" customFormat="1" ht="24.2" customHeight="1">
      <c r="B234" s="138"/>
      <c r="C234" s="139" t="s">
        <v>378</v>
      </c>
      <c r="D234" s="139" t="s">
        <v>140</v>
      </c>
      <c r="E234" s="140" t="s">
        <v>379</v>
      </c>
      <c r="F234" s="141" t="s">
        <v>380</v>
      </c>
      <c r="G234" s="142" t="s">
        <v>284</v>
      </c>
      <c r="H234" s="143">
        <v>8</v>
      </c>
      <c r="I234" s="144"/>
      <c r="J234" s="145">
        <f>ROUND(I234*H234,2)</f>
        <v>0</v>
      </c>
      <c r="K234" s="146"/>
      <c r="L234" s="31"/>
      <c r="M234" s="147" t="s">
        <v>1</v>
      </c>
      <c r="N234" s="148" t="s">
        <v>41</v>
      </c>
      <c r="P234" s="149">
        <f>O234*H234</f>
        <v>0</v>
      </c>
      <c r="Q234" s="149">
        <v>2.8E-3</v>
      </c>
      <c r="R234" s="149">
        <f>Q234*H234</f>
        <v>2.24E-2</v>
      </c>
      <c r="S234" s="149">
        <v>0</v>
      </c>
      <c r="T234" s="150">
        <f>S234*H234</f>
        <v>0</v>
      </c>
      <c r="AR234" s="151" t="s">
        <v>211</v>
      </c>
      <c r="AT234" s="151" t="s">
        <v>140</v>
      </c>
      <c r="AU234" s="151" t="s">
        <v>145</v>
      </c>
      <c r="AY234" s="16" t="s">
        <v>137</v>
      </c>
      <c r="BE234" s="152">
        <f>IF(N234="základná",J234,0)</f>
        <v>0</v>
      </c>
      <c r="BF234" s="152">
        <f>IF(N234="znížená",J234,0)</f>
        <v>0</v>
      </c>
      <c r="BG234" s="152">
        <f>IF(N234="zákl. prenesená",J234,0)</f>
        <v>0</v>
      </c>
      <c r="BH234" s="152">
        <f>IF(N234="zníž. prenesená",J234,0)</f>
        <v>0</v>
      </c>
      <c r="BI234" s="152">
        <f>IF(N234="nulová",J234,0)</f>
        <v>0</v>
      </c>
      <c r="BJ234" s="16" t="s">
        <v>145</v>
      </c>
      <c r="BK234" s="152">
        <f>ROUND(I234*H234,2)</f>
        <v>0</v>
      </c>
      <c r="BL234" s="16" t="s">
        <v>211</v>
      </c>
      <c r="BM234" s="151" t="s">
        <v>381</v>
      </c>
    </row>
    <row r="235" spans="2:65" s="13" customFormat="1" ht="11.25">
      <c r="B235" s="172"/>
      <c r="D235" s="154" t="s">
        <v>147</v>
      </c>
      <c r="E235" s="173" t="s">
        <v>1</v>
      </c>
      <c r="F235" s="174" t="s">
        <v>382</v>
      </c>
      <c r="H235" s="173" t="s">
        <v>1</v>
      </c>
      <c r="I235" s="175"/>
      <c r="L235" s="172"/>
      <c r="M235" s="176"/>
      <c r="T235" s="177"/>
      <c r="AT235" s="173" t="s">
        <v>147</v>
      </c>
      <c r="AU235" s="173" t="s">
        <v>145</v>
      </c>
      <c r="AV235" s="13" t="s">
        <v>83</v>
      </c>
      <c r="AW235" s="13" t="s">
        <v>31</v>
      </c>
      <c r="AX235" s="13" t="s">
        <v>75</v>
      </c>
      <c r="AY235" s="173" t="s">
        <v>137</v>
      </c>
    </row>
    <row r="236" spans="2:65" s="12" customFormat="1" ht="11.25">
      <c r="B236" s="153"/>
      <c r="D236" s="154" t="s">
        <v>147</v>
      </c>
      <c r="E236" s="155" t="s">
        <v>1</v>
      </c>
      <c r="F236" s="156" t="s">
        <v>176</v>
      </c>
      <c r="H236" s="157">
        <v>8</v>
      </c>
      <c r="I236" s="158"/>
      <c r="L236" s="153"/>
      <c r="M236" s="159"/>
      <c r="T236" s="160"/>
      <c r="AT236" s="155" t="s">
        <v>147</v>
      </c>
      <c r="AU236" s="155" t="s">
        <v>145</v>
      </c>
      <c r="AV236" s="12" t="s">
        <v>145</v>
      </c>
      <c r="AW236" s="12" t="s">
        <v>31</v>
      </c>
      <c r="AX236" s="12" t="s">
        <v>83</v>
      </c>
      <c r="AY236" s="155" t="s">
        <v>137</v>
      </c>
    </row>
    <row r="237" spans="2:65" s="1" customFormat="1" ht="24.2" customHeight="1">
      <c r="B237" s="138"/>
      <c r="C237" s="139" t="s">
        <v>383</v>
      </c>
      <c r="D237" s="139" t="s">
        <v>140</v>
      </c>
      <c r="E237" s="140" t="s">
        <v>384</v>
      </c>
      <c r="F237" s="141" t="s">
        <v>385</v>
      </c>
      <c r="G237" s="142" t="s">
        <v>159</v>
      </c>
      <c r="H237" s="143">
        <v>0.23200000000000001</v>
      </c>
      <c r="I237" s="144"/>
      <c r="J237" s="145">
        <f>ROUND(I237*H237,2)</f>
        <v>0</v>
      </c>
      <c r="K237" s="146"/>
      <c r="L237" s="31"/>
      <c r="M237" s="147" t="s">
        <v>1</v>
      </c>
      <c r="N237" s="148" t="s">
        <v>41</v>
      </c>
      <c r="P237" s="149">
        <f>O237*H237</f>
        <v>0</v>
      </c>
      <c r="Q237" s="149">
        <v>0</v>
      </c>
      <c r="R237" s="149">
        <f>Q237*H237</f>
        <v>0</v>
      </c>
      <c r="S237" s="149">
        <v>0</v>
      </c>
      <c r="T237" s="150">
        <f>S237*H237</f>
        <v>0</v>
      </c>
      <c r="AR237" s="151" t="s">
        <v>211</v>
      </c>
      <c r="AT237" s="151" t="s">
        <v>140</v>
      </c>
      <c r="AU237" s="151" t="s">
        <v>145</v>
      </c>
      <c r="AY237" s="16" t="s">
        <v>137</v>
      </c>
      <c r="BE237" s="152">
        <f>IF(N237="základná",J237,0)</f>
        <v>0</v>
      </c>
      <c r="BF237" s="152">
        <f>IF(N237="znížená",J237,0)</f>
        <v>0</v>
      </c>
      <c r="BG237" s="152">
        <f>IF(N237="zákl. prenesená",J237,0)</f>
        <v>0</v>
      </c>
      <c r="BH237" s="152">
        <f>IF(N237="zníž. prenesená",J237,0)</f>
        <v>0</v>
      </c>
      <c r="BI237" s="152">
        <f>IF(N237="nulová",J237,0)</f>
        <v>0</v>
      </c>
      <c r="BJ237" s="16" t="s">
        <v>145</v>
      </c>
      <c r="BK237" s="152">
        <f>ROUND(I237*H237,2)</f>
        <v>0</v>
      </c>
      <c r="BL237" s="16" t="s">
        <v>211</v>
      </c>
      <c r="BM237" s="151" t="s">
        <v>386</v>
      </c>
    </row>
    <row r="238" spans="2:65" s="11" customFormat="1" ht="22.9" customHeight="1">
      <c r="B238" s="126"/>
      <c r="D238" s="127" t="s">
        <v>74</v>
      </c>
      <c r="E238" s="136" t="s">
        <v>387</v>
      </c>
      <c r="F238" s="136" t="s">
        <v>388</v>
      </c>
      <c r="I238" s="129"/>
      <c r="J238" s="137">
        <f>BK238</f>
        <v>0</v>
      </c>
      <c r="L238" s="126"/>
      <c r="M238" s="131"/>
      <c r="P238" s="132">
        <f>SUM(P239:P240)</f>
        <v>0</v>
      </c>
      <c r="R238" s="132">
        <f>SUM(R239:R240)</f>
        <v>7.6679999999999995E-3</v>
      </c>
      <c r="T238" s="133">
        <f>SUM(T239:T240)</f>
        <v>0</v>
      </c>
      <c r="AR238" s="127" t="s">
        <v>145</v>
      </c>
      <c r="AT238" s="134" t="s">
        <v>74</v>
      </c>
      <c r="AU238" s="134" t="s">
        <v>83</v>
      </c>
      <c r="AY238" s="127" t="s">
        <v>137</v>
      </c>
      <c r="BK238" s="135">
        <f>SUM(BK239:BK240)</f>
        <v>0</v>
      </c>
    </row>
    <row r="239" spans="2:65" s="1" customFormat="1" ht="24.2" customHeight="1">
      <c r="B239" s="138"/>
      <c r="C239" s="236" t="s">
        <v>389</v>
      </c>
      <c r="D239" s="236" t="s">
        <v>140</v>
      </c>
      <c r="E239" s="237" t="s">
        <v>390</v>
      </c>
      <c r="F239" s="238" t="s">
        <v>391</v>
      </c>
      <c r="G239" s="239" t="s">
        <v>151</v>
      </c>
      <c r="H239" s="240">
        <v>14.2</v>
      </c>
      <c r="I239" s="241"/>
      <c r="J239" s="242">
        <f>ROUND(I239*H239,2)</f>
        <v>0</v>
      </c>
      <c r="K239" s="146"/>
      <c r="L239" s="31"/>
      <c r="M239" s="147" t="s">
        <v>1</v>
      </c>
      <c r="N239" s="148" t="s">
        <v>41</v>
      </c>
      <c r="P239" s="149">
        <f>O239*H239</f>
        <v>0</v>
      </c>
      <c r="Q239" s="149">
        <v>5.4000000000000001E-4</v>
      </c>
      <c r="R239" s="149">
        <f>Q239*H239</f>
        <v>7.6679999999999995E-3</v>
      </c>
      <c r="S239" s="149">
        <v>0</v>
      </c>
      <c r="T239" s="150">
        <f>S239*H239</f>
        <v>0</v>
      </c>
      <c r="AR239" s="151" t="s">
        <v>211</v>
      </c>
      <c r="AT239" s="151" t="s">
        <v>140</v>
      </c>
      <c r="AU239" s="151" t="s">
        <v>145</v>
      </c>
      <c r="AY239" s="16" t="s">
        <v>137</v>
      </c>
      <c r="BE239" s="152">
        <f>IF(N239="základná",J239,0)</f>
        <v>0</v>
      </c>
      <c r="BF239" s="152">
        <f>IF(N239="znížená",J239,0)</f>
        <v>0</v>
      </c>
      <c r="BG239" s="152">
        <f>IF(N239="zákl. prenesená",J239,0)</f>
        <v>0</v>
      </c>
      <c r="BH239" s="152">
        <f>IF(N239="zníž. prenesená",J239,0)</f>
        <v>0</v>
      </c>
      <c r="BI239" s="152">
        <f>IF(N239="nulová",J239,0)</f>
        <v>0</v>
      </c>
      <c r="BJ239" s="16" t="s">
        <v>145</v>
      </c>
      <c r="BK239" s="152">
        <f>ROUND(I239*H239,2)</f>
        <v>0</v>
      </c>
      <c r="BL239" s="16" t="s">
        <v>211</v>
      </c>
      <c r="BM239" s="151" t="s">
        <v>392</v>
      </c>
    </row>
    <row r="240" spans="2:65" s="12" customFormat="1" ht="11.25">
      <c r="B240" s="153"/>
      <c r="D240" s="154" t="s">
        <v>147</v>
      </c>
      <c r="E240" s="155" t="s">
        <v>1</v>
      </c>
      <c r="F240" s="156" t="s">
        <v>183</v>
      </c>
      <c r="H240" s="157">
        <v>14.2</v>
      </c>
      <c r="I240" s="158"/>
      <c r="L240" s="153"/>
      <c r="M240" s="159"/>
      <c r="T240" s="160"/>
      <c r="AT240" s="155" t="s">
        <v>147</v>
      </c>
      <c r="AU240" s="155" t="s">
        <v>145</v>
      </c>
      <c r="AV240" s="12" t="s">
        <v>145</v>
      </c>
      <c r="AW240" s="12" t="s">
        <v>31</v>
      </c>
      <c r="AX240" s="12" t="s">
        <v>83</v>
      </c>
      <c r="AY240" s="155" t="s">
        <v>137</v>
      </c>
    </row>
    <row r="241" spans="2:65" s="11" customFormat="1" ht="25.9" customHeight="1">
      <c r="B241" s="126"/>
      <c r="D241" s="127" t="s">
        <v>74</v>
      </c>
      <c r="E241" s="128" t="s">
        <v>173</v>
      </c>
      <c r="F241" s="128" t="s">
        <v>393</v>
      </c>
      <c r="I241" s="129"/>
      <c r="J241" s="130">
        <f>BK241</f>
        <v>0</v>
      </c>
      <c r="L241" s="126"/>
      <c r="M241" s="131"/>
      <c r="P241" s="132">
        <f>P242+P257</f>
        <v>0</v>
      </c>
      <c r="R241" s="132">
        <f>R242+R257</f>
        <v>4.3320000000000004E-2</v>
      </c>
      <c r="T241" s="133">
        <f>T242+T257</f>
        <v>0</v>
      </c>
      <c r="AR241" s="127" t="s">
        <v>138</v>
      </c>
      <c r="AT241" s="134" t="s">
        <v>74</v>
      </c>
      <c r="AU241" s="134" t="s">
        <v>75</v>
      </c>
      <c r="AY241" s="127" t="s">
        <v>137</v>
      </c>
      <c r="BK241" s="135">
        <f>BK242+BK257</f>
        <v>0</v>
      </c>
    </row>
    <row r="242" spans="2:65" s="11" customFormat="1" ht="22.9" customHeight="1">
      <c r="B242" s="126"/>
      <c r="D242" s="127" t="s">
        <v>74</v>
      </c>
      <c r="E242" s="136" t="s">
        <v>394</v>
      </c>
      <c r="F242" s="136" t="s">
        <v>395</v>
      </c>
      <c r="I242" s="129"/>
      <c r="J242" s="137">
        <f>BK242</f>
        <v>0</v>
      </c>
      <c r="L242" s="126"/>
      <c r="M242" s="131"/>
      <c r="P242" s="132">
        <f>SUM(P243:P256)</f>
        <v>0</v>
      </c>
      <c r="R242" s="132">
        <f>SUM(R243:R256)</f>
        <v>4.3320000000000004E-2</v>
      </c>
      <c r="T242" s="133">
        <f>SUM(T243:T256)</f>
        <v>0</v>
      </c>
      <c r="AR242" s="127" t="s">
        <v>138</v>
      </c>
      <c r="AT242" s="134" t="s">
        <v>74</v>
      </c>
      <c r="AU242" s="134" t="s">
        <v>83</v>
      </c>
      <c r="AY242" s="127" t="s">
        <v>137</v>
      </c>
      <c r="BK242" s="135">
        <f>SUM(BK243:BK256)</f>
        <v>0</v>
      </c>
    </row>
    <row r="243" spans="2:65" s="1" customFormat="1" ht="21.75" customHeight="1">
      <c r="B243" s="138"/>
      <c r="C243" s="139" t="s">
        <v>396</v>
      </c>
      <c r="D243" s="139" t="s">
        <v>140</v>
      </c>
      <c r="E243" s="140" t="s">
        <v>397</v>
      </c>
      <c r="F243" s="141" t="s">
        <v>398</v>
      </c>
      <c r="G243" s="142" t="s">
        <v>284</v>
      </c>
      <c r="H243" s="143">
        <v>114</v>
      </c>
      <c r="I243" s="144"/>
      <c r="J243" s="145">
        <f t="shared" ref="J243:J256" si="10">ROUND(I243*H243,2)</f>
        <v>0</v>
      </c>
      <c r="K243" s="146"/>
      <c r="L243" s="31"/>
      <c r="M243" s="147" t="s">
        <v>1</v>
      </c>
      <c r="N243" s="148" t="s">
        <v>41</v>
      </c>
      <c r="P243" s="149">
        <f t="shared" ref="P243:P256" si="11">O243*H243</f>
        <v>0</v>
      </c>
      <c r="Q243" s="149">
        <v>0</v>
      </c>
      <c r="R243" s="149">
        <f t="shared" ref="R243:R256" si="12">Q243*H243</f>
        <v>0</v>
      </c>
      <c r="S243" s="149">
        <v>0</v>
      </c>
      <c r="T243" s="150">
        <f t="shared" ref="T243:T256" si="13">S243*H243</f>
        <v>0</v>
      </c>
      <c r="AR243" s="151" t="s">
        <v>399</v>
      </c>
      <c r="AT243" s="151" t="s">
        <v>140</v>
      </c>
      <c r="AU243" s="151" t="s">
        <v>145</v>
      </c>
      <c r="AY243" s="16" t="s">
        <v>137</v>
      </c>
      <c r="BE243" s="152">
        <f t="shared" ref="BE243:BE256" si="14">IF(N243="základná",J243,0)</f>
        <v>0</v>
      </c>
      <c r="BF243" s="152">
        <f t="shared" ref="BF243:BF256" si="15">IF(N243="znížená",J243,0)</f>
        <v>0</v>
      </c>
      <c r="BG243" s="152">
        <f t="shared" ref="BG243:BG256" si="16">IF(N243="zákl. prenesená",J243,0)</f>
        <v>0</v>
      </c>
      <c r="BH243" s="152">
        <f t="shared" ref="BH243:BH256" si="17">IF(N243="zníž. prenesená",J243,0)</f>
        <v>0</v>
      </c>
      <c r="BI243" s="152">
        <f t="shared" ref="BI243:BI256" si="18">IF(N243="nulová",J243,0)</f>
        <v>0</v>
      </c>
      <c r="BJ243" s="16" t="s">
        <v>145</v>
      </c>
      <c r="BK243" s="152">
        <f t="shared" ref="BK243:BK256" si="19">ROUND(I243*H243,2)</f>
        <v>0</v>
      </c>
      <c r="BL243" s="16" t="s">
        <v>399</v>
      </c>
      <c r="BM243" s="151" t="s">
        <v>400</v>
      </c>
    </row>
    <row r="244" spans="2:65" s="1" customFormat="1" ht="16.5" customHeight="1">
      <c r="B244" s="138"/>
      <c r="C244" s="161" t="s">
        <v>401</v>
      </c>
      <c r="D244" s="161" t="s">
        <v>173</v>
      </c>
      <c r="E244" s="162" t="s">
        <v>402</v>
      </c>
      <c r="F244" s="163" t="s">
        <v>403</v>
      </c>
      <c r="G244" s="164" t="s">
        <v>229</v>
      </c>
      <c r="H244" s="165">
        <v>46</v>
      </c>
      <c r="I244" s="166"/>
      <c r="J244" s="167">
        <f t="shared" si="10"/>
        <v>0</v>
      </c>
      <c r="K244" s="168"/>
      <c r="L244" s="169"/>
      <c r="M244" s="170" t="s">
        <v>1</v>
      </c>
      <c r="N244" s="171" t="s">
        <v>41</v>
      </c>
      <c r="P244" s="149">
        <f t="shared" si="11"/>
        <v>0</v>
      </c>
      <c r="Q244" s="149">
        <v>0</v>
      </c>
      <c r="R244" s="149">
        <f t="shared" si="12"/>
        <v>0</v>
      </c>
      <c r="S244" s="149">
        <v>0</v>
      </c>
      <c r="T244" s="150">
        <f t="shared" si="13"/>
        <v>0</v>
      </c>
      <c r="AR244" s="151" t="s">
        <v>404</v>
      </c>
      <c r="AT244" s="151" t="s">
        <v>173</v>
      </c>
      <c r="AU244" s="151" t="s">
        <v>145</v>
      </c>
      <c r="AY244" s="16" t="s">
        <v>137</v>
      </c>
      <c r="BE244" s="152">
        <f t="shared" si="14"/>
        <v>0</v>
      </c>
      <c r="BF244" s="152">
        <f t="shared" si="15"/>
        <v>0</v>
      </c>
      <c r="BG244" s="152">
        <f t="shared" si="16"/>
        <v>0</v>
      </c>
      <c r="BH244" s="152">
        <f t="shared" si="17"/>
        <v>0</v>
      </c>
      <c r="BI244" s="152">
        <f t="shared" si="18"/>
        <v>0</v>
      </c>
      <c r="BJ244" s="16" t="s">
        <v>145</v>
      </c>
      <c r="BK244" s="152">
        <f t="shared" si="19"/>
        <v>0</v>
      </c>
      <c r="BL244" s="16" t="s">
        <v>399</v>
      </c>
      <c r="BM244" s="151" t="s">
        <v>405</v>
      </c>
    </row>
    <row r="245" spans="2:65" s="1" customFormat="1" ht="16.5" customHeight="1">
      <c r="B245" s="138"/>
      <c r="C245" s="161" t="s">
        <v>406</v>
      </c>
      <c r="D245" s="161" t="s">
        <v>173</v>
      </c>
      <c r="E245" s="162" t="s">
        <v>407</v>
      </c>
      <c r="F245" s="163" t="s">
        <v>408</v>
      </c>
      <c r="G245" s="164" t="s">
        <v>229</v>
      </c>
      <c r="H245" s="165">
        <v>44</v>
      </c>
      <c r="I245" s="166"/>
      <c r="J245" s="167">
        <f t="shared" si="10"/>
        <v>0</v>
      </c>
      <c r="K245" s="168"/>
      <c r="L245" s="169"/>
      <c r="M245" s="170" t="s">
        <v>1</v>
      </c>
      <c r="N245" s="171" t="s">
        <v>41</v>
      </c>
      <c r="P245" s="149">
        <f t="shared" si="11"/>
        <v>0</v>
      </c>
      <c r="Q245" s="149">
        <v>0</v>
      </c>
      <c r="R245" s="149">
        <f t="shared" si="12"/>
        <v>0</v>
      </c>
      <c r="S245" s="149">
        <v>0</v>
      </c>
      <c r="T245" s="150">
        <f t="shared" si="13"/>
        <v>0</v>
      </c>
      <c r="AR245" s="151" t="s">
        <v>404</v>
      </c>
      <c r="AT245" s="151" t="s">
        <v>173</v>
      </c>
      <c r="AU245" s="151" t="s">
        <v>145</v>
      </c>
      <c r="AY245" s="16" t="s">
        <v>137</v>
      </c>
      <c r="BE245" s="152">
        <f t="shared" si="14"/>
        <v>0</v>
      </c>
      <c r="BF245" s="152">
        <f t="shared" si="15"/>
        <v>0</v>
      </c>
      <c r="BG245" s="152">
        <f t="shared" si="16"/>
        <v>0</v>
      </c>
      <c r="BH245" s="152">
        <f t="shared" si="17"/>
        <v>0</v>
      </c>
      <c r="BI245" s="152">
        <f t="shared" si="18"/>
        <v>0</v>
      </c>
      <c r="BJ245" s="16" t="s">
        <v>145</v>
      </c>
      <c r="BK245" s="152">
        <f t="shared" si="19"/>
        <v>0</v>
      </c>
      <c r="BL245" s="16" t="s">
        <v>399</v>
      </c>
      <c r="BM245" s="151" t="s">
        <v>409</v>
      </c>
    </row>
    <row r="246" spans="2:65" s="1" customFormat="1" ht="24.2" customHeight="1">
      <c r="B246" s="138"/>
      <c r="C246" s="161" t="s">
        <v>410</v>
      </c>
      <c r="D246" s="161" t="s">
        <v>173</v>
      </c>
      <c r="E246" s="162" t="s">
        <v>411</v>
      </c>
      <c r="F246" s="163" t="s">
        <v>412</v>
      </c>
      <c r="G246" s="164" t="s">
        <v>413</v>
      </c>
      <c r="H246" s="165">
        <v>43.32</v>
      </c>
      <c r="I246" s="166"/>
      <c r="J246" s="167">
        <f t="shared" si="10"/>
        <v>0</v>
      </c>
      <c r="K246" s="168"/>
      <c r="L246" s="169"/>
      <c r="M246" s="170" t="s">
        <v>1</v>
      </c>
      <c r="N246" s="171" t="s">
        <v>41</v>
      </c>
      <c r="P246" s="149">
        <f t="shared" si="11"/>
        <v>0</v>
      </c>
      <c r="Q246" s="149">
        <v>1E-3</v>
      </c>
      <c r="R246" s="149">
        <f t="shared" si="12"/>
        <v>4.3320000000000004E-2</v>
      </c>
      <c r="S246" s="149">
        <v>0</v>
      </c>
      <c r="T246" s="150">
        <f t="shared" si="13"/>
        <v>0</v>
      </c>
      <c r="AR246" s="151" t="s">
        <v>404</v>
      </c>
      <c r="AT246" s="151" t="s">
        <v>173</v>
      </c>
      <c r="AU246" s="151" t="s">
        <v>145</v>
      </c>
      <c r="AY246" s="16" t="s">
        <v>137</v>
      </c>
      <c r="BE246" s="152">
        <f t="shared" si="14"/>
        <v>0</v>
      </c>
      <c r="BF246" s="152">
        <f t="shared" si="15"/>
        <v>0</v>
      </c>
      <c r="BG246" s="152">
        <f t="shared" si="16"/>
        <v>0</v>
      </c>
      <c r="BH246" s="152">
        <f t="shared" si="17"/>
        <v>0</v>
      </c>
      <c r="BI246" s="152">
        <f t="shared" si="18"/>
        <v>0</v>
      </c>
      <c r="BJ246" s="16" t="s">
        <v>145</v>
      </c>
      <c r="BK246" s="152">
        <f t="shared" si="19"/>
        <v>0</v>
      </c>
      <c r="BL246" s="16" t="s">
        <v>399</v>
      </c>
      <c r="BM246" s="151" t="s">
        <v>414</v>
      </c>
    </row>
    <row r="247" spans="2:65" s="1" customFormat="1" ht="24.2" customHeight="1">
      <c r="B247" s="138"/>
      <c r="C247" s="139" t="s">
        <v>415</v>
      </c>
      <c r="D247" s="139" t="s">
        <v>140</v>
      </c>
      <c r="E247" s="140" t="s">
        <v>416</v>
      </c>
      <c r="F247" s="141" t="s">
        <v>417</v>
      </c>
      <c r="G247" s="142" t="s">
        <v>229</v>
      </c>
      <c r="H247" s="143">
        <v>1</v>
      </c>
      <c r="I247" s="144"/>
      <c r="J247" s="145">
        <f t="shared" si="10"/>
        <v>0</v>
      </c>
      <c r="K247" s="146"/>
      <c r="L247" s="31"/>
      <c r="M247" s="147" t="s">
        <v>1</v>
      </c>
      <c r="N247" s="148" t="s">
        <v>41</v>
      </c>
      <c r="P247" s="149">
        <f t="shared" si="11"/>
        <v>0</v>
      </c>
      <c r="Q247" s="149">
        <v>0</v>
      </c>
      <c r="R247" s="149">
        <f t="shared" si="12"/>
        <v>0</v>
      </c>
      <c r="S247" s="149">
        <v>0</v>
      </c>
      <c r="T247" s="150">
        <f t="shared" si="13"/>
        <v>0</v>
      </c>
      <c r="AR247" s="151" t="s">
        <v>399</v>
      </c>
      <c r="AT247" s="151" t="s">
        <v>140</v>
      </c>
      <c r="AU247" s="151" t="s">
        <v>145</v>
      </c>
      <c r="AY247" s="16" t="s">
        <v>137</v>
      </c>
      <c r="BE247" s="152">
        <f t="shared" si="14"/>
        <v>0</v>
      </c>
      <c r="BF247" s="152">
        <f t="shared" si="15"/>
        <v>0</v>
      </c>
      <c r="BG247" s="152">
        <f t="shared" si="16"/>
        <v>0</v>
      </c>
      <c r="BH247" s="152">
        <f t="shared" si="17"/>
        <v>0</v>
      </c>
      <c r="BI247" s="152">
        <f t="shared" si="18"/>
        <v>0</v>
      </c>
      <c r="BJ247" s="16" t="s">
        <v>145</v>
      </c>
      <c r="BK247" s="152">
        <f t="shared" si="19"/>
        <v>0</v>
      </c>
      <c r="BL247" s="16" t="s">
        <v>399</v>
      </c>
      <c r="BM247" s="151" t="s">
        <v>418</v>
      </c>
    </row>
    <row r="248" spans="2:65" s="1" customFormat="1" ht="16.5" customHeight="1">
      <c r="B248" s="138"/>
      <c r="C248" s="161" t="s">
        <v>419</v>
      </c>
      <c r="D248" s="161" t="s">
        <v>173</v>
      </c>
      <c r="E248" s="162" t="s">
        <v>420</v>
      </c>
      <c r="F248" s="163" t="s">
        <v>421</v>
      </c>
      <c r="G248" s="164" t="s">
        <v>229</v>
      </c>
      <c r="H248" s="165">
        <v>2</v>
      </c>
      <c r="I248" s="166"/>
      <c r="J248" s="167">
        <f t="shared" si="10"/>
        <v>0</v>
      </c>
      <c r="K248" s="168"/>
      <c r="L248" s="169"/>
      <c r="M248" s="170" t="s">
        <v>1</v>
      </c>
      <c r="N248" s="171" t="s">
        <v>41</v>
      </c>
      <c r="P248" s="149">
        <f t="shared" si="11"/>
        <v>0</v>
      </c>
      <c r="Q248" s="149">
        <v>0</v>
      </c>
      <c r="R248" s="149">
        <f t="shared" si="12"/>
        <v>0</v>
      </c>
      <c r="S248" s="149">
        <v>0</v>
      </c>
      <c r="T248" s="150">
        <f t="shared" si="13"/>
        <v>0</v>
      </c>
      <c r="AR248" s="151" t="s">
        <v>404</v>
      </c>
      <c r="AT248" s="151" t="s">
        <v>173</v>
      </c>
      <c r="AU248" s="151" t="s">
        <v>145</v>
      </c>
      <c r="AY248" s="16" t="s">
        <v>137</v>
      </c>
      <c r="BE248" s="152">
        <f t="shared" si="14"/>
        <v>0</v>
      </c>
      <c r="BF248" s="152">
        <f t="shared" si="15"/>
        <v>0</v>
      </c>
      <c r="BG248" s="152">
        <f t="shared" si="16"/>
        <v>0</v>
      </c>
      <c r="BH248" s="152">
        <f t="shared" si="17"/>
        <v>0</v>
      </c>
      <c r="BI248" s="152">
        <f t="shared" si="18"/>
        <v>0</v>
      </c>
      <c r="BJ248" s="16" t="s">
        <v>145</v>
      </c>
      <c r="BK248" s="152">
        <f t="shared" si="19"/>
        <v>0</v>
      </c>
      <c r="BL248" s="16" t="s">
        <v>399</v>
      </c>
      <c r="BM248" s="151" t="s">
        <v>422</v>
      </c>
    </row>
    <row r="249" spans="2:65" s="1" customFormat="1" ht="16.5" customHeight="1">
      <c r="B249" s="138"/>
      <c r="C249" s="161" t="s">
        <v>423</v>
      </c>
      <c r="D249" s="161" t="s">
        <v>173</v>
      </c>
      <c r="E249" s="162" t="s">
        <v>424</v>
      </c>
      <c r="F249" s="163" t="s">
        <v>425</v>
      </c>
      <c r="G249" s="164" t="s">
        <v>229</v>
      </c>
      <c r="H249" s="165">
        <v>1</v>
      </c>
      <c r="I249" s="166"/>
      <c r="J249" s="167">
        <f t="shared" si="10"/>
        <v>0</v>
      </c>
      <c r="K249" s="168"/>
      <c r="L249" s="169"/>
      <c r="M249" s="170" t="s">
        <v>1</v>
      </c>
      <c r="N249" s="171" t="s">
        <v>41</v>
      </c>
      <c r="P249" s="149">
        <f t="shared" si="11"/>
        <v>0</v>
      </c>
      <c r="Q249" s="149">
        <v>0</v>
      </c>
      <c r="R249" s="149">
        <f t="shared" si="12"/>
        <v>0</v>
      </c>
      <c r="S249" s="149">
        <v>0</v>
      </c>
      <c r="T249" s="150">
        <f t="shared" si="13"/>
        <v>0</v>
      </c>
      <c r="AR249" s="151" t="s">
        <v>404</v>
      </c>
      <c r="AT249" s="151" t="s">
        <v>173</v>
      </c>
      <c r="AU249" s="151" t="s">
        <v>145</v>
      </c>
      <c r="AY249" s="16" t="s">
        <v>137</v>
      </c>
      <c r="BE249" s="152">
        <f t="shared" si="14"/>
        <v>0</v>
      </c>
      <c r="BF249" s="152">
        <f t="shared" si="15"/>
        <v>0</v>
      </c>
      <c r="BG249" s="152">
        <f t="shared" si="16"/>
        <v>0</v>
      </c>
      <c r="BH249" s="152">
        <f t="shared" si="17"/>
        <v>0</v>
      </c>
      <c r="BI249" s="152">
        <f t="shared" si="18"/>
        <v>0</v>
      </c>
      <c r="BJ249" s="16" t="s">
        <v>145</v>
      </c>
      <c r="BK249" s="152">
        <f t="shared" si="19"/>
        <v>0</v>
      </c>
      <c r="BL249" s="16" t="s">
        <v>399</v>
      </c>
      <c r="BM249" s="151" t="s">
        <v>426</v>
      </c>
    </row>
    <row r="250" spans="2:65" s="1" customFormat="1" ht="16.5" customHeight="1">
      <c r="B250" s="138"/>
      <c r="C250" s="161" t="s">
        <v>427</v>
      </c>
      <c r="D250" s="161" t="s">
        <v>173</v>
      </c>
      <c r="E250" s="162" t="s">
        <v>428</v>
      </c>
      <c r="F250" s="163" t="s">
        <v>429</v>
      </c>
      <c r="G250" s="164" t="s">
        <v>229</v>
      </c>
      <c r="H250" s="165">
        <v>1</v>
      </c>
      <c r="I250" s="166"/>
      <c r="J250" s="167">
        <f t="shared" si="10"/>
        <v>0</v>
      </c>
      <c r="K250" s="168"/>
      <c r="L250" s="169"/>
      <c r="M250" s="170" t="s">
        <v>1</v>
      </c>
      <c r="N250" s="171" t="s">
        <v>41</v>
      </c>
      <c r="P250" s="149">
        <f t="shared" si="11"/>
        <v>0</v>
      </c>
      <c r="Q250" s="149">
        <v>0</v>
      </c>
      <c r="R250" s="149">
        <f t="shared" si="12"/>
        <v>0</v>
      </c>
      <c r="S250" s="149">
        <v>0</v>
      </c>
      <c r="T250" s="150">
        <f t="shared" si="13"/>
        <v>0</v>
      </c>
      <c r="AR250" s="151" t="s">
        <v>404</v>
      </c>
      <c r="AT250" s="151" t="s">
        <v>173</v>
      </c>
      <c r="AU250" s="151" t="s">
        <v>145</v>
      </c>
      <c r="AY250" s="16" t="s">
        <v>137</v>
      </c>
      <c r="BE250" s="152">
        <f t="shared" si="14"/>
        <v>0</v>
      </c>
      <c r="BF250" s="152">
        <f t="shared" si="15"/>
        <v>0</v>
      </c>
      <c r="BG250" s="152">
        <f t="shared" si="16"/>
        <v>0</v>
      </c>
      <c r="BH250" s="152">
        <f t="shared" si="17"/>
        <v>0</v>
      </c>
      <c r="BI250" s="152">
        <f t="shared" si="18"/>
        <v>0</v>
      </c>
      <c r="BJ250" s="16" t="s">
        <v>145</v>
      </c>
      <c r="BK250" s="152">
        <f t="shared" si="19"/>
        <v>0</v>
      </c>
      <c r="BL250" s="16" t="s">
        <v>399</v>
      </c>
      <c r="BM250" s="151" t="s">
        <v>430</v>
      </c>
    </row>
    <row r="251" spans="2:65" s="1" customFormat="1" ht="16.5" customHeight="1">
      <c r="B251" s="138"/>
      <c r="C251" s="161" t="s">
        <v>431</v>
      </c>
      <c r="D251" s="161" t="s">
        <v>173</v>
      </c>
      <c r="E251" s="162" t="s">
        <v>432</v>
      </c>
      <c r="F251" s="163" t="s">
        <v>433</v>
      </c>
      <c r="G251" s="164" t="s">
        <v>229</v>
      </c>
      <c r="H251" s="165">
        <v>1</v>
      </c>
      <c r="I251" s="166"/>
      <c r="J251" s="167">
        <f t="shared" si="10"/>
        <v>0</v>
      </c>
      <c r="K251" s="168"/>
      <c r="L251" s="169"/>
      <c r="M251" s="170" t="s">
        <v>1</v>
      </c>
      <c r="N251" s="171" t="s">
        <v>41</v>
      </c>
      <c r="P251" s="149">
        <f t="shared" si="11"/>
        <v>0</v>
      </c>
      <c r="Q251" s="149">
        <v>0</v>
      </c>
      <c r="R251" s="149">
        <f t="shared" si="12"/>
        <v>0</v>
      </c>
      <c r="S251" s="149">
        <v>0</v>
      </c>
      <c r="T251" s="150">
        <f t="shared" si="13"/>
        <v>0</v>
      </c>
      <c r="AR251" s="151" t="s">
        <v>404</v>
      </c>
      <c r="AT251" s="151" t="s">
        <v>173</v>
      </c>
      <c r="AU251" s="151" t="s">
        <v>145</v>
      </c>
      <c r="AY251" s="16" t="s">
        <v>137</v>
      </c>
      <c r="BE251" s="152">
        <f t="shared" si="14"/>
        <v>0</v>
      </c>
      <c r="BF251" s="152">
        <f t="shared" si="15"/>
        <v>0</v>
      </c>
      <c r="BG251" s="152">
        <f t="shared" si="16"/>
        <v>0</v>
      </c>
      <c r="BH251" s="152">
        <f t="shared" si="17"/>
        <v>0</v>
      </c>
      <c r="BI251" s="152">
        <f t="shared" si="18"/>
        <v>0</v>
      </c>
      <c r="BJ251" s="16" t="s">
        <v>145</v>
      </c>
      <c r="BK251" s="152">
        <f t="shared" si="19"/>
        <v>0</v>
      </c>
      <c r="BL251" s="16" t="s">
        <v>399</v>
      </c>
      <c r="BM251" s="151" t="s">
        <v>434</v>
      </c>
    </row>
    <row r="252" spans="2:65" s="1" customFormat="1" ht="16.5" customHeight="1">
      <c r="B252" s="138"/>
      <c r="C252" s="139" t="s">
        <v>435</v>
      </c>
      <c r="D252" s="139" t="s">
        <v>140</v>
      </c>
      <c r="E252" s="140" t="s">
        <v>436</v>
      </c>
      <c r="F252" s="141" t="s">
        <v>437</v>
      </c>
      <c r="G252" s="142" t="s">
        <v>229</v>
      </c>
      <c r="H252" s="143">
        <v>40</v>
      </c>
      <c r="I252" s="144"/>
      <c r="J252" s="145">
        <f t="shared" si="10"/>
        <v>0</v>
      </c>
      <c r="K252" s="146"/>
      <c r="L252" s="31"/>
      <c r="M252" s="147" t="s">
        <v>1</v>
      </c>
      <c r="N252" s="148" t="s">
        <v>41</v>
      </c>
      <c r="P252" s="149">
        <f t="shared" si="11"/>
        <v>0</v>
      </c>
      <c r="Q252" s="149">
        <v>0</v>
      </c>
      <c r="R252" s="149">
        <f t="shared" si="12"/>
        <v>0</v>
      </c>
      <c r="S252" s="149">
        <v>0</v>
      </c>
      <c r="T252" s="150">
        <f t="shared" si="13"/>
        <v>0</v>
      </c>
      <c r="AR252" s="151" t="s">
        <v>399</v>
      </c>
      <c r="AT252" s="151" t="s">
        <v>140</v>
      </c>
      <c r="AU252" s="151" t="s">
        <v>145</v>
      </c>
      <c r="AY252" s="16" t="s">
        <v>137</v>
      </c>
      <c r="BE252" s="152">
        <f t="shared" si="14"/>
        <v>0</v>
      </c>
      <c r="BF252" s="152">
        <f t="shared" si="15"/>
        <v>0</v>
      </c>
      <c r="BG252" s="152">
        <f t="shared" si="16"/>
        <v>0</v>
      </c>
      <c r="BH252" s="152">
        <f t="shared" si="17"/>
        <v>0</v>
      </c>
      <c r="BI252" s="152">
        <f t="shared" si="18"/>
        <v>0</v>
      </c>
      <c r="BJ252" s="16" t="s">
        <v>145</v>
      </c>
      <c r="BK252" s="152">
        <f t="shared" si="19"/>
        <v>0</v>
      </c>
      <c r="BL252" s="16" t="s">
        <v>399</v>
      </c>
      <c r="BM252" s="151" t="s">
        <v>438</v>
      </c>
    </row>
    <row r="253" spans="2:65" s="1" customFormat="1" ht="16.5" customHeight="1">
      <c r="B253" s="138"/>
      <c r="C253" s="161" t="s">
        <v>439</v>
      </c>
      <c r="D253" s="161" t="s">
        <v>173</v>
      </c>
      <c r="E253" s="162" t="s">
        <v>440</v>
      </c>
      <c r="F253" s="163" t="s">
        <v>441</v>
      </c>
      <c r="G253" s="164" t="s">
        <v>229</v>
      </c>
      <c r="H253" s="165">
        <v>40</v>
      </c>
      <c r="I253" s="166"/>
      <c r="J253" s="167">
        <f t="shared" si="10"/>
        <v>0</v>
      </c>
      <c r="K253" s="168"/>
      <c r="L253" s="169"/>
      <c r="M253" s="170" t="s">
        <v>1</v>
      </c>
      <c r="N253" s="171" t="s">
        <v>41</v>
      </c>
      <c r="P253" s="149">
        <f t="shared" si="11"/>
        <v>0</v>
      </c>
      <c r="Q253" s="149">
        <v>0</v>
      </c>
      <c r="R253" s="149">
        <f t="shared" si="12"/>
        <v>0</v>
      </c>
      <c r="S253" s="149">
        <v>0</v>
      </c>
      <c r="T253" s="150">
        <f t="shared" si="13"/>
        <v>0</v>
      </c>
      <c r="AR253" s="151" t="s">
        <v>404</v>
      </c>
      <c r="AT253" s="151" t="s">
        <v>173</v>
      </c>
      <c r="AU253" s="151" t="s">
        <v>145</v>
      </c>
      <c r="AY253" s="16" t="s">
        <v>137</v>
      </c>
      <c r="BE253" s="152">
        <f t="shared" si="14"/>
        <v>0</v>
      </c>
      <c r="BF253" s="152">
        <f t="shared" si="15"/>
        <v>0</v>
      </c>
      <c r="BG253" s="152">
        <f t="shared" si="16"/>
        <v>0</v>
      </c>
      <c r="BH253" s="152">
        <f t="shared" si="17"/>
        <v>0</v>
      </c>
      <c r="BI253" s="152">
        <f t="shared" si="18"/>
        <v>0</v>
      </c>
      <c r="BJ253" s="16" t="s">
        <v>145</v>
      </c>
      <c r="BK253" s="152">
        <f t="shared" si="19"/>
        <v>0</v>
      </c>
      <c r="BL253" s="16" t="s">
        <v>399</v>
      </c>
      <c r="BM253" s="151" t="s">
        <v>442</v>
      </c>
    </row>
    <row r="254" spans="2:65" s="1" customFormat="1" ht="24.2" customHeight="1">
      <c r="B254" s="138"/>
      <c r="C254" s="139" t="s">
        <v>443</v>
      </c>
      <c r="D254" s="139" t="s">
        <v>140</v>
      </c>
      <c r="E254" s="140" t="s">
        <v>444</v>
      </c>
      <c r="F254" s="141" t="s">
        <v>445</v>
      </c>
      <c r="G254" s="142" t="s">
        <v>229</v>
      </c>
      <c r="H254" s="143">
        <v>3</v>
      </c>
      <c r="I254" s="144"/>
      <c r="J254" s="145">
        <f t="shared" si="10"/>
        <v>0</v>
      </c>
      <c r="K254" s="146"/>
      <c r="L254" s="31"/>
      <c r="M254" s="147" t="s">
        <v>1</v>
      </c>
      <c r="N254" s="148" t="s">
        <v>41</v>
      </c>
      <c r="P254" s="149">
        <f t="shared" si="11"/>
        <v>0</v>
      </c>
      <c r="Q254" s="149">
        <v>0</v>
      </c>
      <c r="R254" s="149">
        <f t="shared" si="12"/>
        <v>0</v>
      </c>
      <c r="S254" s="149">
        <v>0</v>
      </c>
      <c r="T254" s="150">
        <f t="shared" si="13"/>
        <v>0</v>
      </c>
      <c r="AR254" s="151" t="s">
        <v>399</v>
      </c>
      <c r="AT254" s="151" t="s">
        <v>140</v>
      </c>
      <c r="AU254" s="151" t="s">
        <v>145</v>
      </c>
      <c r="AY254" s="16" t="s">
        <v>137</v>
      </c>
      <c r="BE254" s="152">
        <f t="shared" si="14"/>
        <v>0</v>
      </c>
      <c r="BF254" s="152">
        <f t="shared" si="15"/>
        <v>0</v>
      </c>
      <c r="BG254" s="152">
        <f t="shared" si="16"/>
        <v>0</v>
      </c>
      <c r="BH254" s="152">
        <f t="shared" si="17"/>
        <v>0</v>
      </c>
      <c r="BI254" s="152">
        <f t="shared" si="18"/>
        <v>0</v>
      </c>
      <c r="BJ254" s="16" t="s">
        <v>145</v>
      </c>
      <c r="BK254" s="152">
        <f t="shared" si="19"/>
        <v>0</v>
      </c>
      <c r="BL254" s="16" t="s">
        <v>399</v>
      </c>
      <c r="BM254" s="151" t="s">
        <v>446</v>
      </c>
    </row>
    <row r="255" spans="2:65" s="1" customFormat="1" ht="16.5" customHeight="1">
      <c r="B255" s="138"/>
      <c r="C255" s="161" t="s">
        <v>447</v>
      </c>
      <c r="D255" s="161" t="s">
        <v>173</v>
      </c>
      <c r="E255" s="162" t="s">
        <v>448</v>
      </c>
      <c r="F255" s="163" t="s">
        <v>449</v>
      </c>
      <c r="G255" s="164" t="s">
        <v>229</v>
      </c>
      <c r="H255" s="165">
        <v>1</v>
      </c>
      <c r="I255" s="166"/>
      <c r="J255" s="167">
        <f t="shared" si="10"/>
        <v>0</v>
      </c>
      <c r="K255" s="168"/>
      <c r="L255" s="169"/>
      <c r="M255" s="170" t="s">
        <v>1</v>
      </c>
      <c r="N255" s="171" t="s">
        <v>41</v>
      </c>
      <c r="P255" s="149">
        <f t="shared" si="11"/>
        <v>0</v>
      </c>
      <c r="Q255" s="149">
        <v>0</v>
      </c>
      <c r="R255" s="149">
        <f t="shared" si="12"/>
        <v>0</v>
      </c>
      <c r="S255" s="149">
        <v>0</v>
      </c>
      <c r="T255" s="150">
        <f t="shared" si="13"/>
        <v>0</v>
      </c>
      <c r="AR255" s="151" t="s">
        <v>404</v>
      </c>
      <c r="AT255" s="151" t="s">
        <v>173</v>
      </c>
      <c r="AU255" s="151" t="s">
        <v>145</v>
      </c>
      <c r="AY255" s="16" t="s">
        <v>137</v>
      </c>
      <c r="BE255" s="152">
        <f t="shared" si="14"/>
        <v>0</v>
      </c>
      <c r="BF255" s="152">
        <f t="shared" si="15"/>
        <v>0</v>
      </c>
      <c r="BG255" s="152">
        <f t="shared" si="16"/>
        <v>0</v>
      </c>
      <c r="BH255" s="152">
        <f t="shared" si="17"/>
        <v>0</v>
      </c>
      <c r="BI255" s="152">
        <f t="shared" si="18"/>
        <v>0</v>
      </c>
      <c r="BJ255" s="16" t="s">
        <v>145</v>
      </c>
      <c r="BK255" s="152">
        <f t="shared" si="19"/>
        <v>0</v>
      </c>
      <c r="BL255" s="16" t="s">
        <v>399</v>
      </c>
      <c r="BM255" s="151" t="s">
        <v>450</v>
      </c>
    </row>
    <row r="256" spans="2:65" s="1" customFormat="1" ht="16.5" customHeight="1">
      <c r="B256" s="138"/>
      <c r="C256" s="161" t="s">
        <v>451</v>
      </c>
      <c r="D256" s="161" t="s">
        <v>173</v>
      </c>
      <c r="E256" s="162" t="s">
        <v>452</v>
      </c>
      <c r="F256" s="163" t="s">
        <v>453</v>
      </c>
      <c r="G256" s="164" t="s">
        <v>229</v>
      </c>
      <c r="H256" s="165">
        <v>2</v>
      </c>
      <c r="I256" s="166"/>
      <c r="J256" s="167">
        <f t="shared" si="10"/>
        <v>0</v>
      </c>
      <c r="K256" s="168"/>
      <c r="L256" s="169"/>
      <c r="M256" s="170" t="s">
        <v>1</v>
      </c>
      <c r="N256" s="171" t="s">
        <v>41</v>
      </c>
      <c r="P256" s="149">
        <f t="shared" si="11"/>
        <v>0</v>
      </c>
      <c r="Q256" s="149">
        <v>0</v>
      </c>
      <c r="R256" s="149">
        <f t="shared" si="12"/>
        <v>0</v>
      </c>
      <c r="S256" s="149">
        <v>0</v>
      </c>
      <c r="T256" s="150">
        <f t="shared" si="13"/>
        <v>0</v>
      </c>
      <c r="AR256" s="151" t="s">
        <v>404</v>
      </c>
      <c r="AT256" s="151" t="s">
        <v>173</v>
      </c>
      <c r="AU256" s="151" t="s">
        <v>145</v>
      </c>
      <c r="AY256" s="16" t="s">
        <v>137</v>
      </c>
      <c r="BE256" s="152">
        <f t="shared" si="14"/>
        <v>0</v>
      </c>
      <c r="BF256" s="152">
        <f t="shared" si="15"/>
        <v>0</v>
      </c>
      <c r="BG256" s="152">
        <f t="shared" si="16"/>
        <v>0</v>
      </c>
      <c r="BH256" s="152">
        <f t="shared" si="17"/>
        <v>0</v>
      </c>
      <c r="BI256" s="152">
        <f t="shared" si="18"/>
        <v>0</v>
      </c>
      <c r="BJ256" s="16" t="s">
        <v>145</v>
      </c>
      <c r="BK256" s="152">
        <f t="shared" si="19"/>
        <v>0</v>
      </c>
      <c r="BL256" s="16" t="s">
        <v>399</v>
      </c>
      <c r="BM256" s="151" t="s">
        <v>454</v>
      </c>
    </row>
    <row r="257" spans="2:65" s="11" customFormat="1" ht="22.9" customHeight="1">
      <c r="B257" s="126"/>
      <c r="D257" s="127" t="s">
        <v>74</v>
      </c>
      <c r="E257" s="136" t="s">
        <v>455</v>
      </c>
      <c r="F257" s="136" t="s">
        <v>456</v>
      </c>
      <c r="I257" s="129"/>
      <c r="J257" s="137">
        <f>BK257</f>
        <v>0</v>
      </c>
      <c r="L257" s="126"/>
      <c r="M257" s="131"/>
      <c r="P257" s="132">
        <f>P258</f>
        <v>0</v>
      </c>
      <c r="R257" s="132">
        <f>R258</f>
        <v>0</v>
      </c>
      <c r="T257" s="133">
        <f>T258</f>
        <v>0</v>
      </c>
      <c r="AR257" s="127" t="s">
        <v>144</v>
      </c>
      <c r="AT257" s="134" t="s">
        <v>74</v>
      </c>
      <c r="AU257" s="134" t="s">
        <v>83</v>
      </c>
      <c r="AY257" s="127" t="s">
        <v>137</v>
      </c>
      <c r="BK257" s="135">
        <f>BK258</f>
        <v>0</v>
      </c>
    </row>
    <row r="258" spans="2:65" s="1" customFormat="1" ht="33" customHeight="1">
      <c r="B258" s="138"/>
      <c r="C258" s="139" t="s">
        <v>399</v>
      </c>
      <c r="D258" s="139" t="s">
        <v>140</v>
      </c>
      <c r="E258" s="140" t="s">
        <v>457</v>
      </c>
      <c r="F258" s="141" t="s">
        <v>458</v>
      </c>
      <c r="G258" s="142" t="s">
        <v>459</v>
      </c>
      <c r="H258" s="143">
        <v>10</v>
      </c>
      <c r="I258" s="144"/>
      <c r="J258" s="145">
        <f>ROUND(I258*H258,2)</f>
        <v>0</v>
      </c>
      <c r="K258" s="146"/>
      <c r="L258" s="31"/>
      <c r="M258" s="185" t="s">
        <v>1</v>
      </c>
      <c r="N258" s="186" t="s">
        <v>41</v>
      </c>
      <c r="O258" s="187"/>
      <c r="P258" s="188">
        <f>O258*H258</f>
        <v>0</v>
      </c>
      <c r="Q258" s="188">
        <v>0</v>
      </c>
      <c r="R258" s="188">
        <f>Q258*H258</f>
        <v>0</v>
      </c>
      <c r="S258" s="188">
        <v>0</v>
      </c>
      <c r="T258" s="189">
        <f>S258*H258</f>
        <v>0</v>
      </c>
      <c r="AR258" s="151" t="s">
        <v>460</v>
      </c>
      <c r="AT258" s="151" t="s">
        <v>140</v>
      </c>
      <c r="AU258" s="151" t="s">
        <v>145</v>
      </c>
      <c r="AY258" s="16" t="s">
        <v>137</v>
      </c>
      <c r="BE258" s="152">
        <f>IF(N258="základná",J258,0)</f>
        <v>0</v>
      </c>
      <c r="BF258" s="152">
        <f>IF(N258="znížená",J258,0)</f>
        <v>0</v>
      </c>
      <c r="BG258" s="152">
        <f>IF(N258="zákl. prenesená",J258,0)</f>
        <v>0</v>
      </c>
      <c r="BH258" s="152">
        <f>IF(N258="zníž. prenesená",J258,0)</f>
        <v>0</v>
      </c>
      <c r="BI258" s="152">
        <f>IF(N258="nulová",J258,0)</f>
        <v>0</v>
      </c>
      <c r="BJ258" s="16" t="s">
        <v>145</v>
      </c>
      <c r="BK258" s="152">
        <f>ROUND(I258*H258,2)</f>
        <v>0</v>
      </c>
      <c r="BL258" s="16" t="s">
        <v>460</v>
      </c>
      <c r="BM258" s="151" t="s">
        <v>461</v>
      </c>
    </row>
    <row r="259" spans="2:65" s="1" customFormat="1" ht="6.95" customHeight="1">
      <c r="B259" s="46"/>
      <c r="C259" s="47"/>
      <c r="D259" s="47"/>
      <c r="E259" s="47"/>
      <c r="F259" s="47"/>
      <c r="G259" s="47"/>
      <c r="H259" s="47"/>
      <c r="I259" s="47"/>
      <c r="J259" s="47"/>
      <c r="K259" s="47"/>
      <c r="L259" s="31"/>
    </row>
  </sheetData>
  <autoFilter ref="C130:K258" xr:uid="{00000000-0009-0000-0000-000001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73"/>
  <sheetViews>
    <sheetView showGridLines="0" topLeftCell="A143" workbookViewId="0">
      <selection activeCell="I237" sqref="I237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1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87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4.95" customHeight="1">
      <c r="B4" s="19"/>
      <c r="D4" s="20" t="s">
        <v>100</v>
      </c>
      <c r="L4" s="19"/>
      <c r="M4" s="90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16.5" customHeight="1">
      <c r="B7" s="19"/>
      <c r="E7" s="232" t="str">
        <f>'Rekapitulácia stavby'!K6</f>
        <v>Rekonštrukcia striech ubytovacích blokov a spojovacej chodby</v>
      </c>
      <c r="F7" s="233"/>
      <c r="G7" s="233"/>
      <c r="H7" s="233"/>
      <c r="L7" s="19"/>
    </row>
    <row r="8" spans="2:46" s="1" customFormat="1" ht="12" customHeight="1">
      <c r="B8" s="31"/>
      <c r="D8" s="26" t="s">
        <v>101</v>
      </c>
      <c r="L8" s="31"/>
    </row>
    <row r="9" spans="2:46" s="1" customFormat="1" ht="16.5" customHeight="1">
      <c r="B9" s="31"/>
      <c r="E9" s="190" t="s">
        <v>462</v>
      </c>
      <c r="F9" s="234"/>
      <c r="G9" s="234"/>
      <c r="H9" s="234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10. 4. 2024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">
        <v>1</v>
      </c>
      <c r="L14" s="31"/>
    </row>
    <row r="15" spans="2:46" s="1" customFormat="1" ht="18" customHeight="1">
      <c r="B15" s="31"/>
      <c r="E15" s="24" t="s">
        <v>25</v>
      </c>
      <c r="I15" s="26" t="s">
        <v>26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5" t="str">
        <f>'Rekapitulácia stavby'!E14</f>
        <v>Vyplň údaj</v>
      </c>
      <c r="F18" s="212"/>
      <c r="G18" s="212"/>
      <c r="H18" s="212"/>
      <c r="I18" s="26" t="s">
        <v>26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tr">
        <f>IF('Rekapitulácia stavby'!AN19="","",'Rekapitulácia stavby'!AN19)</f>
        <v/>
      </c>
      <c r="L23" s="31"/>
    </row>
    <row r="24" spans="2:12" s="1" customFormat="1" ht="18" customHeight="1">
      <c r="B24" s="31"/>
      <c r="E24" s="24" t="str">
        <f>IF('Rekapitulácia stavby'!E20="","",'Rekapitulácia stavby'!E20)</f>
        <v xml:space="preserve"> </v>
      </c>
      <c r="I24" s="26" t="s">
        <v>26</v>
      </c>
      <c r="J24" s="24" t="str">
        <f>IF('Rekapitulácia stavby'!AN20="","",'Rekapitulácia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16.5" customHeight="1">
      <c r="B27" s="91"/>
      <c r="E27" s="217" t="s">
        <v>1</v>
      </c>
      <c r="F27" s="217"/>
      <c r="G27" s="217"/>
      <c r="H27" s="217"/>
      <c r="L27" s="91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35</v>
      </c>
      <c r="J30" s="68">
        <f>ROUND(J131,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5" customHeight="1">
      <c r="B33" s="31"/>
      <c r="D33" s="57" t="s">
        <v>39</v>
      </c>
      <c r="E33" s="36" t="s">
        <v>40</v>
      </c>
      <c r="F33" s="93">
        <f>ROUND((SUM(BE131:BE272)),  2)</f>
        <v>0</v>
      </c>
      <c r="G33" s="94"/>
      <c r="H33" s="94"/>
      <c r="I33" s="95">
        <v>0.2</v>
      </c>
      <c r="J33" s="93">
        <f>ROUND(((SUM(BE131:BE272))*I33),  2)</f>
        <v>0</v>
      </c>
      <c r="L33" s="31"/>
    </row>
    <row r="34" spans="2:12" s="1" customFormat="1" ht="14.45" customHeight="1">
      <c r="B34" s="31"/>
      <c r="E34" s="36" t="s">
        <v>41</v>
      </c>
      <c r="F34" s="93">
        <f>ROUND((SUM(BF131:BF272)),  2)</f>
        <v>0</v>
      </c>
      <c r="G34" s="94"/>
      <c r="H34" s="94"/>
      <c r="I34" s="95">
        <v>0.2</v>
      </c>
      <c r="J34" s="93">
        <f>ROUND(((SUM(BF131:BF272))*I34),  2)</f>
        <v>0</v>
      </c>
      <c r="L34" s="31"/>
    </row>
    <row r="35" spans="2:12" s="1" customFormat="1" ht="14.45" hidden="1" customHeight="1">
      <c r="B35" s="31"/>
      <c r="E35" s="26" t="s">
        <v>42</v>
      </c>
      <c r="F35" s="96">
        <f>ROUND((SUM(BG131:BG272)),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43</v>
      </c>
      <c r="F36" s="96">
        <f>ROUND((SUM(BH131:BH272)),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44</v>
      </c>
      <c r="F37" s="93">
        <f>ROUND((SUM(BI131:BI272)),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45</v>
      </c>
      <c r="E39" s="59"/>
      <c r="F39" s="59"/>
      <c r="G39" s="100" t="s">
        <v>46</v>
      </c>
      <c r="H39" s="101" t="s">
        <v>47</v>
      </c>
      <c r="I39" s="59"/>
      <c r="J39" s="102">
        <f>SUM(J30:J37)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5" t="s">
        <v>50</v>
      </c>
      <c r="E61" s="33"/>
      <c r="F61" s="104" t="s">
        <v>51</v>
      </c>
      <c r="G61" s="45" t="s">
        <v>50</v>
      </c>
      <c r="H61" s="33"/>
      <c r="I61" s="33"/>
      <c r="J61" s="105" t="s">
        <v>51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5" t="s">
        <v>50</v>
      </c>
      <c r="E76" s="33"/>
      <c r="F76" s="104" t="s">
        <v>51</v>
      </c>
      <c r="G76" s="45" t="s">
        <v>50</v>
      </c>
      <c r="H76" s="33"/>
      <c r="I76" s="33"/>
      <c r="J76" s="105" t="s">
        <v>51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103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16.5" customHeight="1">
      <c r="B85" s="31"/>
      <c r="E85" s="232" t="str">
        <f>E7</f>
        <v>Rekonštrukcia striech ubytovacích blokov a spojovacej chodby</v>
      </c>
      <c r="F85" s="233"/>
      <c r="G85" s="233"/>
      <c r="H85" s="233"/>
      <c r="L85" s="31"/>
    </row>
    <row r="86" spans="2:47" s="1" customFormat="1" ht="12" customHeight="1">
      <c r="B86" s="31"/>
      <c r="C86" s="26" t="s">
        <v>101</v>
      </c>
      <c r="L86" s="31"/>
    </row>
    <row r="87" spans="2:47" s="1" customFormat="1" ht="16.5" customHeight="1">
      <c r="B87" s="31"/>
      <c r="E87" s="190" t="str">
        <f>E9</f>
        <v>03/2024-A6 - Blok A6</v>
      </c>
      <c r="F87" s="234"/>
      <c r="G87" s="234"/>
      <c r="H87" s="234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Tornaľa</v>
      </c>
      <c r="I89" s="26" t="s">
        <v>21</v>
      </c>
      <c r="J89" s="54" t="str">
        <f>IF(J12="","",J12)</f>
        <v>10. 4. 2024</v>
      </c>
      <c r="L89" s="31"/>
    </row>
    <row r="90" spans="2:47" s="1" customFormat="1" ht="6.95" customHeight="1">
      <c r="B90" s="31"/>
      <c r="L90" s="31"/>
    </row>
    <row r="91" spans="2:47" s="1" customFormat="1" ht="40.15" customHeight="1">
      <c r="B91" s="31"/>
      <c r="C91" s="26" t="s">
        <v>23</v>
      </c>
      <c r="F91" s="24" t="str">
        <f>E15</f>
        <v>DD a DSS Tornaľa</v>
      </c>
      <c r="I91" s="26" t="s">
        <v>29</v>
      </c>
      <c r="J91" s="29" t="str">
        <f>E21</f>
        <v>STAVOMAT RS s.r.o., Rimavská Sobota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104</v>
      </c>
      <c r="D94" s="98"/>
      <c r="E94" s="98"/>
      <c r="F94" s="98"/>
      <c r="G94" s="98"/>
      <c r="H94" s="98"/>
      <c r="I94" s="98"/>
      <c r="J94" s="107" t="s">
        <v>105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106</v>
      </c>
      <c r="J96" s="68">
        <f>J131</f>
        <v>0</v>
      </c>
      <c r="L96" s="31"/>
      <c r="AU96" s="16" t="s">
        <v>107</v>
      </c>
    </row>
    <row r="97" spans="2:12" s="8" customFormat="1" ht="24.95" customHeight="1">
      <c r="B97" s="109"/>
      <c r="D97" s="110" t="s">
        <v>108</v>
      </c>
      <c r="E97" s="111"/>
      <c r="F97" s="111"/>
      <c r="G97" s="111"/>
      <c r="H97" s="111"/>
      <c r="I97" s="111"/>
      <c r="J97" s="112">
        <f>J132</f>
        <v>0</v>
      </c>
      <c r="L97" s="109"/>
    </row>
    <row r="98" spans="2:12" s="9" customFormat="1" ht="19.899999999999999" customHeight="1">
      <c r="B98" s="113"/>
      <c r="D98" s="114" t="s">
        <v>109</v>
      </c>
      <c r="E98" s="115"/>
      <c r="F98" s="115"/>
      <c r="G98" s="115"/>
      <c r="H98" s="115"/>
      <c r="I98" s="115"/>
      <c r="J98" s="116">
        <f>J133</f>
        <v>0</v>
      </c>
      <c r="L98" s="113"/>
    </row>
    <row r="99" spans="2:12" s="9" customFormat="1" ht="19.899999999999999" customHeight="1">
      <c r="B99" s="113"/>
      <c r="D99" s="114" t="s">
        <v>110</v>
      </c>
      <c r="E99" s="115"/>
      <c r="F99" s="115"/>
      <c r="G99" s="115"/>
      <c r="H99" s="115"/>
      <c r="I99" s="115"/>
      <c r="J99" s="116">
        <f>J142</f>
        <v>0</v>
      </c>
      <c r="L99" s="113"/>
    </row>
    <row r="100" spans="2:12" s="9" customFormat="1" ht="19.899999999999999" customHeight="1">
      <c r="B100" s="113"/>
      <c r="D100" s="114" t="s">
        <v>111</v>
      </c>
      <c r="E100" s="115"/>
      <c r="F100" s="115"/>
      <c r="G100" s="115"/>
      <c r="H100" s="115"/>
      <c r="I100" s="115"/>
      <c r="J100" s="116">
        <f>J147</f>
        <v>0</v>
      </c>
      <c r="L100" s="113"/>
    </row>
    <row r="101" spans="2:12" s="9" customFormat="1" ht="19.899999999999999" customHeight="1">
      <c r="B101" s="113"/>
      <c r="D101" s="114" t="s">
        <v>112</v>
      </c>
      <c r="E101" s="115"/>
      <c r="F101" s="115"/>
      <c r="G101" s="115"/>
      <c r="H101" s="115"/>
      <c r="I101" s="115"/>
      <c r="J101" s="116">
        <f>J152</f>
        <v>0</v>
      </c>
      <c r="L101" s="113"/>
    </row>
    <row r="102" spans="2:12" s="9" customFormat="1" ht="19.899999999999999" customHeight="1">
      <c r="B102" s="113"/>
      <c r="D102" s="114" t="s">
        <v>113</v>
      </c>
      <c r="E102" s="115"/>
      <c r="F102" s="115"/>
      <c r="G102" s="115"/>
      <c r="H102" s="115"/>
      <c r="I102" s="115"/>
      <c r="J102" s="116">
        <f>J156</f>
        <v>0</v>
      </c>
      <c r="L102" s="113"/>
    </row>
    <row r="103" spans="2:12" s="8" customFormat="1" ht="24.95" customHeight="1">
      <c r="B103" s="109"/>
      <c r="D103" s="110" t="s">
        <v>114</v>
      </c>
      <c r="E103" s="111"/>
      <c r="F103" s="111"/>
      <c r="G103" s="111"/>
      <c r="H103" s="111"/>
      <c r="I103" s="111"/>
      <c r="J103" s="112">
        <f>J158</f>
        <v>0</v>
      </c>
      <c r="L103" s="109"/>
    </row>
    <row r="104" spans="2:12" s="9" customFormat="1" ht="19.899999999999999" customHeight="1">
      <c r="B104" s="113"/>
      <c r="D104" s="114" t="s">
        <v>115</v>
      </c>
      <c r="E104" s="115"/>
      <c r="F104" s="115"/>
      <c r="G104" s="115"/>
      <c r="H104" s="115"/>
      <c r="I104" s="115"/>
      <c r="J104" s="116">
        <f>J159</f>
        <v>0</v>
      </c>
      <c r="L104" s="113"/>
    </row>
    <row r="105" spans="2:12" s="9" customFormat="1" ht="19.899999999999999" customHeight="1">
      <c r="B105" s="113"/>
      <c r="D105" s="114" t="s">
        <v>116</v>
      </c>
      <c r="E105" s="115"/>
      <c r="F105" s="115"/>
      <c r="G105" s="115"/>
      <c r="H105" s="115"/>
      <c r="I105" s="115"/>
      <c r="J105" s="116">
        <f>J176</f>
        <v>0</v>
      </c>
      <c r="L105" s="113"/>
    </row>
    <row r="106" spans="2:12" s="9" customFormat="1" ht="19.899999999999999" customHeight="1">
      <c r="B106" s="113"/>
      <c r="D106" s="114" t="s">
        <v>117</v>
      </c>
      <c r="E106" s="115"/>
      <c r="F106" s="115"/>
      <c r="G106" s="115"/>
      <c r="H106" s="115"/>
      <c r="I106" s="115"/>
      <c r="J106" s="116">
        <f>J182</f>
        <v>0</v>
      </c>
      <c r="L106" s="113"/>
    </row>
    <row r="107" spans="2:12" s="9" customFormat="1" ht="19.899999999999999" customHeight="1">
      <c r="B107" s="113"/>
      <c r="D107" s="114" t="s">
        <v>118</v>
      </c>
      <c r="E107" s="115"/>
      <c r="F107" s="115"/>
      <c r="G107" s="115"/>
      <c r="H107" s="115"/>
      <c r="I107" s="115"/>
      <c r="J107" s="116">
        <f>J207</f>
        <v>0</v>
      </c>
      <c r="L107" s="113"/>
    </row>
    <row r="108" spans="2:12" s="9" customFormat="1" ht="19.899999999999999" customHeight="1">
      <c r="B108" s="113"/>
      <c r="D108" s="114" t="s">
        <v>119</v>
      </c>
      <c r="E108" s="115"/>
      <c r="F108" s="115"/>
      <c r="G108" s="115"/>
      <c r="H108" s="115"/>
      <c r="I108" s="115"/>
      <c r="J108" s="116">
        <f>J238</f>
        <v>0</v>
      </c>
      <c r="L108" s="113"/>
    </row>
    <row r="109" spans="2:12" s="8" customFormat="1" ht="24.95" customHeight="1">
      <c r="B109" s="109"/>
      <c r="D109" s="110" t="s">
        <v>120</v>
      </c>
      <c r="E109" s="111"/>
      <c r="F109" s="111"/>
      <c r="G109" s="111"/>
      <c r="H109" s="111"/>
      <c r="I109" s="111"/>
      <c r="J109" s="112">
        <f>J241</f>
        <v>0</v>
      </c>
      <c r="L109" s="109"/>
    </row>
    <row r="110" spans="2:12" s="9" customFormat="1" ht="19.899999999999999" customHeight="1">
      <c r="B110" s="113"/>
      <c r="D110" s="114" t="s">
        <v>121</v>
      </c>
      <c r="E110" s="115"/>
      <c r="F110" s="115"/>
      <c r="G110" s="115"/>
      <c r="H110" s="115"/>
      <c r="I110" s="115"/>
      <c r="J110" s="116">
        <f>J242</f>
        <v>0</v>
      </c>
      <c r="L110" s="113"/>
    </row>
    <row r="111" spans="2:12" s="9" customFormat="1" ht="19.899999999999999" customHeight="1">
      <c r="B111" s="113"/>
      <c r="D111" s="114" t="s">
        <v>122</v>
      </c>
      <c r="E111" s="115"/>
      <c r="F111" s="115"/>
      <c r="G111" s="115"/>
      <c r="H111" s="115"/>
      <c r="I111" s="115"/>
      <c r="J111" s="116">
        <f>J271</f>
        <v>0</v>
      </c>
      <c r="L111" s="113"/>
    </row>
    <row r="112" spans="2:12" s="1" customFormat="1" ht="21.75" customHeight="1">
      <c r="B112" s="31"/>
      <c r="L112" s="31"/>
    </row>
    <row r="113" spans="2:12" s="1" customFormat="1" ht="6.95" customHeight="1"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31"/>
    </row>
    <row r="117" spans="2:12" s="1" customFormat="1" ht="6.95" customHeight="1">
      <c r="B117" s="48"/>
      <c r="C117" s="49"/>
      <c r="D117" s="49"/>
      <c r="E117" s="49"/>
      <c r="F117" s="49"/>
      <c r="G117" s="49"/>
      <c r="H117" s="49"/>
      <c r="I117" s="49"/>
      <c r="J117" s="49"/>
      <c r="K117" s="49"/>
      <c r="L117" s="31"/>
    </row>
    <row r="118" spans="2:12" s="1" customFormat="1" ht="24.95" customHeight="1">
      <c r="B118" s="31"/>
      <c r="C118" s="20" t="s">
        <v>123</v>
      </c>
      <c r="L118" s="31"/>
    </row>
    <row r="119" spans="2:12" s="1" customFormat="1" ht="6.95" customHeight="1">
      <c r="B119" s="31"/>
      <c r="L119" s="31"/>
    </row>
    <row r="120" spans="2:12" s="1" customFormat="1" ht="12" customHeight="1">
      <c r="B120" s="31"/>
      <c r="C120" s="26" t="s">
        <v>15</v>
      </c>
      <c r="L120" s="31"/>
    </row>
    <row r="121" spans="2:12" s="1" customFormat="1" ht="16.5" customHeight="1">
      <c r="B121" s="31"/>
      <c r="E121" s="232" t="str">
        <f>E7</f>
        <v>Rekonštrukcia striech ubytovacích blokov a spojovacej chodby</v>
      </c>
      <c r="F121" s="233"/>
      <c r="G121" s="233"/>
      <c r="H121" s="233"/>
      <c r="L121" s="31"/>
    </row>
    <row r="122" spans="2:12" s="1" customFormat="1" ht="12" customHeight="1">
      <c r="B122" s="31"/>
      <c r="C122" s="26" t="s">
        <v>101</v>
      </c>
      <c r="L122" s="31"/>
    </row>
    <row r="123" spans="2:12" s="1" customFormat="1" ht="16.5" customHeight="1">
      <c r="B123" s="31"/>
      <c r="E123" s="190" t="str">
        <f>E9</f>
        <v>03/2024-A6 - Blok A6</v>
      </c>
      <c r="F123" s="234"/>
      <c r="G123" s="234"/>
      <c r="H123" s="234"/>
      <c r="L123" s="31"/>
    </row>
    <row r="124" spans="2:12" s="1" customFormat="1" ht="6.95" customHeight="1">
      <c r="B124" s="31"/>
      <c r="L124" s="31"/>
    </row>
    <row r="125" spans="2:12" s="1" customFormat="1" ht="12" customHeight="1">
      <c r="B125" s="31"/>
      <c r="C125" s="26" t="s">
        <v>19</v>
      </c>
      <c r="F125" s="24" t="str">
        <f>F12</f>
        <v>Tornaľa</v>
      </c>
      <c r="I125" s="26" t="s">
        <v>21</v>
      </c>
      <c r="J125" s="54" t="str">
        <f>IF(J12="","",J12)</f>
        <v>10. 4. 2024</v>
      </c>
      <c r="L125" s="31"/>
    </row>
    <row r="126" spans="2:12" s="1" customFormat="1" ht="6.95" customHeight="1">
      <c r="B126" s="31"/>
      <c r="L126" s="31"/>
    </row>
    <row r="127" spans="2:12" s="1" customFormat="1" ht="40.15" customHeight="1">
      <c r="B127" s="31"/>
      <c r="C127" s="26" t="s">
        <v>23</v>
      </c>
      <c r="F127" s="24" t="str">
        <f>E15</f>
        <v>DD a DSS Tornaľa</v>
      </c>
      <c r="I127" s="26" t="s">
        <v>29</v>
      </c>
      <c r="J127" s="29" t="str">
        <f>E21</f>
        <v>STAVOMAT RS s.r.o., Rimavská Sobota</v>
      </c>
      <c r="L127" s="31"/>
    </row>
    <row r="128" spans="2:12" s="1" customFormat="1" ht="15.2" customHeight="1">
      <c r="B128" s="31"/>
      <c r="C128" s="26" t="s">
        <v>27</v>
      </c>
      <c r="F128" s="24" t="str">
        <f>IF(E18="","",E18)</f>
        <v>Vyplň údaj</v>
      </c>
      <c r="I128" s="26" t="s">
        <v>32</v>
      </c>
      <c r="J128" s="29" t="str">
        <f>E24</f>
        <v xml:space="preserve"> </v>
      </c>
      <c r="L128" s="31"/>
    </row>
    <row r="129" spans="2:65" s="1" customFormat="1" ht="10.35" customHeight="1">
      <c r="B129" s="31"/>
      <c r="L129" s="31"/>
    </row>
    <row r="130" spans="2:65" s="10" customFormat="1" ht="29.25" customHeight="1">
      <c r="B130" s="117"/>
      <c r="C130" s="118" t="s">
        <v>124</v>
      </c>
      <c r="D130" s="119" t="s">
        <v>60</v>
      </c>
      <c r="E130" s="119" t="s">
        <v>56</v>
      </c>
      <c r="F130" s="119" t="s">
        <v>57</v>
      </c>
      <c r="G130" s="119" t="s">
        <v>125</v>
      </c>
      <c r="H130" s="119" t="s">
        <v>126</v>
      </c>
      <c r="I130" s="119" t="s">
        <v>127</v>
      </c>
      <c r="J130" s="120" t="s">
        <v>105</v>
      </c>
      <c r="K130" s="121" t="s">
        <v>128</v>
      </c>
      <c r="L130" s="117"/>
      <c r="M130" s="61" t="s">
        <v>1</v>
      </c>
      <c r="N130" s="62" t="s">
        <v>39</v>
      </c>
      <c r="O130" s="62" t="s">
        <v>129</v>
      </c>
      <c r="P130" s="62" t="s">
        <v>130</v>
      </c>
      <c r="Q130" s="62" t="s">
        <v>131</v>
      </c>
      <c r="R130" s="62" t="s">
        <v>132</v>
      </c>
      <c r="S130" s="62" t="s">
        <v>133</v>
      </c>
      <c r="T130" s="63" t="s">
        <v>134</v>
      </c>
    </row>
    <row r="131" spans="2:65" s="1" customFormat="1" ht="22.9" customHeight="1">
      <c r="B131" s="31"/>
      <c r="C131" s="66" t="s">
        <v>106</v>
      </c>
      <c r="J131" s="122">
        <f>BK131</f>
        <v>0</v>
      </c>
      <c r="L131" s="31"/>
      <c r="M131" s="64"/>
      <c r="N131" s="55"/>
      <c r="O131" s="55"/>
      <c r="P131" s="123">
        <f>P132+P158+P241</f>
        <v>0</v>
      </c>
      <c r="Q131" s="55"/>
      <c r="R131" s="123">
        <f>R132+R158+R241</f>
        <v>35.411658769750012</v>
      </c>
      <c r="S131" s="55"/>
      <c r="T131" s="124">
        <f>T132+T158+T241</f>
        <v>2.5637512500000001</v>
      </c>
      <c r="AT131" s="16" t="s">
        <v>74</v>
      </c>
      <c r="AU131" s="16" t="s">
        <v>107</v>
      </c>
      <c r="BK131" s="125">
        <f>BK132+BK158+BK241</f>
        <v>0</v>
      </c>
    </row>
    <row r="132" spans="2:65" s="11" customFormat="1" ht="25.9" customHeight="1">
      <c r="B132" s="126"/>
      <c r="D132" s="127" t="s">
        <v>74</v>
      </c>
      <c r="E132" s="128" t="s">
        <v>135</v>
      </c>
      <c r="F132" s="128" t="s">
        <v>136</v>
      </c>
      <c r="I132" s="129"/>
      <c r="J132" s="130">
        <f>BK132</f>
        <v>0</v>
      </c>
      <c r="L132" s="126"/>
      <c r="M132" s="131"/>
      <c r="P132" s="132">
        <f>P133+P142+P147+P152+P156</f>
        <v>0</v>
      </c>
      <c r="R132" s="132">
        <f>R133+R142+R147+R152+R156</f>
        <v>24.161942170260005</v>
      </c>
      <c r="T132" s="133">
        <f>T133+T142+T147+T152+T156</f>
        <v>0</v>
      </c>
      <c r="AR132" s="127" t="s">
        <v>83</v>
      </c>
      <c r="AT132" s="134" t="s">
        <v>74</v>
      </c>
      <c r="AU132" s="134" t="s">
        <v>75</v>
      </c>
      <c r="AY132" s="127" t="s">
        <v>137</v>
      </c>
      <c r="BK132" s="135">
        <f>BK133+BK142+BK147+BK152+BK156</f>
        <v>0</v>
      </c>
    </row>
    <row r="133" spans="2:65" s="11" customFormat="1" ht="22.9" customHeight="1">
      <c r="B133" s="126"/>
      <c r="D133" s="127" t="s">
        <v>74</v>
      </c>
      <c r="E133" s="136" t="s">
        <v>138</v>
      </c>
      <c r="F133" s="136" t="s">
        <v>139</v>
      </c>
      <c r="I133" s="129"/>
      <c r="J133" s="137">
        <f>BK133</f>
        <v>0</v>
      </c>
      <c r="L133" s="126"/>
      <c r="M133" s="131"/>
      <c r="P133" s="132">
        <f>SUM(P134:P141)</f>
        <v>0</v>
      </c>
      <c r="R133" s="132">
        <f>SUM(R134:R141)</f>
        <v>15.881977270260002</v>
      </c>
      <c r="T133" s="133">
        <f>SUM(T134:T141)</f>
        <v>0</v>
      </c>
      <c r="AR133" s="127" t="s">
        <v>83</v>
      </c>
      <c r="AT133" s="134" t="s">
        <v>74</v>
      </c>
      <c r="AU133" s="134" t="s">
        <v>83</v>
      </c>
      <c r="AY133" s="127" t="s">
        <v>137</v>
      </c>
      <c r="BK133" s="135">
        <f>SUM(BK134:BK141)</f>
        <v>0</v>
      </c>
    </row>
    <row r="134" spans="2:65" s="1" customFormat="1" ht="24.2" customHeight="1">
      <c r="B134" s="138"/>
      <c r="C134" s="139" t="s">
        <v>83</v>
      </c>
      <c r="D134" s="139" t="s">
        <v>140</v>
      </c>
      <c r="E134" s="140" t="s">
        <v>141</v>
      </c>
      <c r="F134" s="141" t="s">
        <v>142</v>
      </c>
      <c r="G134" s="142" t="s">
        <v>143</v>
      </c>
      <c r="H134" s="143">
        <v>5.3630000000000004</v>
      </c>
      <c r="I134" s="144"/>
      <c r="J134" s="145">
        <f>ROUND(I134*H134,2)</f>
        <v>0</v>
      </c>
      <c r="K134" s="146"/>
      <c r="L134" s="31"/>
      <c r="M134" s="147" t="s">
        <v>1</v>
      </c>
      <c r="N134" s="148" t="s">
        <v>41</v>
      </c>
      <c r="P134" s="149">
        <f>O134*H134</f>
        <v>0</v>
      </c>
      <c r="Q134" s="149">
        <v>2.2119</v>
      </c>
      <c r="R134" s="149">
        <f>Q134*H134</f>
        <v>11.8624197</v>
      </c>
      <c r="S134" s="149">
        <v>0</v>
      </c>
      <c r="T134" s="150">
        <f>S134*H134</f>
        <v>0</v>
      </c>
      <c r="AR134" s="151" t="s">
        <v>144</v>
      </c>
      <c r="AT134" s="151" t="s">
        <v>140</v>
      </c>
      <c r="AU134" s="151" t="s">
        <v>145</v>
      </c>
      <c r="AY134" s="16" t="s">
        <v>137</v>
      </c>
      <c r="BE134" s="152">
        <f>IF(N134="základná",J134,0)</f>
        <v>0</v>
      </c>
      <c r="BF134" s="152">
        <f>IF(N134="znížená",J134,0)</f>
        <v>0</v>
      </c>
      <c r="BG134" s="152">
        <f>IF(N134="zákl. prenesená",J134,0)</f>
        <v>0</v>
      </c>
      <c r="BH134" s="152">
        <f>IF(N134="zníž. prenesená",J134,0)</f>
        <v>0</v>
      </c>
      <c r="BI134" s="152">
        <f>IF(N134="nulová",J134,0)</f>
        <v>0</v>
      </c>
      <c r="BJ134" s="16" t="s">
        <v>145</v>
      </c>
      <c r="BK134" s="152">
        <f>ROUND(I134*H134,2)</f>
        <v>0</v>
      </c>
      <c r="BL134" s="16" t="s">
        <v>144</v>
      </c>
      <c r="BM134" s="151" t="s">
        <v>463</v>
      </c>
    </row>
    <row r="135" spans="2:65" s="12" customFormat="1" ht="22.5">
      <c r="B135" s="153"/>
      <c r="D135" s="154" t="s">
        <v>147</v>
      </c>
      <c r="E135" s="155" t="s">
        <v>1</v>
      </c>
      <c r="F135" s="156" t="s">
        <v>148</v>
      </c>
      <c r="H135" s="157">
        <v>5.3630000000000004</v>
      </c>
      <c r="I135" s="158"/>
      <c r="L135" s="153"/>
      <c r="M135" s="159"/>
      <c r="T135" s="160"/>
      <c r="AT135" s="155" t="s">
        <v>147</v>
      </c>
      <c r="AU135" s="155" t="s">
        <v>145</v>
      </c>
      <c r="AV135" s="12" t="s">
        <v>145</v>
      </c>
      <c r="AW135" s="12" t="s">
        <v>31</v>
      </c>
      <c r="AX135" s="12" t="s">
        <v>83</v>
      </c>
      <c r="AY135" s="155" t="s">
        <v>137</v>
      </c>
    </row>
    <row r="136" spans="2:65" s="1" customFormat="1" ht="24.2" customHeight="1">
      <c r="B136" s="138"/>
      <c r="C136" s="139" t="s">
        <v>145</v>
      </c>
      <c r="D136" s="139" t="s">
        <v>140</v>
      </c>
      <c r="E136" s="140" t="s">
        <v>149</v>
      </c>
      <c r="F136" s="141" t="s">
        <v>150</v>
      </c>
      <c r="G136" s="142" t="s">
        <v>151</v>
      </c>
      <c r="H136" s="143">
        <v>38.201999999999998</v>
      </c>
      <c r="I136" s="144"/>
      <c r="J136" s="145">
        <f>ROUND(I136*H136,2)</f>
        <v>0</v>
      </c>
      <c r="K136" s="146"/>
      <c r="L136" s="31"/>
      <c r="M136" s="147" t="s">
        <v>1</v>
      </c>
      <c r="N136" s="148" t="s">
        <v>41</v>
      </c>
      <c r="P136" s="149">
        <f>O136*H136</f>
        <v>0</v>
      </c>
      <c r="Q136" s="149">
        <v>3.96E-3</v>
      </c>
      <c r="R136" s="149">
        <f>Q136*H136</f>
        <v>0.15127991999999998</v>
      </c>
      <c r="S136" s="149">
        <v>0</v>
      </c>
      <c r="T136" s="150">
        <f>S136*H136</f>
        <v>0</v>
      </c>
      <c r="AR136" s="151" t="s">
        <v>144</v>
      </c>
      <c r="AT136" s="151" t="s">
        <v>140</v>
      </c>
      <c r="AU136" s="151" t="s">
        <v>145</v>
      </c>
      <c r="AY136" s="16" t="s">
        <v>137</v>
      </c>
      <c r="BE136" s="152">
        <f>IF(N136="základná",J136,0)</f>
        <v>0</v>
      </c>
      <c r="BF136" s="152">
        <f>IF(N136="znížená",J136,0)</f>
        <v>0</v>
      </c>
      <c r="BG136" s="152">
        <f>IF(N136="zákl. prenesená",J136,0)</f>
        <v>0</v>
      </c>
      <c r="BH136" s="152">
        <f>IF(N136="zníž. prenesená",J136,0)</f>
        <v>0</v>
      </c>
      <c r="BI136" s="152">
        <f>IF(N136="nulová",J136,0)</f>
        <v>0</v>
      </c>
      <c r="BJ136" s="16" t="s">
        <v>145</v>
      </c>
      <c r="BK136" s="152">
        <f>ROUND(I136*H136,2)</f>
        <v>0</v>
      </c>
      <c r="BL136" s="16" t="s">
        <v>144</v>
      </c>
      <c r="BM136" s="151" t="s">
        <v>464</v>
      </c>
    </row>
    <row r="137" spans="2:65" s="12" customFormat="1" ht="11.25">
      <c r="B137" s="153"/>
      <c r="D137" s="154" t="s">
        <v>147</v>
      </c>
      <c r="E137" s="155" t="s">
        <v>1</v>
      </c>
      <c r="F137" s="156" t="s">
        <v>153</v>
      </c>
      <c r="H137" s="157">
        <v>38.201999999999998</v>
      </c>
      <c r="I137" s="158"/>
      <c r="L137" s="153"/>
      <c r="M137" s="159"/>
      <c r="T137" s="160"/>
      <c r="AT137" s="155" t="s">
        <v>147</v>
      </c>
      <c r="AU137" s="155" t="s">
        <v>145</v>
      </c>
      <c r="AV137" s="12" t="s">
        <v>145</v>
      </c>
      <c r="AW137" s="12" t="s">
        <v>31</v>
      </c>
      <c r="AX137" s="12" t="s">
        <v>83</v>
      </c>
      <c r="AY137" s="155" t="s">
        <v>137</v>
      </c>
    </row>
    <row r="138" spans="2:65" s="1" customFormat="1" ht="24.2" customHeight="1">
      <c r="B138" s="138"/>
      <c r="C138" s="139" t="s">
        <v>138</v>
      </c>
      <c r="D138" s="139" t="s">
        <v>140</v>
      </c>
      <c r="E138" s="140" t="s">
        <v>154</v>
      </c>
      <c r="F138" s="141" t="s">
        <v>155</v>
      </c>
      <c r="G138" s="142" t="s">
        <v>151</v>
      </c>
      <c r="H138" s="143">
        <v>38.201999999999998</v>
      </c>
      <c r="I138" s="144"/>
      <c r="J138" s="145">
        <f>ROUND(I138*H138,2)</f>
        <v>0</v>
      </c>
      <c r="K138" s="146"/>
      <c r="L138" s="31"/>
      <c r="M138" s="147" t="s">
        <v>1</v>
      </c>
      <c r="N138" s="148" t="s">
        <v>41</v>
      </c>
      <c r="P138" s="149">
        <f>O138*H138</f>
        <v>0</v>
      </c>
      <c r="Q138" s="149">
        <v>0</v>
      </c>
      <c r="R138" s="149">
        <f>Q138*H138</f>
        <v>0</v>
      </c>
      <c r="S138" s="149">
        <v>0</v>
      </c>
      <c r="T138" s="150">
        <f>S138*H138</f>
        <v>0</v>
      </c>
      <c r="AR138" s="151" t="s">
        <v>144</v>
      </c>
      <c r="AT138" s="151" t="s">
        <v>140</v>
      </c>
      <c r="AU138" s="151" t="s">
        <v>145</v>
      </c>
      <c r="AY138" s="16" t="s">
        <v>137</v>
      </c>
      <c r="BE138" s="152">
        <f>IF(N138="základná",J138,0)</f>
        <v>0</v>
      </c>
      <c r="BF138" s="152">
        <f>IF(N138="znížená",J138,0)</f>
        <v>0</v>
      </c>
      <c r="BG138" s="152">
        <f>IF(N138="zákl. prenesená",J138,0)</f>
        <v>0</v>
      </c>
      <c r="BH138" s="152">
        <f>IF(N138="zníž. prenesená",J138,0)</f>
        <v>0</v>
      </c>
      <c r="BI138" s="152">
        <f>IF(N138="nulová",J138,0)</f>
        <v>0</v>
      </c>
      <c r="BJ138" s="16" t="s">
        <v>145</v>
      </c>
      <c r="BK138" s="152">
        <f>ROUND(I138*H138,2)</f>
        <v>0</v>
      </c>
      <c r="BL138" s="16" t="s">
        <v>144</v>
      </c>
      <c r="BM138" s="151" t="s">
        <v>465</v>
      </c>
    </row>
    <row r="139" spans="2:65" s="1" customFormat="1" ht="16.5" customHeight="1">
      <c r="B139" s="138"/>
      <c r="C139" s="139" t="s">
        <v>144</v>
      </c>
      <c r="D139" s="139" t="s">
        <v>140</v>
      </c>
      <c r="E139" s="140" t="s">
        <v>157</v>
      </c>
      <c r="F139" s="141" t="s">
        <v>158</v>
      </c>
      <c r="G139" s="142" t="s">
        <v>159</v>
      </c>
      <c r="H139" s="143">
        <v>0.42899999999999999</v>
      </c>
      <c r="I139" s="144"/>
      <c r="J139" s="145">
        <f>ROUND(I139*H139,2)</f>
        <v>0</v>
      </c>
      <c r="K139" s="146"/>
      <c r="L139" s="31"/>
      <c r="M139" s="147" t="s">
        <v>1</v>
      </c>
      <c r="N139" s="148" t="s">
        <v>41</v>
      </c>
      <c r="P139" s="149">
        <f>O139*H139</f>
        <v>0</v>
      </c>
      <c r="Q139" s="149">
        <v>1.0152039399999999</v>
      </c>
      <c r="R139" s="149">
        <f>Q139*H139</f>
        <v>0.43552249025999995</v>
      </c>
      <c r="S139" s="149">
        <v>0</v>
      </c>
      <c r="T139" s="150">
        <f>S139*H139</f>
        <v>0</v>
      </c>
      <c r="AR139" s="151" t="s">
        <v>144</v>
      </c>
      <c r="AT139" s="151" t="s">
        <v>140</v>
      </c>
      <c r="AU139" s="151" t="s">
        <v>145</v>
      </c>
      <c r="AY139" s="16" t="s">
        <v>137</v>
      </c>
      <c r="BE139" s="152">
        <f>IF(N139="základná",J139,0)</f>
        <v>0</v>
      </c>
      <c r="BF139" s="152">
        <f>IF(N139="znížená",J139,0)</f>
        <v>0</v>
      </c>
      <c r="BG139" s="152">
        <f>IF(N139="zákl. prenesená",J139,0)</f>
        <v>0</v>
      </c>
      <c r="BH139" s="152">
        <f>IF(N139="zníž. prenesená",J139,0)</f>
        <v>0</v>
      </c>
      <c r="BI139" s="152">
        <f>IF(N139="nulová",J139,0)</f>
        <v>0</v>
      </c>
      <c r="BJ139" s="16" t="s">
        <v>145</v>
      </c>
      <c r="BK139" s="152">
        <f>ROUND(I139*H139,2)</f>
        <v>0</v>
      </c>
      <c r="BL139" s="16" t="s">
        <v>144</v>
      </c>
      <c r="BM139" s="151" t="s">
        <v>466</v>
      </c>
    </row>
    <row r="140" spans="2:65" s="1" customFormat="1" ht="33" customHeight="1">
      <c r="B140" s="138"/>
      <c r="C140" s="139" t="s">
        <v>161</v>
      </c>
      <c r="D140" s="139" t="s">
        <v>140</v>
      </c>
      <c r="E140" s="140" t="s">
        <v>162</v>
      </c>
      <c r="F140" s="141" t="s">
        <v>163</v>
      </c>
      <c r="G140" s="142" t="s">
        <v>151</v>
      </c>
      <c r="H140" s="143">
        <v>30.859000000000002</v>
      </c>
      <c r="I140" s="144"/>
      <c r="J140" s="145">
        <f>ROUND(I140*H140,2)</f>
        <v>0</v>
      </c>
      <c r="K140" s="146"/>
      <c r="L140" s="31"/>
      <c r="M140" s="147" t="s">
        <v>1</v>
      </c>
      <c r="N140" s="148" t="s">
        <v>41</v>
      </c>
      <c r="P140" s="149">
        <f>O140*H140</f>
        <v>0</v>
      </c>
      <c r="Q140" s="149">
        <v>0.11124000000000001</v>
      </c>
      <c r="R140" s="149">
        <f>Q140*H140</f>
        <v>3.4327551600000006</v>
      </c>
      <c r="S140" s="149">
        <v>0</v>
      </c>
      <c r="T140" s="150">
        <f>S140*H140</f>
        <v>0</v>
      </c>
      <c r="AR140" s="151" t="s">
        <v>144</v>
      </c>
      <c r="AT140" s="151" t="s">
        <v>140</v>
      </c>
      <c r="AU140" s="151" t="s">
        <v>145</v>
      </c>
      <c r="AY140" s="16" t="s">
        <v>137</v>
      </c>
      <c r="BE140" s="152">
        <f>IF(N140="základná",J140,0)</f>
        <v>0</v>
      </c>
      <c r="BF140" s="152">
        <f>IF(N140="znížená",J140,0)</f>
        <v>0</v>
      </c>
      <c r="BG140" s="152">
        <f>IF(N140="zákl. prenesená",J140,0)</f>
        <v>0</v>
      </c>
      <c r="BH140" s="152">
        <f>IF(N140="zníž. prenesená",J140,0)</f>
        <v>0</v>
      </c>
      <c r="BI140" s="152">
        <f>IF(N140="nulová",J140,0)</f>
        <v>0</v>
      </c>
      <c r="BJ140" s="16" t="s">
        <v>145</v>
      </c>
      <c r="BK140" s="152">
        <f>ROUND(I140*H140,2)</f>
        <v>0</v>
      </c>
      <c r="BL140" s="16" t="s">
        <v>144</v>
      </c>
      <c r="BM140" s="151" t="s">
        <v>467</v>
      </c>
    </row>
    <row r="141" spans="2:65" s="12" customFormat="1" ht="11.25">
      <c r="B141" s="153"/>
      <c r="D141" s="154" t="s">
        <v>147</v>
      </c>
      <c r="E141" s="155" t="s">
        <v>1</v>
      </c>
      <c r="F141" s="156" t="s">
        <v>165</v>
      </c>
      <c r="H141" s="157">
        <v>30.859000000000002</v>
      </c>
      <c r="I141" s="158"/>
      <c r="L141" s="153"/>
      <c r="M141" s="159"/>
      <c r="T141" s="160"/>
      <c r="AT141" s="155" t="s">
        <v>147</v>
      </c>
      <c r="AU141" s="155" t="s">
        <v>145</v>
      </c>
      <c r="AV141" s="12" t="s">
        <v>145</v>
      </c>
      <c r="AW141" s="12" t="s">
        <v>31</v>
      </c>
      <c r="AX141" s="12" t="s">
        <v>83</v>
      </c>
      <c r="AY141" s="155" t="s">
        <v>137</v>
      </c>
    </row>
    <row r="142" spans="2:65" s="11" customFormat="1" ht="22.9" customHeight="1">
      <c r="B142" s="126"/>
      <c r="D142" s="127" t="s">
        <v>74</v>
      </c>
      <c r="E142" s="136" t="s">
        <v>144</v>
      </c>
      <c r="F142" s="136" t="s">
        <v>166</v>
      </c>
      <c r="I142" s="129"/>
      <c r="J142" s="137">
        <f>BK142</f>
        <v>0</v>
      </c>
      <c r="L142" s="126"/>
      <c r="M142" s="131"/>
      <c r="P142" s="132">
        <f>SUM(P143:P146)</f>
        <v>0</v>
      </c>
      <c r="R142" s="132">
        <f>SUM(R143:R146)</f>
        <v>1.5490350000000002E-2</v>
      </c>
      <c r="T142" s="133">
        <f>SUM(T143:T146)</f>
        <v>0</v>
      </c>
      <c r="AR142" s="127" t="s">
        <v>83</v>
      </c>
      <c r="AT142" s="134" t="s">
        <v>74</v>
      </c>
      <c r="AU142" s="134" t="s">
        <v>83</v>
      </c>
      <c r="AY142" s="127" t="s">
        <v>137</v>
      </c>
      <c r="BK142" s="135">
        <f>SUM(BK143:BK146)</f>
        <v>0</v>
      </c>
    </row>
    <row r="143" spans="2:65" s="1" customFormat="1" ht="33" customHeight="1">
      <c r="B143" s="138"/>
      <c r="C143" s="139" t="s">
        <v>167</v>
      </c>
      <c r="D143" s="139" t="s">
        <v>140</v>
      </c>
      <c r="E143" s="140" t="s">
        <v>168</v>
      </c>
      <c r="F143" s="141" t="s">
        <v>169</v>
      </c>
      <c r="G143" s="142" t="s">
        <v>151</v>
      </c>
      <c r="H143" s="143">
        <v>8.2289999999999992</v>
      </c>
      <c r="I143" s="144"/>
      <c r="J143" s="145">
        <f>ROUND(I143*H143,2)</f>
        <v>0</v>
      </c>
      <c r="K143" s="146"/>
      <c r="L143" s="31"/>
      <c r="M143" s="147" t="s">
        <v>1</v>
      </c>
      <c r="N143" s="148" t="s">
        <v>41</v>
      </c>
      <c r="P143" s="149">
        <f>O143*H143</f>
        <v>0</v>
      </c>
      <c r="Q143" s="149">
        <v>1.4999999999999999E-4</v>
      </c>
      <c r="R143" s="149">
        <f>Q143*H143</f>
        <v>1.2343499999999997E-3</v>
      </c>
      <c r="S143" s="149">
        <v>0</v>
      </c>
      <c r="T143" s="150">
        <f>S143*H143</f>
        <v>0</v>
      </c>
      <c r="AR143" s="151" t="s">
        <v>144</v>
      </c>
      <c r="AT143" s="151" t="s">
        <v>140</v>
      </c>
      <c r="AU143" s="151" t="s">
        <v>145</v>
      </c>
      <c r="AY143" s="16" t="s">
        <v>137</v>
      </c>
      <c r="BE143" s="152">
        <f>IF(N143="základná",J143,0)</f>
        <v>0</v>
      </c>
      <c r="BF143" s="152">
        <f>IF(N143="znížená",J143,0)</f>
        <v>0</v>
      </c>
      <c r="BG143" s="152">
        <f>IF(N143="zákl. prenesená",J143,0)</f>
        <v>0</v>
      </c>
      <c r="BH143" s="152">
        <f>IF(N143="zníž. prenesená",J143,0)</f>
        <v>0</v>
      </c>
      <c r="BI143" s="152">
        <f>IF(N143="nulová",J143,0)</f>
        <v>0</v>
      </c>
      <c r="BJ143" s="16" t="s">
        <v>145</v>
      </c>
      <c r="BK143" s="152">
        <f>ROUND(I143*H143,2)</f>
        <v>0</v>
      </c>
      <c r="BL143" s="16" t="s">
        <v>144</v>
      </c>
      <c r="BM143" s="151" t="s">
        <v>468</v>
      </c>
    </row>
    <row r="144" spans="2:65" s="12" customFormat="1" ht="11.25">
      <c r="B144" s="153"/>
      <c r="D144" s="154" t="s">
        <v>147</v>
      </c>
      <c r="E144" s="155" t="s">
        <v>1</v>
      </c>
      <c r="F144" s="156" t="s">
        <v>469</v>
      </c>
      <c r="H144" s="157">
        <v>8.2289999999999992</v>
      </c>
      <c r="I144" s="158"/>
      <c r="L144" s="153"/>
      <c r="M144" s="159"/>
      <c r="T144" s="160"/>
      <c r="AT144" s="155" t="s">
        <v>147</v>
      </c>
      <c r="AU144" s="155" t="s">
        <v>145</v>
      </c>
      <c r="AV144" s="12" t="s">
        <v>145</v>
      </c>
      <c r="AW144" s="12" t="s">
        <v>31</v>
      </c>
      <c r="AX144" s="12" t="s">
        <v>83</v>
      </c>
      <c r="AY144" s="155" t="s">
        <v>137</v>
      </c>
    </row>
    <row r="145" spans="2:65" s="1" customFormat="1" ht="16.5" customHeight="1">
      <c r="B145" s="138"/>
      <c r="C145" s="161" t="s">
        <v>172</v>
      </c>
      <c r="D145" s="161" t="s">
        <v>173</v>
      </c>
      <c r="E145" s="162" t="s">
        <v>174</v>
      </c>
      <c r="F145" s="163" t="s">
        <v>175</v>
      </c>
      <c r="G145" s="164" t="s">
        <v>151</v>
      </c>
      <c r="H145" s="165">
        <v>8.64</v>
      </c>
      <c r="I145" s="166"/>
      <c r="J145" s="167">
        <f>ROUND(I145*H145,2)</f>
        <v>0</v>
      </c>
      <c r="K145" s="168"/>
      <c r="L145" s="169"/>
      <c r="M145" s="170" t="s">
        <v>1</v>
      </c>
      <c r="N145" s="171" t="s">
        <v>41</v>
      </c>
      <c r="P145" s="149">
        <f>O145*H145</f>
        <v>0</v>
      </c>
      <c r="Q145" s="149">
        <v>1.65E-3</v>
      </c>
      <c r="R145" s="149">
        <f>Q145*H145</f>
        <v>1.4256000000000001E-2</v>
      </c>
      <c r="S145" s="149">
        <v>0</v>
      </c>
      <c r="T145" s="150">
        <f>S145*H145</f>
        <v>0</v>
      </c>
      <c r="AR145" s="151" t="s">
        <v>176</v>
      </c>
      <c r="AT145" s="151" t="s">
        <v>173</v>
      </c>
      <c r="AU145" s="151" t="s">
        <v>145</v>
      </c>
      <c r="AY145" s="16" t="s">
        <v>137</v>
      </c>
      <c r="BE145" s="152">
        <f>IF(N145="základná",J145,0)</f>
        <v>0</v>
      </c>
      <c r="BF145" s="152">
        <f>IF(N145="znížená",J145,0)</f>
        <v>0</v>
      </c>
      <c r="BG145" s="152">
        <f>IF(N145="zákl. prenesená",J145,0)</f>
        <v>0</v>
      </c>
      <c r="BH145" s="152">
        <f>IF(N145="zníž. prenesená",J145,0)</f>
        <v>0</v>
      </c>
      <c r="BI145" s="152">
        <f>IF(N145="nulová",J145,0)</f>
        <v>0</v>
      </c>
      <c r="BJ145" s="16" t="s">
        <v>145</v>
      </c>
      <c r="BK145" s="152">
        <f>ROUND(I145*H145,2)</f>
        <v>0</v>
      </c>
      <c r="BL145" s="16" t="s">
        <v>144</v>
      </c>
      <c r="BM145" s="151" t="s">
        <v>470</v>
      </c>
    </row>
    <row r="146" spans="2:65" s="12" customFormat="1" ht="11.25">
      <c r="B146" s="153"/>
      <c r="D146" s="154" t="s">
        <v>147</v>
      </c>
      <c r="F146" s="156" t="s">
        <v>471</v>
      </c>
      <c r="H146" s="157">
        <v>8.64</v>
      </c>
      <c r="I146" s="158"/>
      <c r="L146" s="153"/>
      <c r="M146" s="159"/>
      <c r="T146" s="160"/>
      <c r="AT146" s="155" t="s">
        <v>147</v>
      </c>
      <c r="AU146" s="155" t="s">
        <v>145</v>
      </c>
      <c r="AV146" s="12" t="s">
        <v>145</v>
      </c>
      <c r="AW146" s="12" t="s">
        <v>3</v>
      </c>
      <c r="AX146" s="12" t="s">
        <v>83</v>
      </c>
      <c r="AY146" s="155" t="s">
        <v>137</v>
      </c>
    </row>
    <row r="147" spans="2:65" s="11" customFormat="1" ht="22.9" customHeight="1">
      <c r="B147" s="126"/>
      <c r="D147" s="127" t="s">
        <v>74</v>
      </c>
      <c r="E147" s="136" t="s">
        <v>167</v>
      </c>
      <c r="F147" s="136" t="s">
        <v>179</v>
      </c>
      <c r="I147" s="129"/>
      <c r="J147" s="137">
        <f>BK147</f>
        <v>0</v>
      </c>
      <c r="L147" s="126"/>
      <c r="M147" s="131"/>
      <c r="P147" s="132">
        <f>SUM(P148:P151)</f>
        <v>0</v>
      </c>
      <c r="R147" s="132">
        <f>SUM(R148:R151)</f>
        <v>0.24346874999999998</v>
      </c>
      <c r="T147" s="133">
        <f>SUM(T148:T151)</f>
        <v>0</v>
      </c>
      <c r="AR147" s="127" t="s">
        <v>83</v>
      </c>
      <c r="AT147" s="134" t="s">
        <v>74</v>
      </c>
      <c r="AU147" s="134" t="s">
        <v>83</v>
      </c>
      <c r="AY147" s="127" t="s">
        <v>137</v>
      </c>
      <c r="BK147" s="135">
        <f>SUM(BK148:BK151)</f>
        <v>0</v>
      </c>
    </row>
    <row r="148" spans="2:65" s="1" customFormat="1" ht="16.5" customHeight="1">
      <c r="B148" s="138"/>
      <c r="C148" s="236" t="s">
        <v>176</v>
      </c>
      <c r="D148" s="236" t="s">
        <v>140</v>
      </c>
      <c r="E148" s="237" t="s">
        <v>180</v>
      </c>
      <c r="F148" s="238" t="s">
        <v>181</v>
      </c>
      <c r="G148" s="239" t="s">
        <v>151</v>
      </c>
      <c r="H148" s="240">
        <v>13.125</v>
      </c>
      <c r="I148" s="241"/>
      <c r="J148" s="242">
        <f>ROUND(I148*H148,2)</f>
        <v>0</v>
      </c>
      <c r="K148" s="146"/>
      <c r="L148" s="31"/>
      <c r="M148" s="147" t="s">
        <v>1</v>
      </c>
      <c r="N148" s="148" t="s">
        <v>41</v>
      </c>
      <c r="P148" s="149">
        <f>O148*H148</f>
        <v>0</v>
      </c>
      <c r="Q148" s="149">
        <v>6.8799999999999998E-3</v>
      </c>
      <c r="R148" s="149">
        <f>Q148*H148</f>
        <v>9.0299999999999991E-2</v>
      </c>
      <c r="S148" s="149">
        <v>0</v>
      </c>
      <c r="T148" s="150">
        <f>S148*H148</f>
        <v>0</v>
      </c>
      <c r="AR148" s="151" t="s">
        <v>144</v>
      </c>
      <c r="AT148" s="151" t="s">
        <v>140</v>
      </c>
      <c r="AU148" s="151" t="s">
        <v>145</v>
      </c>
      <c r="AY148" s="16" t="s">
        <v>137</v>
      </c>
      <c r="BE148" s="152">
        <f>IF(N148="základná",J148,0)</f>
        <v>0</v>
      </c>
      <c r="BF148" s="152">
        <f>IF(N148="znížená",J148,0)</f>
        <v>0</v>
      </c>
      <c r="BG148" s="152">
        <f>IF(N148="zákl. prenesená",J148,0)</f>
        <v>0</v>
      </c>
      <c r="BH148" s="152">
        <f>IF(N148="zníž. prenesená",J148,0)</f>
        <v>0</v>
      </c>
      <c r="BI148" s="152">
        <f>IF(N148="nulová",J148,0)</f>
        <v>0</v>
      </c>
      <c r="BJ148" s="16" t="s">
        <v>145</v>
      </c>
      <c r="BK148" s="152">
        <f>ROUND(I148*H148,2)</f>
        <v>0</v>
      </c>
      <c r="BL148" s="16" t="s">
        <v>144</v>
      </c>
      <c r="BM148" s="151" t="s">
        <v>472</v>
      </c>
    </row>
    <row r="149" spans="2:65" s="12" customFormat="1" ht="11.25">
      <c r="B149" s="153"/>
      <c r="D149" s="154" t="s">
        <v>147</v>
      </c>
      <c r="E149" s="155" t="s">
        <v>1</v>
      </c>
      <c r="F149" s="156" t="s">
        <v>473</v>
      </c>
      <c r="H149" s="157">
        <v>13.125</v>
      </c>
      <c r="I149" s="158"/>
      <c r="L149" s="153"/>
      <c r="M149" s="159"/>
      <c r="T149" s="160"/>
      <c r="AT149" s="155" t="s">
        <v>147</v>
      </c>
      <c r="AU149" s="155" t="s">
        <v>145</v>
      </c>
      <c r="AV149" s="12" t="s">
        <v>145</v>
      </c>
      <c r="AW149" s="12" t="s">
        <v>31</v>
      </c>
      <c r="AX149" s="12" t="s">
        <v>83</v>
      </c>
      <c r="AY149" s="155" t="s">
        <v>137</v>
      </c>
    </row>
    <row r="150" spans="2:65" s="1" customFormat="1" ht="24.2" customHeight="1">
      <c r="B150" s="138"/>
      <c r="C150" s="139" t="s">
        <v>184</v>
      </c>
      <c r="D150" s="139" t="s">
        <v>140</v>
      </c>
      <c r="E150" s="140" t="s">
        <v>185</v>
      </c>
      <c r="F150" s="141" t="s">
        <v>186</v>
      </c>
      <c r="G150" s="142" t="s">
        <v>151</v>
      </c>
      <c r="H150" s="143">
        <v>13.125</v>
      </c>
      <c r="I150" s="144"/>
      <c r="J150" s="145">
        <f>ROUND(I150*H150,2)</f>
        <v>0</v>
      </c>
      <c r="K150" s="146"/>
      <c r="L150" s="31"/>
      <c r="M150" s="147" t="s">
        <v>1</v>
      </c>
      <c r="N150" s="148" t="s">
        <v>41</v>
      </c>
      <c r="P150" s="149">
        <f>O150*H150</f>
        <v>0</v>
      </c>
      <c r="Q150" s="149">
        <v>1.167E-2</v>
      </c>
      <c r="R150" s="149">
        <f>Q150*H150</f>
        <v>0.15316874999999999</v>
      </c>
      <c r="S150" s="149">
        <v>0</v>
      </c>
      <c r="T150" s="150">
        <f>S150*H150</f>
        <v>0</v>
      </c>
      <c r="AR150" s="151" t="s">
        <v>144</v>
      </c>
      <c r="AT150" s="151" t="s">
        <v>140</v>
      </c>
      <c r="AU150" s="151" t="s">
        <v>145</v>
      </c>
      <c r="AY150" s="16" t="s">
        <v>137</v>
      </c>
      <c r="BE150" s="152">
        <f>IF(N150="základná",J150,0)</f>
        <v>0</v>
      </c>
      <c r="BF150" s="152">
        <f>IF(N150="znížená",J150,0)</f>
        <v>0</v>
      </c>
      <c r="BG150" s="152">
        <f>IF(N150="zákl. prenesená",J150,0)</f>
        <v>0</v>
      </c>
      <c r="BH150" s="152">
        <f>IF(N150="zníž. prenesená",J150,0)</f>
        <v>0</v>
      </c>
      <c r="BI150" s="152">
        <f>IF(N150="nulová",J150,0)</f>
        <v>0</v>
      </c>
      <c r="BJ150" s="16" t="s">
        <v>145</v>
      </c>
      <c r="BK150" s="152">
        <f>ROUND(I150*H150,2)</f>
        <v>0</v>
      </c>
      <c r="BL150" s="16" t="s">
        <v>144</v>
      </c>
      <c r="BM150" s="151" t="s">
        <v>474</v>
      </c>
    </row>
    <row r="151" spans="2:65" s="12" customFormat="1" ht="11.25">
      <c r="B151" s="153"/>
      <c r="D151" s="154" t="s">
        <v>147</v>
      </c>
      <c r="E151" s="155" t="s">
        <v>1</v>
      </c>
      <c r="F151" s="156" t="s">
        <v>473</v>
      </c>
      <c r="H151" s="157">
        <v>13.125</v>
      </c>
      <c r="I151" s="158"/>
      <c r="L151" s="153"/>
      <c r="M151" s="159"/>
      <c r="T151" s="160"/>
      <c r="AT151" s="155" t="s">
        <v>147</v>
      </c>
      <c r="AU151" s="155" t="s">
        <v>145</v>
      </c>
      <c r="AV151" s="12" t="s">
        <v>145</v>
      </c>
      <c r="AW151" s="12" t="s">
        <v>31</v>
      </c>
      <c r="AX151" s="12" t="s">
        <v>83</v>
      </c>
      <c r="AY151" s="155" t="s">
        <v>137</v>
      </c>
    </row>
    <row r="152" spans="2:65" s="11" customFormat="1" ht="22.9" customHeight="1">
      <c r="B152" s="126"/>
      <c r="D152" s="127" t="s">
        <v>74</v>
      </c>
      <c r="E152" s="136" t="s">
        <v>184</v>
      </c>
      <c r="F152" s="136" t="s">
        <v>188</v>
      </c>
      <c r="I152" s="129"/>
      <c r="J152" s="137">
        <f>BK152</f>
        <v>0</v>
      </c>
      <c r="L152" s="126"/>
      <c r="M152" s="131"/>
      <c r="P152" s="132">
        <f>SUM(P153:P155)</f>
        <v>0</v>
      </c>
      <c r="R152" s="132">
        <f>SUM(R153:R155)</f>
        <v>8.0210058000000011</v>
      </c>
      <c r="T152" s="133">
        <f>SUM(T153:T155)</f>
        <v>0</v>
      </c>
      <c r="AR152" s="127" t="s">
        <v>83</v>
      </c>
      <c r="AT152" s="134" t="s">
        <v>74</v>
      </c>
      <c r="AU152" s="134" t="s">
        <v>83</v>
      </c>
      <c r="AY152" s="127" t="s">
        <v>137</v>
      </c>
      <c r="BK152" s="135">
        <f>SUM(BK153:BK155)</f>
        <v>0</v>
      </c>
    </row>
    <row r="153" spans="2:65" s="1" customFormat="1" ht="33" customHeight="1">
      <c r="B153" s="138"/>
      <c r="C153" s="236" t="s">
        <v>189</v>
      </c>
      <c r="D153" s="236" t="s">
        <v>140</v>
      </c>
      <c r="E153" s="237" t="s">
        <v>190</v>
      </c>
      <c r="F153" s="238" t="s">
        <v>191</v>
      </c>
      <c r="G153" s="239" t="s">
        <v>151</v>
      </c>
      <c r="H153" s="240">
        <v>155.99</v>
      </c>
      <c r="I153" s="241"/>
      <c r="J153" s="242">
        <f>ROUND(I153*H153,2)</f>
        <v>0</v>
      </c>
      <c r="K153" s="146"/>
      <c r="L153" s="31"/>
      <c r="M153" s="147" t="s">
        <v>1</v>
      </c>
      <c r="N153" s="148" t="s">
        <v>41</v>
      </c>
      <c r="P153" s="149">
        <f>O153*H153</f>
        <v>0</v>
      </c>
      <c r="Q153" s="149">
        <v>2.571E-2</v>
      </c>
      <c r="R153" s="149">
        <f>Q153*H153</f>
        <v>4.0105029000000005</v>
      </c>
      <c r="S153" s="149">
        <v>0</v>
      </c>
      <c r="T153" s="150">
        <f>S153*H153</f>
        <v>0</v>
      </c>
      <c r="AR153" s="151" t="s">
        <v>144</v>
      </c>
      <c r="AT153" s="151" t="s">
        <v>140</v>
      </c>
      <c r="AU153" s="151" t="s">
        <v>145</v>
      </c>
      <c r="AY153" s="16" t="s">
        <v>137</v>
      </c>
      <c r="BE153" s="152">
        <f>IF(N153="základná",J153,0)</f>
        <v>0</v>
      </c>
      <c r="BF153" s="152">
        <f>IF(N153="znížená",J153,0)</f>
        <v>0</v>
      </c>
      <c r="BG153" s="152">
        <f>IF(N153="zákl. prenesená",J153,0)</f>
        <v>0</v>
      </c>
      <c r="BH153" s="152">
        <f>IF(N153="zníž. prenesená",J153,0)</f>
        <v>0</v>
      </c>
      <c r="BI153" s="152">
        <f>IF(N153="nulová",J153,0)</f>
        <v>0</v>
      </c>
      <c r="BJ153" s="16" t="s">
        <v>145</v>
      </c>
      <c r="BK153" s="152">
        <f>ROUND(I153*H153,2)</f>
        <v>0</v>
      </c>
      <c r="BL153" s="16" t="s">
        <v>144</v>
      </c>
      <c r="BM153" s="151" t="s">
        <v>475</v>
      </c>
    </row>
    <row r="154" spans="2:65" s="12" customFormat="1" ht="11.25">
      <c r="B154" s="153"/>
      <c r="C154" s="243"/>
      <c r="D154" s="244" t="s">
        <v>147</v>
      </c>
      <c r="E154" s="245" t="s">
        <v>1</v>
      </c>
      <c r="F154" s="246" t="s">
        <v>476</v>
      </c>
      <c r="G154" s="243"/>
      <c r="H154" s="247">
        <v>155.99</v>
      </c>
      <c r="I154" s="248"/>
      <c r="J154" s="243"/>
      <c r="L154" s="153"/>
      <c r="M154" s="159"/>
      <c r="T154" s="160"/>
      <c r="AT154" s="155" t="s">
        <v>147</v>
      </c>
      <c r="AU154" s="155" t="s">
        <v>145</v>
      </c>
      <c r="AV154" s="12" t="s">
        <v>145</v>
      </c>
      <c r="AW154" s="12" t="s">
        <v>31</v>
      </c>
      <c r="AX154" s="12" t="s">
        <v>83</v>
      </c>
      <c r="AY154" s="155" t="s">
        <v>137</v>
      </c>
    </row>
    <row r="155" spans="2:65" s="1" customFormat="1" ht="33" customHeight="1">
      <c r="B155" s="138"/>
      <c r="C155" s="236" t="s">
        <v>194</v>
      </c>
      <c r="D155" s="236" t="s">
        <v>140</v>
      </c>
      <c r="E155" s="237" t="s">
        <v>195</v>
      </c>
      <c r="F155" s="238" t="s">
        <v>196</v>
      </c>
      <c r="G155" s="239" t="s">
        <v>151</v>
      </c>
      <c r="H155" s="240">
        <v>155.99</v>
      </c>
      <c r="I155" s="241"/>
      <c r="J155" s="242">
        <f>ROUND(I155*H155,2)</f>
        <v>0</v>
      </c>
      <c r="K155" s="146"/>
      <c r="L155" s="31"/>
      <c r="M155" s="147" t="s">
        <v>1</v>
      </c>
      <c r="N155" s="148" t="s">
        <v>41</v>
      </c>
      <c r="P155" s="149">
        <f>O155*H155</f>
        <v>0</v>
      </c>
      <c r="Q155" s="149">
        <v>2.571E-2</v>
      </c>
      <c r="R155" s="149">
        <f>Q155*H155</f>
        <v>4.0105029000000005</v>
      </c>
      <c r="S155" s="149">
        <v>0</v>
      </c>
      <c r="T155" s="150">
        <f>S155*H155</f>
        <v>0</v>
      </c>
      <c r="AR155" s="151" t="s">
        <v>144</v>
      </c>
      <c r="AT155" s="151" t="s">
        <v>140</v>
      </c>
      <c r="AU155" s="151" t="s">
        <v>145</v>
      </c>
      <c r="AY155" s="16" t="s">
        <v>137</v>
      </c>
      <c r="BE155" s="152">
        <f>IF(N155="základná",J155,0)</f>
        <v>0</v>
      </c>
      <c r="BF155" s="152">
        <f>IF(N155="znížená",J155,0)</f>
        <v>0</v>
      </c>
      <c r="BG155" s="152">
        <f>IF(N155="zákl. prenesená",J155,0)</f>
        <v>0</v>
      </c>
      <c r="BH155" s="152">
        <f>IF(N155="zníž. prenesená",J155,0)</f>
        <v>0</v>
      </c>
      <c r="BI155" s="152">
        <f>IF(N155="nulová",J155,0)</f>
        <v>0</v>
      </c>
      <c r="BJ155" s="16" t="s">
        <v>145</v>
      </c>
      <c r="BK155" s="152">
        <f>ROUND(I155*H155,2)</f>
        <v>0</v>
      </c>
      <c r="BL155" s="16" t="s">
        <v>144</v>
      </c>
      <c r="BM155" s="151" t="s">
        <v>477</v>
      </c>
    </row>
    <row r="156" spans="2:65" s="11" customFormat="1" ht="22.9" customHeight="1">
      <c r="B156" s="126"/>
      <c r="D156" s="127" t="s">
        <v>74</v>
      </c>
      <c r="E156" s="136" t="s">
        <v>198</v>
      </c>
      <c r="F156" s="136" t="s">
        <v>199</v>
      </c>
      <c r="I156" s="129"/>
      <c r="J156" s="137">
        <f>BK156</f>
        <v>0</v>
      </c>
      <c r="L156" s="126"/>
      <c r="M156" s="131"/>
      <c r="P156" s="132">
        <f>P157</f>
        <v>0</v>
      </c>
      <c r="R156" s="132">
        <f>R157</f>
        <v>0</v>
      </c>
      <c r="T156" s="133">
        <f>T157</f>
        <v>0</v>
      </c>
      <c r="AR156" s="127" t="s">
        <v>83</v>
      </c>
      <c r="AT156" s="134" t="s">
        <v>74</v>
      </c>
      <c r="AU156" s="134" t="s">
        <v>83</v>
      </c>
      <c r="AY156" s="127" t="s">
        <v>137</v>
      </c>
      <c r="BK156" s="135">
        <f>BK157</f>
        <v>0</v>
      </c>
    </row>
    <row r="157" spans="2:65" s="1" customFormat="1" ht="24.2" customHeight="1">
      <c r="B157" s="138"/>
      <c r="C157" s="236" t="s">
        <v>200</v>
      </c>
      <c r="D157" s="236" t="s">
        <v>140</v>
      </c>
      <c r="E157" s="237" t="s">
        <v>201</v>
      </c>
      <c r="F157" s="238" t="s">
        <v>202</v>
      </c>
      <c r="G157" s="239" t="s">
        <v>159</v>
      </c>
      <c r="H157" s="240">
        <v>24.161999999999999</v>
      </c>
      <c r="I157" s="241"/>
      <c r="J157" s="242">
        <f>ROUND(I157*H157,2)</f>
        <v>0</v>
      </c>
      <c r="K157" s="146"/>
      <c r="L157" s="31"/>
      <c r="M157" s="147" t="s">
        <v>1</v>
      </c>
      <c r="N157" s="148" t="s">
        <v>41</v>
      </c>
      <c r="P157" s="149">
        <f>O157*H157</f>
        <v>0</v>
      </c>
      <c r="Q157" s="149">
        <v>0</v>
      </c>
      <c r="R157" s="149">
        <f>Q157*H157</f>
        <v>0</v>
      </c>
      <c r="S157" s="149">
        <v>0</v>
      </c>
      <c r="T157" s="150">
        <f>S157*H157</f>
        <v>0</v>
      </c>
      <c r="AR157" s="151" t="s">
        <v>144</v>
      </c>
      <c r="AT157" s="151" t="s">
        <v>140</v>
      </c>
      <c r="AU157" s="151" t="s">
        <v>145</v>
      </c>
      <c r="AY157" s="16" t="s">
        <v>137</v>
      </c>
      <c r="BE157" s="152">
        <f>IF(N157="základná",J157,0)</f>
        <v>0</v>
      </c>
      <c r="BF157" s="152">
        <f>IF(N157="znížená",J157,0)</f>
        <v>0</v>
      </c>
      <c r="BG157" s="152">
        <f>IF(N157="zákl. prenesená",J157,0)</f>
        <v>0</v>
      </c>
      <c r="BH157" s="152">
        <f>IF(N157="zníž. prenesená",J157,0)</f>
        <v>0</v>
      </c>
      <c r="BI157" s="152">
        <f>IF(N157="nulová",J157,0)</f>
        <v>0</v>
      </c>
      <c r="BJ157" s="16" t="s">
        <v>145</v>
      </c>
      <c r="BK157" s="152">
        <f>ROUND(I157*H157,2)</f>
        <v>0</v>
      </c>
      <c r="BL157" s="16" t="s">
        <v>144</v>
      </c>
      <c r="BM157" s="151" t="s">
        <v>478</v>
      </c>
    </row>
    <row r="158" spans="2:65" s="11" customFormat="1" ht="25.9" customHeight="1">
      <c r="B158" s="126"/>
      <c r="D158" s="127" t="s">
        <v>74</v>
      </c>
      <c r="E158" s="128" t="s">
        <v>204</v>
      </c>
      <c r="F158" s="128" t="s">
        <v>205</v>
      </c>
      <c r="I158" s="129"/>
      <c r="J158" s="130">
        <f>BK158</f>
        <v>0</v>
      </c>
      <c r="L158" s="126"/>
      <c r="M158" s="131"/>
      <c r="P158" s="132">
        <f>P159+P176+P182+P207+P238</f>
        <v>0</v>
      </c>
      <c r="R158" s="132">
        <f>R159+R176+R182+R207+R238</f>
        <v>11.204576599490004</v>
      </c>
      <c r="T158" s="133">
        <f>T159+T176+T182+T207+T238</f>
        <v>2.5637512500000001</v>
      </c>
      <c r="AR158" s="127" t="s">
        <v>145</v>
      </c>
      <c r="AT158" s="134" t="s">
        <v>74</v>
      </c>
      <c r="AU158" s="134" t="s">
        <v>75</v>
      </c>
      <c r="AY158" s="127" t="s">
        <v>137</v>
      </c>
      <c r="BK158" s="135">
        <f>BK159+BK176+BK182+BK207+BK238</f>
        <v>0</v>
      </c>
    </row>
    <row r="159" spans="2:65" s="11" customFormat="1" ht="22.9" customHeight="1">
      <c r="B159" s="126"/>
      <c r="D159" s="127" t="s">
        <v>74</v>
      </c>
      <c r="E159" s="136" t="s">
        <v>206</v>
      </c>
      <c r="F159" s="136" t="s">
        <v>207</v>
      </c>
      <c r="I159" s="129"/>
      <c r="J159" s="137">
        <f>BK159</f>
        <v>0</v>
      </c>
      <c r="L159" s="126"/>
      <c r="M159" s="131"/>
      <c r="P159" s="132">
        <f>SUM(P160:P175)</f>
        <v>0</v>
      </c>
      <c r="R159" s="132">
        <f>SUM(R160:R175)</f>
        <v>1.0252667</v>
      </c>
      <c r="T159" s="133">
        <f>SUM(T160:T175)</f>
        <v>0</v>
      </c>
      <c r="AR159" s="127" t="s">
        <v>145</v>
      </c>
      <c r="AT159" s="134" t="s">
        <v>74</v>
      </c>
      <c r="AU159" s="134" t="s">
        <v>83</v>
      </c>
      <c r="AY159" s="127" t="s">
        <v>137</v>
      </c>
      <c r="BK159" s="135">
        <f>SUM(BK160:BK175)</f>
        <v>0</v>
      </c>
    </row>
    <row r="160" spans="2:65" s="1" customFormat="1" ht="33" customHeight="1">
      <c r="B160" s="138"/>
      <c r="C160" s="139" t="s">
        <v>208</v>
      </c>
      <c r="D160" s="139" t="s">
        <v>140</v>
      </c>
      <c r="E160" s="140" t="s">
        <v>209</v>
      </c>
      <c r="F160" s="141" t="s">
        <v>210</v>
      </c>
      <c r="G160" s="142" t="s">
        <v>151</v>
      </c>
      <c r="H160" s="143">
        <v>199.191</v>
      </c>
      <c r="I160" s="144"/>
      <c r="J160" s="145">
        <f>ROUND(I160*H160,2)</f>
        <v>0</v>
      </c>
      <c r="K160" s="146"/>
      <c r="L160" s="31"/>
      <c r="M160" s="147" t="s">
        <v>1</v>
      </c>
      <c r="N160" s="148" t="s">
        <v>41</v>
      </c>
      <c r="P160" s="149">
        <f>O160*H160</f>
        <v>0</v>
      </c>
      <c r="Q160" s="149">
        <v>0</v>
      </c>
      <c r="R160" s="149">
        <f>Q160*H160</f>
        <v>0</v>
      </c>
      <c r="S160" s="149">
        <v>0</v>
      </c>
      <c r="T160" s="150">
        <f>S160*H160</f>
        <v>0</v>
      </c>
      <c r="AR160" s="151" t="s">
        <v>211</v>
      </c>
      <c r="AT160" s="151" t="s">
        <v>140</v>
      </c>
      <c r="AU160" s="151" t="s">
        <v>145</v>
      </c>
      <c r="AY160" s="16" t="s">
        <v>137</v>
      </c>
      <c r="BE160" s="152">
        <f>IF(N160="základná",J160,0)</f>
        <v>0</v>
      </c>
      <c r="BF160" s="152">
        <f>IF(N160="znížená",J160,0)</f>
        <v>0</v>
      </c>
      <c r="BG160" s="152">
        <f>IF(N160="zákl. prenesená",J160,0)</f>
        <v>0</v>
      </c>
      <c r="BH160" s="152">
        <f>IF(N160="zníž. prenesená",J160,0)</f>
        <v>0</v>
      </c>
      <c r="BI160" s="152">
        <f>IF(N160="nulová",J160,0)</f>
        <v>0</v>
      </c>
      <c r="BJ160" s="16" t="s">
        <v>145</v>
      </c>
      <c r="BK160" s="152">
        <f>ROUND(I160*H160,2)</f>
        <v>0</v>
      </c>
      <c r="BL160" s="16" t="s">
        <v>211</v>
      </c>
      <c r="BM160" s="151" t="s">
        <v>479</v>
      </c>
    </row>
    <row r="161" spans="2:65" s="12" customFormat="1" ht="11.25">
      <c r="B161" s="153"/>
      <c r="D161" s="154" t="s">
        <v>147</v>
      </c>
      <c r="E161" s="155" t="s">
        <v>1</v>
      </c>
      <c r="F161" s="156" t="s">
        <v>480</v>
      </c>
      <c r="H161" s="157">
        <v>199.191</v>
      </c>
      <c r="I161" s="158"/>
      <c r="L161" s="153"/>
      <c r="M161" s="159"/>
      <c r="T161" s="160"/>
      <c r="AT161" s="155" t="s">
        <v>147</v>
      </c>
      <c r="AU161" s="155" t="s">
        <v>145</v>
      </c>
      <c r="AV161" s="12" t="s">
        <v>145</v>
      </c>
      <c r="AW161" s="12" t="s">
        <v>31</v>
      </c>
      <c r="AX161" s="12" t="s">
        <v>83</v>
      </c>
      <c r="AY161" s="155" t="s">
        <v>137</v>
      </c>
    </row>
    <row r="162" spans="2:65" s="1" customFormat="1" ht="24.2" customHeight="1">
      <c r="B162" s="138"/>
      <c r="C162" s="161" t="s">
        <v>214</v>
      </c>
      <c r="D162" s="161" t="s">
        <v>173</v>
      </c>
      <c r="E162" s="162" t="s">
        <v>215</v>
      </c>
      <c r="F162" s="163" t="s">
        <v>216</v>
      </c>
      <c r="G162" s="164" t="s">
        <v>151</v>
      </c>
      <c r="H162" s="165">
        <v>229.07</v>
      </c>
      <c r="I162" s="166"/>
      <c r="J162" s="167">
        <f>ROUND(I162*H162,2)</f>
        <v>0</v>
      </c>
      <c r="K162" s="168"/>
      <c r="L162" s="169"/>
      <c r="M162" s="170" t="s">
        <v>1</v>
      </c>
      <c r="N162" s="171" t="s">
        <v>41</v>
      </c>
      <c r="P162" s="149">
        <f>O162*H162</f>
        <v>0</v>
      </c>
      <c r="Q162" s="149">
        <v>1.9E-3</v>
      </c>
      <c r="R162" s="149">
        <f>Q162*H162</f>
        <v>0.43523299999999998</v>
      </c>
      <c r="S162" s="149">
        <v>0</v>
      </c>
      <c r="T162" s="150">
        <f>S162*H162</f>
        <v>0</v>
      </c>
      <c r="AR162" s="151" t="s">
        <v>217</v>
      </c>
      <c r="AT162" s="151" t="s">
        <v>173</v>
      </c>
      <c r="AU162" s="151" t="s">
        <v>145</v>
      </c>
      <c r="AY162" s="16" t="s">
        <v>137</v>
      </c>
      <c r="BE162" s="152">
        <f>IF(N162="základná",J162,0)</f>
        <v>0</v>
      </c>
      <c r="BF162" s="152">
        <f>IF(N162="znížená",J162,0)</f>
        <v>0</v>
      </c>
      <c r="BG162" s="152">
        <f>IF(N162="zákl. prenesená",J162,0)</f>
        <v>0</v>
      </c>
      <c r="BH162" s="152">
        <f>IF(N162="zníž. prenesená",J162,0)</f>
        <v>0</v>
      </c>
      <c r="BI162" s="152">
        <f>IF(N162="nulová",J162,0)</f>
        <v>0</v>
      </c>
      <c r="BJ162" s="16" t="s">
        <v>145</v>
      </c>
      <c r="BK162" s="152">
        <f>ROUND(I162*H162,2)</f>
        <v>0</v>
      </c>
      <c r="BL162" s="16" t="s">
        <v>211</v>
      </c>
      <c r="BM162" s="151" t="s">
        <v>481</v>
      </c>
    </row>
    <row r="163" spans="2:65" s="1" customFormat="1" ht="37.9" customHeight="1">
      <c r="B163" s="138"/>
      <c r="C163" s="139" t="s">
        <v>219</v>
      </c>
      <c r="D163" s="139" t="s">
        <v>140</v>
      </c>
      <c r="E163" s="140" t="s">
        <v>220</v>
      </c>
      <c r="F163" s="141" t="s">
        <v>221</v>
      </c>
      <c r="G163" s="142" t="s">
        <v>151</v>
      </c>
      <c r="H163" s="143">
        <v>172.31200000000001</v>
      </c>
      <c r="I163" s="144"/>
      <c r="J163" s="145">
        <f>ROUND(I163*H163,2)</f>
        <v>0</v>
      </c>
      <c r="K163" s="146"/>
      <c r="L163" s="31"/>
      <c r="M163" s="147" t="s">
        <v>1</v>
      </c>
      <c r="N163" s="148" t="s">
        <v>41</v>
      </c>
      <c r="P163" s="149">
        <f>O163*H163</f>
        <v>0</v>
      </c>
      <c r="Q163" s="149">
        <v>0</v>
      </c>
      <c r="R163" s="149">
        <f>Q163*H163</f>
        <v>0</v>
      </c>
      <c r="S163" s="149">
        <v>0</v>
      </c>
      <c r="T163" s="150">
        <f>S163*H163</f>
        <v>0</v>
      </c>
      <c r="AR163" s="151" t="s">
        <v>211</v>
      </c>
      <c r="AT163" s="151" t="s">
        <v>140</v>
      </c>
      <c r="AU163" s="151" t="s">
        <v>145</v>
      </c>
      <c r="AY163" s="16" t="s">
        <v>137</v>
      </c>
      <c r="BE163" s="152">
        <f>IF(N163="základná",J163,0)</f>
        <v>0</v>
      </c>
      <c r="BF163" s="152">
        <f>IF(N163="znížená",J163,0)</f>
        <v>0</v>
      </c>
      <c r="BG163" s="152">
        <f>IF(N163="zákl. prenesená",J163,0)</f>
        <v>0</v>
      </c>
      <c r="BH163" s="152">
        <f>IF(N163="zníž. prenesená",J163,0)</f>
        <v>0</v>
      </c>
      <c r="BI163" s="152">
        <f>IF(N163="nulová",J163,0)</f>
        <v>0</v>
      </c>
      <c r="BJ163" s="16" t="s">
        <v>145</v>
      </c>
      <c r="BK163" s="152">
        <f>ROUND(I163*H163,2)</f>
        <v>0</v>
      </c>
      <c r="BL163" s="16" t="s">
        <v>211</v>
      </c>
      <c r="BM163" s="151" t="s">
        <v>482</v>
      </c>
    </row>
    <row r="164" spans="2:65" s="12" customFormat="1" ht="11.25">
      <c r="B164" s="153"/>
      <c r="D164" s="154" t="s">
        <v>147</v>
      </c>
      <c r="E164" s="155" t="s">
        <v>1</v>
      </c>
      <c r="F164" s="156" t="s">
        <v>223</v>
      </c>
      <c r="H164" s="157">
        <v>172.31200000000001</v>
      </c>
      <c r="I164" s="158"/>
      <c r="L164" s="153"/>
      <c r="M164" s="159"/>
      <c r="T164" s="160"/>
      <c r="AT164" s="155" t="s">
        <v>147</v>
      </c>
      <c r="AU164" s="155" t="s">
        <v>145</v>
      </c>
      <c r="AV164" s="12" t="s">
        <v>145</v>
      </c>
      <c r="AW164" s="12" t="s">
        <v>31</v>
      </c>
      <c r="AX164" s="12" t="s">
        <v>83</v>
      </c>
      <c r="AY164" s="155" t="s">
        <v>137</v>
      </c>
    </row>
    <row r="165" spans="2:65" s="1" customFormat="1" ht="24.2" customHeight="1">
      <c r="B165" s="138"/>
      <c r="C165" s="161" t="s">
        <v>211</v>
      </c>
      <c r="D165" s="161" t="s">
        <v>173</v>
      </c>
      <c r="E165" s="162" t="s">
        <v>215</v>
      </c>
      <c r="F165" s="163" t="s">
        <v>216</v>
      </c>
      <c r="G165" s="164" t="s">
        <v>151</v>
      </c>
      <c r="H165" s="165">
        <v>227.88300000000001</v>
      </c>
      <c r="I165" s="166"/>
      <c r="J165" s="167">
        <f>ROUND(I165*H165,2)</f>
        <v>0</v>
      </c>
      <c r="K165" s="168"/>
      <c r="L165" s="169"/>
      <c r="M165" s="170" t="s">
        <v>1</v>
      </c>
      <c r="N165" s="171" t="s">
        <v>41</v>
      </c>
      <c r="P165" s="149">
        <f>O165*H165</f>
        <v>0</v>
      </c>
      <c r="Q165" s="149">
        <v>1.9E-3</v>
      </c>
      <c r="R165" s="149">
        <f>Q165*H165</f>
        <v>0.43297770000000002</v>
      </c>
      <c r="S165" s="149">
        <v>0</v>
      </c>
      <c r="T165" s="150">
        <f>S165*H165</f>
        <v>0</v>
      </c>
      <c r="AR165" s="151" t="s">
        <v>217</v>
      </c>
      <c r="AT165" s="151" t="s">
        <v>173</v>
      </c>
      <c r="AU165" s="151" t="s">
        <v>145</v>
      </c>
      <c r="AY165" s="16" t="s">
        <v>137</v>
      </c>
      <c r="BE165" s="152">
        <f>IF(N165="základná",J165,0)</f>
        <v>0</v>
      </c>
      <c r="BF165" s="152">
        <f>IF(N165="znížená",J165,0)</f>
        <v>0</v>
      </c>
      <c r="BG165" s="152">
        <f>IF(N165="zákl. prenesená",J165,0)</f>
        <v>0</v>
      </c>
      <c r="BH165" s="152">
        <f>IF(N165="zníž. prenesená",J165,0)</f>
        <v>0</v>
      </c>
      <c r="BI165" s="152">
        <f>IF(N165="nulová",J165,0)</f>
        <v>0</v>
      </c>
      <c r="BJ165" s="16" t="s">
        <v>145</v>
      </c>
      <c r="BK165" s="152">
        <f>ROUND(I165*H165,2)</f>
        <v>0</v>
      </c>
      <c r="BL165" s="16" t="s">
        <v>211</v>
      </c>
      <c r="BM165" s="151" t="s">
        <v>483</v>
      </c>
    </row>
    <row r="166" spans="2:65" s="12" customFormat="1" ht="11.25">
      <c r="B166" s="153"/>
      <c r="D166" s="154" t="s">
        <v>147</v>
      </c>
      <c r="F166" s="156" t="s">
        <v>225</v>
      </c>
      <c r="H166" s="157">
        <v>227.88300000000001</v>
      </c>
      <c r="I166" s="158"/>
      <c r="L166" s="153"/>
      <c r="M166" s="159"/>
      <c r="T166" s="160"/>
      <c r="AT166" s="155" t="s">
        <v>147</v>
      </c>
      <c r="AU166" s="155" t="s">
        <v>145</v>
      </c>
      <c r="AV166" s="12" t="s">
        <v>145</v>
      </c>
      <c r="AW166" s="12" t="s">
        <v>3</v>
      </c>
      <c r="AX166" s="12" t="s">
        <v>83</v>
      </c>
      <c r="AY166" s="155" t="s">
        <v>137</v>
      </c>
    </row>
    <row r="167" spans="2:65" s="1" customFormat="1" ht="21.75" customHeight="1">
      <c r="B167" s="138"/>
      <c r="C167" s="161" t="s">
        <v>226</v>
      </c>
      <c r="D167" s="161" t="s">
        <v>173</v>
      </c>
      <c r="E167" s="162" t="s">
        <v>227</v>
      </c>
      <c r="F167" s="163" t="s">
        <v>228</v>
      </c>
      <c r="G167" s="164" t="s">
        <v>229</v>
      </c>
      <c r="H167" s="165">
        <v>541.05999999999995</v>
      </c>
      <c r="I167" s="166"/>
      <c r="J167" s="167">
        <f t="shared" ref="J167:J173" si="0">ROUND(I167*H167,2)</f>
        <v>0</v>
      </c>
      <c r="K167" s="168"/>
      <c r="L167" s="169"/>
      <c r="M167" s="170" t="s">
        <v>1</v>
      </c>
      <c r="N167" s="171" t="s">
        <v>41</v>
      </c>
      <c r="P167" s="149">
        <f t="shared" ref="P167:P173" si="1">O167*H167</f>
        <v>0</v>
      </c>
      <c r="Q167" s="149">
        <v>1.4999999999999999E-4</v>
      </c>
      <c r="R167" s="149">
        <f t="shared" ref="R167:R173" si="2">Q167*H167</f>
        <v>8.1158999999999981E-2</v>
      </c>
      <c r="S167" s="149">
        <v>0</v>
      </c>
      <c r="T167" s="150">
        <f t="shared" ref="T167:T173" si="3">S167*H167</f>
        <v>0</v>
      </c>
      <c r="AR167" s="151" t="s">
        <v>217</v>
      </c>
      <c r="AT167" s="151" t="s">
        <v>173</v>
      </c>
      <c r="AU167" s="151" t="s">
        <v>145</v>
      </c>
      <c r="AY167" s="16" t="s">
        <v>137</v>
      </c>
      <c r="BE167" s="152">
        <f t="shared" ref="BE167:BE173" si="4">IF(N167="základná",J167,0)</f>
        <v>0</v>
      </c>
      <c r="BF167" s="152">
        <f t="shared" ref="BF167:BF173" si="5">IF(N167="znížená",J167,0)</f>
        <v>0</v>
      </c>
      <c r="BG167" s="152">
        <f t="shared" ref="BG167:BG173" si="6">IF(N167="zákl. prenesená",J167,0)</f>
        <v>0</v>
      </c>
      <c r="BH167" s="152">
        <f t="shared" ref="BH167:BH173" si="7">IF(N167="zníž. prenesená",J167,0)</f>
        <v>0</v>
      </c>
      <c r="BI167" s="152">
        <f t="shared" ref="BI167:BI173" si="8">IF(N167="nulová",J167,0)</f>
        <v>0</v>
      </c>
      <c r="BJ167" s="16" t="s">
        <v>145</v>
      </c>
      <c r="BK167" s="152">
        <f t="shared" ref="BK167:BK173" si="9">ROUND(I167*H167,2)</f>
        <v>0</v>
      </c>
      <c r="BL167" s="16" t="s">
        <v>211</v>
      </c>
      <c r="BM167" s="151" t="s">
        <v>484</v>
      </c>
    </row>
    <row r="168" spans="2:65" s="1" customFormat="1" ht="21.75" customHeight="1">
      <c r="B168" s="138"/>
      <c r="C168" s="139" t="s">
        <v>231</v>
      </c>
      <c r="D168" s="139" t="s">
        <v>140</v>
      </c>
      <c r="E168" s="140" t="s">
        <v>232</v>
      </c>
      <c r="F168" s="141" t="s">
        <v>233</v>
      </c>
      <c r="G168" s="142" t="s">
        <v>229</v>
      </c>
      <c r="H168" s="143">
        <v>4</v>
      </c>
      <c r="I168" s="144"/>
      <c r="J168" s="145">
        <f t="shared" si="0"/>
        <v>0</v>
      </c>
      <c r="K168" s="146"/>
      <c r="L168" s="31"/>
      <c r="M168" s="147" t="s">
        <v>1</v>
      </c>
      <c r="N168" s="148" t="s">
        <v>41</v>
      </c>
      <c r="P168" s="149">
        <f t="shared" si="1"/>
        <v>0</v>
      </c>
      <c r="Q168" s="149">
        <v>7.9999999999999996E-6</v>
      </c>
      <c r="R168" s="149">
        <f t="shared" si="2"/>
        <v>3.1999999999999999E-5</v>
      </c>
      <c r="S168" s="149">
        <v>0</v>
      </c>
      <c r="T168" s="150">
        <f t="shared" si="3"/>
        <v>0</v>
      </c>
      <c r="AR168" s="151" t="s">
        <v>211</v>
      </c>
      <c r="AT168" s="151" t="s">
        <v>140</v>
      </c>
      <c r="AU168" s="151" t="s">
        <v>145</v>
      </c>
      <c r="AY168" s="16" t="s">
        <v>137</v>
      </c>
      <c r="BE168" s="152">
        <f t="shared" si="4"/>
        <v>0</v>
      </c>
      <c r="BF168" s="152">
        <f t="shared" si="5"/>
        <v>0</v>
      </c>
      <c r="BG168" s="152">
        <f t="shared" si="6"/>
        <v>0</v>
      </c>
      <c r="BH168" s="152">
        <f t="shared" si="7"/>
        <v>0</v>
      </c>
      <c r="BI168" s="152">
        <f t="shared" si="8"/>
        <v>0</v>
      </c>
      <c r="BJ168" s="16" t="s">
        <v>145</v>
      </c>
      <c r="BK168" s="152">
        <f t="shared" si="9"/>
        <v>0</v>
      </c>
      <c r="BL168" s="16" t="s">
        <v>211</v>
      </c>
      <c r="BM168" s="151" t="s">
        <v>485</v>
      </c>
    </row>
    <row r="169" spans="2:65" s="1" customFormat="1" ht="24.2" customHeight="1">
      <c r="B169" s="138"/>
      <c r="C169" s="161" t="s">
        <v>235</v>
      </c>
      <c r="D169" s="161" t="s">
        <v>173</v>
      </c>
      <c r="E169" s="162" t="s">
        <v>236</v>
      </c>
      <c r="F169" s="163" t="s">
        <v>237</v>
      </c>
      <c r="G169" s="164" t="s">
        <v>151</v>
      </c>
      <c r="H169" s="165">
        <v>1.6</v>
      </c>
      <c r="I169" s="166"/>
      <c r="J169" s="167">
        <f t="shared" si="0"/>
        <v>0</v>
      </c>
      <c r="K169" s="168"/>
      <c r="L169" s="169"/>
      <c r="M169" s="170" t="s">
        <v>1</v>
      </c>
      <c r="N169" s="171" t="s">
        <v>41</v>
      </c>
      <c r="P169" s="149">
        <f t="shared" si="1"/>
        <v>0</v>
      </c>
      <c r="Q169" s="149">
        <v>2.2000000000000001E-3</v>
      </c>
      <c r="R169" s="149">
        <f t="shared" si="2"/>
        <v>3.5200000000000006E-3</v>
      </c>
      <c r="S169" s="149">
        <v>0</v>
      </c>
      <c r="T169" s="150">
        <f t="shared" si="3"/>
        <v>0</v>
      </c>
      <c r="AR169" s="151" t="s">
        <v>217</v>
      </c>
      <c r="AT169" s="151" t="s">
        <v>173</v>
      </c>
      <c r="AU169" s="151" t="s">
        <v>145</v>
      </c>
      <c r="AY169" s="16" t="s">
        <v>137</v>
      </c>
      <c r="BE169" s="152">
        <f t="shared" si="4"/>
        <v>0</v>
      </c>
      <c r="BF169" s="152">
        <f t="shared" si="5"/>
        <v>0</v>
      </c>
      <c r="BG169" s="152">
        <f t="shared" si="6"/>
        <v>0</v>
      </c>
      <c r="BH169" s="152">
        <f t="shared" si="7"/>
        <v>0</v>
      </c>
      <c r="BI169" s="152">
        <f t="shared" si="8"/>
        <v>0</v>
      </c>
      <c r="BJ169" s="16" t="s">
        <v>145</v>
      </c>
      <c r="BK169" s="152">
        <f t="shared" si="9"/>
        <v>0</v>
      </c>
      <c r="BL169" s="16" t="s">
        <v>211</v>
      </c>
      <c r="BM169" s="151" t="s">
        <v>486</v>
      </c>
    </row>
    <row r="170" spans="2:65" s="1" customFormat="1" ht="24.2" customHeight="1">
      <c r="B170" s="138"/>
      <c r="C170" s="161" t="s">
        <v>7</v>
      </c>
      <c r="D170" s="161" t="s">
        <v>173</v>
      </c>
      <c r="E170" s="162" t="s">
        <v>239</v>
      </c>
      <c r="F170" s="163" t="s">
        <v>240</v>
      </c>
      <c r="G170" s="164" t="s">
        <v>229</v>
      </c>
      <c r="H170" s="165">
        <v>4</v>
      </c>
      <c r="I170" s="166"/>
      <c r="J170" s="167">
        <f t="shared" si="0"/>
        <v>0</v>
      </c>
      <c r="K170" s="168"/>
      <c r="L170" s="169"/>
      <c r="M170" s="170" t="s">
        <v>1</v>
      </c>
      <c r="N170" s="171" t="s">
        <v>41</v>
      </c>
      <c r="P170" s="149">
        <f t="shared" si="1"/>
        <v>0</v>
      </c>
      <c r="Q170" s="149">
        <v>3.8000000000000002E-4</v>
      </c>
      <c r="R170" s="149">
        <f t="shared" si="2"/>
        <v>1.5200000000000001E-3</v>
      </c>
      <c r="S170" s="149">
        <v>0</v>
      </c>
      <c r="T170" s="150">
        <f t="shared" si="3"/>
        <v>0</v>
      </c>
      <c r="AR170" s="151" t="s">
        <v>217</v>
      </c>
      <c r="AT170" s="151" t="s">
        <v>173</v>
      </c>
      <c r="AU170" s="151" t="s">
        <v>145</v>
      </c>
      <c r="AY170" s="16" t="s">
        <v>137</v>
      </c>
      <c r="BE170" s="152">
        <f t="shared" si="4"/>
        <v>0</v>
      </c>
      <c r="BF170" s="152">
        <f t="shared" si="5"/>
        <v>0</v>
      </c>
      <c r="BG170" s="152">
        <f t="shared" si="6"/>
        <v>0</v>
      </c>
      <c r="BH170" s="152">
        <f t="shared" si="7"/>
        <v>0</v>
      </c>
      <c r="BI170" s="152">
        <f t="shared" si="8"/>
        <v>0</v>
      </c>
      <c r="BJ170" s="16" t="s">
        <v>145</v>
      </c>
      <c r="BK170" s="152">
        <f t="shared" si="9"/>
        <v>0</v>
      </c>
      <c r="BL170" s="16" t="s">
        <v>211</v>
      </c>
      <c r="BM170" s="151" t="s">
        <v>487</v>
      </c>
    </row>
    <row r="171" spans="2:65" s="1" customFormat="1" ht="16.5" customHeight="1">
      <c r="B171" s="138"/>
      <c r="C171" s="161" t="s">
        <v>242</v>
      </c>
      <c r="D171" s="161" t="s">
        <v>173</v>
      </c>
      <c r="E171" s="162" t="s">
        <v>243</v>
      </c>
      <c r="F171" s="163" t="s">
        <v>244</v>
      </c>
      <c r="G171" s="164" t="s">
        <v>229</v>
      </c>
      <c r="H171" s="165">
        <v>20</v>
      </c>
      <c r="I171" s="166"/>
      <c r="J171" s="167">
        <f t="shared" si="0"/>
        <v>0</v>
      </c>
      <c r="K171" s="168"/>
      <c r="L171" s="169"/>
      <c r="M171" s="170" t="s">
        <v>1</v>
      </c>
      <c r="N171" s="171" t="s">
        <v>41</v>
      </c>
      <c r="P171" s="149">
        <f t="shared" si="1"/>
        <v>0</v>
      </c>
      <c r="Q171" s="149">
        <v>3.5E-4</v>
      </c>
      <c r="R171" s="149">
        <f t="shared" si="2"/>
        <v>7.0000000000000001E-3</v>
      </c>
      <c r="S171" s="149">
        <v>0</v>
      </c>
      <c r="T171" s="150">
        <f t="shared" si="3"/>
        <v>0</v>
      </c>
      <c r="AR171" s="151" t="s">
        <v>217</v>
      </c>
      <c r="AT171" s="151" t="s">
        <v>173</v>
      </c>
      <c r="AU171" s="151" t="s">
        <v>145</v>
      </c>
      <c r="AY171" s="16" t="s">
        <v>137</v>
      </c>
      <c r="BE171" s="152">
        <f t="shared" si="4"/>
        <v>0</v>
      </c>
      <c r="BF171" s="152">
        <f t="shared" si="5"/>
        <v>0</v>
      </c>
      <c r="BG171" s="152">
        <f t="shared" si="6"/>
        <v>0</v>
      </c>
      <c r="BH171" s="152">
        <f t="shared" si="7"/>
        <v>0</v>
      </c>
      <c r="BI171" s="152">
        <f t="shared" si="8"/>
        <v>0</v>
      </c>
      <c r="BJ171" s="16" t="s">
        <v>145</v>
      </c>
      <c r="BK171" s="152">
        <f t="shared" si="9"/>
        <v>0</v>
      </c>
      <c r="BL171" s="16" t="s">
        <v>211</v>
      </c>
      <c r="BM171" s="151" t="s">
        <v>488</v>
      </c>
    </row>
    <row r="172" spans="2:65" s="1" customFormat="1" ht="24.2" customHeight="1">
      <c r="B172" s="138"/>
      <c r="C172" s="139" t="s">
        <v>246</v>
      </c>
      <c r="D172" s="139" t="s">
        <v>140</v>
      </c>
      <c r="E172" s="140" t="s">
        <v>247</v>
      </c>
      <c r="F172" s="141" t="s">
        <v>248</v>
      </c>
      <c r="G172" s="142" t="s">
        <v>151</v>
      </c>
      <c r="H172" s="143">
        <v>185</v>
      </c>
      <c r="I172" s="144"/>
      <c r="J172" s="145">
        <f t="shared" si="0"/>
        <v>0</v>
      </c>
      <c r="K172" s="146"/>
      <c r="L172" s="31"/>
      <c r="M172" s="147" t="s">
        <v>1</v>
      </c>
      <c r="N172" s="148" t="s">
        <v>41</v>
      </c>
      <c r="P172" s="149">
        <f t="shared" si="1"/>
        <v>0</v>
      </c>
      <c r="Q172" s="149">
        <v>0</v>
      </c>
      <c r="R172" s="149">
        <f t="shared" si="2"/>
        <v>0</v>
      </c>
      <c r="S172" s="149">
        <v>0</v>
      </c>
      <c r="T172" s="150">
        <f t="shared" si="3"/>
        <v>0</v>
      </c>
      <c r="AR172" s="151" t="s">
        <v>211</v>
      </c>
      <c r="AT172" s="151" t="s">
        <v>140</v>
      </c>
      <c r="AU172" s="151" t="s">
        <v>145</v>
      </c>
      <c r="AY172" s="16" t="s">
        <v>137</v>
      </c>
      <c r="BE172" s="152">
        <f t="shared" si="4"/>
        <v>0</v>
      </c>
      <c r="BF172" s="152">
        <f t="shared" si="5"/>
        <v>0</v>
      </c>
      <c r="BG172" s="152">
        <f t="shared" si="6"/>
        <v>0</v>
      </c>
      <c r="BH172" s="152">
        <f t="shared" si="7"/>
        <v>0</v>
      </c>
      <c r="BI172" s="152">
        <f t="shared" si="8"/>
        <v>0</v>
      </c>
      <c r="BJ172" s="16" t="s">
        <v>145</v>
      </c>
      <c r="BK172" s="152">
        <f t="shared" si="9"/>
        <v>0</v>
      </c>
      <c r="BL172" s="16" t="s">
        <v>211</v>
      </c>
      <c r="BM172" s="151" t="s">
        <v>489</v>
      </c>
    </row>
    <row r="173" spans="2:65" s="1" customFormat="1" ht="16.5" customHeight="1">
      <c r="B173" s="138"/>
      <c r="C173" s="161" t="s">
        <v>250</v>
      </c>
      <c r="D173" s="161" t="s">
        <v>173</v>
      </c>
      <c r="E173" s="162" t="s">
        <v>251</v>
      </c>
      <c r="F173" s="163" t="s">
        <v>252</v>
      </c>
      <c r="G173" s="164" t="s">
        <v>151</v>
      </c>
      <c r="H173" s="165">
        <v>212.75</v>
      </c>
      <c r="I173" s="166"/>
      <c r="J173" s="167">
        <f t="shared" si="0"/>
        <v>0</v>
      </c>
      <c r="K173" s="168"/>
      <c r="L173" s="169"/>
      <c r="M173" s="170" t="s">
        <v>1</v>
      </c>
      <c r="N173" s="171" t="s">
        <v>41</v>
      </c>
      <c r="P173" s="149">
        <f t="shared" si="1"/>
        <v>0</v>
      </c>
      <c r="Q173" s="149">
        <v>2.9999999999999997E-4</v>
      </c>
      <c r="R173" s="149">
        <f t="shared" si="2"/>
        <v>6.3824999999999993E-2</v>
      </c>
      <c r="S173" s="149">
        <v>0</v>
      </c>
      <c r="T173" s="150">
        <f t="shared" si="3"/>
        <v>0</v>
      </c>
      <c r="AR173" s="151" t="s">
        <v>217</v>
      </c>
      <c r="AT173" s="151" t="s">
        <v>173</v>
      </c>
      <c r="AU173" s="151" t="s">
        <v>145</v>
      </c>
      <c r="AY173" s="16" t="s">
        <v>137</v>
      </c>
      <c r="BE173" s="152">
        <f t="shared" si="4"/>
        <v>0</v>
      </c>
      <c r="BF173" s="152">
        <f t="shared" si="5"/>
        <v>0</v>
      </c>
      <c r="BG173" s="152">
        <f t="shared" si="6"/>
        <v>0</v>
      </c>
      <c r="BH173" s="152">
        <f t="shared" si="7"/>
        <v>0</v>
      </c>
      <c r="BI173" s="152">
        <f t="shared" si="8"/>
        <v>0</v>
      </c>
      <c r="BJ173" s="16" t="s">
        <v>145</v>
      </c>
      <c r="BK173" s="152">
        <f t="shared" si="9"/>
        <v>0</v>
      </c>
      <c r="BL173" s="16" t="s">
        <v>211</v>
      </c>
      <c r="BM173" s="151" t="s">
        <v>490</v>
      </c>
    </row>
    <row r="174" spans="2:65" s="12" customFormat="1" ht="11.25">
      <c r="B174" s="153"/>
      <c r="D174" s="154" t="s">
        <v>147</v>
      </c>
      <c r="F174" s="156" t="s">
        <v>254</v>
      </c>
      <c r="H174" s="157">
        <v>212.75</v>
      </c>
      <c r="I174" s="158"/>
      <c r="L174" s="153"/>
      <c r="M174" s="159"/>
      <c r="T174" s="160"/>
      <c r="AT174" s="155" t="s">
        <v>147</v>
      </c>
      <c r="AU174" s="155" t="s">
        <v>145</v>
      </c>
      <c r="AV174" s="12" t="s">
        <v>145</v>
      </c>
      <c r="AW174" s="12" t="s">
        <v>3</v>
      </c>
      <c r="AX174" s="12" t="s">
        <v>83</v>
      </c>
      <c r="AY174" s="155" t="s">
        <v>137</v>
      </c>
    </row>
    <row r="175" spans="2:65" s="1" customFormat="1" ht="24.2" customHeight="1">
      <c r="B175" s="138"/>
      <c r="C175" s="139" t="s">
        <v>255</v>
      </c>
      <c r="D175" s="139" t="s">
        <v>140</v>
      </c>
      <c r="E175" s="140" t="s">
        <v>256</v>
      </c>
      <c r="F175" s="141" t="s">
        <v>257</v>
      </c>
      <c r="G175" s="142" t="s">
        <v>159</v>
      </c>
      <c r="H175" s="143">
        <v>1.0249999999999999</v>
      </c>
      <c r="I175" s="144"/>
      <c r="J175" s="145">
        <f>ROUND(I175*H175,2)</f>
        <v>0</v>
      </c>
      <c r="K175" s="146"/>
      <c r="L175" s="31"/>
      <c r="M175" s="147" t="s">
        <v>1</v>
      </c>
      <c r="N175" s="148" t="s">
        <v>41</v>
      </c>
      <c r="P175" s="149">
        <f>O175*H175</f>
        <v>0</v>
      </c>
      <c r="Q175" s="149">
        <v>0</v>
      </c>
      <c r="R175" s="149">
        <f>Q175*H175</f>
        <v>0</v>
      </c>
      <c r="S175" s="149">
        <v>0</v>
      </c>
      <c r="T175" s="150">
        <f>S175*H175</f>
        <v>0</v>
      </c>
      <c r="AR175" s="151" t="s">
        <v>211</v>
      </c>
      <c r="AT175" s="151" t="s">
        <v>140</v>
      </c>
      <c r="AU175" s="151" t="s">
        <v>145</v>
      </c>
      <c r="AY175" s="16" t="s">
        <v>137</v>
      </c>
      <c r="BE175" s="152">
        <f>IF(N175="základná",J175,0)</f>
        <v>0</v>
      </c>
      <c r="BF175" s="152">
        <f>IF(N175="znížená",J175,0)</f>
        <v>0</v>
      </c>
      <c r="BG175" s="152">
        <f>IF(N175="zákl. prenesená",J175,0)</f>
        <v>0</v>
      </c>
      <c r="BH175" s="152">
        <f>IF(N175="zníž. prenesená",J175,0)</f>
        <v>0</v>
      </c>
      <c r="BI175" s="152">
        <f>IF(N175="nulová",J175,0)</f>
        <v>0</v>
      </c>
      <c r="BJ175" s="16" t="s">
        <v>145</v>
      </c>
      <c r="BK175" s="152">
        <f>ROUND(I175*H175,2)</f>
        <v>0</v>
      </c>
      <c r="BL175" s="16" t="s">
        <v>211</v>
      </c>
      <c r="BM175" s="151" t="s">
        <v>491</v>
      </c>
    </row>
    <row r="176" spans="2:65" s="11" customFormat="1" ht="22.9" customHeight="1">
      <c r="B176" s="126"/>
      <c r="D176" s="127" t="s">
        <v>74</v>
      </c>
      <c r="E176" s="136" t="s">
        <v>259</v>
      </c>
      <c r="F176" s="136" t="s">
        <v>260</v>
      </c>
      <c r="I176" s="129"/>
      <c r="J176" s="137">
        <f>BK176</f>
        <v>0</v>
      </c>
      <c r="L176" s="126"/>
      <c r="M176" s="131"/>
      <c r="P176" s="132">
        <f>SUM(P177:P181)</f>
        <v>0</v>
      </c>
      <c r="R176" s="132">
        <f>SUM(R177:R181)</f>
        <v>2.5777959200000002</v>
      </c>
      <c r="T176" s="133">
        <f>SUM(T177:T181)</f>
        <v>0</v>
      </c>
      <c r="AR176" s="127" t="s">
        <v>145</v>
      </c>
      <c r="AT176" s="134" t="s">
        <v>74</v>
      </c>
      <c r="AU176" s="134" t="s">
        <v>83</v>
      </c>
      <c r="AY176" s="127" t="s">
        <v>137</v>
      </c>
      <c r="BK176" s="135">
        <f>SUM(BK177:BK181)</f>
        <v>0</v>
      </c>
    </row>
    <row r="177" spans="2:65" s="1" customFormat="1" ht="24.2" customHeight="1">
      <c r="B177" s="138"/>
      <c r="C177" s="139" t="s">
        <v>261</v>
      </c>
      <c r="D177" s="139" t="s">
        <v>140</v>
      </c>
      <c r="E177" s="140" t="s">
        <v>262</v>
      </c>
      <c r="F177" s="141" t="s">
        <v>263</v>
      </c>
      <c r="G177" s="142" t="s">
        <v>151</v>
      </c>
      <c r="H177" s="143">
        <v>172.31200000000001</v>
      </c>
      <c r="I177" s="144"/>
      <c r="J177" s="145">
        <f>ROUND(I177*H177,2)</f>
        <v>0</v>
      </c>
      <c r="K177" s="146"/>
      <c r="L177" s="31"/>
      <c r="M177" s="147" t="s">
        <v>1</v>
      </c>
      <c r="N177" s="148" t="s">
        <v>41</v>
      </c>
      <c r="P177" s="149">
        <f>O177*H177</f>
        <v>0</v>
      </c>
      <c r="Q177" s="149">
        <v>1.16E-3</v>
      </c>
      <c r="R177" s="149">
        <f>Q177*H177</f>
        <v>0.19988192000000002</v>
      </c>
      <c r="S177" s="149">
        <v>0</v>
      </c>
      <c r="T177" s="150">
        <f>S177*H177</f>
        <v>0</v>
      </c>
      <c r="AR177" s="151" t="s">
        <v>211</v>
      </c>
      <c r="AT177" s="151" t="s">
        <v>140</v>
      </c>
      <c r="AU177" s="151" t="s">
        <v>145</v>
      </c>
      <c r="AY177" s="16" t="s">
        <v>137</v>
      </c>
      <c r="BE177" s="152">
        <f>IF(N177="základná",J177,0)</f>
        <v>0</v>
      </c>
      <c r="BF177" s="152">
        <f>IF(N177="znížená",J177,0)</f>
        <v>0</v>
      </c>
      <c r="BG177" s="152">
        <f>IF(N177="zákl. prenesená",J177,0)</f>
        <v>0</v>
      </c>
      <c r="BH177" s="152">
        <f>IF(N177="zníž. prenesená",J177,0)</f>
        <v>0</v>
      </c>
      <c r="BI177" s="152">
        <f>IF(N177="nulová",J177,0)</f>
        <v>0</v>
      </c>
      <c r="BJ177" s="16" t="s">
        <v>145</v>
      </c>
      <c r="BK177" s="152">
        <f>ROUND(I177*H177,2)</f>
        <v>0</v>
      </c>
      <c r="BL177" s="16" t="s">
        <v>211</v>
      </c>
      <c r="BM177" s="151" t="s">
        <v>492</v>
      </c>
    </row>
    <row r="178" spans="2:65" s="12" customFormat="1" ht="11.25">
      <c r="B178" s="153"/>
      <c r="D178" s="154" t="s">
        <v>147</v>
      </c>
      <c r="E178" s="155" t="s">
        <v>1</v>
      </c>
      <c r="F178" s="156" t="s">
        <v>223</v>
      </c>
      <c r="H178" s="157">
        <v>172.31200000000001</v>
      </c>
      <c r="I178" s="158"/>
      <c r="L178" s="153"/>
      <c r="M178" s="159"/>
      <c r="T178" s="160"/>
      <c r="AT178" s="155" t="s">
        <v>147</v>
      </c>
      <c r="AU178" s="155" t="s">
        <v>145</v>
      </c>
      <c r="AV178" s="12" t="s">
        <v>145</v>
      </c>
      <c r="AW178" s="12" t="s">
        <v>31</v>
      </c>
      <c r="AX178" s="12" t="s">
        <v>83</v>
      </c>
      <c r="AY178" s="155" t="s">
        <v>137</v>
      </c>
    </row>
    <row r="179" spans="2:65" s="1" customFormat="1" ht="24.2" customHeight="1">
      <c r="B179" s="138"/>
      <c r="C179" s="161" t="s">
        <v>265</v>
      </c>
      <c r="D179" s="161" t="s">
        <v>173</v>
      </c>
      <c r="E179" s="162" t="s">
        <v>266</v>
      </c>
      <c r="F179" s="163" t="s">
        <v>267</v>
      </c>
      <c r="G179" s="164" t="s">
        <v>151</v>
      </c>
      <c r="H179" s="165">
        <v>396.31900000000002</v>
      </c>
      <c r="I179" s="166"/>
      <c r="J179" s="167">
        <f>ROUND(I179*H179,2)</f>
        <v>0</v>
      </c>
      <c r="K179" s="168"/>
      <c r="L179" s="169"/>
      <c r="M179" s="170" t="s">
        <v>1</v>
      </c>
      <c r="N179" s="171" t="s">
        <v>41</v>
      </c>
      <c r="P179" s="149">
        <f>O179*H179</f>
        <v>0</v>
      </c>
      <c r="Q179" s="149">
        <v>6.0000000000000001E-3</v>
      </c>
      <c r="R179" s="149">
        <f>Q179*H179</f>
        <v>2.3779140000000001</v>
      </c>
      <c r="S179" s="149">
        <v>0</v>
      </c>
      <c r="T179" s="150">
        <f>S179*H179</f>
        <v>0</v>
      </c>
      <c r="AR179" s="151" t="s">
        <v>217</v>
      </c>
      <c r="AT179" s="151" t="s">
        <v>173</v>
      </c>
      <c r="AU179" s="151" t="s">
        <v>145</v>
      </c>
      <c r="AY179" s="16" t="s">
        <v>137</v>
      </c>
      <c r="BE179" s="152">
        <f>IF(N179="základná",J179,0)</f>
        <v>0</v>
      </c>
      <c r="BF179" s="152">
        <f>IF(N179="znížená",J179,0)</f>
        <v>0</v>
      </c>
      <c r="BG179" s="152">
        <f>IF(N179="zákl. prenesená",J179,0)</f>
        <v>0</v>
      </c>
      <c r="BH179" s="152">
        <f>IF(N179="zníž. prenesená",J179,0)</f>
        <v>0</v>
      </c>
      <c r="BI179" s="152">
        <f>IF(N179="nulová",J179,0)</f>
        <v>0</v>
      </c>
      <c r="BJ179" s="16" t="s">
        <v>145</v>
      </c>
      <c r="BK179" s="152">
        <f>ROUND(I179*H179,2)</f>
        <v>0</v>
      </c>
      <c r="BL179" s="16" t="s">
        <v>211</v>
      </c>
      <c r="BM179" s="151" t="s">
        <v>493</v>
      </c>
    </row>
    <row r="180" spans="2:65" s="12" customFormat="1" ht="11.25">
      <c r="B180" s="153"/>
      <c r="D180" s="154" t="s">
        <v>147</v>
      </c>
      <c r="E180" s="155" t="s">
        <v>1</v>
      </c>
      <c r="F180" s="156" t="s">
        <v>269</v>
      </c>
      <c r="H180" s="157">
        <v>396.31900000000002</v>
      </c>
      <c r="I180" s="158"/>
      <c r="L180" s="153"/>
      <c r="M180" s="159"/>
      <c r="T180" s="160"/>
      <c r="AT180" s="155" t="s">
        <v>147</v>
      </c>
      <c r="AU180" s="155" t="s">
        <v>145</v>
      </c>
      <c r="AV180" s="12" t="s">
        <v>145</v>
      </c>
      <c r="AW180" s="12" t="s">
        <v>31</v>
      </c>
      <c r="AX180" s="12" t="s">
        <v>83</v>
      </c>
      <c r="AY180" s="155" t="s">
        <v>137</v>
      </c>
    </row>
    <row r="181" spans="2:65" s="1" customFormat="1" ht="24.2" customHeight="1">
      <c r="B181" s="138"/>
      <c r="C181" s="139" t="s">
        <v>270</v>
      </c>
      <c r="D181" s="139" t="s">
        <v>140</v>
      </c>
      <c r="E181" s="140" t="s">
        <v>271</v>
      </c>
      <c r="F181" s="141" t="s">
        <v>272</v>
      </c>
      <c r="G181" s="142" t="s">
        <v>159</v>
      </c>
      <c r="H181" s="143">
        <v>2.5779999999999998</v>
      </c>
      <c r="I181" s="144"/>
      <c r="J181" s="145">
        <f>ROUND(I181*H181,2)</f>
        <v>0</v>
      </c>
      <c r="K181" s="146"/>
      <c r="L181" s="31"/>
      <c r="M181" s="147" t="s">
        <v>1</v>
      </c>
      <c r="N181" s="148" t="s">
        <v>41</v>
      </c>
      <c r="P181" s="149">
        <f>O181*H181</f>
        <v>0</v>
      </c>
      <c r="Q181" s="149">
        <v>0</v>
      </c>
      <c r="R181" s="149">
        <f>Q181*H181</f>
        <v>0</v>
      </c>
      <c r="S181" s="149">
        <v>0</v>
      </c>
      <c r="T181" s="150">
        <f>S181*H181</f>
        <v>0</v>
      </c>
      <c r="AR181" s="151" t="s">
        <v>211</v>
      </c>
      <c r="AT181" s="151" t="s">
        <v>140</v>
      </c>
      <c r="AU181" s="151" t="s">
        <v>145</v>
      </c>
      <c r="AY181" s="16" t="s">
        <v>137</v>
      </c>
      <c r="BE181" s="152">
        <f>IF(N181="základná",J181,0)</f>
        <v>0</v>
      </c>
      <c r="BF181" s="152">
        <f>IF(N181="znížená",J181,0)</f>
        <v>0</v>
      </c>
      <c r="BG181" s="152">
        <f>IF(N181="zákl. prenesená",J181,0)</f>
        <v>0</v>
      </c>
      <c r="BH181" s="152">
        <f>IF(N181="zníž. prenesená",J181,0)</f>
        <v>0</v>
      </c>
      <c r="BI181" s="152">
        <f>IF(N181="nulová",J181,0)</f>
        <v>0</v>
      </c>
      <c r="BJ181" s="16" t="s">
        <v>145</v>
      </c>
      <c r="BK181" s="152">
        <f>ROUND(I181*H181,2)</f>
        <v>0</v>
      </c>
      <c r="BL181" s="16" t="s">
        <v>211</v>
      </c>
      <c r="BM181" s="151" t="s">
        <v>494</v>
      </c>
    </row>
    <row r="182" spans="2:65" s="11" customFormat="1" ht="22.9" customHeight="1">
      <c r="B182" s="126"/>
      <c r="D182" s="127" t="s">
        <v>74</v>
      </c>
      <c r="E182" s="136" t="s">
        <v>274</v>
      </c>
      <c r="F182" s="136" t="s">
        <v>275</v>
      </c>
      <c r="I182" s="129"/>
      <c r="J182" s="137">
        <f>BK182</f>
        <v>0</v>
      </c>
      <c r="L182" s="126"/>
      <c r="M182" s="131"/>
      <c r="P182" s="132">
        <f>SUM(P183:P206)</f>
        <v>0</v>
      </c>
      <c r="R182" s="132">
        <f>SUM(R183:R206)</f>
        <v>7.3664204794900012</v>
      </c>
      <c r="T182" s="133">
        <f>SUM(T183:T206)</f>
        <v>1.0261800000000001</v>
      </c>
      <c r="AR182" s="127" t="s">
        <v>145</v>
      </c>
      <c r="AT182" s="134" t="s">
        <v>74</v>
      </c>
      <c r="AU182" s="134" t="s">
        <v>83</v>
      </c>
      <c r="AY182" s="127" t="s">
        <v>137</v>
      </c>
      <c r="BK182" s="135">
        <f>SUM(BK183:BK206)</f>
        <v>0</v>
      </c>
    </row>
    <row r="183" spans="2:65" s="1" customFormat="1" ht="33" customHeight="1">
      <c r="B183" s="138"/>
      <c r="C183" s="139" t="s">
        <v>276</v>
      </c>
      <c r="D183" s="139" t="s">
        <v>140</v>
      </c>
      <c r="E183" s="140" t="s">
        <v>277</v>
      </c>
      <c r="F183" s="141" t="s">
        <v>278</v>
      </c>
      <c r="G183" s="142" t="s">
        <v>151</v>
      </c>
      <c r="H183" s="143">
        <v>177.15600000000001</v>
      </c>
      <c r="I183" s="144"/>
      <c r="J183" s="145">
        <f>ROUND(I183*H183,2)</f>
        <v>0</v>
      </c>
      <c r="K183" s="146"/>
      <c r="L183" s="31"/>
      <c r="M183" s="147" t="s">
        <v>1</v>
      </c>
      <c r="N183" s="148" t="s">
        <v>41</v>
      </c>
      <c r="P183" s="149">
        <f>O183*H183</f>
        <v>0</v>
      </c>
      <c r="Q183" s="149">
        <v>0</v>
      </c>
      <c r="R183" s="149">
        <f>Q183*H183</f>
        <v>0</v>
      </c>
      <c r="S183" s="149">
        <v>5.0000000000000001E-3</v>
      </c>
      <c r="T183" s="150">
        <f>S183*H183</f>
        <v>0.88578000000000001</v>
      </c>
      <c r="AR183" s="151" t="s">
        <v>211</v>
      </c>
      <c r="AT183" s="151" t="s">
        <v>140</v>
      </c>
      <c r="AU183" s="151" t="s">
        <v>145</v>
      </c>
      <c r="AY183" s="16" t="s">
        <v>137</v>
      </c>
      <c r="BE183" s="152">
        <f>IF(N183="základná",J183,0)</f>
        <v>0</v>
      </c>
      <c r="BF183" s="152">
        <f>IF(N183="znížená",J183,0)</f>
        <v>0</v>
      </c>
      <c r="BG183" s="152">
        <f>IF(N183="zákl. prenesená",J183,0)</f>
        <v>0</v>
      </c>
      <c r="BH183" s="152">
        <f>IF(N183="zníž. prenesená",J183,0)</f>
        <v>0</v>
      </c>
      <c r="BI183" s="152">
        <f>IF(N183="nulová",J183,0)</f>
        <v>0</v>
      </c>
      <c r="BJ183" s="16" t="s">
        <v>145</v>
      </c>
      <c r="BK183" s="152">
        <f>ROUND(I183*H183,2)</f>
        <v>0</v>
      </c>
      <c r="BL183" s="16" t="s">
        <v>211</v>
      </c>
      <c r="BM183" s="151" t="s">
        <v>495</v>
      </c>
    </row>
    <row r="184" spans="2:65" s="12" customFormat="1" ht="11.25">
      <c r="B184" s="153"/>
      <c r="D184" s="154" t="s">
        <v>147</v>
      </c>
      <c r="E184" s="155" t="s">
        <v>1</v>
      </c>
      <c r="F184" s="156" t="s">
        <v>280</v>
      </c>
      <c r="H184" s="157">
        <v>177.15600000000001</v>
      </c>
      <c r="I184" s="158"/>
      <c r="L184" s="153"/>
      <c r="M184" s="159"/>
      <c r="T184" s="160"/>
      <c r="AT184" s="155" t="s">
        <v>147</v>
      </c>
      <c r="AU184" s="155" t="s">
        <v>145</v>
      </c>
      <c r="AV184" s="12" t="s">
        <v>145</v>
      </c>
      <c r="AW184" s="12" t="s">
        <v>31</v>
      </c>
      <c r="AX184" s="12" t="s">
        <v>83</v>
      </c>
      <c r="AY184" s="155" t="s">
        <v>137</v>
      </c>
    </row>
    <row r="185" spans="2:65" s="1" customFormat="1" ht="33" customHeight="1">
      <c r="B185" s="138"/>
      <c r="C185" s="139" t="s">
        <v>281</v>
      </c>
      <c r="D185" s="139" t="s">
        <v>140</v>
      </c>
      <c r="E185" s="140" t="s">
        <v>282</v>
      </c>
      <c r="F185" s="141" t="s">
        <v>283</v>
      </c>
      <c r="G185" s="142" t="s">
        <v>284</v>
      </c>
      <c r="H185" s="143">
        <v>5.85</v>
      </c>
      <c r="I185" s="144"/>
      <c r="J185" s="145">
        <f>ROUND(I185*H185,2)</f>
        <v>0</v>
      </c>
      <c r="K185" s="146"/>
      <c r="L185" s="31"/>
      <c r="M185" s="147" t="s">
        <v>1</v>
      </c>
      <c r="N185" s="148" t="s">
        <v>41</v>
      </c>
      <c r="P185" s="149">
        <f>O185*H185</f>
        <v>0</v>
      </c>
      <c r="Q185" s="149">
        <v>0</v>
      </c>
      <c r="R185" s="149">
        <f>Q185*H185</f>
        <v>0</v>
      </c>
      <c r="S185" s="149">
        <v>2.4E-2</v>
      </c>
      <c r="T185" s="150">
        <f>S185*H185</f>
        <v>0.1404</v>
      </c>
      <c r="AR185" s="151" t="s">
        <v>211</v>
      </c>
      <c r="AT185" s="151" t="s">
        <v>140</v>
      </c>
      <c r="AU185" s="151" t="s">
        <v>145</v>
      </c>
      <c r="AY185" s="16" t="s">
        <v>137</v>
      </c>
      <c r="BE185" s="152">
        <f>IF(N185="základná",J185,0)</f>
        <v>0</v>
      </c>
      <c r="BF185" s="152">
        <f>IF(N185="znížená",J185,0)</f>
        <v>0</v>
      </c>
      <c r="BG185" s="152">
        <f>IF(N185="zákl. prenesená",J185,0)</f>
        <v>0</v>
      </c>
      <c r="BH185" s="152">
        <f>IF(N185="zníž. prenesená",J185,0)</f>
        <v>0</v>
      </c>
      <c r="BI185" s="152">
        <f>IF(N185="nulová",J185,0)</f>
        <v>0</v>
      </c>
      <c r="BJ185" s="16" t="s">
        <v>145</v>
      </c>
      <c r="BK185" s="152">
        <f>ROUND(I185*H185,2)</f>
        <v>0</v>
      </c>
      <c r="BL185" s="16" t="s">
        <v>211</v>
      </c>
      <c r="BM185" s="151" t="s">
        <v>496</v>
      </c>
    </row>
    <row r="186" spans="2:65" s="13" customFormat="1" ht="11.25">
      <c r="B186" s="172"/>
      <c r="D186" s="154" t="s">
        <v>147</v>
      </c>
      <c r="E186" s="173" t="s">
        <v>1</v>
      </c>
      <c r="F186" s="174" t="s">
        <v>286</v>
      </c>
      <c r="H186" s="173" t="s">
        <v>1</v>
      </c>
      <c r="I186" s="175"/>
      <c r="L186" s="172"/>
      <c r="M186" s="176"/>
      <c r="T186" s="177"/>
      <c r="AT186" s="173" t="s">
        <v>147</v>
      </c>
      <c r="AU186" s="173" t="s">
        <v>145</v>
      </c>
      <c r="AV186" s="13" t="s">
        <v>83</v>
      </c>
      <c r="AW186" s="13" t="s">
        <v>31</v>
      </c>
      <c r="AX186" s="13" t="s">
        <v>75</v>
      </c>
      <c r="AY186" s="173" t="s">
        <v>137</v>
      </c>
    </row>
    <row r="187" spans="2:65" s="12" customFormat="1" ht="11.25">
      <c r="B187" s="153"/>
      <c r="D187" s="154" t="s">
        <v>147</v>
      </c>
      <c r="E187" s="155" t="s">
        <v>1</v>
      </c>
      <c r="F187" s="156" t="s">
        <v>287</v>
      </c>
      <c r="H187" s="157">
        <v>5.85</v>
      </c>
      <c r="I187" s="158"/>
      <c r="L187" s="153"/>
      <c r="M187" s="159"/>
      <c r="T187" s="160"/>
      <c r="AT187" s="155" t="s">
        <v>147</v>
      </c>
      <c r="AU187" s="155" t="s">
        <v>145</v>
      </c>
      <c r="AV187" s="12" t="s">
        <v>145</v>
      </c>
      <c r="AW187" s="12" t="s">
        <v>31</v>
      </c>
      <c r="AX187" s="12" t="s">
        <v>83</v>
      </c>
      <c r="AY187" s="155" t="s">
        <v>137</v>
      </c>
    </row>
    <row r="188" spans="2:65" s="1" customFormat="1" ht="24.2" customHeight="1">
      <c r="B188" s="138"/>
      <c r="C188" s="139" t="s">
        <v>288</v>
      </c>
      <c r="D188" s="139" t="s">
        <v>140</v>
      </c>
      <c r="E188" s="140" t="s">
        <v>289</v>
      </c>
      <c r="F188" s="141" t="s">
        <v>290</v>
      </c>
      <c r="G188" s="142" t="s">
        <v>284</v>
      </c>
      <c r="H188" s="143">
        <v>330</v>
      </c>
      <c r="I188" s="144"/>
      <c r="J188" s="145">
        <f>ROUND(I188*H188,2)</f>
        <v>0</v>
      </c>
      <c r="K188" s="146"/>
      <c r="L188" s="31"/>
      <c r="M188" s="147" t="s">
        <v>1</v>
      </c>
      <c r="N188" s="148" t="s">
        <v>41</v>
      </c>
      <c r="P188" s="149">
        <f>O188*H188</f>
        <v>0</v>
      </c>
      <c r="Q188" s="149">
        <v>2.5999999999999998E-4</v>
      </c>
      <c r="R188" s="149">
        <f>Q188*H188</f>
        <v>8.5799999999999987E-2</v>
      </c>
      <c r="S188" s="149">
        <v>0</v>
      </c>
      <c r="T188" s="150">
        <f>S188*H188</f>
        <v>0</v>
      </c>
      <c r="AR188" s="151" t="s">
        <v>211</v>
      </c>
      <c r="AT188" s="151" t="s">
        <v>140</v>
      </c>
      <c r="AU188" s="151" t="s">
        <v>145</v>
      </c>
      <c r="AY188" s="16" t="s">
        <v>137</v>
      </c>
      <c r="BE188" s="152">
        <f>IF(N188="základná",J188,0)</f>
        <v>0</v>
      </c>
      <c r="BF188" s="152">
        <f>IF(N188="znížená",J188,0)</f>
        <v>0</v>
      </c>
      <c r="BG188" s="152">
        <f>IF(N188="zákl. prenesená",J188,0)</f>
        <v>0</v>
      </c>
      <c r="BH188" s="152">
        <f>IF(N188="zníž. prenesená",J188,0)</f>
        <v>0</v>
      </c>
      <c r="BI188" s="152">
        <f>IF(N188="nulová",J188,0)</f>
        <v>0</v>
      </c>
      <c r="BJ188" s="16" t="s">
        <v>145</v>
      </c>
      <c r="BK188" s="152">
        <f>ROUND(I188*H188,2)</f>
        <v>0</v>
      </c>
      <c r="BL188" s="16" t="s">
        <v>211</v>
      </c>
      <c r="BM188" s="151" t="s">
        <v>497</v>
      </c>
    </row>
    <row r="189" spans="2:65" s="13" customFormat="1" ht="11.25">
      <c r="B189" s="172"/>
      <c r="D189" s="154" t="s">
        <v>147</v>
      </c>
      <c r="E189" s="173" t="s">
        <v>1</v>
      </c>
      <c r="F189" s="174" t="s">
        <v>292</v>
      </c>
      <c r="H189" s="173" t="s">
        <v>1</v>
      </c>
      <c r="I189" s="175"/>
      <c r="L189" s="172"/>
      <c r="M189" s="176"/>
      <c r="T189" s="177"/>
      <c r="AT189" s="173" t="s">
        <v>147</v>
      </c>
      <c r="AU189" s="173" t="s">
        <v>145</v>
      </c>
      <c r="AV189" s="13" t="s">
        <v>83</v>
      </c>
      <c r="AW189" s="13" t="s">
        <v>31</v>
      </c>
      <c r="AX189" s="13" t="s">
        <v>75</v>
      </c>
      <c r="AY189" s="173" t="s">
        <v>137</v>
      </c>
    </row>
    <row r="190" spans="2:65" s="12" customFormat="1" ht="11.25">
      <c r="B190" s="153"/>
      <c r="D190" s="154" t="s">
        <v>147</v>
      </c>
      <c r="E190" s="155" t="s">
        <v>1</v>
      </c>
      <c r="F190" s="156" t="s">
        <v>498</v>
      </c>
      <c r="H190" s="157">
        <v>330</v>
      </c>
      <c r="I190" s="158"/>
      <c r="L190" s="153"/>
      <c r="M190" s="159"/>
      <c r="T190" s="160"/>
      <c r="AT190" s="155" t="s">
        <v>147</v>
      </c>
      <c r="AU190" s="155" t="s">
        <v>145</v>
      </c>
      <c r="AV190" s="12" t="s">
        <v>145</v>
      </c>
      <c r="AW190" s="12" t="s">
        <v>31</v>
      </c>
      <c r="AX190" s="12" t="s">
        <v>83</v>
      </c>
      <c r="AY190" s="155" t="s">
        <v>137</v>
      </c>
    </row>
    <row r="191" spans="2:65" s="1" customFormat="1" ht="24.2" customHeight="1">
      <c r="B191" s="138"/>
      <c r="C191" s="139" t="s">
        <v>294</v>
      </c>
      <c r="D191" s="139" t="s">
        <v>140</v>
      </c>
      <c r="E191" s="140" t="s">
        <v>295</v>
      </c>
      <c r="F191" s="141" t="s">
        <v>296</v>
      </c>
      <c r="G191" s="142" t="s">
        <v>284</v>
      </c>
      <c r="H191" s="143">
        <v>94.1</v>
      </c>
      <c r="I191" s="144"/>
      <c r="J191" s="145">
        <f>ROUND(I191*H191,2)</f>
        <v>0</v>
      </c>
      <c r="K191" s="146"/>
      <c r="L191" s="31"/>
      <c r="M191" s="147" t="s">
        <v>1</v>
      </c>
      <c r="N191" s="148" t="s">
        <v>41</v>
      </c>
      <c r="P191" s="149">
        <f>O191*H191</f>
        <v>0</v>
      </c>
      <c r="Q191" s="149">
        <v>2.5999999999999998E-4</v>
      </c>
      <c r="R191" s="149">
        <f>Q191*H191</f>
        <v>2.4465999999999995E-2</v>
      </c>
      <c r="S191" s="149">
        <v>0</v>
      </c>
      <c r="T191" s="150">
        <f>S191*H191</f>
        <v>0</v>
      </c>
      <c r="AR191" s="151" t="s">
        <v>211</v>
      </c>
      <c r="AT191" s="151" t="s">
        <v>140</v>
      </c>
      <c r="AU191" s="151" t="s">
        <v>145</v>
      </c>
      <c r="AY191" s="16" t="s">
        <v>137</v>
      </c>
      <c r="BE191" s="152">
        <f>IF(N191="základná",J191,0)</f>
        <v>0</v>
      </c>
      <c r="BF191" s="152">
        <f>IF(N191="znížená",J191,0)</f>
        <v>0</v>
      </c>
      <c r="BG191" s="152">
        <f>IF(N191="zákl. prenesená",J191,0)</f>
        <v>0</v>
      </c>
      <c r="BH191" s="152">
        <f>IF(N191="zníž. prenesená",J191,0)</f>
        <v>0</v>
      </c>
      <c r="BI191" s="152">
        <f>IF(N191="nulová",J191,0)</f>
        <v>0</v>
      </c>
      <c r="BJ191" s="16" t="s">
        <v>145</v>
      </c>
      <c r="BK191" s="152">
        <f>ROUND(I191*H191,2)</f>
        <v>0</v>
      </c>
      <c r="BL191" s="16" t="s">
        <v>211</v>
      </c>
      <c r="BM191" s="151" t="s">
        <v>499</v>
      </c>
    </row>
    <row r="192" spans="2:65" s="13" customFormat="1" ht="11.25">
      <c r="B192" s="172"/>
      <c r="D192" s="154" t="s">
        <v>147</v>
      </c>
      <c r="E192" s="173" t="s">
        <v>1</v>
      </c>
      <c r="F192" s="174" t="s">
        <v>298</v>
      </c>
      <c r="H192" s="173" t="s">
        <v>1</v>
      </c>
      <c r="I192" s="175"/>
      <c r="L192" s="172"/>
      <c r="M192" s="176"/>
      <c r="T192" s="177"/>
      <c r="AT192" s="173" t="s">
        <v>147</v>
      </c>
      <c r="AU192" s="173" t="s">
        <v>145</v>
      </c>
      <c r="AV192" s="13" t="s">
        <v>83</v>
      </c>
      <c r="AW192" s="13" t="s">
        <v>31</v>
      </c>
      <c r="AX192" s="13" t="s">
        <v>75</v>
      </c>
      <c r="AY192" s="173" t="s">
        <v>137</v>
      </c>
    </row>
    <row r="193" spans="2:65" s="12" customFormat="1" ht="11.25">
      <c r="B193" s="153"/>
      <c r="D193" s="154" t="s">
        <v>147</v>
      </c>
      <c r="E193" s="155" t="s">
        <v>1</v>
      </c>
      <c r="F193" s="156" t="s">
        <v>500</v>
      </c>
      <c r="H193" s="157">
        <v>26.3</v>
      </c>
      <c r="I193" s="158"/>
      <c r="L193" s="153"/>
      <c r="M193" s="159"/>
      <c r="T193" s="160"/>
      <c r="AT193" s="155" t="s">
        <v>147</v>
      </c>
      <c r="AU193" s="155" t="s">
        <v>145</v>
      </c>
      <c r="AV193" s="12" t="s">
        <v>145</v>
      </c>
      <c r="AW193" s="12" t="s">
        <v>31</v>
      </c>
      <c r="AX193" s="12" t="s">
        <v>75</v>
      </c>
      <c r="AY193" s="155" t="s">
        <v>137</v>
      </c>
    </row>
    <row r="194" spans="2:65" s="13" customFormat="1" ht="11.25">
      <c r="B194" s="172"/>
      <c r="D194" s="154" t="s">
        <v>147</v>
      </c>
      <c r="E194" s="173" t="s">
        <v>1</v>
      </c>
      <c r="F194" s="174" t="s">
        <v>286</v>
      </c>
      <c r="H194" s="173" t="s">
        <v>1</v>
      </c>
      <c r="I194" s="175"/>
      <c r="L194" s="172"/>
      <c r="M194" s="176"/>
      <c r="T194" s="177"/>
      <c r="AT194" s="173" t="s">
        <v>147</v>
      </c>
      <c r="AU194" s="173" t="s">
        <v>145</v>
      </c>
      <c r="AV194" s="13" t="s">
        <v>83</v>
      </c>
      <c r="AW194" s="13" t="s">
        <v>31</v>
      </c>
      <c r="AX194" s="13" t="s">
        <v>75</v>
      </c>
      <c r="AY194" s="173" t="s">
        <v>137</v>
      </c>
    </row>
    <row r="195" spans="2:65" s="12" customFormat="1" ht="11.25">
      <c r="B195" s="153"/>
      <c r="D195" s="154" t="s">
        <v>147</v>
      </c>
      <c r="E195" s="155" t="s">
        <v>1</v>
      </c>
      <c r="F195" s="156" t="s">
        <v>287</v>
      </c>
      <c r="H195" s="157">
        <v>5.85</v>
      </c>
      <c r="I195" s="158"/>
      <c r="L195" s="153"/>
      <c r="M195" s="159"/>
      <c r="T195" s="160"/>
      <c r="AT195" s="155" t="s">
        <v>147</v>
      </c>
      <c r="AU195" s="155" t="s">
        <v>145</v>
      </c>
      <c r="AV195" s="12" t="s">
        <v>145</v>
      </c>
      <c r="AW195" s="12" t="s">
        <v>31</v>
      </c>
      <c r="AX195" s="12" t="s">
        <v>75</v>
      </c>
      <c r="AY195" s="155" t="s">
        <v>137</v>
      </c>
    </row>
    <row r="196" spans="2:65" s="13" customFormat="1" ht="11.25">
      <c r="B196" s="172"/>
      <c r="D196" s="154" t="s">
        <v>147</v>
      </c>
      <c r="E196" s="173" t="s">
        <v>1</v>
      </c>
      <c r="F196" s="174" t="s">
        <v>300</v>
      </c>
      <c r="H196" s="173" t="s">
        <v>1</v>
      </c>
      <c r="I196" s="175"/>
      <c r="L196" s="172"/>
      <c r="M196" s="176"/>
      <c r="T196" s="177"/>
      <c r="AT196" s="173" t="s">
        <v>147</v>
      </c>
      <c r="AU196" s="173" t="s">
        <v>145</v>
      </c>
      <c r="AV196" s="13" t="s">
        <v>83</v>
      </c>
      <c r="AW196" s="13" t="s">
        <v>31</v>
      </c>
      <c r="AX196" s="13" t="s">
        <v>75</v>
      </c>
      <c r="AY196" s="173" t="s">
        <v>137</v>
      </c>
    </row>
    <row r="197" spans="2:65" s="12" customFormat="1" ht="11.25">
      <c r="B197" s="153"/>
      <c r="D197" s="154" t="s">
        <v>147</v>
      </c>
      <c r="E197" s="155" t="s">
        <v>1</v>
      </c>
      <c r="F197" s="156" t="s">
        <v>501</v>
      </c>
      <c r="H197" s="157">
        <v>61.95</v>
      </c>
      <c r="I197" s="158"/>
      <c r="L197" s="153"/>
      <c r="M197" s="159"/>
      <c r="T197" s="160"/>
      <c r="AT197" s="155" t="s">
        <v>147</v>
      </c>
      <c r="AU197" s="155" t="s">
        <v>145</v>
      </c>
      <c r="AV197" s="12" t="s">
        <v>145</v>
      </c>
      <c r="AW197" s="12" t="s">
        <v>31</v>
      </c>
      <c r="AX197" s="12" t="s">
        <v>75</v>
      </c>
      <c r="AY197" s="155" t="s">
        <v>137</v>
      </c>
    </row>
    <row r="198" spans="2:65" s="14" customFormat="1" ht="11.25">
      <c r="B198" s="178"/>
      <c r="D198" s="154" t="s">
        <v>147</v>
      </c>
      <c r="E198" s="179" t="s">
        <v>1</v>
      </c>
      <c r="F198" s="180" t="s">
        <v>302</v>
      </c>
      <c r="H198" s="181">
        <v>94.1</v>
      </c>
      <c r="I198" s="182"/>
      <c r="L198" s="178"/>
      <c r="M198" s="183"/>
      <c r="T198" s="184"/>
      <c r="AT198" s="179" t="s">
        <v>147</v>
      </c>
      <c r="AU198" s="179" t="s">
        <v>145</v>
      </c>
      <c r="AV198" s="14" t="s">
        <v>144</v>
      </c>
      <c r="AW198" s="14" t="s">
        <v>31</v>
      </c>
      <c r="AX198" s="14" t="s">
        <v>83</v>
      </c>
      <c r="AY198" s="179" t="s">
        <v>137</v>
      </c>
    </row>
    <row r="199" spans="2:65" s="1" customFormat="1" ht="24.2" customHeight="1">
      <c r="B199" s="138"/>
      <c r="C199" s="161" t="s">
        <v>217</v>
      </c>
      <c r="D199" s="161" t="s">
        <v>173</v>
      </c>
      <c r="E199" s="162" t="s">
        <v>303</v>
      </c>
      <c r="F199" s="163" t="s">
        <v>304</v>
      </c>
      <c r="G199" s="164" t="s">
        <v>143</v>
      </c>
      <c r="H199" s="165">
        <v>9.8970000000000002</v>
      </c>
      <c r="I199" s="166"/>
      <c r="J199" s="167">
        <f>ROUND(I199*H199,2)</f>
        <v>0</v>
      </c>
      <c r="K199" s="168"/>
      <c r="L199" s="169"/>
      <c r="M199" s="170" t="s">
        <v>1</v>
      </c>
      <c r="N199" s="171" t="s">
        <v>41</v>
      </c>
      <c r="P199" s="149">
        <f>O199*H199</f>
        <v>0</v>
      </c>
      <c r="Q199" s="149">
        <v>0.55000000000000004</v>
      </c>
      <c r="R199" s="149">
        <f>Q199*H199</f>
        <v>5.4433500000000006</v>
      </c>
      <c r="S199" s="149">
        <v>0</v>
      </c>
      <c r="T199" s="150">
        <f>S199*H199</f>
        <v>0</v>
      </c>
      <c r="AR199" s="151" t="s">
        <v>217</v>
      </c>
      <c r="AT199" s="151" t="s">
        <v>173</v>
      </c>
      <c r="AU199" s="151" t="s">
        <v>145</v>
      </c>
      <c r="AY199" s="16" t="s">
        <v>137</v>
      </c>
      <c r="BE199" s="152">
        <f>IF(N199="základná",J199,0)</f>
        <v>0</v>
      </c>
      <c r="BF199" s="152">
        <f>IF(N199="znížená",J199,0)</f>
        <v>0</v>
      </c>
      <c r="BG199" s="152">
        <f>IF(N199="zákl. prenesená",J199,0)</f>
        <v>0</v>
      </c>
      <c r="BH199" s="152">
        <f>IF(N199="zníž. prenesená",J199,0)</f>
        <v>0</v>
      </c>
      <c r="BI199" s="152">
        <f>IF(N199="nulová",J199,0)</f>
        <v>0</v>
      </c>
      <c r="BJ199" s="16" t="s">
        <v>145</v>
      </c>
      <c r="BK199" s="152">
        <f>ROUND(I199*H199,2)</f>
        <v>0</v>
      </c>
      <c r="BL199" s="16" t="s">
        <v>211</v>
      </c>
      <c r="BM199" s="151" t="s">
        <v>502</v>
      </c>
    </row>
    <row r="200" spans="2:65" s="12" customFormat="1" ht="11.25">
      <c r="B200" s="153"/>
      <c r="D200" s="154" t="s">
        <v>147</v>
      </c>
      <c r="E200" s="155" t="s">
        <v>1</v>
      </c>
      <c r="F200" s="156" t="s">
        <v>503</v>
      </c>
      <c r="H200" s="157">
        <v>8.9969999999999999</v>
      </c>
      <c r="I200" s="158"/>
      <c r="L200" s="153"/>
      <c r="M200" s="159"/>
      <c r="T200" s="160"/>
      <c r="AT200" s="155" t="s">
        <v>147</v>
      </c>
      <c r="AU200" s="155" t="s">
        <v>145</v>
      </c>
      <c r="AV200" s="12" t="s">
        <v>145</v>
      </c>
      <c r="AW200" s="12" t="s">
        <v>31</v>
      </c>
      <c r="AX200" s="12" t="s">
        <v>83</v>
      </c>
      <c r="AY200" s="155" t="s">
        <v>137</v>
      </c>
    </row>
    <row r="201" spans="2:65" s="12" customFormat="1" ht="11.25">
      <c r="B201" s="153"/>
      <c r="D201" s="154" t="s">
        <v>147</v>
      </c>
      <c r="F201" s="156" t="s">
        <v>504</v>
      </c>
      <c r="H201" s="157">
        <v>9.8970000000000002</v>
      </c>
      <c r="I201" s="158"/>
      <c r="L201" s="153"/>
      <c r="M201" s="159"/>
      <c r="T201" s="160"/>
      <c r="AT201" s="155" t="s">
        <v>147</v>
      </c>
      <c r="AU201" s="155" t="s">
        <v>145</v>
      </c>
      <c r="AV201" s="12" t="s">
        <v>145</v>
      </c>
      <c r="AW201" s="12" t="s">
        <v>3</v>
      </c>
      <c r="AX201" s="12" t="s">
        <v>83</v>
      </c>
      <c r="AY201" s="155" t="s">
        <v>137</v>
      </c>
    </row>
    <row r="202" spans="2:65" s="1" customFormat="1" ht="24.2" customHeight="1">
      <c r="B202" s="138"/>
      <c r="C202" s="139" t="s">
        <v>308</v>
      </c>
      <c r="D202" s="139" t="s">
        <v>140</v>
      </c>
      <c r="E202" s="140" t="s">
        <v>309</v>
      </c>
      <c r="F202" s="141" t="s">
        <v>310</v>
      </c>
      <c r="G202" s="142" t="s">
        <v>151</v>
      </c>
      <c r="H202" s="143">
        <v>185</v>
      </c>
      <c r="I202" s="144"/>
      <c r="J202" s="145">
        <f>ROUND(I202*H202,2)</f>
        <v>0</v>
      </c>
      <c r="K202" s="146"/>
      <c r="L202" s="31"/>
      <c r="M202" s="147" t="s">
        <v>1</v>
      </c>
      <c r="N202" s="148" t="s">
        <v>41</v>
      </c>
      <c r="P202" s="149">
        <f>O202*H202</f>
        <v>0</v>
      </c>
      <c r="Q202" s="149">
        <v>0</v>
      </c>
      <c r="R202" s="149">
        <f>Q202*H202</f>
        <v>0</v>
      </c>
      <c r="S202" s="149">
        <v>0</v>
      </c>
      <c r="T202" s="150">
        <f>S202*H202</f>
        <v>0</v>
      </c>
      <c r="AR202" s="151" t="s">
        <v>211</v>
      </c>
      <c r="AT202" s="151" t="s">
        <v>140</v>
      </c>
      <c r="AU202" s="151" t="s">
        <v>145</v>
      </c>
      <c r="AY202" s="16" t="s">
        <v>137</v>
      </c>
      <c r="BE202" s="152">
        <f>IF(N202="základná",J202,0)</f>
        <v>0</v>
      </c>
      <c r="BF202" s="152">
        <f>IF(N202="znížená",J202,0)</f>
        <v>0</v>
      </c>
      <c r="BG202" s="152">
        <f>IF(N202="zákl. prenesená",J202,0)</f>
        <v>0</v>
      </c>
      <c r="BH202" s="152">
        <f>IF(N202="zníž. prenesená",J202,0)</f>
        <v>0</v>
      </c>
      <c r="BI202" s="152">
        <f>IF(N202="nulová",J202,0)</f>
        <v>0</v>
      </c>
      <c r="BJ202" s="16" t="s">
        <v>145</v>
      </c>
      <c r="BK202" s="152">
        <f>ROUND(I202*H202,2)</f>
        <v>0</v>
      </c>
      <c r="BL202" s="16" t="s">
        <v>211</v>
      </c>
      <c r="BM202" s="151" t="s">
        <v>505</v>
      </c>
    </row>
    <row r="203" spans="2:65" s="1" customFormat="1" ht="16.5" customHeight="1">
      <c r="B203" s="138"/>
      <c r="C203" s="161" t="s">
        <v>312</v>
      </c>
      <c r="D203" s="161" t="s">
        <v>173</v>
      </c>
      <c r="E203" s="162" t="s">
        <v>313</v>
      </c>
      <c r="F203" s="163" t="s">
        <v>314</v>
      </c>
      <c r="G203" s="164" t="s">
        <v>151</v>
      </c>
      <c r="H203" s="165">
        <v>203.5</v>
      </c>
      <c r="I203" s="166"/>
      <c r="J203" s="167">
        <f>ROUND(I203*H203,2)</f>
        <v>0</v>
      </c>
      <c r="K203" s="168"/>
      <c r="L203" s="169"/>
      <c r="M203" s="170" t="s">
        <v>1</v>
      </c>
      <c r="N203" s="171" t="s">
        <v>41</v>
      </c>
      <c r="P203" s="149">
        <f>O203*H203</f>
        <v>0</v>
      </c>
      <c r="Q203" s="149">
        <v>7.92E-3</v>
      </c>
      <c r="R203" s="149">
        <f>Q203*H203</f>
        <v>1.61172</v>
      </c>
      <c r="S203" s="149">
        <v>0</v>
      </c>
      <c r="T203" s="150">
        <f>S203*H203</f>
        <v>0</v>
      </c>
      <c r="AR203" s="151" t="s">
        <v>217</v>
      </c>
      <c r="AT203" s="151" t="s">
        <v>173</v>
      </c>
      <c r="AU203" s="151" t="s">
        <v>145</v>
      </c>
      <c r="AY203" s="16" t="s">
        <v>137</v>
      </c>
      <c r="BE203" s="152">
        <f>IF(N203="základná",J203,0)</f>
        <v>0</v>
      </c>
      <c r="BF203" s="152">
        <f>IF(N203="znížená",J203,0)</f>
        <v>0</v>
      </c>
      <c r="BG203" s="152">
        <f>IF(N203="zákl. prenesená",J203,0)</f>
        <v>0</v>
      </c>
      <c r="BH203" s="152">
        <f>IF(N203="zníž. prenesená",J203,0)</f>
        <v>0</v>
      </c>
      <c r="BI203" s="152">
        <f>IF(N203="nulová",J203,0)</f>
        <v>0</v>
      </c>
      <c r="BJ203" s="16" t="s">
        <v>145</v>
      </c>
      <c r="BK203" s="152">
        <f>ROUND(I203*H203,2)</f>
        <v>0</v>
      </c>
      <c r="BL203" s="16" t="s">
        <v>211</v>
      </c>
      <c r="BM203" s="151" t="s">
        <v>506</v>
      </c>
    </row>
    <row r="204" spans="2:65" s="12" customFormat="1" ht="11.25">
      <c r="B204" s="153"/>
      <c r="D204" s="154" t="s">
        <v>147</v>
      </c>
      <c r="E204" s="155" t="s">
        <v>1</v>
      </c>
      <c r="F204" s="156" t="s">
        <v>316</v>
      </c>
      <c r="H204" s="157">
        <v>203.5</v>
      </c>
      <c r="I204" s="158"/>
      <c r="L204" s="153"/>
      <c r="M204" s="159"/>
      <c r="T204" s="160"/>
      <c r="AT204" s="155" t="s">
        <v>147</v>
      </c>
      <c r="AU204" s="155" t="s">
        <v>145</v>
      </c>
      <c r="AV204" s="12" t="s">
        <v>145</v>
      </c>
      <c r="AW204" s="12" t="s">
        <v>31</v>
      </c>
      <c r="AX204" s="12" t="s">
        <v>83</v>
      </c>
      <c r="AY204" s="155" t="s">
        <v>137</v>
      </c>
    </row>
    <row r="205" spans="2:65" s="1" customFormat="1" ht="44.25" customHeight="1">
      <c r="B205" s="138"/>
      <c r="C205" s="139" t="s">
        <v>317</v>
      </c>
      <c r="D205" s="139" t="s">
        <v>140</v>
      </c>
      <c r="E205" s="140" t="s">
        <v>318</v>
      </c>
      <c r="F205" s="141" t="s">
        <v>319</v>
      </c>
      <c r="G205" s="142" t="s">
        <v>143</v>
      </c>
      <c r="H205" s="143">
        <v>8.9969999999999999</v>
      </c>
      <c r="I205" s="144"/>
      <c r="J205" s="145">
        <f>ROUND(I205*H205,2)</f>
        <v>0</v>
      </c>
      <c r="K205" s="146"/>
      <c r="L205" s="31"/>
      <c r="M205" s="147" t="s">
        <v>1</v>
      </c>
      <c r="N205" s="148" t="s">
        <v>41</v>
      </c>
      <c r="P205" s="149">
        <f>O205*H205</f>
        <v>0</v>
      </c>
      <c r="Q205" s="149">
        <v>2.2350169999999999E-2</v>
      </c>
      <c r="R205" s="149">
        <f>Q205*H205</f>
        <v>0.20108447949</v>
      </c>
      <c r="S205" s="149">
        <v>0</v>
      </c>
      <c r="T205" s="150">
        <f>S205*H205</f>
        <v>0</v>
      </c>
      <c r="AR205" s="151" t="s">
        <v>211</v>
      </c>
      <c r="AT205" s="151" t="s">
        <v>140</v>
      </c>
      <c r="AU205" s="151" t="s">
        <v>145</v>
      </c>
      <c r="AY205" s="16" t="s">
        <v>137</v>
      </c>
      <c r="BE205" s="152">
        <f>IF(N205="základná",J205,0)</f>
        <v>0</v>
      </c>
      <c r="BF205" s="152">
        <f>IF(N205="znížená",J205,0)</f>
        <v>0</v>
      </c>
      <c r="BG205" s="152">
        <f>IF(N205="zákl. prenesená",J205,0)</f>
        <v>0</v>
      </c>
      <c r="BH205" s="152">
        <f>IF(N205="zníž. prenesená",J205,0)</f>
        <v>0</v>
      </c>
      <c r="BI205" s="152">
        <f>IF(N205="nulová",J205,0)</f>
        <v>0</v>
      </c>
      <c r="BJ205" s="16" t="s">
        <v>145</v>
      </c>
      <c r="BK205" s="152">
        <f>ROUND(I205*H205,2)</f>
        <v>0</v>
      </c>
      <c r="BL205" s="16" t="s">
        <v>211</v>
      </c>
      <c r="BM205" s="151" t="s">
        <v>507</v>
      </c>
    </row>
    <row r="206" spans="2:65" s="1" customFormat="1" ht="24.2" customHeight="1">
      <c r="B206" s="138"/>
      <c r="C206" s="139" t="s">
        <v>321</v>
      </c>
      <c r="D206" s="139" t="s">
        <v>140</v>
      </c>
      <c r="E206" s="140" t="s">
        <v>322</v>
      </c>
      <c r="F206" s="141" t="s">
        <v>323</v>
      </c>
      <c r="G206" s="142" t="s">
        <v>159</v>
      </c>
      <c r="H206" s="143">
        <v>7.3659999999999997</v>
      </c>
      <c r="I206" s="144"/>
      <c r="J206" s="145">
        <f>ROUND(I206*H206,2)</f>
        <v>0</v>
      </c>
      <c r="K206" s="146"/>
      <c r="L206" s="31"/>
      <c r="M206" s="147" t="s">
        <v>1</v>
      </c>
      <c r="N206" s="148" t="s">
        <v>41</v>
      </c>
      <c r="P206" s="149">
        <f>O206*H206</f>
        <v>0</v>
      </c>
      <c r="Q206" s="149">
        <v>0</v>
      </c>
      <c r="R206" s="149">
        <f>Q206*H206</f>
        <v>0</v>
      </c>
      <c r="S206" s="149">
        <v>0</v>
      </c>
      <c r="T206" s="150">
        <f>S206*H206</f>
        <v>0</v>
      </c>
      <c r="AR206" s="151" t="s">
        <v>211</v>
      </c>
      <c r="AT206" s="151" t="s">
        <v>140</v>
      </c>
      <c r="AU206" s="151" t="s">
        <v>145</v>
      </c>
      <c r="AY206" s="16" t="s">
        <v>137</v>
      </c>
      <c r="BE206" s="152">
        <f>IF(N206="základná",J206,0)</f>
        <v>0</v>
      </c>
      <c r="BF206" s="152">
        <f>IF(N206="znížená",J206,0)</f>
        <v>0</v>
      </c>
      <c r="BG206" s="152">
        <f>IF(N206="zákl. prenesená",J206,0)</f>
        <v>0</v>
      </c>
      <c r="BH206" s="152">
        <f>IF(N206="zníž. prenesená",J206,0)</f>
        <v>0</v>
      </c>
      <c r="BI206" s="152">
        <f>IF(N206="nulová",J206,0)</f>
        <v>0</v>
      </c>
      <c r="BJ206" s="16" t="s">
        <v>145</v>
      </c>
      <c r="BK206" s="152">
        <f>ROUND(I206*H206,2)</f>
        <v>0</v>
      </c>
      <c r="BL206" s="16" t="s">
        <v>211</v>
      </c>
      <c r="BM206" s="151" t="s">
        <v>508</v>
      </c>
    </row>
    <row r="207" spans="2:65" s="11" customFormat="1" ht="22.9" customHeight="1">
      <c r="B207" s="126"/>
      <c r="D207" s="127" t="s">
        <v>74</v>
      </c>
      <c r="E207" s="136" t="s">
        <v>325</v>
      </c>
      <c r="F207" s="136" t="s">
        <v>326</v>
      </c>
      <c r="I207" s="129"/>
      <c r="J207" s="137">
        <f>BK207</f>
        <v>0</v>
      </c>
      <c r="L207" s="126"/>
      <c r="M207" s="131"/>
      <c r="P207" s="132">
        <f>SUM(P208:P237)</f>
        <v>0</v>
      </c>
      <c r="R207" s="132">
        <f>SUM(R208:R237)</f>
        <v>0.22800600000000001</v>
      </c>
      <c r="T207" s="133">
        <f>SUM(T208:T237)</f>
        <v>1.5375712500000001</v>
      </c>
      <c r="AR207" s="127" t="s">
        <v>145</v>
      </c>
      <c r="AT207" s="134" t="s">
        <v>74</v>
      </c>
      <c r="AU207" s="134" t="s">
        <v>83</v>
      </c>
      <c r="AY207" s="127" t="s">
        <v>137</v>
      </c>
      <c r="BK207" s="135">
        <f>SUM(BK208:BK237)</f>
        <v>0</v>
      </c>
    </row>
    <row r="208" spans="2:65" s="1" customFormat="1" ht="24.2" customHeight="1">
      <c r="B208" s="138"/>
      <c r="C208" s="139" t="s">
        <v>327</v>
      </c>
      <c r="D208" s="139" t="s">
        <v>140</v>
      </c>
      <c r="E208" s="140" t="s">
        <v>328</v>
      </c>
      <c r="F208" s="141" t="s">
        <v>329</v>
      </c>
      <c r="G208" s="142" t="s">
        <v>151</v>
      </c>
      <c r="H208" s="143">
        <v>186.375</v>
      </c>
      <c r="I208" s="144"/>
      <c r="J208" s="145">
        <f>ROUND(I208*H208,2)</f>
        <v>0</v>
      </c>
      <c r="K208" s="146"/>
      <c r="L208" s="31"/>
      <c r="M208" s="147" t="s">
        <v>1</v>
      </c>
      <c r="N208" s="148" t="s">
        <v>41</v>
      </c>
      <c r="P208" s="149">
        <f>O208*H208</f>
        <v>0</v>
      </c>
      <c r="Q208" s="149">
        <v>0</v>
      </c>
      <c r="R208" s="149">
        <f>Q208*H208</f>
        <v>0</v>
      </c>
      <c r="S208" s="149">
        <v>7.5100000000000002E-3</v>
      </c>
      <c r="T208" s="150">
        <f>S208*H208</f>
        <v>1.39967625</v>
      </c>
      <c r="AR208" s="151" t="s">
        <v>211</v>
      </c>
      <c r="AT208" s="151" t="s">
        <v>140</v>
      </c>
      <c r="AU208" s="151" t="s">
        <v>145</v>
      </c>
      <c r="AY208" s="16" t="s">
        <v>137</v>
      </c>
      <c r="BE208" s="152">
        <f>IF(N208="základná",J208,0)</f>
        <v>0</v>
      </c>
      <c r="BF208" s="152">
        <f>IF(N208="znížená",J208,0)</f>
        <v>0</v>
      </c>
      <c r="BG208" s="152">
        <f>IF(N208="zákl. prenesená",J208,0)</f>
        <v>0</v>
      </c>
      <c r="BH208" s="152">
        <f>IF(N208="zníž. prenesená",J208,0)</f>
        <v>0</v>
      </c>
      <c r="BI208" s="152">
        <f>IF(N208="nulová",J208,0)</f>
        <v>0</v>
      </c>
      <c r="BJ208" s="16" t="s">
        <v>145</v>
      </c>
      <c r="BK208" s="152">
        <f>ROUND(I208*H208,2)</f>
        <v>0</v>
      </c>
      <c r="BL208" s="16" t="s">
        <v>211</v>
      </c>
      <c r="BM208" s="151" t="s">
        <v>509</v>
      </c>
    </row>
    <row r="209" spans="2:65" s="13" customFormat="1" ht="11.25">
      <c r="B209" s="172"/>
      <c r="D209" s="154" t="s">
        <v>147</v>
      </c>
      <c r="E209" s="173" t="s">
        <v>1</v>
      </c>
      <c r="F209" s="174" t="s">
        <v>331</v>
      </c>
      <c r="H209" s="173" t="s">
        <v>1</v>
      </c>
      <c r="I209" s="175"/>
      <c r="L209" s="172"/>
      <c r="M209" s="176"/>
      <c r="T209" s="177"/>
      <c r="AT209" s="173" t="s">
        <v>147</v>
      </c>
      <c r="AU209" s="173" t="s">
        <v>145</v>
      </c>
      <c r="AV209" s="13" t="s">
        <v>83</v>
      </c>
      <c r="AW209" s="13" t="s">
        <v>31</v>
      </c>
      <c r="AX209" s="13" t="s">
        <v>75</v>
      </c>
      <c r="AY209" s="173" t="s">
        <v>137</v>
      </c>
    </row>
    <row r="210" spans="2:65" s="12" customFormat="1" ht="11.25">
      <c r="B210" s="153"/>
      <c r="D210" s="154" t="s">
        <v>147</v>
      </c>
      <c r="E210" s="155" t="s">
        <v>1</v>
      </c>
      <c r="F210" s="156" t="s">
        <v>332</v>
      </c>
      <c r="H210" s="157">
        <v>186.375</v>
      </c>
      <c r="I210" s="158"/>
      <c r="L210" s="153"/>
      <c r="M210" s="159"/>
      <c r="T210" s="160"/>
      <c r="AT210" s="155" t="s">
        <v>147</v>
      </c>
      <c r="AU210" s="155" t="s">
        <v>145</v>
      </c>
      <c r="AV210" s="12" t="s">
        <v>145</v>
      </c>
      <c r="AW210" s="12" t="s">
        <v>31</v>
      </c>
      <c r="AX210" s="12" t="s">
        <v>83</v>
      </c>
      <c r="AY210" s="155" t="s">
        <v>137</v>
      </c>
    </row>
    <row r="211" spans="2:65" s="1" customFormat="1" ht="24.2" customHeight="1">
      <c r="B211" s="138"/>
      <c r="C211" s="139" t="s">
        <v>333</v>
      </c>
      <c r="D211" s="139" t="s">
        <v>140</v>
      </c>
      <c r="E211" s="140" t="s">
        <v>334</v>
      </c>
      <c r="F211" s="141" t="s">
        <v>335</v>
      </c>
      <c r="G211" s="142" t="s">
        <v>284</v>
      </c>
      <c r="H211" s="143">
        <v>54.65</v>
      </c>
      <c r="I211" s="144"/>
      <c r="J211" s="145">
        <f>ROUND(I211*H211,2)</f>
        <v>0</v>
      </c>
      <c r="K211" s="146"/>
      <c r="L211" s="31"/>
      <c r="M211" s="147" t="s">
        <v>1</v>
      </c>
      <c r="N211" s="148" t="s">
        <v>41</v>
      </c>
      <c r="P211" s="149">
        <f>O211*H211</f>
        <v>0</v>
      </c>
      <c r="Q211" s="149">
        <v>0</v>
      </c>
      <c r="R211" s="149">
        <f>Q211*H211</f>
        <v>0</v>
      </c>
      <c r="S211" s="149">
        <v>2.3E-3</v>
      </c>
      <c r="T211" s="150">
        <f>S211*H211</f>
        <v>0.125695</v>
      </c>
      <c r="AR211" s="151" t="s">
        <v>211</v>
      </c>
      <c r="AT211" s="151" t="s">
        <v>140</v>
      </c>
      <c r="AU211" s="151" t="s">
        <v>145</v>
      </c>
      <c r="AY211" s="16" t="s">
        <v>137</v>
      </c>
      <c r="BE211" s="152">
        <f>IF(N211="základná",J211,0)</f>
        <v>0</v>
      </c>
      <c r="BF211" s="152">
        <f>IF(N211="znížená",J211,0)</f>
        <v>0</v>
      </c>
      <c r="BG211" s="152">
        <f>IF(N211="zákl. prenesená",J211,0)</f>
        <v>0</v>
      </c>
      <c r="BH211" s="152">
        <f>IF(N211="zníž. prenesená",J211,0)</f>
        <v>0</v>
      </c>
      <c r="BI211" s="152">
        <f>IF(N211="nulová",J211,0)</f>
        <v>0</v>
      </c>
      <c r="BJ211" s="16" t="s">
        <v>145</v>
      </c>
      <c r="BK211" s="152">
        <f>ROUND(I211*H211,2)</f>
        <v>0</v>
      </c>
      <c r="BL211" s="16" t="s">
        <v>211</v>
      </c>
      <c r="BM211" s="151" t="s">
        <v>510</v>
      </c>
    </row>
    <row r="212" spans="2:65" s="12" customFormat="1" ht="11.25">
      <c r="B212" s="153"/>
      <c r="D212" s="154" t="s">
        <v>147</v>
      </c>
      <c r="E212" s="155" t="s">
        <v>1</v>
      </c>
      <c r="F212" s="156" t="s">
        <v>337</v>
      </c>
      <c r="H212" s="157">
        <v>54.65</v>
      </c>
      <c r="I212" s="158"/>
      <c r="L212" s="153"/>
      <c r="M212" s="159"/>
      <c r="T212" s="160"/>
      <c r="AT212" s="155" t="s">
        <v>147</v>
      </c>
      <c r="AU212" s="155" t="s">
        <v>145</v>
      </c>
      <c r="AV212" s="12" t="s">
        <v>145</v>
      </c>
      <c r="AW212" s="12" t="s">
        <v>31</v>
      </c>
      <c r="AX212" s="12" t="s">
        <v>83</v>
      </c>
      <c r="AY212" s="155" t="s">
        <v>137</v>
      </c>
    </row>
    <row r="213" spans="2:65" s="1" customFormat="1" ht="33" customHeight="1">
      <c r="B213" s="138"/>
      <c r="C213" s="139" t="s">
        <v>338</v>
      </c>
      <c r="D213" s="139" t="s">
        <v>140</v>
      </c>
      <c r="E213" s="140" t="s">
        <v>339</v>
      </c>
      <c r="F213" s="141" t="s">
        <v>340</v>
      </c>
      <c r="G213" s="142" t="s">
        <v>229</v>
      </c>
      <c r="H213" s="143">
        <v>4</v>
      </c>
      <c r="I213" s="144"/>
      <c r="J213" s="145">
        <f>ROUND(I213*H213,2)</f>
        <v>0</v>
      </c>
      <c r="K213" s="146"/>
      <c r="L213" s="31"/>
      <c r="M213" s="147" t="s">
        <v>1</v>
      </c>
      <c r="N213" s="148" t="s">
        <v>41</v>
      </c>
      <c r="P213" s="149">
        <f>O213*H213</f>
        <v>0</v>
      </c>
      <c r="Q213" s="149">
        <v>0</v>
      </c>
      <c r="R213" s="149">
        <f>Q213*H213</f>
        <v>0</v>
      </c>
      <c r="S213" s="149">
        <v>3.0500000000000002E-3</v>
      </c>
      <c r="T213" s="150">
        <f>S213*H213</f>
        <v>1.2200000000000001E-2</v>
      </c>
      <c r="AR213" s="151" t="s">
        <v>211</v>
      </c>
      <c r="AT213" s="151" t="s">
        <v>140</v>
      </c>
      <c r="AU213" s="151" t="s">
        <v>145</v>
      </c>
      <c r="AY213" s="16" t="s">
        <v>137</v>
      </c>
      <c r="BE213" s="152">
        <f>IF(N213="základná",J213,0)</f>
        <v>0</v>
      </c>
      <c r="BF213" s="152">
        <f>IF(N213="znížená",J213,0)</f>
        <v>0</v>
      </c>
      <c r="BG213" s="152">
        <f>IF(N213="zákl. prenesená",J213,0)</f>
        <v>0</v>
      </c>
      <c r="BH213" s="152">
        <f>IF(N213="zníž. prenesená",J213,0)</f>
        <v>0</v>
      </c>
      <c r="BI213" s="152">
        <f>IF(N213="nulová",J213,0)</f>
        <v>0</v>
      </c>
      <c r="BJ213" s="16" t="s">
        <v>145</v>
      </c>
      <c r="BK213" s="152">
        <f>ROUND(I213*H213,2)</f>
        <v>0</v>
      </c>
      <c r="BL213" s="16" t="s">
        <v>211</v>
      </c>
      <c r="BM213" s="151" t="s">
        <v>511</v>
      </c>
    </row>
    <row r="214" spans="2:65" s="1" customFormat="1" ht="33" customHeight="1">
      <c r="B214" s="138"/>
      <c r="C214" s="139" t="s">
        <v>342</v>
      </c>
      <c r="D214" s="139" t="s">
        <v>140</v>
      </c>
      <c r="E214" s="140" t="s">
        <v>343</v>
      </c>
      <c r="F214" s="141" t="s">
        <v>344</v>
      </c>
      <c r="G214" s="142" t="s">
        <v>284</v>
      </c>
      <c r="H214" s="143">
        <v>13.2</v>
      </c>
      <c r="I214" s="144"/>
      <c r="J214" s="145">
        <f>ROUND(I214*H214,2)</f>
        <v>0</v>
      </c>
      <c r="K214" s="146"/>
      <c r="L214" s="31"/>
      <c r="M214" s="147" t="s">
        <v>1</v>
      </c>
      <c r="N214" s="148" t="s">
        <v>41</v>
      </c>
      <c r="P214" s="149">
        <f>O214*H214</f>
        <v>0</v>
      </c>
      <c r="Q214" s="149">
        <v>4.1599999999999996E-3</v>
      </c>
      <c r="R214" s="149">
        <f>Q214*H214</f>
        <v>5.4911999999999996E-2</v>
      </c>
      <c r="S214" s="149">
        <v>0</v>
      </c>
      <c r="T214" s="150">
        <f>S214*H214</f>
        <v>0</v>
      </c>
      <c r="AR214" s="151" t="s">
        <v>211</v>
      </c>
      <c r="AT214" s="151" t="s">
        <v>140</v>
      </c>
      <c r="AU214" s="151" t="s">
        <v>145</v>
      </c>
      <c r="AY214" s="16" t="s">
        <v>137</v>
      </c>
      <c r="BE214" s="152">
        <f>IF(N214="základná",J214,0)</f>
        <v>0</v>
      </c>
      <c r="BF214" s="152">
        <f>IF(N214="znížená",J214,0)</f>
        <v>0</v>
      </c>
      <c r="BG214" s="152">
        <f>IF(N214="zákl. prenesená",J214,0)</f>
        <v>0</v>
      </c>
      <c r="BH214" s="152">
        <f>IF(N214="zníž. prenesená",J214,0)</f>
        <v>0</v>
      </c>
      <c r="BI214" s="152">
        <f>IF(N214="nulová",J214,0)</f>
        <v>0</v>
      </c>
      <c r="BJ214" s="16" t="s">
        <v>145</v>
      </c>
      <c r="BK214" s="152">
        <f>ROUND(I214*H214,2)</f>
        <v>0</v>
      </c>
      <c r="BL214" s="16" t="s">
        <v>211</v>
      </c>
      <c r="BM214" s="151" t="s">
        <v>512</v>
      </c>
    </row>
    <row r="215" spans="2:65" s="13" customFormat="1" ht="11.25">
      <c r="B215" s="172"/>
      <c r="D215" s="154" t="s">
        <v>147</v>
      </c>
      <c r="E215" s="173" t="s">
        <v>1</v>
      </c>
      <c r="F215" s="174" t="s">
        <v>346</v>
      </c>
      <c r="H215" s="173" t="s">
        <v>1</v>
      </c>
      <c r="I215" s="175"/>
      <c r="L215" s="172"/>
      <c r="M215" s="176"/>
      <c r="T215" s="177"/>
      <c r="AT215" s="173" t="s">
        <v>147</v>
      </c>
      <c r="AU215" s="173" t="s">
        <v>145</v>
      </c>
      <c r="AV215" s="13" t="s">
        <v>83</v>
      </c>
      <c r="AW215" s="13" t="s">
        <v>31</v>
      </c>
      <c r="AX215" s="13" t="s">
        <v>75</v>
      </c>
      <c r="AY215" s="173" t="s">
        <v>137</v>
      </c>
    </row>
    <row r="216" spans="2:65" s="12" customFormat="1" ht="11.25">
      <c r="B216" s="153"/>
      <c r="D216" s="154" t="s">
        <v>147</v>
      </c>
      <c r="E216" s="155" t="s">
        <v>1</v>
      </c>
      <c r="F216" s="156" t="s">
        <v>513</v>
      </c>
      <c r="H216" s="157">
        <v>13.2</v>
      </c>
      <c r="I216" s="158"/>
      <c r="L216" s="153"/>
      <c r="M216" s="159"/>
      <c r="T216" s="160"/>
      <c r="AT216" s="155" t="s">
        <v>147</v>
      </c>
      <c r="AU216" s="155" t="s">
        <v>145</v>
      </c>
      <c r="AV216" s="12" t="s">
        <v>145</v>
      </c>
      <c r="AW216" s="12" t="s">
        <v>31</v>
      </c>
      <c r="AX216" s="12" t="s">
        <v>83</v>
      </c>
      <c r="AY216" s="155" t="s">
        <v>137</v>
      </c>
    </row>
    <row r="217" spans="2:65" s="1" customFormat="1" ht="33" customHeight="1">
      <c r="B217" s="138"/>
      <c r="C217" s="139" t="s">
        <v>348</v>
      </c>
      <c r="D217" s="139" t="s">
        <v>140</v>
      </c>
      <c r="E217" s="140" t="s">
        <v>349</v>
      </c>
      <c r="F217" s="141" t="s">
        <v>350</v>
      </c>
      <c r="G217" s="142" t="s">
        <v>284</v>
      </c>
      <c r="H217" s="143">
        <v>41.3</v>
      </c>
      <c r="I217" s="144"/>
      <c r="J217" s="145">
        <f>ROUND(I217*H217,2)</f>
        <v>0</v>
      </c>
      <c r="K217" s="146"/>
      <c r="L217" s="31"/>
      <c r="M217" s="147" t="s">
        <v>1</v>
      </c>
      <c r="N217" s="148" t="s">
        <v>41</v>
      </c>
      <c r="P217" s="149">
        <f>O217*H217</f>
        <v>0</v>
      </c>
      <c r="Q217" s="149">
        <v>2.8600000000000001E-3</v>
      </c>
      <c r="R217" s="149">
        <f>Q217*H217</f>
        <v>0.118118</v>
      </c>
      <c r="S217" s="149">
        <v>0</v>
      </c>
      <c r="T217" s="150">
        <f>S217*H217</f>
        <v>0</v>
      </c>
      <c r="AR217" s="151" t="s">
        <v>211</v>
      </c>
      <c r="AT217" s="151" t="s">
        <v>140</v>
      </c>
      <c r="AU217" s="151" t="s">
        <v>145</v>
      </c>
      <c r="AY217" s="16" t="s">
        <v>137</v>
      </c>
      <c r="BE217" s="152">
        <f>IF(N217="základná",J217,0)</f>
        <v>0</v>
      </c>
      <c r="BF217" s="152">
        <f>IF(N217="znížená",J217,0)</f>
        <v>0</v>
      </c>
      <c r="BG217" s="152">
        <f>IF(N217="zákl. prenesená",J217,0)</f>
        <v>0</v>
      </c>
      <c r="BH217" s="152">
        <f>IF(N217="zníž. prenesená",J217,0)</f>
        <v>0</v>
      </c>
      <c r="BI217" s="152">
        <f>IF(N217="nulová",J217,0)</f>
        <v>0</v>
      </c>
      <c r="BJ217" s="16" t="s">
        <v>145</v>
      </c>
      <c r="BK217" s="152">
        <f>ROUND(I217*H217,2)</f>
        <v>0</v>
      </c>
      <c r="BL217" s="16" t="s">
        <v>211</v>
      </c>
      <c r="BM217" s="151" t="s">
        <v>514</v>
      </c>
    </row>
    <row r="218" spans="2:65" s="13" customFormat="1" ht="11.25">
      <c r="B218" s="172"/>
      <c r="D218" s="154" t="s">
        <v>147</v>
      </c>
      <c r="E218" s="173" t="s">
        <v>1</v>
      </c>
      <c r="F218" s="174" t="s">
        <v>352</v>
      </c>
      <c r="H218" s="173" t="s">
        <v>1</v>
      </c>
      <c r="I218" s="175"/>
      <c r="L218" s="172"/>
      <c r="M218" s="176"/>
      <c r="T218" s="177"/>
      <c r="AT218" s="173" t="s">
        <v>147</v>
      </c>
      <c r="AU218" s="173" t="s">
        <v>145</v>
      </c>
      <c r="AV218" s="13" t="s">
        <v>83</v>
      </c>
      <c r="AW218" s="13" t="s">
        <v>31</v>
      </c>
      <c r="AX218" s="13" t="s">
        <v>75</v>
      </c>
      <c r="AY218" s="173" t="s">
        <v>137</v>
      </c>
    </row>
    <row r="219" spans="2:65" s="12" customFormat="1" ht="11.25">
      <c r="B219" s="153"/>
      <c r="D219" s="154" t="s">
        <v>147</v>
      </c>
      <c r="E219" s="155" t="s">
        <v>1</v>
      </c>
      <c r="F219" s="156" t="s">
        <v>515</v>
      </c>
      <c r="H219" s="157">
        <v>41.3</v>
      </c>
      <c r="I219" s="158"/>
      <c r="L219" s="153"/>
      <c r="M219" s="159"/>
      <c r="T219" s="160"/>
      <c r="AT219" s="155" t="s">
        <v>147</v>
      </c>
      <c r="AU219" s="155" t="s">
        <v>145</v>
      </c>
      <c r="AV219" s="12" t="s">
        <v>145</v>
      </c>
      <c r="AW219" s="12" t="s">
        <v>31</v>
      </c>
      <c r="AX219" s="12" t="s">
        <v>83</v>
      </c>
      <c r="AY219" s="155" t="s">
        <v>137</v>
      </c>
    </row>
    <row r="220" spans="2:65" s="1" customFormat="1" ht="33" customHeight="1">
      <c r="B220" s="138"/>
      <c r="C220" s="139" t="s">
        <v>354</v>
      </c>
      <c r="D220" s="139" t="s">
        <v>140</v>
      </c>
      <c r="E220" s="140" t="s">
        <v>355</v>
      </c>
      <c r="F220" s="141" t="s">
        <v>356</v>
      </c>
      <c r="G220" s="142" t="s">
        <v>229</v>
      </c>
      <c r="H220" s="143">
        <v>4</v>
      </c>
      <c r="I220" s="144"/>
      <c r="J220" s="145">
        <f>ROUND(I220*H220,2)</f>
        <v>0</v>
      </c>
      <c r="K220" s="146"/>
      <c r="L220" s="31"/>
      <c r="M220" s="147" t="s">
        <v>1</v>
      </c>
      <c r="N220" s="148" t="s">
        <v>41</v>
      </c>
      <c r="P220" s="149">
        <f>O220*H220</f>
        <v>0</v>
      </c>
      <c r="Q220" s="149">
        <v>1.6019999999999999E-3</v>
      </c>
      <c r="R220" s="149">
        <f>Q220*H220</f>
        <v>6.4079999999999996E-3</v>
      </c>
      <c r="S220" s="149">
        <v>0</v>
      </c>
      <c r="T220" s="150">
        <f>S220*H220</f>
        <v>0</v>
      </c>
      <c r="AR220" s="151" t="s">
        <v>211</v>
      </c>
      <c r="AT220" s="151" t="s">
        <v>140</v>
      </c>
      <c r="AU220" s="151" t="s">
        <v>145</v>
      </c>
      <c r="AY220" s="16" t="s">
        <v>137</v>
      </c>
      <c r="BE220" s="152">
        <f>IF(N220="základná",J220,0)</f>
        <v>0</v>
      </c>
      <c r="BF220" s="152">
        <f>IF(N220="znížená",J220,0)</f>
        <v>0</v>
      </c>
      <c r="BG220" s="152">
        <f>IF(N220="zákl. prenesená",J220,0)</f>
        <v>0</v>
      </c>
      <c r="BH220" s="152">
        <f>IF(N220="zníž. prenesená",J220,0)</f>
        <v>0</v>
      </c>
      <c r="BI220" s="152">
        <f>IF(N220="nulová",J220,0)</f>
        <v>0</v>
      </c>
      <c r="BJ220" s="16" t="s">
        <v>145</v>
      </c>
      <c r="BK220" s="152">
        <f>ROUND(I220*H220,2)</f>
        <v>0</v>
      </c>
      <c r="BL220" s="16" t="s">
        <v>211</v>
      </c>
      <c r="BM220" s="151" t="s">
        <v>516</v>
      </c>
    </row>
    <row r="221" spans="2:65" s="1" customFormat="1" ht="24.2" customHeight="1">
      <c r="B221" s="138"/>
      <c r="C221" s="139" t="s">
        <v>358</v>
      </c>
      <c r="D221" s="139" t="s">
        <v>140</v>
      </c>
      <c r="E221" s="140" t="s">
        <v>359</v>
      </c>
      <c r="F221" s="141" t="s">
        <v>360</v>
      </c>
      <c r="G221" s="142" t="s">
        <v>284</v>
      </c>
      <c r="H221" s="143">
        <v>13.2</v>
      </c>
      <c r="I221" s="144"/>
      <c r="J221" s="145">
        <f>ROUND(I221*H221,2)</f>
        <v>0</v>
      </c>
      <c r="K221" s="146"/>
      <c r="L221" s="31"/>
      <c r="M221" s="147" t="s">
        <v>1</v>
      </c>
      <c r="N221" s="148" t="s">
        <v>41</v>
      </c>
      <c r="P221" s="149">
        <f>O221*H221</f>
        <v>0</v>
      </c>
      <c r="Q221" s="149">
        <v>1.5900000000000001E-3</v>
      </c>
      <c r="R221" s="149">
        <f>Q221*H221</f>
        <v>2.0988E-2</v>
      </c>
      <c r="S221" s="149">
        <v>0</v>
      </c>
      <c r="T221" s="150">
        <f>S221*H221</f>
        <v>0</v>
      </c>
      <c r="AR221" s="151" t="s">
        <v>211</v>
      </c>
      <c r="AT221" s="151" t="s">
        <v>140</v>
      </c>
      <c r="AU221" s="151" t="s">
        <v>145</v>
      </c>
      <c r="AY221" s="16" t="s">
        <v>137</v>
      </c>
      <c r="BE221" s="152">
        <f>IF(N221="základná",J221,0)</f>
        <v>0</v>
      </c>
      <c r="BF221" s="152">
        <f>IF(N221="znížená",J221,0)</f>
        <v>0</v>
      </c>
      <c r="BG221" s="152">
        <f>IF(N221="zákl. prenesená",J221,0)</f>
        <v>0</v>
      </c>
      <c r="BH221" s="152">
        <f>IF(N221="zníž. prenesená",J221,0)</f>
        <v>0</v>
      </c>
      <c r="BI221" s="152">
        <f>IF(N221="nulová",J221,0)</f>
        <v>0</v>
      </c>
      <c r="BJ221" s="16" t="s">
        <v>145</v>
      </c>
      <c r="BK221" s="152">
        <f>ROUND(I221*H221,2)</f>
        <v>0</v>
      </c>
      <c r="BL221" s="16" t="s">
        <v>211</v>
      </c>
      <c r="BM221" s="151" t="s">
        <v>517</v>
      </c>
    </row>
    <row r="222" spans="2:65" s="13" customFormat="1" ht="11.25">
      <c r="B222" s="172"/>
      <c r="D222" s="154" t="s">
        <v>147</v>
      </c>
      <c r="E222" s="173" t="s">
        <v>1</v>
      </c>
      <c r="F222" s="174" t="s">
        <v>362</v>
      </c>
      <c r="H222" s="173" t="s">
        <v>1</v>
      </c>
      <c r="I222" s="175"/>
      <c r="L222" s="172"/>
      <c r="M222" s="176"/>
      <c r="T222" s="177"/>
      <c r="AT222" s="173" t="s">
        <v>147</v>
      </c>
      <c r="AU222" s="173" t="s">
        <v>145</v>
      </c>
      <c r="AV222" s="13" t="s">
        <v>83</v>
      </c>
      <c r="AW222" s="13" t="s">
        <v>31</v>
      </c>
      <c r="AX222" s="13" t="s">
        <v>75</v>
      </c>
      <c r="AY222" s="173" t="s">
        <v>137</v>
      </c>
    </row>
    <row r="223" spans="2:65" s="12" customFormat="1" ht="11.25">
      <c r="B223" s="153"/>
      <c r="D223" s="154" t="s">
        <v>147</v>
      </c>
      <c r="E223" s="155" t="s">
        <v>1</v>
      </c>
      <c r="F223" s="156" t="s">
        <v>513</v>
      </c>
      <c r="H223" s="157">
        <v>13.2</v>
      </c>
      <c r="I223" s="158"/>
      <c r="L223" s="153"/>
      <c r="M223" s="159"/>
      <c r="T223" s="160"/>
      <c r="AT223" s="155" t="s">
        <v>147</v>
      </c>
      <c r="AU223" s="155" t="s">
        <v>145</v>
      </c>
      <c r="AV223" s="12" t="s">
        <v>145</v>
      </c>
      <c r="AW223" s="12" t="s">
        <v>31</v>
      </c>
      <c r="AX223" s="12" t="s">
        <v>83</v>
      </c>
      <c r="AY223" s="155" t="s">
        <v>137</v>
      </c>
    </row>
    <row r="224" spans="2:65" s="1" customFormat="1" ht="33" customHeight="1">
      <c r="B224" s="138"/>
      <c r="C224" s="139" t="s">
        <v>363</v>
      </c>
      <c r="D224" s="139" t="s">
        <v>140</v>
      </c>
      <c r="E224" s="140" t="s">
        <v>364</v>
      </c>
      <c r="F224" s="141" t="s">
        <v>365</v>
      </c>
      <c r="G224" s="142" t="s">
        <v>229</v>
      </c>
      <c r="H224" s="143">
        <v>2</v>
      </c>
      <c r="I224" s="144"/>
      <c r="J224" s="145">
        <f>ROUND(I224*H224,2)</f>
        <v>0</v>
      </c>
      <c r="K224" s="146"/>
      <c r="L224" s="31"/>
      <c r="M224" s="147" t="s">
        <v>1</v>
      </c>
      <c r="N224" s="148" t="s">
        <v>41</v>
      </c>
      <c r="P224" s="149">
        <f>O224*H224</f>
        <v>0</v>
      </c>
      <c r="Q224" s="149">
        <v>1.57E-3</v>
      </c>
      <c r="R224" s="149">
        <f>Q224*H224</f>
        <v>3.14E-3</v>
      </c>
      <c r="S224" s="149">
        <v>0</v>
      </c>
      <c r="T224" s="150">
        <f>S224*H224</f>
        <v>0</v>
      </c>
      <c r="AR224" s="151" t="s">
        <v>211</v>
      </c>
      <c r="AT224" s="151" t="s">
        <v>140</v>
      </c>
      <c r="AU224" s="151" t="s">
        <v>145</v>
      </c>
      <c r="AY224" s="16" t="s">
        <v>137</v>
      </c>
      <c r="BE224" s="152">
        <f>IF(N224="základná",J224,0)</f>
        <v>0</v>
      </c>
      <c r="BF224" s="152">
        <f>IF(N224="znížená",J224,0)</f>
        <v>0</v>
      </c>
      <c r="BG224" s="152">
        <f>IF(N224="zákl. prenesená",J224,0)</f>
        <v>0</v>
      </c>
      <c r="BH224" s="152">
        <f>IF(N224="zníž. prenesená",J224,0)</f>
        <v>0</v>
      </c>
      <c r="BI224" s="152">
        <f>IF(N224="nulová",J224,0)</f>
        <v>0</v>
      </c>
      <c r="BJ224" s="16" t="s">
        <v>145</v>
      </c>
      <c r="BK224" s="152">
        <f>ROUND(I224*H224,2)</f>
        <v>0</v>
      </c>
      <c r="BL224" s="16" t="s">
        <v>211</v>
      </c>
      <c r="BM224" s="151" t="s">
        <v>518</v>
      </c>
    </row>
    <row r="225" spans="2:65" s="13" customFormat="1" ht="11.25">
      <c r="B225" s="172"/>
      <c r="D225" s="154" t="s">
        <v>147</v>
      </c>
      <c r="E225" s="173" t="s">
        <v>1</v>
      </c>
      <c r="F225" s="174" t="s">
        <v>367</v>
      </c>
      <c r="H225" s="173" t="s">
        <v>1</v>
      </c>
      <c r="I225" s="175"/>
      <c r="L225" s="172"/>
      <c r="M225" s="176"/>
      <c r="T225" s="177"/>
      <c r="AT225" s="173" t="s">
        <v>147</v>
      </c>
      <c r="AU225" s="173" t="s">
        <v>145</v>
      </c>
      <c r="AV225" s="13" t="s">
        <v>83</v>
      </c>
      <c r="AW225" s="13" t="s">
        <v>31</v>
      </c>
      <c r="AX225" s="13" t="s">
        <v>75</v>
      </c>
      <c r="AY225" s="173" t="s">
        <v>137</v>
      </c>
    </row>
    <row r="226" spans="2:65" s="12" customFormat="1" ht="11.25">
      <c r="B226" s="153"/>
      <c r="D226" s="154" t="s">
        <v>147</v>
      </c>
      <c r="E226" s="155" t="s">
        <v>1</v>
      </c>
      <c r="F226" s="156" t="s">
        <v>145</v>
      </c>
      <c r="H226" s="157">
        <v>2</v>
      </c>
      <c r="I226" s="158"/>
      <c r="L226" s="153"/>
      <c r="M226" s="159"/>
      <c r="T226" s="160"/>
      <c r="AT226" s="155" t="s">
        <v>147</v>
      </c>
      <c r="AU226" s="155" t="s">
        <v>145</v>
      </c>
      <c r="AV226" s="12" t="s">
        <v>145</v>
      </c>
      <c r="AW226" s="12" t="s">
        <v>31</v>
      </c>
      <c r="AX226" s="12" t="s">
        <v>83</v>
      </c>
      <c r="AY226" s="155" t="s">
        <v>137</v>
      </c>
    </row>
    <row r="227" spans="2:65" s="1" customFormat="1" ht="33" customHeight="1">
      <c r="B227" s="138"/>
      <c r="C227" s="139" t="s">
        <v>368</v>
      </c>
      <c r="D227" s="139" t="s">
        <v>140</v>
      </c>
      <c r="E227" s="140" t="s">
        <v>369</v>
      </c>
      <c r="F227" s="141" t="s">
        <v>370</v>
      </c>
      <c r="G227" s="142" t="s">
        <v>229</v>
      </c>
      <c r="H227" s="143">
        <v>6</v>
      </c>
      <c r="I227" s="144"/>
      <c r="J227" s="145">
        <f>ROUND(I227*H227,2)</f>
        <v>0</v>
      </c>
      <c r="K227" s="146"/>
      <c r="L227" s="31"/>
      <c r="M227" s="147" t="s">
        <v>1</v>
      </c>
      <c r="N227" s="148" t="s">
        <v>41</v>
      </c>
      <c r="P227" s="149">
        <f>O227*H227</f>
        <v>0</v>
      </c>
      <c r="Q227" s="149">
        <v>9.0000000000000006E-5</v>
      </c>
      <c r="R227" s="149">
        <f>Q227*H227</f>
        <v>5.4000000000000001E-4</v>
      </c>
      <c r="S227" s="149">
        <v>0</v>
      </c>
      <c r="T227" s="150">
        <f>S227*H227</f>
        <v>0</v>
      </c>
      <c r="AR227" s="151" t="s">
        <v>211</v>
      </c>
      <c r="AT227" s="151" t="s">
        <v>140</v>
      </c>
      <c r="AU227" s="151" t="s">
        <v>145</v>
      </c>
      <c r="AY227" s="16" t="s">
        <v>137</v>
      </c>
      <c r="BE227" s="152">
        <f>IF(N227="základná",J227,0)</f>
        <v>0</v>
      </c>
      <c r="BF227" s="152">
        <f>IF(N227="znížená",J227,0)</f>
        <v>0</v>
      </c>
      <c r="BG227" s="152">
        <f>IF(N227="zákl. prenesená",J227,0)</f>
        <v>0</v>
      </c>
      <c r="BH227" s="152">
        <f>IF(N227="zníž. prenesená",J227,0)</f>
        <v>0</v>
      </c>
      <c r="BI227" s="152">
        <f>IF(N227="nulová",J227,0)</f>
        <v>0</v>
      </c>
      <c r="BJ227" s="16" t="s">
        <v>145</v>
      </c>
      <c r="BK227" s="152">
        <f>ROUND(I227*H227,2)</f>
        <v>0</v>
      </c>
      <c r="BL227" s="16" t="s">
        <v>211</v>
      </c>
      <c r="BM227" s="151" t="s">
        <v>519</v>
      </c>
    </row>
    <row r="228" spans="2:65" s="13" customFormat="1" ht="11.25">
      <c r="B228" s="172"/>
      <c r="D228" s="154" t="s">
        <v>147</v>
      </c>
      <c r="E228" s="173" t="s">
        <v>1</v>
      </c>
      <c r="F228" s="174" t="s">
        <v>372</v>
      </c>
      <c r="H228" s="173" t="s">
        <v>1</v>
      </c>
      <c r="I228" s="175"/>
      <c r="L228" s="172"/>
      <c r="M228" s="176"/>
      <c r="T228" s="177"/>
      <c r="AT228" s="173" t="s">
        <v>147</v>
      </c>
      <c r="AU228" s="173" t="s">
        <v>145</v>
      </c>
      <c r="AV228" s="13" t="s">
        <v>83</v>
      </c>
      <c r="AW228" s="13" t="s">
        <v>31</v>
      </c>
      <c r="AX228" s="13" t="s">
        <v>75</v>
      </c>
      <c r="AY228" s="173" t="s">
        <v>137</v>
      </c>
    </row>
    <row r="229" spans="2:65" s="12" customFormat="1" ht="11.25">
      <c r="B229" s="153"/>
      <c r="D229" s="154" t="s">
        <v>147</v>
      </c>
      <c r="E229" s="155" t="s">
        <v>1</v>
      </c>
      <c r="F229" s="156" t="s">
        <v>144</v>
      </c>
      <c r="H229" s="157">
        <v>4</v>
      </c>
      <c r="I229" s="158"/>
      <c r="L229" s="153"/>
      <c r="M229" s="159"/>
      <c r="T229" s="160"/>
      <c r="AT229" s="155" t="s">
        <v>147</v>
      </c>
      <c r="AU229" s="155" t="s">
        <v>145</v>
      </c>
      <c r="AV229" s="12" t="s">
        <v>145</v>
      </c>
      <c r="AW229" s="12" t="s">
        <v>31</v>
      </c>
      <c r="AX229" s="12" t="s">
        <v>75</v>
      </c>
      <c r="AY229" s="155" t="s">
        <v>137</v>
      </c>
    </row>
    <row r="230" spans="2:65" s="13" customFormat="1" ht="11.25">
      <c r="B230" s="172"/>
      <c r="D230" s="154" t="s">
        <v>147</v>
      </c>
      <c r="E230" s="173" t="s">
        <v>1</v>
      </c>
      <c r="F230" s="174" t="s">
        <v>373</v>
      </c>
      <c r="H230" s="173" t="s">
        <v>1</v>
      </c>
      <c r="I230" s="175"/>
      <c r="L230" s="172"/>
      <c r="M230" s="176"/>
      <c r="T230" s="177"/>
      <c r="AT230" s="173" t="s">
        <v>147</v>
      </c>
      <c r="AU230" s="173" t="s">
        <v>145</v>
      </c>
      <c r="AV230" s="13" t="s">
        <v>83</v>
      </c>
      <c r="AW230" s="13" t="s">
        <v>31</v>
      </c>
      <c r="AX230" s="13" t="s">
        <v>75</v>
      </c>
      <c r="AY230" s="173" t="s">
        <v>137</v>
      </c>
    </row>
    <row r="231" spans="2:65" s="12" customFormat="1" ht="11.25">
      <c r="B231" s="153"/>
      <c r="D231" s="154" t="s">
        <v>147</v>
      </c>
      <c r="E231" s="155" t="s">
        <v>1</v>
      </c>
      <c r="F231" s="156" t="s">
        <v>145</v>
      </c>
      <c r="H231" s="157">
        <v>2</v>
      </c>
      <c r="I231" s="158"/>
      <c r="L231" s="153"/>
      <c r="M231" s="159"/>
      <c r="T231" s="160"/>
      <c r="AT231" s="155" t="s">
        <v>147</v>
      </c>
      <c r="AU231" s="155" t="s">
        <v>145</v>
      </c>
      <c r="AV231" s="12" t="s">
        <v>145</v>
      </c>
      <c r="AW231" s="12" t="s">
        <v>31</v>
      </c>
      <c r="AX231" s="12" t="s">
        <v>75</v>
      </c>
      <c r="AY231" s="155" t="s">
        <v>137</v>
      </c>
    </row>
    <row r="232" spans="2:65" s="14" customFormat="1" ht="11.25">
      <c r="B232" s="178"/>
      <c r="D232" s="154" t="s">
        <v>147</v>
      </c>
      <c r="E232" s="179" t="s">
        <v>1</v>
      </c>
      <c r="F232" s="180" t="s">
        <v>302</v>
      </c>
      <c r="H232" s="181">
        <v>6</v>
      </c>
      <c r="I232" s="182"/>
      <c r="L232" s="178"/>
      <c r="M232" s="183"/>
      <c r="T232" s="184"/>
      <c r="AT232" s="179" t="s">
        <v>147</v>
      </c>
      <c r="AU232" s="179" t="s">
        <v>145</v>
      </c>
      <c r="AV232" s="14" t="s">
        <v>144</v>
      </c>
      <c r="AW232" s="14" t="s">
        <v>31</v>
      </c>
      <c r="AX232" s="14" t="s">
        <v>83</v>
      </c>
      <c r="AY232" s="179" t="s">
        <v>137</v>
      </c>
    </row>
    <row r="233" spans="2:65" s="1" customFormat="1" ht="21.75" customHeight="1">
      <c r="B233" s="138"/>
      <c r="C233" s="161" t="s">
        <v>374</v>
      </c>
      <c r="D233" s="161" t="s">
        <v>173</v>
      </c>
      <c r="E233" s="162" t="s">
        <v>375</v>
      </c>
      <c r="F233" s="163" t="s">
        <v>376</v>
      </c>
      <c r="G233" s="164" t="s">
        <v>229</v>
      </c>
      <c r="H233" s="165">
        <v>6</v>
      </c>
      <c r="I233" s="166"/>
      <c r="J233" s="167">
        <f>ROUND(I233*H233,2)</f>
        <v>0</v>
      </c>
      <c r="K233" s="168"/>
      <c r="L233" s="169"/>
      <c r="M233" s="170" t="s">
        <v>1</v>
      </c>
      <c r="N233" s="171" t="s">
        <v>41</v>
      </c>
      <c r="P233" s="149">
        <f>O233*H233</f>
        <v>0</v>
      </c>
      <c r="Q233" s="149">
        <v>2.5000000000000001E-4</v>
      </c>
      <c r="R233" s="149">
        <f>Q233*H233</f>
        <v>1.5E-3</v>
      </c>
      <c r="S233" s="149">
        <v>0</v>
      </c>
      <c r="T233" s="150">
        <f>S233*H233</f>
        <v>0</v>
      </c>
      <c r="AR233" s="151" t="s">
        <v>217</v>
      </c>
      <c r="AT233" s="151" t="s">
        <v>173</v>
      </c>
      <c r="AU233" s="151" t="s">
        <v>145</v>
      </c>
      <c r="AY233" s="16" t="s">
        <v>137</v>
      </c>
      <c r="BE233" s="152">
        <f>IF(N233="základná",J233,0)</f>
        <v>0</v>
      </c>
      <c r="BF233" s="152">
        <f>IF(N233="znížená",J233,0)</f>
        <v>0</v>
      </c>
      <c r="BG233" s="152">
        <f>IF(N233="zákl. prenesená",J233,0)</f>
        <v>0</v>
      </c>
      <c r="BH233" s="152">
        <f>IF(N233="zníž. prenesená",J233,0)</f>
        <v>0</v>
      </c>
      <c r="BI233" s="152">
        <f>IF(N233="nulová",J233,0)</f>
        <v>0</v>
      </c>
      <c r="BJ233" s="16" t="s">
        <v>145</v>
      </c>
      <c r="BK233" s="152">
        <f>ROUND(I233*H233,2)</f>
        <v>0</v>
      </c>
      <c r="BL233" s="16" t="s">
        <v>211</v>
      </c>
      <c r="BM233" s="151" t="s">
        <v>520</v>
      </c>
    </row>
    <row r="234" spans="2:65" s="1" customFormat="1" ht="24.2" customHeight="1">
      <c r="B234" s="138"/>
      <c r="C234" s="139" t="s">
        <v>378</v>
      </c>
      <c r="D234" s="139" t="s">
        <v>140</v>
      </c>
      <c r="E234" s="140" t="s">
        <v>379</v>
      </c>
      <c r="F234" s="141" t="s">
        <v>380</v>
      </c>
      <c r="G234" s="142" t="s">
        <v>284</v>
      </c>
      <c r="H234" s="143">
        <v>8</v>
      </c>
      <c r="I234" s="144"/>
      <c r="J234" s="145">
        <f>ROUND(I234*H234,2)</f>
        <v>0</v>
      </c>
      <c r="K234" s="146"/>
      <c r="L234" s="31"/>
      <c r="M234" s="147" t="s">
        <v>1</v>
      </c>
      <c r="N234" s="148" t="s">
        <v>41</v>
      </c>
      <c r="P234" s="149">
        <f>O234*H234</f>
        <v>0</v>
      </c>
      <c r="Q234" s="149">
        <v>2.8E-3</v>
      </c>
      <c r="R234" s="149">
        <f>Q234*H234</f>
        <v>2.24E-2</v>
      </c>
      <c r="S234" s="149">
        <v>0</v>
      </c>
      <c r="T234" s="150">
        <f>S234*H234</f>
        <v>0</v>
      </c>
      <c r="AR234" s="151" t="s">
        <v>211</v>
      </c>
      <c r="AT234" s="151" t="s">
        <v>140</v>
      </c>
      <c r="AU234" s="151" t="s">
        <v>145</v>
      </c>
      <c r="AY234" s="16" t="s">
        <v>137</v>
      </c>
      <c r="BE234" s="152">
        <f>IF(N234="základná",J234,0)</f>
        <v>0</v>
      </c>
      <c r="BF234" s="152">
        <f>IF(N234="znížená",J234,0)</f>
        <v>0</v>
      </c>
      <c r="BG234" s="152">
        <f>IF(N234="zákl. prenesená",J234,0)</f>
        <v>0</v>
      </c>
      <c r="BH234" s="152">
        <f>IF(N234="zníž. prenesená",J234,0)</f>
        <v>0</v>
      </c>
      <c r="BI234" s="152">
        <f>IF(N234="nulová",J234,0)</f>
        <v>0</v>
      </c>
      <c r="BJ234" s="16" t="s">
        <v>145</v>
      </c>
      <c r="BK234" s="152">
        <f>ROUND(I234*H234,2)</f>
        <v>0</v>
      </c>
      <c r="BL234" s="16" t="s">
        <v>211</v>
      </c>
      <c r="BM234" s="151" t="s">
        <v>521</v>
      </c>
    </row>
    <row r="235" spans="2:65" s="13" customFormat="1" ht="11.25">
      <c r="B235" s="172"/>
      <c r="D235" s="154" t="s">
        <v>147</v>
      </c>
      <c r="E235" s="173" t="s">
        <v>1</v>
      </c>
      <c r="F235" s="174" t="s">
        <v>382</v>
      </c>
      <c r="H235" s="173" t="s">
        <v>1</v>
      </c>
      <c r="I235" s="175"/>
      <c r="L235" s="172"/>
      <c r="M235" s="176"/>
      <c r="T235" s="177"/>
      <c r="AT235" s="173" t="s">
        <v>147</v>
      </c>
      <c r="AU235" s="173" t="s">
        <v>145</v>
      </c>
      <c r="AV235" s="13" t="s">
        <v>83</v>
      </c>
      <c r="AW235" s="13" t="s">
        <v>31</v>
      </c>
      <c r="AX235" s="13" t="s">
        <v>75</v>
      </c>
      <c r="AY235" s="173" t="s">
        <v>137</v>
      </c>
    </row>
    <row r="236" spans="2:65" s="12" customFormat="1" ht="11.25">
      <c r="B236" s="153"/>
      <c r="D236" s="154" t="s">
        <v>147</v>
      </c>
      <c r="E236" s="155" t="s">
        <v>1</v>
      </c>
      <c r="F236" s="156" t="s">
        <v>176</v>
      </c>
      <c r="H236" s="157">
        <v>8</v>
      </c>
      <c r="I236" s="158"/>
      <c r="L236" s="153"/>
      <c r="M236" s="159"/>
      <c r="T236" s="160"/>
      <c r="AT236" s="155" t="s">
        <v>147</v>
      </c>
      <c r="AU236" s="155" t="s">
        <v>145</v>
      </c>
      <c r="AV236" s="12" t="s">
        <v>145</v>
      </c>
      <c r="AW236" s="12" t="s">
        <v>31</v>
      </c>
      <c r="AX236" s="12" t="s">
        <v>83</v>
      </c>
      <c r="AY236" s="155" t="s">
        <v>137</v>
      </c>
    </row>
    <row r="237" spans="2:65" s="1" customFormat="1" ht="24.2" customHeight="1">
      <c r="B237" s="138"/>
      <c r="C237" s="139" t="s">
        <v>383</v>
      </c>
      <c r="D237" s="139" t="s">
        <v>140</v>
      </c>
      <c r="E237" s="140" t="s">
        <v>384</v>
      </c>
      <c r="F237" s="141" t="s">
        <v>385</v>
      </c>
      <c r="G237" s="142" t="s">
        <v>159</v>
      </c>
      <c r="H237" s="143">
        <v>0.22800000000000001</v>
      </c>
      <c r="I237" s="144"/>
      <c r="J237" s="145">
        <f>ROUND(I237*H237,2)</f>
        <v>0</v>
      </c>
      <c r="K237" s="146"/>
      <c r="L237" s="31"/>
      <c r="M237" s="147" t="s">
        <v>1</v>
      </c>
      <c r="N237" s="148" t="s">
        <v>41</v>
      </c>
      <c r="P237" s="149">
        <f>O237*H237</f>
        <v>0</v>
      </c>
      <c r="Q237" s="149">
        <v>0</v>
      </c>
      <c r="R237" s="149">
        <f>Q237*H237</f>
        <v>0</v>
      </c>
      <c r="S237" s="149">
        <v>0</v>
      </c>
      <c r="T237" s="150">
        <f>S237*H237</f>
        <v>0</v>
      </c>
      <c r="AR237" s="151" t="s">
        <v>211</v>
      </c>
      <c r="AT237" s="151" t="s">
        <v>140</v>
      </c>
      <c r="AU237" s="151" t="s">
        <v>145</v>
      </c>
      <c r="AY237" s="16" t="s">
        <v>137</v>
      </c>
      <c r="BE237" s="152">
        <f>IF(N237="základná",J237,0)</f>
        <v>0</v>
      </c>
      <c r="BF237" s="152">
        <f>IF(N237="znížená",J237,0)</f>
        <v>0</v>
      </c>
      <c r="BG237" s="152">
        <f>IF(N237="zákl. prenesená",J237,0)</f>
        <v>0</v>
      </c>
      <c r="BH237" s="152">
        <f>IF(N237="zníž. prenesená",J237,0)</f>
        <v>0</v>
      </c>
      <c r="BI237" s="152">
        <f>IF(N237="nulová",J237,0)</f>
        <v>0</v>
      </c>
      <c r="BJ237" s="16" t="s">
        <v>145</v>
      </c>
      <c r="BK237" s="152">
        <f>ROUND(I237*H237,2)</f>
        <v>0</v>
      </c>
      <c r="BL237" s="16" t="s">
        <v>211</v>
      </c>
      <c r="BM237" s="151" t="s">
        <v>522</v>
      </c>
    </row>
    <row r="238" spans="2:65" s="11" customFormat="1" ht="22.9" customHeight="1">
      <c r="B238" s="126"/>
      <c r="D238" s="127" t="s">
        <v>74</v>
      </c>
      <c r="E238" s="136" t="s">
        <v>387</v>
      </c>
      <c r="F238" s="136" t="s">
        <v>388</v>
      </c>
      <c r="I238" s="129"/>
      <c r="J238" s="137">
        <f>BK238</f>
        <v>0</v>
      </c>
      <c r="L238" s="126"/>
      <c r="M238" s="131"/>
      <c r="P238" s="132">
        <f>SUM(P239:P240)</f>
        <v>0</v>
      </c>
      <c r="R238" s="132">
        <f>SUM(R239:R240)</f>
        <v>7.0875E-3</v>
      </c>
      <c r="T238" s="133">
        <f>SUM(T239:T240)</f>
        <v>0</v>
      </c>
      <c r="AR238" s="127" t="s">
        <v>145</v>
      </c>
      <c r="AT238" s="134" t="s">
        <v>74</v>
      </c>
      <c r="AU238" s="134" t="s">
        <v>83</v>
      </c>
      <c r="AY238" s="127" t="s">
        <v>137</v>
      </c>
      <c r="BK238" s="135">
        <f>SUM(BK239:BK240)</f>
        <v>0</v>
      </c>
    </row>
    <row r="239" spans="2:65" s="1" customFormat="1" ht="24.2" customHeight="1">
      <c r="B239" s="138"/>
      <c r="C239" s="236" t="s">
        <v>389</v>
      </c>
      <c r="D239" s="236" t="s">
        <v>140</v>
      </c>
      <c r="E239" s="237" t="s">
        <v>390</v>
      </c>
      <c r="F239" s="238" t="s">
        <v>391</v>
      </c>
      <c r="G239" s="239" t="s">
        <v>151</v>
      </c>
      <c r="H239" s="240">
        <v>13.125</v>
      </c>
      <c r="I239" s="241"/>
      <c r="J239" s="242">
        <f>ROUND(I239*H239,2)</f>
        <v>0</v>
      </c>
      <c r="K239" s="146"/>
      <c r="L239" s="31"/>
      <c r="M239" s="147" t="s">
        <v>1</v>
      </c>
      <c r="N239" s="148" t="s">
        <v>41</v>
      </c>
      <c r="P239" s="149">
        <f>O239*H239</f>
        <v>0</v>
      </c>
      <c r="Q239" s="149">
        <v>5.4000000000000001E-4</v>
      </c>
      <c r="R239" s="149">
        <f>Q239*H239</f>
        <v>7.0875E-3</v>
      </c>
      <c r="S239" s="149">
        <v>0</v>
      </c>
      <c r="T239" s="150">
        <f>S239*H239</f>
        <v>0</v>
      </c>
      <c r="AR239" s="151" t="s">
        <v>211</v>
      </c>
      <c r="AT239" s="151" t="s">
        <v>140</v>
      </c>
      <c r="AU239" s="151" t="s">
        <v>145</v>
      </c>
      <c r="AY239" s="16" t="s">
        <v>137</v>
      </c>
      <c r="BE239" s="152">
        <f>IF(N239="základná",J239,0)</f>
        <v>0</v>
      </c>
      <c r="BF239" s="152">
        <f>IF(N239="znížená",J239,0)</f>
        <v>0</v>
      </c>
      <c r="BG239" s="152">
        <f>IF(N239="zákl. prenesená",J239,0)</f>
        <v>0</v>
      </c>
      <c r="BH239" s="152">
        <f>IF(N239="zníž. prenesená",J239,0)</f>
        <v>0</v>
      </c>
      <c r="BI239" s="152">
        <f>IF(N239="nulová",J239,0)</f>
        <v>0</v>
      </c>
      <c r="BJ239" s="16" t="s">
        <v>145</v>
      </c>
      <c r="BK239" s="152">
        <f>ROUND(I239*H239,2)</f>
        <v>0</v>
      </c>
      <c r="BL239" s="16" t="s">
        <v>211</v>
      </c>
      <c r="BM239" s="151" t="s">
        <v>523</v>
      </c>
    </row>
    <row r="240" spans="2:65" s="12" customFormat="1" ht="11.25">
      <c r="B240" s="153"/>
      <c r="D240" s="154" t="s">
        <v>147</v>
      </c>
      <c r="E240" s="155" t="s">
        <v>1</v>
      </c>
      <c r="F240" s="156" t="s">
        <v>473</v>
      </c>
      <c r="H240" s="157">
        <v>13.125</v>
      </c>
      <c r="I240" s="158"/>
      <c r="L240" s="153"/>
      <c r="M240" s="159"/>
      <c r="T240" s="160"/>
      <c r="AT240" s="155" t="s">
        <v>147</v>
      </c>
      <c r="AU240" s="155" t="s">
        <v>145</v>
      </c>
      <c r="AV240" s="12" t="s">
        <v>145</v>
      </c>
      <c r="AW240" s="12" t="s">
        <v>31</v>
      </c>
      <c r="AX240" s="12" t="s">
        <v>83</v>
      </c>
      <c r="AY240" s="155" t="s">
        <v>137</v>
      </c>
    </row>
    <row r="241" spans="2:65" s="11" customFormat="1" ht="25.9" customHeight="1">
      <c r="B241" s="126"/>
      <c r="D241" s="127" t="s">
        <v>74</v>
      </c>
      <c r="E241" s="128" t="s">
        <v>173</v>
      </c>
      <c r="F241" s="128" t="s">
        <v>393</v>
      </c>
      <c r="I241" s="129"/>
      <c r="J241" s="130">
        <f>BK241</f>
        <v>0</v>
      </c>
      <c r="L241" s="126"/>
      <c r="M241" s="131"/>
      <c r="P241" s="132">
        <f>P242+P271</f>
        <v>0</v>
      </c>
      <c r="R241" s="132">
        <f>R242+R271</f>
        <v>4.514E-2</v>
      </c>
      <c r="T241" s="133">
        <f>T242+T271</f>
        <v>0</v>
      </c>
      <c r="AR241" s="127" t="s">
        <v>138</v>
      </c>
      <c r="AT241" s="134" t="s">
        <v>74</v>
      </c>
      <c r="AU241" s="134" t="s">
        <v>75</v>
      </c>
      <c r="AY241" s="127" t="s">
        <v>137</v>
      </c>
      <c r="BK241" s="135">
        <f>BK242+BK271</f>
        <v>0</v>
      </c>
    </row>
    <row r="242" spans="2:65" s="11" customFormat="1" ht="22.9" customHeight="1">
      <c r="B242" s="126"/>
      <c r="D242" s="127" t="s">
        <v>74</v>
      </c>
      <c r="E242" s="136" t="s">
        <v>394</v>
      </c>
      <c r="F242" s="136" t="s">
        <v>395</v>
      </c>
      <c r="I242" s="129"/>
      <c r="J242" s="137">
        <f>BK242</f>
        <v>0</v>
      </c>
      <c r="L242" s="126"/>
      <c r="M242" s="131"/>
      <c r="P242" s="132">
        <f>SUM(P243:P270)</f>
        <v>0</v>
      </c>
      <c r="R242" s="132">
        <f>SUM(R243:R270)</f>
        <v>4.514E-2</v>
      </c>
      <c r="T242" s="133">
        <f>SUM(T243:T270)</f>
        <v>0</v>
      </c>
      <c r="AR242" s="127" t="s">
        <v>138</v>
      </c>
      <c r="AT242" s="134" t="s">
        <v>74</v>
      </c>
      <c r="AU242" s="134" t="s">
        <v>83</v>
      </c>
      <c r="AY242" s="127" t="s">
        <v>137</v>
      </c>
      <c r="BK242" s="135">
        <f>SUM(BK243:BK270)</f>
        <v>0</v>
      </c>
    </row>
    <row r="243" spans="2:65" s="1" customFormat="1" ht="21.75" customHeight="1">
      <c r="B243" s="138"/>
      <c r="C243" s="139" t="s">
        <v>396</v>
      </c>
      <c r="D243" s="139" t="s">
        <v>140</v>
      </c>
      <c r="E243" s="140" t="s">
        <v>397</v>
      </c>
      <c r="F243" s="141" t="s">
        <v>398</v>
      </c>
      <c r="G243" s="142" t="s">
        <v>284</v>
      </c>
      <c r="H243" s="143">
        <v>110</v>
      </c>
      <c r="I243" s="144"/>
      <c r="J243" s="145">
        <f t="shared" ref="J243:J270" si="10">ROUND(I243*H243,2)</f>
        <v>0</v>
      </c>
      <c r="K243" s="146"/>
      <c r="L243" s="31"/>
      <c r="M243" s="147" t="s">
        <v>1</v>
      </c>
      <c r="N243" s="148" t="s">
        <v>41</v>
      </c>
      <c r="P243" s="149">
        <f t="shared" ref="P243:P270" si="11">O243*H243</f>
        <v>0</v>
      </c>
      <c r="Q243" s="149">
        <v>0</v>
      </c>
      <c r="R243" s="149">
        <f t="shared" ref="R243:R270" si="12">Q243*H243</f>
        <v>0</v>
      </c>
      <c r="S243" s="149">
        <v>0</v>
      </c>
      <c r="T243" s="150">
        <f t="shared" ref="T243:T270" si="13">S243*H243</f>
        <v>0</v>
      </c>
      <c r="AR243" s="151" t="s">
        <v>399</v>
      </c>
      <c r="AT243" s="151" t="s">
        <v>140</v>
      </c>
      <c r="AU243" s="151" t="s">
        <v>145</v>
      </c>
      <c r="AY243" s="16" t="s">
        <v>137</v>
      </c>
      <c r="BE243" s="152">
        <f t="shared" ref="BE243:BE270" si="14">IF(N243="základná",J243,0)</f>
        <v>0</v>
      </c>
      <c r="BF243" s="152">
        <f t="shared" ref="BF243:BF270" si="15">IF(N243="znížená",J243,0)</f>
        <v>0</v>
      </c>
      <c r="BG243" s="152">
        <f t="shared" ref="BG243:BG270" si="16">IF(N243="zákl. prenesená",J243,0)</f>
        <v>0</v>
      </c>
      <c r="BH243" s="152">
        <f t="shared" ref="BH243:BH270" si="17">IF(N243="zníž. prenesená",J243,0)</f>
        <v>0</v>
      </c>
      <c r="BI243" s="152">
        <f t="shared" ref="BI243:BI270" si="18">IF(N243="nulová",J243,0)</f>
        <v>0</v>
      </c>
      <c r="BJ243" s="16" t="s">
        <v>145</v>
      </c>
      <c r="BK243" s="152">
        <f t="shared" ref="BK243:BK270" si="19">ROUND(I243*H243,2)</f>
        <v>0</v>
      </c>
      <c r="BL243" s="16" t="s">
        <v>399</v>
      </c>
      <c r="BM243" s="151" t="s">
        <v>524</v>
      </c>
    </row>
    <row r="244" spans="2:65" s="1" customFormat="1" ht="16.5" customHeight="1">
      <c r="B244" s="138"/>
      <c r="C244" s="161" t="s">
        <v>401</v>
      </c>
      <c r="D244" s="161" t="s">
        <v>173</v>
      </c>
      <c r="E244" s="162" t="s">
        <v>402</v>
      </c>
      <c r="F244" s="163" t="s">
        <v>403</v>
      </c>
      <c r="G244" s="164" t="s">
        <v>229</v>
      </c>
      <c r="H244" s="165">
        <v>46</v>
      </c>
      <c r="I244" s="166"/>
      <c r="J244" s="167">
        <f t="shared" si="10"/>
        <v>0</v>
      </c>
      <c r="K244" s="168"/>
      <c r="L244" s="169"/>
      <c r="M244" s="170" t="s">
        <v>1</v>
      </c>
      <c r="N244" s="171" t="s">
        <v>41</v>
      </c>
      <c r="P244" s="149">
        <f t="shared" si="11"/>
        <v>0</v>
      </c>
      <c r="Q244" s="149">
        <v>0</v>
      </c>
      <c r="R244" s="149">
        <f t="shared" si="12"/>
        <v>0</v>
      </c>
      <c r="S244" s="149">
        <v>0</v>
      </c>
      <c r="T244" s="150">
        <f t="shared" si="13"/>
        <v>0</v>
      </c>
      <c r="AR244" s="151" t="s">
        <v>404</v>
      </c>
      <c r="AT244" s="151" t="s">
        <v>173</v>
      </c>
      <c r="AU244" s="151" t="s">
        <v>145</v>
      </c>
      <c r="AY244" s="16" t="s">
        <v>137</v>
      </c>
      <c r="BE244" s="152">
        <f t="shared" si="14"/>
        <v>0</v>
      </c>
      <c r="BF244" s="152">
        <f t="shared" si="15"/>
        <v>0</v>
      </c>
      <c r="BG244" s="152">
        <f t="shared" si="16"/>
        <v>0</v>
      </c>
      <c r="BH244" s="152">
        <f t="shared" si="17"/>
        <v>0</v>
      </c>
      <c r="BI244" s="152">
        <f t="shared" si="18"/>
        <v>0</v>
      </c>
      <c r="BJ244" s="16" t="s">
        <v>145</v>
      </c>
      <c r="BK244" s="152">
        <f t="shared" si="19"/>
        <v>0</v>
      </c>
      <c r="BL244" s="16" t="s">
        <v>399</v>
      </c>
      <c r="BM244" s="151" t="s">
        <v>525</v>
      </c>
    </row>
    <row r="245" spans="2:65" s="1" customFormat="1" ht="16.5" customHeight="1">
      <c r="B245" s="138"/>
      <c r="C245" s="161" t="s">
        <v>406</v>
      </c>
      <c r="D245" s="161" t="s">
        <v>173</v>
      </c>
      <c r="E245" s="162" t="s">
        <v>407</v>
      </c>
      <c r="F245" s="163" t="s">
        <v>408</v>
      </c>
      <c r="G245" s="164" t="s">
        <v>229</v>
      </c>
      <c r="H245" s="165">
        <v>44</v>
      </c>
      <c r="I245" s="166"/>
      <c r="J245" s="167">
        <f t="shared" si="10"/>
        <v>0</v>
      </c>
      <c r="K245" s="168"/>
      <c r="L245" s="169"/>
      <c r="M245" s="170" t="s">
        <v>1</v>
      </c>
      <c r="N245" s="171" t="s">
        <v>41</v>
      </c>
      <c r="P245" s="149">
        <f t="shared" si="11"/>
        <v>0</v>
      </c>
      <c r="Q245" s="149">
        <v>0</v>
      </c>
      <c r="R245" s="149">
        <f t="shared" si="12"/>
        <v>0</v>
      </c>
      <c r="S245" s="149">
        <v>0</v>
      </c>
      <c r="T245" s="150">
        <f t="shared" si="13"/>
        <v>0</v>
      </c>
      <c r="AR245" s="151" t="s">
        <v>404</v>
      </c>
      <c r="AT245" s="151" t="s">
        <v>173</v>
      </c>
      <c r="AU245" s="151" t="s">
        <v>145</v>
      </c>
      <c r="AY245" s="16" t="s">
        <v>137</v>
      </c>
      <c r="BE245" s="152">
        <f t="shared" si="14"/>
        <v>0</v>
      </c>
      <c r="BF245" s="152">
        <f t="shared" si="15"/>
        <v>0</v>
      </c>
      <c r="BG245" s="152">
        <f t="shared" si="16"/>
        <v>0</v>
      </c>
      <c r="BH245" s="152">
        <f t="shared" si="17"/>
        <v>0</v>
      </c>
      <c r="BI245" s="152">
        <f t="shared" si="18"/>
        <v>0</v>
      </c>
      <c r="BJ245" s="16" t="s">
        <v>145</v>
      </c>
      <c r="BK245" s="152">
        <f t="shared" si="19"/>
        <v>0</v>
      </c>
      <c r="BL245" s="16" t="s">
        <v>399</v>
      </c>
      <c r="BM245" s="151" t="s">
        <v>526</v>
      </c>
    </row>
    <row r="246" spans="2:65" s="1" customFormat="1" ht="24.2" customHeight="1">
      <c r="B246" s="138"/>
      <c r="C246" s="161" t="s">
        <v>410</v>
      </c>
      <c r="D246" s="161" t="s">
        <v>173</v>
      </c>
      <c r="E246" s="162" t="s">
        <v>411</v>
      </c>
      <c r="F246" s="163" t="s">
        <v>412</v>
      </c>
      <c r="G246" s="164" t="s">
        <v>413</v>
      </c>
      <c r="H246" s="165">
        <v>41.8</v>
      </c>
      <c r="I246" s="166"/>
      <c r="J246" s="167">
        <f t="shared" si="10"/>
        <v>0</v>
      </c>
      <c r="K246" s="168"/>
      <c r="L246" s="169"/>
      <c r="M246" s="170" t="s">
        <v>1</v>
      </c>
      <c r="N246" s="171" t="s">
        <v>41</v>
      </c>
      <c r="P246" s="149">
        <f t="shared" si="11"/>
        <v>0</v>
      </c>
      <c r="Q246" s="149">
        <v>1E-3</v>
      </c>
      <c r="R246" s="149">
        <f t="shared" si="12"/>
        <v>4.1799999999999997E-2</v>
      </c>
      <c r="S246" s="149">
        <v>0</v>
      </c>
      <c r="T246" s="150">
        <f t="shared" si="13"/>
        <v>0</v>
      </c>
      <c r="AR246" s="151" t="s">
        <v>404</v>
      </c>
      <c r="AT246" s="151" t="s">
        <v>173</v>
      </c>
      <c r="AU246" s="151" t="s">
        <v>145</v>
      </c>
      <c r="AY246" s="16" t="s">
        <v>137</v>
      </c>
      <c r="BE246" s="152">
        <f t="shared" si="14"/>
        <v>0</v>
      </c>
      <c r="BF246" s="152">
        <f t="shared" si="15"/>
        <v>0</v>
      </c>
      <c r="BG246" s="152">
        <f t="shared" si="16"/>
        <v>0</v>
      </c>
      <c r="BH246" s="152">
        <f t="shared" si="17"/>
        <v>0</v>
      </c>
      <c r="BI246" s="152">
        <f t="shared" si="18"/>
        <v>0</v>
      </c>
      <c r="BJ246" s="16" t="s">
        <v>145</v>
      </c>
      <c r="BK246" s="152">
        <f t="shared" si="19"/>
        <v>0</v>
      </c>
      <c r="BL246" s="16" t="s">
        <v>399</v>
      </c>
      <c r="BM246" s="151" t="s">
        <v>527</v>
      </c>
    </row>
    <row r="247" spans="2:65" s="1" customFormat="1" ht="21.75" customHeight="1">
      <c r="B247" s="138"/>
      <c r="C247" s="139" t="s">
        <v>415</v>
      </c>
      <c r="D247" s="139" t="s">
        <v>140</v>
      </c>
      <c r="E247" s="140" t="s">
        <v>528</v>
      </c>
      <c r="F247" s="141" t="s">
        <v>529</v>
      </c>
      <c r="G247" s="142" t="s">
        <v>284</v>
      </c>
      <c r="H247" s="143">
        <v>8</v>
      </c>
      <c r="I247" s="144"/>
      <c r="J247" s="145">
        <f t="shared" si="10"/>
        <v>0</v>
      </c>
      <c r="K247" s="146"/>
      <c r="L247" s="31"/>
      <c r="M247" s="147" t="s">
        <v>1</v>
      </c>
      <c r="N247" s="148" t="s">
        <v>41</v>
      </c>
      <c r="P247" s="149">
        <f t="shared" si="11"/>
        <v>0</v>
      </c>
      <c r="Q247" s="149">
        <v>0</v>
      </c>
      <c r="R247" s="149">
        <f t="shared" si="12"/>
        <v>0</v>
      </c>
      <c r="S247" s="149">
        <v>0</v>
      </c>
      <c r="T247" s="150">
        <f t="shared" si="13"/>
        <v>0</v>
      </c>
      <c r="AR247" s="151" t="s">
        <v>399</v>
      </c>
      <c r="AT247" s="151" t="s">
        <v>140</v>
      </c>
      <c r="AU247" s="151" t="s">
        <v>145</v>
      </c>
      <c r="AY247" s="16" t="s">
        <v>137</v>
      </c>
      <c r="BE247" s="152">
        <f t="shared" si="14"/>
        <v>0</v>
      </c>
      <c r="BF247" s="152">
        <f t="shared" si="15"/>
        <v>0</v>
      </c>
      <c r="BG247" s="152">
        <f t="shared" si="16"/>
        <v>0</v>
      </c>
      <c r="BH247" s="152">
        <f t="shared" si="17"/>
        <v>0</v>
      </c>
      <c r="BI247" s="152">
        <f t="shared" si="18"/>
        <v>0</v>
      </c>
      <c r="BJ247" s="16" t="s">
        <v>145</v>
      </c>
      <c r="BK247" s="152">
        <f t="shared" si="19"/>
        <v>0</v>
      </c>
      <c r="BL247" s="16" t="s">
        <v>399</v>
      </c>
      <c r="BM247" s="151" t="s">
        <v>530</v>
      </c>
    </row>
    <row r="248" spans="2:65" s="1" customFormat="1" ht="24.2" customHeight="1">
      <c r="B248" s="138"/>
      <c r="C248" s="161" t="s">
        <v>419</v>
      </c>
      <c r="D248" s="161" t="s">
        <v>173</v>
      </c>
      <c r="E248" s="162" t="s">
        <v>411</v>
      </c>
      <c r="F248" s="163" t="s">
        <v>412</v>
      </c>
      <c r="G248" s="164" t="s">
        <v>413</v>
      </c>
      <c r="H248" s="165">
        <v>3.04</v>
      </c>
      <c r="I248" s="166"/>
      <c r="J248" s="167">
        <f t="shared" si="10"/>
        <v>0</v>
      </c>
      <c r="K248" s="168"/>
      <c r="L248" s="169"/>
      <c r="M248" s="170" t="s">
        <v>1</v>
      </c>
      <c r="N248" s="171" t="s">
        <v>41</v>
      </c>
      <c r="P248" s="149">
        <f t="shared" si="11"/>
        <v>0</v>
      </c>
      <c r="Q248" s="149">
        <v>1E-3</v>
      </c>
      <c r="R248" s="149">
        <f t="shared" si="12"/>
        <v>3.0400000000000002E-3</v>
      </c>
      <c r="S248" s="149">
        <v>0</v>
      </c>
      <c r="T248" s="150">
        <f t="shared" si="13"/>
        <v>0</v>
      </c>
      <c r="AR248" s="151" t="s">
        <v>404</v>
      </c>
      <c r="AT248" s="151" t="s">
        <v>173</v>
      </c>
      <c r="AU248" s="151" t="s">
        <v>145</v>
      </c>
      <c r="AY248" s="16" t="s">
        <v>137</v>
      </c>
      <c r="BE248" s="152">
        <f t="shared" si="14"/>
        <v>0</v>
      </c>
      <c r="BF248" s="152">
        <f t="shared" si="15"/>
        <v>0</v>
      </c>
      <c r="BG248" s="152">
        <f t="shared" si="16"/>
        <v>0</v>
      </c>
      <c r="BH248" s="152">
        <f t="shared" si="17"/>
        <v>0</v>
      </c>
      <c r="BI248" s="152">
        <f t="shared" si="18"/>
        <v>0</v>
      </c>
      <c r="BJ248" s="16" t="s">
        <v>145</v>
      </c>
      <c r="BK248" s="152">
        <f t="shared" si="19"/>
        <v>0</v>
      </c>
      <c r="BL248" s="16" t="s">
        <v>399</v>
      </c>
      <c r="BM248" s="151" t="s">
        <v>531</v>
      </c>
    </row>
    <row r="249" spans="2:65" s="1" customFormat="1" ht="16.5" customHeight="1">
      <c r="B249" s="138"/>
      <c r="C249" s="161" t="s">
        <v>423</v>
      </c>
      <c r="D249" s="161" t="s">
        <v>173</v>
      </c>
      <c r="E249" s="162" t="s">
        <v>532</v>
      </c>
      <c r="F249" s="163" t="s">
        <v>533</v>
      </c>
      <c r="G249" s="164" t="s">
        <v>229</v>
      </c>
      <c r="H249" s="165">
        <v>8</v>
      </c>
      <c r="I249" s="166"/>
      <c r="J249" s="167">
        <f t="shared" si="10"/>
        <v>0</v>
      </c>
      <c r="K249" s="168"/>
      <c r="L249" s="169"/>
      <c r="M249" s="170" t="s">
        <v>1</v>
      </c>
      <c r="N249" s="171" t="s">
        <v>41</v>
      </c>
      <c r="P249" s="149">
        <f t="shared" si="11"/>
        <v>0</v>
      </c>
      <c r="Q249" s="149">
        <v>0</v>
      </c>
      <c r="R249" s="149">
        <f t="shared" si="12"/>
        <v>0</v>
      </c>
      <c r="S249" s="149">
        <v>0</v>
      </c>
      <c r="T249" s="150">
        <f t="shared" si="13"/>
        <v>0</v>
      </c>
      <c r="AR249" s="151" t="s">
        <v>404</v>
      </c>
      <c r="AT249" s="151" t="s">
        <v>173</v>
      </c>
      <c r="AU249" s="151" t="s">
        <v>145</v>
      </c>
      <c r="AY249" s="16" t="s">
        <v>137</v>
      </c>
      <c r="BE249" s="152">
        <f t="shared" si="14"/>
        <v>0</v>
      </c>
      <c r="BF249" s="152">
        <f t="shared" si="15"/>
        <v>0</v>
      </c>
      <c r="BG249" s="152">
        <f t="shared" si="16"/>
        <v>0</v>
      </c>
      <c r="BH249" s="152">
        <f t="shared" si="17"/>
        <v>0</v>
      </c>
      <c r="BI249" s="152">
        <f t="shared" si="18"/>
        <v>0</v>
      </c>
      <c r="BJ249" s="16" t="s">
        <v>145</v>
      </c>
      <c r="BK249" s="152">
        <f t="shared" si="19"/>
        <v>0</v>
      </c>
      <c r="BL249" s="16" t="s">
        <v>399</v>
      </c>
      <c r="BM249" s="151" t="s">
        <v>534</v>
      </c>
    </row>
    <row r="250" spans="2:65" s="1" customFormat="1" ht="16.5" customHeight="1">
      <c r="B250" s="138"/>
      <c r="C250" s="161" t="s">
        <v>427</v>
      </c>
      <c r="D250" s="161" t="s">
        <v>173</v>
      </c>
      <c r="E250" s="162" t="s">
        <v>535</v>
      </c>
      <c r="F250" s="163" t="s">
        <v>441</v>
      </c>
      <c r="G250" s="164" t="s">
        <v>229</v>
      </c>
      <c r="H250" s="165">
        <v>4</v>
      </c>
      <c r="I250" s="166"/>
      <c r="J250" s="167">
        <f t="shared" si="10"/>
        <v>0</v>
      </c>
      <c r="K250" s="168"/>
      <c r="L250" s="169"/>
      <c r="M250" s="170" t="s">
        <v>1</v>
      </c>
      <c r="N250" s="171" t="s">
        <v>41</v>
      </c>
      <c r="P250" s="149">
        <f t="shared" si="11"/>
        <v>0</v>
      </c>
      <c r="Q250" s="149">
        <v>0</v>
      </c>
      <c r="R250" s="149">
        <f t="shared" si="12"/>
        <v>0</v>
      </c>
      <c r="S250" s="149">
        <v>0</v>
      </c>
      <c r="T250" s="150">
        <f t="shared" si="13"/>
        <v>0</v>
      </c>
      <c r="AR250" s="151" t="s">
        <v>404</v>
      </c>
      <c r="AT250" s="151" t="s">
        <v>173</v>
      </c>
      <c r="AU250" s="151" t="s">
        <v>145</v>
      </c>
      <c r="AY250" s="16" t="s">
        <v>137</v>
      </c>
      <c r="BE250" s="152">
        <f t="shared" si="14"/>
        <v>0</v>
      </c>
      <c r="BF250" s="152">
        <f t="shared" si="15"/>
        <v>0</v>
      </c>
      <c r="BG250" s="152">
        <f t="shared" si="16"/>
        <v>0</v>
      </c>
      <c r="BH250" s="152">
        <f t="shared" si="17"/>
        <v>0</v>
      </c>
      <c r="BI250" s="152">
        <f t="shared" si="18"/>
        <v>0</v>
      </c>
      <c r="BJ250" s="16" t="s">
        <v>145</v>
      </c>
      <c r="BK250" s="152">
        <f t="shared" si="19"/>
        <v>0</v>
      </c>
      <c r="BL250" s="16" t="s">
        <v>399</v>
      </c>
      <c r="BM250" s="151" t="s">
        <v>536</v>
      </c>
    </row>
    <row r="251" spans="2:65" s="1" customFormat="1" ht="24.2" customHeight="1">
      <c r="B251" s="138"/>
      <c r="C251" s="139" t="s">
        <v>431</v>
      </c>
      <c r="D251" s="139" t="s">
        <v>140</v>
      </c>
      <c r="E251" s="140" t="s">
        <v>416</v>
      </c>
      <c r="F251" s="141" t="s">
        <v>417</v>
      </c>
      <c r="G251" s="142" t="s">
        <v>229</v>
      </c>
      <c r="H251" s="143">
        <v>1</v>
      </c>
      <c r="I251" s="144"/>
      <c r="J251" s="145">
        <f t="shared" si="10"/>
        <v>0</v>
      </c>
      <c r="K251" s="146"/>
      <c r="L251" s="31"/>
      <c r="M251" s="147" t="s">
        <v>1</v>
      </c>
      <c r="N251" s="148" t="s">
        <v>41</v>
      </c>
      <c r="P251" s="149">
        <f t="shared" si="11"/>
        <v>0</v>
      </c>
      <c r="Q251" s="149">
        <v>0</v>
      </c>
      <c r="R251" s="149">
        <f t="shared" si="12"/>
        <v>0</v>
      </c>
      <c r="S251" s="149">
        <v>0</v>
      </c>
      <c r="T251" s="150">
        <f t="shared" si="13"/>
        <v>0</v>
      </c>
      <c r="AR251" s="151" t="s">
        <v>399</v>
      </c>
      <c r="AT251" s="151" t="s">
        <v>140</v>
      </c>
      <c r="AU251" s="151" t="s">
        <v>145</v>
      </c>
      <c r="AY251" s="16" t="s">
        <v>137</v>
      </c>
      <c r="BE251" s="152">
        <f t="shared" si="14"/>
        <v>0</v>
      </c>
      <c r="BF251" s="152">
        <f t="shared" si="15"/>
        <v>0</v>
      </c>
      <c r="BG251" s="152">
        <f t="shared" si="16"/>
        <v>0</v>
      </c>
      <c r="BH251" s="152">
        <f t="shared" si="17"/>
        <v>0</v>
      </c>
      <c r="BI251" s="152">
        <f t="shared" si="18"/>
        <v>0</v>
      </c>
      <c r="BJ251" s="16" t="s">
        <v>145</v>
      </c>
      <c r="BK251" s="152">
        <f t="shared" si="19"/>
        <v>0</v>
      </c>
      <c r="BL251" s="16" t="s">
        <v>399</v>
      </c>
      <c r="BM251" s="151" t="s">
        <v>537</v>
      </c>
    </row>
    <row r="252" spans="2:65" s="1" customFormat="1" ht="16.5" customHeight="1">
      <c r="B252" s="138"/>
      <c r="C252" s="161" t="s">
        <v>435</v>
      </c>
      <c r="D252" s="161" t="s">
        <v>173</v>
      </c>
      <c r="E252" s="162" t="s">
        <v>420</v>
      </c>
      <c r="F252" s="163" t="s">
        <v>421</v>
      </c>
      <c r="G252" s="164" t="s">
        <v>229</v>
      </c>
      <c r="H252" s="165">
        <v>2</v>
      </c>
      <c r="I252" s="166"/>
      <c r="J252" s="167">
        <f t="shared" si="10"/>
        <v>0</v>
      </c>
      <c r="K252" s="168"/>
      <c r="L252" s="169"/>
      <c r="M252" s="170" t="s">
        <v>1</v>
      </c>
      <c r="N252" s="171" t="s">
        <v>41</v>
      </c>
      <c r="P252" s="149">
        <f t="shared" si="11"/>
        <v>0</v>
      </c>
      <c r="Q252" s="149">
        <v>0</v>
      </c>
      <c r="R252" s="149">
        <f t="shared" si="12"/>
        <v>0</v>
      </c>
      <c r="S252" s="149">
        <v>0</v>
      </c>
      <c r="T252" s="150">
        <f t="shared" si="13"/>
        <v>0</v>
      </c>
      <c r="AR252" s="151" t="s">
        <v>404</v>
      </c>
      <c r="AT252" s="151" t="s">
        <v>173</v>
      </c>
      <c r="AU252" s="151" t="s">
        <v>145</v>
      </c>
      <c r="AY252" s="16" t="s">
        <v>137</v>
      </c>
      <c r="BE252" s="152">
        <f t="shared" si="14"/>
        <v>0</v>
      </c>
      <c r="BF252" s="152">
        <f t="shared" si="15"/>
        <v>0</v>
      </c>
      <c r="BG252" s="152">
        <f t="shared" si="16"/>
        <v>0</v>
      </c>
      <c r="BH252" s="152">
        <f t="shared" si="17"/>
        <v>0</v>
      </c>
      <c r="BI252" s="152">
        <f t="shared" si="18"/>
        <v>0</v>
      </c>
      <c r="BJ252" s="16" t="s">
        <v>145</v>
      </c>
      <c r="BK252" s="152">
        <f t="shared" si="19"/>
        <v>0</v>
      </c>
      <c r="BL252" s="16" t="s">
        <v>399</v>
      </c>
      <c r="BM252" s="151" t="s">
        <v>538</v>
      </c>
    </row>
    <row r="253" spans="2:65" s="1" customFormat="1" ht="16.5" customHeight="1">
      <c r="B253" s="138"/>
      <c r="C253" s="161" t="s">
        <v>439</v>
      </c>
      <c r="D253" s="161" t="s">
        <v>173</v>
      </c>
      <c r="E253" s="162" t="s">
        <v>424</v>
      </c>
      <c r="F253" s="163" t="s">
        <v>425</v>
      </c>
      <c r="G253" s="164" t="s">
        <v>229</v>
      </c>
      <c r="H253" s="165">
        <v>1</v>
      </c>
      <c r="I253" s="166"/>
      <c r="J253" s="167">
        <f t="shared" si="10"/>
        <v>0</v>
      </c>
      <c r="K253" s="168"/>
      <c r="L253" s="169"/>
      <c r="M253" s="170" t="s">
        <v>1</v>
      </c>
      <c r="N253" s="171" t="s">
        <v>41</v>
      </c>
      <c r="P253" s="149">
        <f t="shared" si="11"/>
        <v>0</v>
      </c>
      <c r="Q253" s="149">
        <v>0</v>
      </c>
      <c r="R253" s="149">
        <f t="shared" si="12"/>
        <v>0</v>
      </c>
      <c r="S253" s="149">
        <v>0</v>
      </c>
      <c r="T253" s="150">
        <f t="shared" si="13"/>
        <v>0</v>
      </c>
      <c r="AR253" s="151" t="s">
        <v>404</v>
      </c>
      <c r="AT253" s="151" t="s">
        <v>173</v>
      </c>
      <c r="AU253" s="151" t="s">
        <v>145</v>
      </c>
      <c r="AY253" s="16" t="s">
        <v>137</v>
      </c>
      <c r="BE253" s="152">
        <f t="shared" si="14"/>
        <v>0</v>
      </c>
      <c r="BF253" s="152">
        <f t="shared" si="15"/>
        <v>0</v>
      </c>
      <c r="BG253" s="152">
        <f t="shared" si="16"/>
        <v>0</v>
      </c>
      <c r="BH253" s="152">
        <f t="shared" si="17"/>
        <v>0</v>
      </c>
      <c r="BI253" s="152">
        <f t="shared" si="18"/>
        <v>0</v>
      </c>
      <c r="BJ253" s="16" t="s">
        <v>145</v>
      </c>
      <c r="BK253" s="152">
        <f t="shared" si="19"/>
        <v>0</v>
      </c>
      <c r="BL253" s="16" t="s">
        <v>399</v>
      </c>
      <c r="BM253" s="151" t="s">
        <v>539</v>
      </c>
    </row>
    <row r="254" spans="2:65" s="1" customFormat="1" ht="16.5" customHeight="1">
      <c r="B254" s="138"/>
      <c r="C254" s="161" t="s">
        <v>443</v>
      </c>
      <c r="D254" s="161" t="s">
        <v>173</v>
      </c>
      <c r="E254" s="162" t="s">
        <v>428</v>
      </c>
      <c r="F254" s="163" t="s">
        <v>429</v>
      </c>
      <c r="G254" s="164" t="s">
        <v>229</v>
      </c>
      <c r="H254" s="165">
        <v>1</v>
      </c>
      <c r="I254" s="166"/>
      <c r="J254" s="167">
        <f t="shared" si="10"/>
        <v>0</v>
      </c>
      <c r="K254" s="168"/>
      <c r="L254" s="169"/>
      <c r="M254" s="170" t="s">
        <v>1</v>
      </c>
      <c r="N254" s="171" t="s">
        <v>41</v>
      </c>
      <c r="P254" s="149">
        <f t="shared" si="11"/>
        <v>0</v>
      </c>
      <c r="Q254" s="149">
        <v>0</v>
      </c>
      <c r="R254" s="149">
        <f t="shared" si="12"/>
        <v>0</v>
      </c>
      <c r="S254" s="149">
        <v>0</v>
      </c>
      <c r="T254" s="150">
        <f t="shared" si="13"/>
        <v>0</v>
      </c>
      <c r="AR254" s="151" t="s">
        <v>404</v>
      </c>
      <c r="AT254" s="151" t="s">
        <v>173</v>
      </c>
      <c r="AU254" s="151" t="s">
        <v>145</v>
      </c>
      <c r="AY254" s="16" t="s">
        <v>137</v>
      </c>
      <c r="BE254" s="152">
        <f t="shared" si="14"/>
        <v>0</v>
      </c>
      <c r="BF254" s="152">
        <f t="shared" si="15"/>
        <v>0</v>
      </c>
      <c r="BG254" s="152">
        <f t="shared" si="16"/>
        <v>0</v>
      </c>
      <c r="BH254" s="152">
        <f t="shared" si="17"/>
        <v>0</v>
      </c>
      <c r="BI254" s="152">
        <f t="shared" si="18"/>
        <v>0</v>
      </c>
      <c r="BJ254" s="16" t="s">
        <v>145</v>
      </c>
      <c r="BK254" s="152">
        <f t="shared" si="19"/>
        <v>0</v>
      </c>
      <c r="BL254" s="16" t="s">
        <v>399</v>
      </c>
      <c r="BM254" s="151" t="s">
        <v>540</v>
      </c>
    </row>
    <row r="255" spans="2:65" s="1" customFormat="1" ht="16.5" customHeight="1">
      <c r="B255" s="138"/>
      <c r="C255" s="161" t="s">
        <v>447</v>
      </c>
      <c r="D255" s="161" t="s">
        <v>173</v>
      </c>
      <c r="E255" s="162" t="s">
        <v>432</v>
      </c>
      <c r="F255" s="163" t="s">
        <v>433</v>
      </c>
      <c r="G255" s="164" t="s">
        <v>229</v>
      </c>
      <c r="H255" s="165">
        <v>1</v>
      </c>
      <c r="I255" s="166"/>
      <c r="J255" s="167">
        <f t="shared" si="10"/>
        <v>0</v>
      </c>
      <c r="K255" s="168"/>
      <c r="L255" s="169"/>
      <c r="M255" s="170" t="s">
        <v>1</v>
      </c>
      <c r="N255" s="171" t="s">
        <v>41</v>
      </c>
      <c r="P255" s="149">
        <f t="shared" si="11"/>
        <v>0</v>
      </c>
      <c r="Q255" s="149">
        <v>0</v>
      </c>
      <c r="R255" s="149">
        <f t="shared" si="12"/>
        <v>0</v>
      </c>
      <c r="S255" s="149">
        <v>0</v>
      </c>
      <c r="T255" s="150">
        <f t="shared" si="13"/>
        <v>0</v>
      </c>
      <c r="AR255" s="151" t="s">
        <v>404</v>
      </c>
      <c r="AT255" s="151" t="s">
        <v>173</v>
      </c>
      <c r="AU255" s="151" t="s">
        <v>145</v>
      </c>
      <c r="AY255" s="16" t="s">
        <v>137</v>
      </c>
      <c r="BE255" s="152">
        <f t="shared" si="14"/>
        <v>0</v>
      </c>
      <c r="BF255" s="152">
        <f t="shared" si="15"/>
        <v>0</v>
      </c>
      <c r="BG255" s="152">
        <f t="shared" si="16"/>
        <v>0</v>
      </c>
      <c r="BH255" s="152">
        <f t="shared" si="17"/>
        <v>0</v>
      </c>
      <c r="BI255" s="152">
        <f t="shared" si="18"/>
        <v>0</v>
      </c>
      <c r="BJ255" s="16" t="s">
        <v>145</v>
      </c>
      <c r="BK255" s="152">
        <f t="shared" si="19"/>
        <v>0</v>
      </c>
      <c r="BL255" s="16" t="s">
        <v>399</v>
      </c>
      <c r="BM255" s="151" t="s">
        <v>541</v>
      </c>
    </row>
    <row r="256" spans="2:65" s="1" customFormat="1" ht="16.5" customHeight="1">
      <c r="B256" s="138"/>
      <c r="C256" s="139" t="s">
        <v>451</v>
      </c>
      <c r="D256" s="139" t="s">
        <v>140</v>
      </c>
      <c r="E256" s="140" t="s">
        <v>436</v>
      </c>
      <c r="F256" s="141" t="s">
        <v>437</v>
      </c>
      <c r="G256" s="142" t="s">
        <v>229</v>
      </c>
      <c r="H256" s="143">
        <v>46</v>
      </c>
      <c r="I256" s="144"/>
      <c r="J256" s="145">
        <f t="shared" si="10"/>
        <v>0</v>
      </c>
      <c r="K256" s="146"/>
      <c r="L256" s="31"/>
      <c r="M256" s="147" t="s">
        <v>1</v>
      </c>
      <c r="N256" s="148" t="s">
        <v>41</v>
      </c>
      <c r="P256" s="149">
        <f t="shared" si="11"/>
        <v>0</v>
      </c>
      <c r="Q256" s="149">
        <v>0</v>
      </c>
      <c r="R256" s="149">
        <f t="shared" si="12"/>
        <v>0</v>
      </c>
      <c r="S256" s="149">
        <v>0</v>
      </c>
      <c r="T256" s="150">
        <f t="shared" si="13"/>
        <v>0</v>
      </c>
      <c r="AR256" s="151" t="s">
        <v>399</v>
      </c>
      <c r="AT256" s="151" t="s">
        <v>140</v>
      </c>
      <c r="AU256" s="151" t="s">
        <v>145</v>
      </c>
      <c r="AY256" s="16" t="s">
        <v>137</v>
      </c>
      <c r="BE256" s="152">
        <f t="shared" si="14"/>
        <v>0</v>
      </c>
      <c r="BF256" s="152">
        <f t="shared" si="15"/>
        <v>0</v>
      </c>
      <c r="BG256" s="152">
        <f t="shared" si="16"/>
        <v>0</v>
      </c>
      <c r="BH256" s="152">
        <f t="shared" si="17"/>
        <v>0</v>
      </c>
      <c r="BI256" s="152">
        <f t="shared" si="18"/>
        <v>0</v>
      </c>
      <c r="BJ256" s="16" t="s">
        <v>145</v>
      </c>
      <c r="BK256" s="152">
        <f t="shared" si="19"/>
        <v>0</v>
      </c>
      <c r="BL256" s="16" t="s">
        <v>399</v>
      </c>
      <c r="BM256" s="151" t="s">
        <v>542</v>
      </c>
    </row>
    <row r="257" spans="2:65" s="1" customFormat="1" ht="16.5" customHeight="1">
      <c r="B257" s="138"/>
      <c r="C257" s="161" t="s">
        <v>399</v>
      </c>
      <c r="D257" s="161" t="s">
        <v>173</v>
      </c>
      <c r="E257" s="162" t="s">
        <v>440</v>
      </c>
      <c r="F257" s="163" t="s">
        <v>441</v>
      </c>
      <c r="G257" s="164" t="s">
        <v>229</v>
      </c>
      <c r="H257" s="165">
        <v>46</v>
      </c>
      <c r="I257" s="166"/>
      <c r="J257" s="167">
        <f t="shared" si="10"/>
        <v>0</v>
      </c>
      <c r="K257" s="168"/>
      <c r="L257" s="169"/>
      <c r="M257" s="170" t="s">
        <v>1</v>
      </c>
      <c r="N257" s="171" t="s">
        <v>41</v>
      </c>
      <c r="P257" s="149">
        <f t="shared" si="11"/>
        <v>0</v>
      </c>
      <c r="Q257" s="149">
        <v>0</v>
      </c>
      <c r="R257" s="149">
        <f t="shared" si="12"/>
        <v>0</v>
      </c>
      <c r="S257" s="149">
        <v>0</v>
      </c>
      <c r="T257" s="150">
        <f t="shared" si="13"/>
        <v>0</v>
      </c>
      <c r="AR257" s="151" t="s">
        <v>404</v>
      </c>
      <c r="AT257" s="151" t="s">
        <v>173</v>
      </c>
      <c r="AU257" s="151" t="s">
        <v>145</v>
      </c>
      <c r="AY257" s="16" t="s">
        <v>137</v>
      </c>
      <c r="BE257" s="152">
        <f t="shared" si="14"/>
        <v>0</v>
      </c>
      <c r="BF257" s="152">
        <f t="shared" si="15"/>
        <v>0</v>
      </c>
      <c r="BG257" s="152">
        <f t="shared" si="16"/>
        <v>0</v>
      </c>
      <c r="BH257" s="152">
        <f t="shared" si="17"/>
        <v>0</v>
      </c>
      <c r="BI257" s="152">
        <f t="shared" si="18"/>
        <v>0</v>
      </c>
      <c r="BJ257" s="16" t="s">
        <v>145</v>
      </c>
      <c r="BK257" s="152">
        <f t="shared" si="19"/>
        <v>0</v>
      </c>
      <c r="BL257" s="16" t="s">
        <v>399</v>
      </c>
      <c r="BM257" s="151" t="s">
        <v>543</v>
      </c>
    </row>
    <row r="258" spans="2:65" s="1" customFormat="1" ht="24.2" customHeight="1">
      <c r="B258" s="138"/>
      <c r="C258" s="139" t="s">
        <v>544</v>
      </c>
      <c r="D258" s="139" t="s">
        <v>140</v>
      </c>
      <c r="E258" s="140" t="s">
        <v>444</v>
      </c>
      <c r="F258" s="141" t="s">
        <v>445</v>
      </c>
      <c r="G258" s="142" t="s">
        <v>229</v>
      </c>
      <c r="H258" s="143">
        <v>5</v>
      </c>
      <c r="I258" s="144"/>
      <c r="J258" s="145">
        <f t="shared" si="10"/>
        <v>0</v>
      </c>
      <c r="K258" s="146"/>
      <c r="L258" s="31"/>
      <c r="M258" s="147" t="s">
        <v>1</v>
      </c>
      <c r="N258" s="148" t="s">
        <v>41</v>
      </c>
      <c r="P258" s="149">
        <f t="shared" si="11"/>
        <v>0</v>
      </c>
      <c r="Q258" s="149">
        <v>0</v>
      </c>
      <c r="R258" s="149">
        <f t="shared" si="12"/>
        <v>0</v>
      </c>
      <c r="S258" s="149">
        <v>0</v>
      </c>
      <c r="T258" s="150">
        <f t="shared" si="13"/>
        <v>0</v>
      </c>
      <c r="AR258" s="151" t="s">
        <v>399</v>
      </c>
      <c r="AT258" s="151" t="s">
        <v>140</v>
      </c>
      <c r="AU258" s="151" t="s">
        <v>145</v>
      </c>
      <c r="AY258" s="16" t="s">
        <v>137</v>
      </c>
      <c r="BE258" s="152">
        <f t="shared" si="14"/>
        <v>0</v>
      </c>
      <c r="BF258" s="152">
        <f t="shared" si="15"/>
        <v>0</v>
      </c>
      <c r="BG258" s="152">
        <f t="shared" si="16"/>
        <v>0</v>
      </c>
      <c r="BH258" s="152">
        <f t="shared" si="17"/>
        <v>0</v>
      </c>
      <c r="BI258" s="152">
        <f t="shared" si="18"/>
        <v>0</v>
      </c>
      <c r="BJ258" s="16" t="s">
        <v>145</v>
      </c>
      <c r="BK258" s="152">
        <f t="shared" si="19"/>
        <v>0</v>
      </c>
      <c r="BL258" s="16" t="s">
        <v>399</v>
      </c>
      <c r="BM258" s="151" t="s">
        <v>545</v>
      </c>
    </row>
    <row r="259" spans="2:65" s="1" customFormat="1" ht="16.5" customHeight="1">
      <c r="B259" s="138"/>
      <c r="C259" s="161" t="s">
        <v>546</v>
      </c>
      <c r="D259" s="161" t="s">
        <v>173</v>
      </c>
      <c r="E259" s="162" t="s">
        <v>547</v>
      </c>
      <c r="F259" s="163" t="s">
        <v>548</v>
      </c>
      <c r="G259" s="164" t="s">
        <v>229</v>
      </c>
      <c r="H259" s="165">
        <v>2</v>
      </c>
      <c r="I259" s="166"/>
      <c r="J259" s="167">
        <f t="shared" si="10"/>
        <v>0</v>
      </c>
      <c r="K259" s="168"/>
      <c r="L259" s="169"/>
      <c r="M259" s="170" t="s">
        <v>1</v>
      </c>
      <c r="N259" s="171" t="s">
        <v>41</v>
      </c>
      <c r="P259" s="149">
        <f t="shared" si="11"/>
        <v>0</v>
      </c>
      <c r="Q259" s="149">
        <v>0</v>
      </c>
      <c r="R259" s="149">
        <f t="shared" si="12"/>
        <v>0</v>
      </c>
      <c r="S259" s="149">
        <v>0</v>
      </c>
      <c r="T259" s="150">
        <f t="shared" si="13"/>
        <v>0</v>
      </c>
      <c r="AR259" s="151" t="s">
        <v>404</v>
      </c>
      <c r="AT259" s="151" t="s">
        <v>173</v>
      </c>
      <c r="AU259" s="151" t="s">
        <v>145</v>
      </c>
      <c r="AY259" s="16" t="s">
        <v>137</v>
      </c>
      <c r="BE259" s="152">
        <f t="shared" si="14"/>
        <v>0</v>
      </c>
      <c r="BF259" s="152">
        <f t="shared" si="15"/>
        <v>0</v>
      </c>
      <c r="BG259" s="152">
        <f t="shared" si="16"/>
        <v>0</v>
      </c>
      <c r="BH259" s="152">
        <f t="shared" si="17"/>
        <v>0</v>
      </c>
      <c r="BI259" s="152">
        <f t="shared" si="18"/>
        <v>0</v>
      </c>
      <c r="BJ259" s="16" t="s">
        <v>145</v>
      </c>
      <c r="BK259" s="152">
        <f t="shared" si="19"/>
        <v>0</v>
      </c>
      <c r="BL259" s="16" t="s">
        <v>399</v>
      </c>
      <c r="BM259" s="151" t="s">
        <v>549</v>
      </c>
    </row>
    <row r="260" spans="2:65" s="1" customFormat="1" ht="16.5" customHeight="1">
      <c r="B260" s="138"/>
      <c r="C260" s="161" t="s">
        <v>550</v>
      </c>
      <c r="D260" s="161" t="s">
        <v>173</v>
      </c>
      <c r="E260" s="162" t="s">
        <v>448</v>
      </c>
      <c r="F260" s="163" t="s">
        <v>449</v>
      </c>
      <c r="G260" s="164" t="s">
        <v>229</v>
      </c>
      <c r="H260" s="165">
        <v>1</v>
      </c>
      <c r="I260" s="166"/>
      <c r="J260" s="167">
        <f t="shared" si="10"/>
        <v>0</v>
      </c>
      <c r="K260" s="168"/>
      <c r="L260" s="169"/>
      <c r="M260" s="170" t="s">
        <v>1</v>
      </c>
      <c r="N260" s="171" t="s">
        <v>41</v>
      </c>
      <c r="P260" s="149">
        <f t="shared" si="11"/>
        <v>0</v>
      </c>
      <c r="Q260" s="149">
        <v>0</v>
      </c>
      <c r="R260" s="149">
        <f t="shared" si="12"/>
        <v>0</v>
      </c>
      <c r="S260" s="149">
        <v>0</v>
      </c>
      <c r="T260" s="150">
        <f t="shared" si="13"/>
        <v>0</v>
      </c>
      <c r="AR260" s="151" t="s">
        <v>404</v>
      </c>
      <c r="AT260" s="151" t="s">
        <v>173</v>
      </c>
      <c r="AU260" s="151" t="s">
        <v>145</v>
      </c>
      <c r="AY260" s="16" t="s">
        <v>137</v>
      </c>
      <c r="BE260" s="152">
        <f t="shared" si="14"/>
        <v>0</v>
      </c>
      <c r="BF260" s="152">
        <f t="shared" si="15"/>
        <v>0</v>
      </c>
      <c r="BG260" s="152">
        <f t="shared" si="16"/>
        <v>0</v>
      </c>
      <c r="BH260" s="152">
        <f t="shared" si="17"/>
        <v>0</v>
      </c>
      <c r="BI260" s="152">
        <f t="shared" si="18"/>
        <v>0</v>
      </c>
      <c r="BJ260" s="16" t="s">
        <v>145</v>
      </c>
      <c r="BK260" s="152">
        <f t="shared" si="19"/>
        <v>0</v>
      </c>
      <c r="BL260" s="16" t="s">
        <v>399</v>
      </c>
      <c r="BM260" s="151" t="s">
        <v>551</v>
      </c>
    </row>
    <row r="261" spans="2:65" s="1" customFormat="1" ht="16.5" customHeight="1">
      <c r="B261" s="138"/>
      <c r="C261" s="161" t="s">
        <v>552</v>
      </c>
      <c r="D261" s="161" t="s">
        <v>173</v>
      </c>
      <c r="E261" s="162" t="s">
        <v>452</v>
      </c>
      <c r="F261" s="163" t="s">
        <v>453</v>
      </c>
      <c r="G261" s="164" t="s">
        <v>229</v>
      </c>
      <c r="H261" s="165">
        <v>2</v>
      </c>
      <c r="I261" s="166"/>
      <c r="J261" s="167">
        <f t="shared" si="10"/>
        <v>0</v>
      </c>
      <c r="K261" s="168"/>
      <c r="L261" s="169"/>
      <c r="M261" s="170" t="s">
        <v>1</v>
      </c>
      <c r="N261" s="171" t="s">
        <v>41</v>
      </c>
      <c r="P261" s="149">
        <f t="shared" si="11"/>
        <v>0</v>
      </c>
      <c r="Q261" s="149">
        <v>0</v>
      </c>
      <c r="R261" s="149">
        <f t="shared" si="12"/>
        <v>0</v>
      </c>
      <c r="S261" s="149">
        <v>0</v>
      </c>
      <c r="T261" s="150">
        <f t="shared" si="13"/>
        <v>0</v>
      </c>
      <c r="AR261" s="151" t="s">
        <v>404</v>
      </c>
      <c r="AT261" s="151" t="s">
        <v>173</v>
      </c>
      <c r="AU261" s="151" t="s">
        <v>145</v>
      </c>
      <c r="AY261" s="16" t="s">
        <v>137</v>
      </c>
      <c r="BE261" s="152">
        <f t="shared" si="14"/>
        <v>0</v>
      </c>
      <c r="BF261" s="152">
        <f t="shared" si="15"/>
        <v>0</v>
      </c>
      <c r="BG261" s="152">
        <f t="shared" si="16"/>
        <v>0</v>
      </c>
      <c r="BH261" s="152">
        <f t="shared" si="17"/>
        <v>0</v>
      </c>
      <c r="BI261" s="152">
        <f t="shared" si="18"/>
        <v>0</v>
      </c>
      <c r="BJ261" s="16" t="s">
        <v>145</v>
      </c>
      <c r="BK261" s="152">
        <f t="shared" si="19"/>
        <v>0</v>
      </c>
      <c r="BL261" s="16" t="s">
        <v>399</v>
      </c>
      <c r="BM261" s="151" t="s">
        <v>553</v>
      </c>
    </row>
    <row r="262" spans="2:65" s="1" customFormat="1" ht="16.5" customHeight="1">
      <c r="B262" s="138"/>
      <c r="C262" s="139" t="s">
        <v>554</v>
      </c>
      <c r="D262" s="139" t="s">
        <v>140</v>
      </c>
      <c r="E262" s="140" t="s">
        <v>555</v>
      </c>
      <c r="F262" s="141" t="s">
        <v>556</v>
      </c>
      <c r="G262" s="142" t="s">
        <v>229</v>
      </c>
      <c r="H262" s="143">
        <v>2</v>
      </c>
      <c r="I262" s="144"/>
      <c r="J262" s="145">
        <f t="shared" si="10"/>
        <v>0</v>
      </c>
      <c r="K262" s="146"/>
      <c r="L262" s="31"/>
      <c r="M262" s="147" t="s">
        <v>1</v>
      </c>
      <c r="N262" s="148" t="s">
        <v>41</v>
      </c>
      <c r="P262" s="149">
        <f t="shared" si="11"/>
        <v>0</v>
      </c>
      <c r="Q262" s="149">
        <v>0</v>
      </c>
      <c r="R262" s="149">
        <f t="shared" si="12"/>
        <v>0</v>
      </c>
      <c r="S262" s="149">
        <v>0</v>
      </c>
      <c r="T262" s="150">
        <f t="shared" si="13"/>
        <v>0</v>
      </c>
      <c r="AR262" s="151" t="s">
        <v>399</v>
      </c>
      <c r="AT262" s="151" t="s">
        <v>140</v>
      </c>
      <c r="AU262" s="151" t="s">
        <v>145</v>
      </c>
      <c r="AY262" s="16" t="s">
        <v>137</v>
      </c>
      <c r="BE262" s="152">
        <f t="shared" si="14"/>
        <v>0</v>
      </c>
      <c r="BF262" s="152">
        <f t="shared" si="15"/>
        <v>0</v>
      </c>
      <c r="BG262" s="152">
        <f t="shared" si="16"/>
        <v>0</v>
      </c>
      <c r="BH262" s="152">
        <f t="shared" si="17"/>
        <v>0</v>
      </c>
      <c r="BI262" s="152">
        <f t="shared" si="18"/>
        <v>0</v>
      </c>
      <c r="BJ262" s="16" t="s">
        <v>145</v>
      </c>
      <c r="BK262" s="152">
        <f t="shared" si="19"/>
        <v>0</v>
      </c>
      <c r="BL262" s="16" t="s">
        <v>399</v>
      </c>
      <c r="BM262" s="151" t="s">
        <v>557</v>
      </c>
    </row>
    <row r="263" spans="2:65" s="1" customFormat="1" ht="16.5" customHeight="1">
      <c r="B263" s="138"/>
      <c r="C263" s="161" t="s">
        <v>558</v>
      </c>
      <c r="D263" s="161" t="s">
        <v>173</v>
      </c>
      <c r="E263" s="162" t="s">
        <v>559</v>
      </c>
      <c r="F263" s="163" t="s">
        <v>560</v>
      </c>
      <c r="G263" s="164" t="s">
        <v>229</v>
      </c>
      <c r="H263" s="165">
        <v>4</v>
      </c>
      <c r="I263" s="166"/>
      <c r="J263" s="167">
        <f t="shared" si="10"/>
        <v>0</v>
      </c>
      <c r="K263" s="168"/>
      <c r="L263" s="169"/>
      <c r="M263" s="170" t="s">
        <v>1</v>
      </c>
      <c r="N263" s="171" t="s">
        <v>41</v>
      </c>
      <c r="P263" s="149">
        <f t="shared" si="11"/>
        <v>0</v>
      </c>
      <c r="Q263" s="149">
        <v>0</v>
      </c>
      <c r="R263" s="149">
        <f t="shared" si="12"/>
        <v>0</v>
      </c>
      <c r="S263" s="149">
        <v>0</v>
      </c>
      <c r="T263" s="150">
        <f t="shared" si="13"/>
        <v>0</v>
      </c>
      <c r="AR263" s="151" t="s">
        <v>404</v>
      </c>
      <c r="AT263" s="151" t="s">
        <v>173</v>
      </c>
      <c r="AU263" s="151" t="s">
        <v>145</v>
      </c>
      <c r="AY263" s="16" t="s">
        <v>137</v>
      </c>
      <c r="BE263" s="152">
        <f t="shared" si="14"/>
        <v>0</v>
      </c>
      <c r="BF263" s="152">
        <f t="shared" si="15"/>
        <v>0</v>
      </c>
      <c r="BG263" s="152">
        <f t="shared" si="16"/>
        <v>0</v>
      </c>
      <c r="BH263" s="152">
        <f t="shared" si="17"/>
        <v>0</v>
      </c>
      <c r="BI263" s="152">
        <f t="shared" si="18"/>
        <v>0</v>
      </c>
      <c r="BJ263" s="16" t="s">
        <v>145</v>
      </c>
      <c r="BK263" s="152">
        <f t="shared" si="19"/>
        <v>0</v>
      </c>
      <c r="BL263" s="16" t="s">
        <v>399</v>
      </c>
      <c r="BM263" s="151" t="s">
        <v>561</v>
      </c>
    </row>
    <row r="264" spans="2:65" s="1" customFormat="1" ht="16.5" customHeight="1">
      <c r="B264" s="138"/>
      <c r="C264" s="161" t="s">
        <v>562</v>
      </c>
      <c r="D264" s="161" t="s">
        <v>173</v>
      </c>
      <c r="E264" s="162" t="s">
        <v>563</v>
      </c>
      <c r="F264" s="163" t="s">
        <v>564</v>
      </c>
      <c r="G264" s="164" t="s">
        <v>229</v>
      </c>
      <c r="H264" s="165">
        <v>2</v>
      </c>
      <c r="I264" s="166"/>
      <c r="J264" s="167">
        <f t="shared" si="10"/>
        <v>0</v>
      </c>
      <c r="K264" s="168"/>
      <c r="L264" s="169"/>
      <c r="M264" s="170" t="s">
        <v>1</v>
      </c>
      <c r="N264" s="171" t="s">
        <v>41</v>
      </c>
      <c r="P264" s="149">
        <f t="shared" si="11"/>
        <v>0</v>
      </c>
      <c r="Q264" s="149">
        <v>0</v>
      </c>
      <c r="R264" s="149">
        <f t="shared" si="12"/>
        <v>0</v>
      </c>
      <c r="S264" s="149">
        <v>0</v>
      </c>
      <c r="T264" s="150">
        <f t="shared" si="13"/>
        <v>0</v>
      </c>
      <c r="AR264" s="151" t="s">
        <v>404</v>
      </c>
      <c r="AT264" s="151" t="s">
        <v>173</v>
      </c>
      <c r="AU264" s="151" t="s">
        <v>145</v>
      </c>
      <c r="AY264" s="16" t="s">
        <v>137</v>
      </c>
      <c r="BE264" s="152">
        <f t="shared" si="14"/>
        <v>0</v>
      </c>
      <c r="BF264" s="152">
        <f t="shared" si="15"/>
        <v>0</v>
      </c>
      <c r="BG264" s="152">
        <f t="shared" si="16"/>
        <v>0</v>
      </c>
      <c r="BH264" s="152">
        <f t="shared" si="17"/>
        <v>0</v>
      </c>
      <c r="BI264" s="152">
        <f t="shared" si="18"/>
        <v>0</v>
      </c>
      <c r="BJ264" s="16" t="s">
        <v>145</v>
      </c>
      <c r="BK264" s="152">
        <f t="shared" si="19"/>
        <v>0</v>
      </c>
      <c r="BL264" s="16" t="s">
        <v>399</v>
      </c>
      <c r="BM264" s="151" t="s">
        <v>565</v>
      </c>
    </row>
    <row r="265" spans="2:65" s="1" customFormat="1" ht="21.75" customHeight="1">
      <c r="B265" s="138"/>
      <c r="C265" s="139" t="s">
        <v>566</v>
      </c>
      <c r="D265" s="139" t="s">
        <v>140</v>
      </c>
      <c r="E265" s="140" t="s">
        <v>567</v>
      </c>
      <c r="F265" s="141" t="s">
        <v>568</v>
      </c>
      <c r="G265" s="142" t="s">
        <v>229</v>
      </c>
      <c r="H265" s="143">
        <v>2</v>
      </c>
      <c r="I265" s="144"/>
      <c r="J265" s="145">
        <f t="shared" si="10"/>
        <v>0</v>
      </c>
      <c r="K265" s="146"/>
      <c r="L265" s="31"/>
      <c r="M265" s="147" t="s">
        <v>1</v>
      </c>
      <c r="N265" s="148" t="s">
        <v>41</v>
      </c>
      <c r="P265" s="149">
        <f t="shared" si="11"/>
        <v>0</v>
      </c>
      <c r="Q265" s="149">
        <v>0</v>
      </c>
      <c r="R265" s="149">
        <f t="shared" si="12"/>
        <v>0</v>
      </c>
      <c r="S265" s="149">
        <v>0</v>
      </c>
      <c r="T265" s="150">
        <f t="shared" si="13"/>
        <v>0</v>
      </c>
      <c r="AR265" s="151" t="s">
        <v>399</v>
      </c>
      <c r="AT265" s="151" t="s">
        <v>140</v>
      </c>
      <c r="AU265" s="151" t="s">
        <v>145</v>
      </c>
      <c r="AY265" s="16" t="s">
        <v>137</v>
      </c>
      <c r="BE265" s="152">
        <f t="shared" si="14"/>
        <v>0</v>
      </c>
      <c r="BF265" s="152">
        <f t="shared" si="15"/>
        <v>0</v>
      </c>
      <c r="BG265" s="152">
        <f t="shared" si="16"/>
        <v>0</v>
      </c>
      <c r="BH265" s="152">
        <f t="shared" si="17"/>
        <v>0</v>
      </c>
      <c r="BI265" s="152">
        <f t="shared" si="18"/>
        <v>0</v>
      </c>
      <c r="BJ265" s="16" t="s">
        <v>145</v>
      </c>
      <c r="BK265" s="152">
        <f t="shared" si="19"/>
        <v>0</v>
      </c>
      <c r="BL265" s="16" t="s">
        <v>399</v>
      </c>
      <c r="BM265" s="151" t="s">
        <v>569</v>
      </c>
    </row>
    <row r="266" spans="2:65" s="1" customFormat="1" ht="16.5" customHeight="1">
      <c r="B266" s="138"/>
      <c r="C266" s="161" t="s">
        <v>570</v>
      </c>
      <c r="D266" s="161" t="s">
        <v>173</v>
      </c>
      <c r="E266" s="162" t="s">
        <v>571</v>
      </c>
      <c r="F266" s="163" t="s">
        <v>572</v>
      </c>
      <c r="G266" s="164" t="s">
        <v>229</v>
      </c>
      <c r="H266" s="165">
        <v>2</v>
      </c>
      <c r="I266" s="166"/>
      <c r="J266" s="167">
        <f t="shared" si="10"/>
        <v>0</v>
      </c>
      <c r="K266" s="168"/>
      <c r="L266" s="169"/>
      <c r="M266" s="170" t="s">
        <v>1</v>
      </c>
      <c r="N266" s="171" t="s">
        <v>41</v>
      </c>
      <c r="P266" s="149">
        <f t="shared" si="11"/>
        <v>0</v>
      </c>
      <c r="Q266" s="149">
        <v>1.4999999999999999E-4</v>
      </c>
      <c r="R266" s="149">
        <f t="shared" si="12"/>
        <v>2.9999999999999997E-4</v>
      </c>
      <c r="S266" s="149">
        <v>0</v>
      </c>
      <c r="T266" s="150">
        <f t="shared" si="13"/>
        <v>0</v>
      </c>
      <c r="AR266" s="151" t="s">
        <v>404</v>
      </c>
      <c r="AT266" s="151" t="s">
        <v>173</v>
      </c>
      <c r="AU266" s="151" t="s">
        <v>145</v>
      </c>
      <c r="AY266" s="16" t="s">
        <v>137</v>
      </c>
      <c r="BE266" s="152">
        <f t="shared" si="14"/>
        <v>0</v>
      </c>
      <c r="BF266" s="152">
        <f t="shared" si="15"/>
        <v>0</v>
      </c>
      <c r="BG266" s="152">
        <f t="shared" si="16"/>
        <v>0</v>
      </c>
      <c r="BH266" s="152">
        <f t="shared" si="17"/>
        <v>0</v>
      </c>
      <c r="BI266" s="152">
        <f t="shared" si="18"/>
        <v>0</v>
      </c>
      <c r="BJ266" s="16" t="s">
        <v>145</v>
      </c>
      <c r="BK266" s="152">
        <f t="shared" si="19"/>
        <v>0</v>
      </c>
      <c r="BL266" s="16" t="s">
        <v>399</v>
      </c>
      <c r="BM266" s="151" t="s">
        <v>573</v>
      </c>
    </row>
    <row r="267" spans="2:65" s="1" customFormat="1" ht="24.2" customHeight="1">
      <c r="B267" s="138"/>
      <c r="C267" s="139" t="s">
        <v>574</v>
      </c>
      <c r="D267" s="139" t="s">
        <v>140</v>
      </c>
      <c r="E267" s="140" t="s">
        <v>575</v>
      </c>
      <c r="F267" s="141" t="s">
        <v>576</v>
      </c>
      <c r="G267" s="142" t="s">
        <v>229</v>
      </c>
      <c r="H267" s="143">
        <v>4</v>
      </c>
      <c r="I267" s="144"/>
      <c r="J267" s="145">
        <f t="shared" si="10"/>
        <v>0</v>
      </c>
      <c r="K267" s="146"/>
      <c r="L267" s="31"/>
      <c r="M267" s="147" t="s">
        <v>1</v>
      </c>
      <c r="N267" s="148" t="s">
        <v>41</v>
      </c>
      <c r="P267" s="149">
        <f t="shared" si="11"/>
        <v>0</v>
      </c>
      <c r="Q267" s="149">
        <v>0</v>
      </c>
      <c r="R267" s="149">
        <f t="shared" si="12"/>
        <v>0</v>
      </c>
      <c r="S267" s="149">
        <v>0</v>
      </c>
      <c r="T267" s="150">
        <f t="shared" si="13"/>
        <v>0</v>
      </c>
      <c r="AR267" s="151" t="s">
        <v>399</v>
      </c>
      <c r="AT267" s="151" t="s">
        <v>140</v>
      </c>
      <c r="AU267" s="151" t="s">
        <v>145</v>
      </c>
      <c r="AY267" s="16" t="s">
        <v>137</v>
      </c>
      <c r="BE267" s="152">
        <f t="shared" si="14"/>
        <v>0</v>
      </c>
      <c r="BF267" s="152">
        <f t="shared" si="15"/>
        <v>0</v>
      </c>
      <c r="BG267" s="152">
        <f t="shared" si="16"/>
        <v>0</v>
      </c>
      <c r="BH267" s="152">
        <f t="shared" si="17"/>
        <v>0</v>
      </c>
      <c r="BI267" s="152">
        <f t="shared" si="18"/>
        <v>0</v>
      </c>
      <c r="BJ267" s="16" t="s">
        <v>145</v>
      </c>
      <c r="BK267" s="152">
        <f t="shared" si="19"/>
        <v>0</v>
      </c>
      <c r="BL267" s="16" t="s">
        <v>399</v>
      </c>
      <c r="BM267" s="151" t="s">
        <v>577</v>
      </c>
    </row>
    <row r="268" spans="2:65" s="1" customFormat="1" ht="16.5" customHeight="1">
      <c r="B268" s="138"/>
      <c r="C268" s="161" t="s">
        <v>578</v>
      </c>
      <c r="D268" s="161" t="s">
        <v>173</v>
      </c>
      <c r="E268" s="162" t="s">
        <v>579</v>
      </c>
      <c r="F268" s="163" t="s">
        <v>580</v>
      </c>
      <c r="G268" s="164" t="s">
        <v>229</v>
      </c>
      <c r="H268" s="165">
        <v>4</v>
      </c>
      <c r="I268" s="166"/>
      <c r="J268" s="167">
        <f t="shared" si="10"/>
        <v>0</v>
      </c>
      <c r="K268" s="168"/>
      <c r="L268" s="169"/>
      <c r="M268" s="170" t="s">
        <v>1</v>
      </c>
      <c r="N268" s="171" t="s">
        <v>41</v>
      </c>
      <c r="P268" s="149">
        <f t="shared" si="11"/>
        <v>0</v>
      </c>
      <c r="Q268" s="149">
        <v>0</v>
      </c>
      <c r="R268" s="149">
        <f t="shared" si="12"/>
        <v>0</v>
      </c>
      <c r="S268" s="149">
        <v>0</v>
      </c>
      <c r="T268" s="150">
        <f t="shared" si="13"/>
        <v>0</v>
      </c>
      <c r="AR268" s="151" t="s">
        <v>404</v>
      </c>
      <c r="AT268" s="151" t="s">
        <v>173</v>
      </c>
      <c r="AU268" s="151" t="s">
        <v>145</v>
      </c>
      <c r="AY268" s="16" t="s">
        <v>137</v>
      </c>
      <c r="BE268" s="152">
        <f t="shared" si="14"/>
        <v>0</v>
      </c>
      <c r="BF268" s="152">
        <f t="shared" si="15"/>
        <v>0</v>
      </c>
      <c r="BG268" s="152">
        <f t="shared" si="16"/>
        <v>0</v>
      </c>
      <c r="BH268" s="152">
        <f t="shared" si="17"/>
        <v>0</v>
      </c>
      <c r="BI268" s="152">
        <f t="shared" si="18"/>
        <v>0</v>
      </c>
      <c r="BJ268" s="16" t="s">
        <v>145</v>
      </c>
      <c r="BK268" s="152">
        <f t="shared" si="19"/>
        <v>0</v>
      </c>
      <c r="BL268" s="16" t="s">
        <v>399</v>
      </c>
      <c r="BM268" s="151" t="s">
        <v>581</v>
      </c>
    </row>
    <row r="269" spans="2:65" s="1" customFormat="1" ht="16.5" customHeight="1">
      <c r="B269" s="138"/>
      <c r="C269" s="161" t="s">
        <v>582</v>
      </c>
      <c r="D269" s="161" t="s">
        <v>173</v>
      </c>
      <c r="E269" s="162" t="s">
        <v>583</v>
      </c>
      <c r="F269" s="163" t="s">
        <v>584</v>
      </c>
      <c r="G269" s="164" t="s">
        <v>229</v>
      </c>
      <c r="H269" s="165">
        <v>8</v>
      </c>
      <c r="I269" s="166"/>
      <c r="J269" s="167">
        <f t="shared" si="10"/>
        <v>0</v>
      </c>
      <c r="K269" s="168"/>
      <c r="L269" s="169"/>
      <c r="M269" s="170" t="s">
        <v>1</v>
      </c>
      <c r="N269" s="171" t="s">
        <v>41</v>
      </c>
      <c r="P269" s="149">
        <f t="shared" si="11"/>
        <v>0</v>
      </c>
      <c r="Q269" s="149">
        <v>0</v>
      </c>
      <c r="R269" s="149">
        <f t="shared" si="12"/>
        <v>0</v>
      </c>
      <c r="S269" s="149">
        <v>0</v>
      </c>
      <c r="T269" s="150">
        <f t="shared" si="13"/>
        <v>0</v>
      </c>
      <c r="AR269" s="151" t="s">
        <v>404</v>
      </c>
      <c r="AT269" s="151" t="s">
        <v>173</v>
      </c>
      <c r="AU269" s="151" t="s">
        <v>145</v>
      </c>
      <c r="AY269" s="16" t="s">
        <v>137</v>
      </c>
      <c r="BE269" s="152">
        <f t="shared" si="14"/>
        <v>0</v>
      </c>
      <c r="BF269" s="152">
        <f t="shared" si="15"/>
        <v>0</v>
      </c>
      <c r="BG269" s="152">
        <f t="shared" si="16"/>
        <v>0</v>
      </c>
      <c r="BH269" s="152">
        <f t="shared" si="17"/>
        <v>0</v>
      </c>
      <c r="BI269" s="152">
        <f t="shared" si="18"/>
        <v>0</v>
      </c>
      <c r="BJ269" s="16" t="s">
        <v>145</v>
      </c>
      <c r="BK269" s="152">
        <f t="shared" si="19"/>
        <v>0</v>
      </c>
      <c r="BL269" s="16" t="s">
        <v>399</v>
      </c>
      <c r="BM269" s="151" t="s">
        <v>585</v>
      </c>
    </row>
    <row r="270" spans="2:65" s="1" customFormat="1" ht="16.5" customHeight="1">
      <c r="B270" s="138"/>
      <c r="C270" s="161" t="s">
        <v>586</v>
      </c>
      <c r="D270" s="161" t="s">
        <v>173</v>
      </c>
      <c r="E270" s="162" t="s">
        <v>587</v>
      </c>
      <c r="F270" s="163" t="s">
        <v>588</v>
      </c>
      <c r="G270" s="164" t="s">
        <v>413</v>
      </c>
      <c r="H270" s="165">
        <v>4.9279999999999999</v>
      </c>
      <c r="I270" s="166"/>
      <c r="J270" s="167">
        <f t="shared" si="10"/>
        <v>0</v>
      </c>
      <c r="K270" s="168"/>
      <c r="L270" s="169"/>
      <c r="M270" s="170" t="s">
        <v>1</v>
      </c>
      <c r="N270" s="171" t="s">
        <v>41</v>
      </c>
      <c r="P270" s="149">
        <f t="shared" si="11"/>
        <v>0</v>
      </c>
      <c r="Q270" s="149">
        <v>0</v>
      </c>
      <c r="R270" s="149">
        <f t="shared" si="12"/>
        <v>0</v>
      </c>
      <c r="S270" s="149">
        <v>0</v>
      </c>
      <c r="T270" s="150">
        <f t="shared" si="13"/>
        <v>0</v>
      </c>
      <c r="AR270" s="151" t="s">
        <v>404</v>
      </c>
      <c r="AT270" s="151" t="s">
        <v>173</v>
      </c>
      <c r="AU270" s="151" t="s">
        <v>145</v>
      </c>
      <c r="AY270" s="16" t="s">
        <v>137</v>
      </c>
      <c r="BE270" s="152">
        <f t="shared" si="14"/>
        <v>0</v>
      </c>
      <c r="BF270" s="152">
        <f t="shared" si="15"/>
        <v>0</v>
      </c>
      <c r="BG270" s="152">
        <f t="shared" si="16"/>
        <v>0</v>
      </c>
      <c r="BH270" s="152">
        <f t="shared" si="17"/>
        <v>0</v>
      </c>
      <c r="BI270" s="152">
        <f t="shared" si="18"/>
        <v>0</v>
      </c>
      <c r="BJ270" s="16" t="s">
        <v>145</v>
      </c>
      <c r="BK270" s="152">
        <f t="shared" si="19"/>
        <v>0</v>
      </c>
      <c r="BL270" s="16" t="s">
        <v>399</v>
      </c>
      <c r="BM270" s="151" t="s">
        <v>589</v>
      </c>
    </row>
    <row r="271" spans="2:65" s="11" customFormat="1" ht="22.9" customHeight="1">
      <c r="B271" s="126"/>
      <c r="D271" s="127" t="s">
        <v>74</v>
      </c>
      <c r="E271" s="136" t="s">
        <v>455</v>
      </c>
      <c r="F271" s="136" t="s">
        <v>456</v>
      </c>
      <c r="I271" s="129"/>
      <c r="J271" s="137">
        <f>BK271</f>
        <v>0</v>
      </c>
      <c r="L271" s="126"/>
      <c r="M271" s="131"/>
      <c r="P271" s="132">
        <f>P272</f>
        <v>0</v>
      </c>
      <c r="R271" s="132">
        <f>R272</f>
        <v>0</v>
      </c>
      <c r="T271" s="133">
        <f>T272</f>
        <v>0</v>
      </c>
      <c r="AR271" s="127" t="s">
        <v>144</v>
      </c>
      <c r="AT271" s="134" t="s">
        <v>74</v>
      </c>
      <c r="AU271" s="134" t="s">
        <v>83</v>
      </c>
      <c r="AY271" s="127" t="s">
        <v>137</v>
      </c>
      <c r="BK271" s="135">
        <f>BK272</f>
        <v>0</v>
      </c>
    </row>
    <row r="272" spans="2:65" s="1" customFormat="1" ht="33" customHeight="1">
      <c r="B272" s="138"/>
      <c r="C272" s="139" t="s">
        <v>590</v>
      </c>
      <c r="D272" s="139" t="s">
        <v>140</v>
      </c>
      <c r="E272" s="140" t="s">
        <v>457</v>
      </c>
      <c r="F272" s="141" t="s">
        <v>458</v>
      </c>
      <c r="G272" s="142" t="s">
        <v>459</v>
      </c>
      <c r="H272" s="143">
        <v>15</v>
      </c>
      <c r="I272" s="144"/>
      <c r="J272" s="145">
        <f>ROUND(I272*H272,2)</f>
        <v>0</v>
      </c>
      <c r="K272" s="146"/>
      <c r="L272" s="31"/>
      <c r="M272" s="185" t="s">
        <v>1</v>
      </c>
      <c r="N272" s="186" t="s">
        <v>41</v>
      </c>
      <c r="O272" s="187"/>
      <c r="P272" s="188">
        <f>O272*H272</f>
        <v>0</v>
      </c>
      <c r="Q272" s="188">
        <v>0</v>
      </c>
      <c r="R272" s="188">
        <f>Q272*H272</f>
        <v>0</v>
      </c>
      <c r="S272" s="188">
        <v>0</v>
      </c>
      <c r="T272" s="189">
        <f>S272*H272</f>
        <v>0</v>
      </c>
      <c r="AR272" s="151" t="s">
        <v>460</v>
      </c>
      <c r="AT272" s="151" t="s">
        <v>140</v>
      </c>
      <c r="AU272" s="151" t="s">
        <v>145</v>
      </c>
      <c r="AY272" s="16" t="s">
        <v>137</v>
      </c>
      <c r="BE272" s="152">
        <f>IF(N272="základná",J272,0)</f>
        <v>0</v>
      </c>
      <c r="BF272" s="152">
        <f>IF(N272="znížená",J272,0)</f>
        <v>0</v>
      </c>
      <c r="BG272" s="152">
        <f>IF(N272="zákl. prenesená",J272,0)</f>
        <v>0</v>
      </c>
      <c r="BH272" s="152">
        <f>IF(N272="zníž. prenesená",J272,0)</f>
        <v>0</v>
      </c>
      <c r="BI272" s="152">
        <f>IF(N272="nulová",J272,0)</f>
        <v>0</v>
      </c>
      <c r="BJ272" s="16" t="s">
        <v>145</v>
      </c>
      <c r="BK272" s="152">
        <f>ROUND(I272*H272,2)</f>
        <v>0</v>
      </c>
      <c r="BL272" s="16" t="s">
        <v>460</v>
      </c>
      <c r="BM272" s="151" t="s">
        <v>591</v>
      </c>
    </row>
    <row r="273" spans="2:12" s="1" customFormat="1" ht="6.95" customHeight="1">
      <c r="B273" s="46"/>
      <c r="C273" s="47"/>
      <c r="D273" s="47"/>
      <c r="E273" s="47"/>
      <c r="F273" s="47"/>
      <c r="G273" s="47"/>
      <c r="H273" s="47"/>
      <c r="I273" s="47"/>
      <c r="J273" s="47"/>
      <c r="K273" s="47"/>
      <c r="L273" s="31"/>
    </row>
  </sheetData>
  <autoFilter ref="C130:K272" xr:uid="{00000000-0009-0000-0000-000002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73"/>
  <sheetViews>
    <sheetView showGridLines="0" topLeftCell="A220" workbookViewId="0">
      <selection activeCell="C239" sqref="C239:J239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1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90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4.95" customHeight="1">
      <c r="B4" s="19"/>
      <c r="D4" s="20" t="s">
        <v>100</v>
      </c>
      <c r="L4" s="19"/>
      <c r="M4" s="90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16.5" customHeight="1">
      <c r="B7" s="19"/>
      <c r="E7" s="232" t="str">
        <f>'Rekapitulácia stavby'!K6</f>
        <v>Rekonštrukcia striech ubytovacích blokov a spojovacej chodby</v>
      </c>
      <c r="F7" s="233"/>
      <c r="G7" s="233"/>
      <c r="H7" s="233"/>
      <c r="L7" s="19"/>
    </row>
    <row r="8" spans="2:46" s="1" customFormat="1" ht="12" customHeight="1">
      <c r="B8" s="31"/>
      <c r="D8" s="26" t="s">
        <v>101</v>
      </c>
      <c r="L8" s="31"/>
    </row>
    <row r="9" spans="2:46" s="1" customFormat="1" ht="16.5" customHeight="1">
      <c r="B9" s="31"/>
      <c r="E9" s="190" t="s">
        <v>592</v>
      </c>
      <c r="F9" s="234"/>
      <c r="G9" s="234"/>
      <c r="H9" s="234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10. 4. 2024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">
        <v>1</v>
      </c>
      <c r="L14" s="31"/>
    </row>
    <row r="15" spans="2:46" s="1" customFormat="1" ht="18" customHeight="1">
      <c r="B15" s="31"/>
      <c r="E15" s="24" t="s">
        <v>25</v>
      </c>
      <c r="I15" s="26" t="s">
        <v>26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5" t="str">
        <f>'Rekapitulácia stavby'!E14</f>
        <v>Vyplň údaj</v>
      </c>
      <c r="F18" s="212"/>
      <c r="G18" s="212"/>
      <c r="H18" s="212"/>
      <c r="I18" s="26" t="s">
        <v>26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tr">
        <f>IF('Rekapitulácia stavby'!AN19="","",'Rekapitulácia stavby'!AN19)</f>
        <v/>
      </c>
      <c r="L23" s="31"/>
    </row>
    <row r="24" spans="2:12" s="1" customFormat="1" ht="18" customHeight="1">
      <c r="B24" s="31"/>
      <c r="E24" s="24" t="str">
        <f>IF('Rekapitulácia stavby'!E20="","",'Rekapitulácia stavby'!E20)</f>
        <v xml:space="preserve"> </v>
      </c>
      <c r="I24" s="26" t="s">
        <v>26</v>
      </c>
      <c r="J24" s="24" t="str">
        <f>IF('Rekapitulácia stavby'!AN20="","",'Rekapitulácia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16.5" customHeight="1">
      <c r="B27" s="91"/>
      <c r="E27" s="217" t="s">
        <v>1</v>
      </c>
      <c r="F27" s="217"/>
      <c r="G27" s="217"/>
      <c r="H27" s="217"/>
      <c r="L27" s="91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35</v>
      </c>
      <c r="J30" s="68">
        <f>ROUND(J131,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5" customHeight="1">
      <c r="B33" s="31"/>
      <c r="D33" s="57" t="s">
        <v>39</v>
      </c>
      <c r="E33" s="36" t="s">
        <v>40</v>
      </c>
      <c r="F33" s="93">
        <f>ROUND((SUM(BE131:BE272)),  2)</f>
        <v>0</v>
      </c>
      <c r="G33" s="94"/>
      <c r="H33" s="94"/>
      <c r="I33" s="95">
        <v>0.2</v>
      </c>
      <c r="J33" s="93">
        <f>ROUND(((SUM(BE131:BE272))*I33),  2)</f>
        <v>0</v>
      </c>
      <c r="L33" s="31"/>
    </row>
    <row r="34" spans="2:12" s="1" customFormat="1" ht="14.45" customHeight="1">
      <c r="B34" s="31"/>
      <c r="E34" s="36" t="s">
        <v>41</v>
      </c>
      <c r="F34" s="93">
        <f>ROUND((SUM(BF131:BF272)),  2)</f>
        <v>0</v>
      </c>
      <c r="G34" s="94"/>
      <c r="H34" s="94"/>
      <c r="I34" s="95">
        <v>0.2</v>
      </c>
      <c r="J34" s="93">
        <f>ROUND(((SUM(BF131:BF272))*I34),  2)</f>
        <v>0</v>
      </c>
      <c r="L34" s="31"/>
    </row>
    <row r="35" spans="2:12" s="1" customFormat="1" ht="14.45" hidden="1" customHeight="1">
      <c r="B35" s="31"/>
      <c r="E35" s="26" t="s">
        <v>42</v>
      </c>
      <c r="F35" s="96">
        <f>ROUND((SUM(BG131:BG272)),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43</v>
      </c>
      <c r="F36" s="96">
        <f>ROUND((SUM(BH131:BH272)),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44</v>
      </c>
      <c r="F37" s="93">
        <f>ROUND((SUM(BI131:BI272)),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45</v>
      </c>
      <c r="E39" s="59"/>
      <c r="F39" s="59"/>
      <c r="G39" s="100" t="s">
        <v>46</v>
      </c>
      <c r="H39" s="101" t="s">
        <v>47</v>
      </c>
      <c r="I39" s="59"/>
      <c r="J39" s="102">
        <f>SUM(J30:J37)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5" t="s">
        <v>50</v>
      </c>
      <c r="E61" s="33"/>
      <c r="F61" s="104" t="s">
        <v>51</v>
      </c>
      <c r="G61" s="45" t="s">
        <v>50</v>
      </c>
      <c r="H61" s="33"/>
      <c r="I61" s="33"/>
      <c r="J61" s="105" t="s">
        <v>51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5" t="s">
        <v>50</v>
      </c>
      <c r="E76" s="33"/>
      <c r="F76" s="104" t="s">
        <v>51</v>
      </c>
      <c r="G76" s="45" t="s">
        <v>50</v>
      </c>
      <c r="H76" s="33"/>
      <c r="I76" s="33"/>
      <c r="J76" s="105" t="s">
        <v>51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103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16.5" customHeight="1">
      <c r="B85" s="31"/>
      <c r="E85" s="232" t="str">
        <f>E7</f>
        <v>Rekonštrukcia striech ubytovacích blokov a spojovacej chodby</v>
      </c>
      <c r="F85" s="233"/>
      <c r="G85" s="233"/>
      <c r="H85" s="233"/>
      <c r="L85" s="31"/>
    </row>
    <row r="86" spans="2:47" s="1" customFormat="1" ht="12" customHeight="1">
      <c r="B86" s="31"/>
      <c r="C86" s="26" t="s">
        <v>101</v>
      </c>
      <c r="L86" s="31"/>
    </row>
    <row r="87" spans="2:47" s="1" customFormat="1" ht="16.5" customHeight="1">
      <c r="B87" s="31"/>
      <c r="E87" s="190" t="str">
        <f>E9</f>
        <v>03/2024-A7 - Blok A7</v>
      </c>
      <c r="F87" s="234"/>
      <c r="G87" s="234"/>
      <c r="H87" s="234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Tornaľa</v>
      </c>
      <c r="I89" s="26" t="s">
        <v>21</v>
      </c>
      <c r="J89" s="54" t="str">
        <f>IF(J12="","",J12)</f>
        <v>10. 4. 2024</v>
      </c>
      <c r="L89" s="31"/>
    </row>
    <row r="90" spans="2:47" s="1" customFormat="1" ht="6.95" customHeight="1">
      <c r="B90" s="31"/>
      <c r="L90" s="31"/>
    </row>
    <row r="91" spans="2:47" s="1" customFormat="1" ht="40.15" customHeight="1">
      <c r="B91" s="31"/>
      <c r="C91" s="26" t="s">
        <v>23</v>
      </c>
      <c r="F91" s="24" t="str">
        <f>E15</f>
        <v>DD a DSS Tornaľa</v>
      </c>
      <c r="I91" s="26" t="s">
        <v>29</v>
      </c>
      <c r="J91" s="29" t="str">
        <f>E21</f>
        <v>STAVOMAT RS s.r.o., Rimavská Sobota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104</v>
      </c>
      <c r="D94" s="98"/>
      <c r="E94" s="98"/>
      <c r="F94" s="98"/>
      <c r="G94" s="98"/>
      <c r="H94" s="98"/>
      <c r="I94" s="98"/>
      <c r="J94" s="107" t="s">
        <v>105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106</v>
      </c>
      <c r="J96" s="68">
        <f>J131</f>
        <v>0</v>
      </c>
      <c r="L96" s="31"/>
      <c r="AU96" s="16" t="s">
        <v>107</v>
      </c>
    </row>
    <row r="97" spans="2:12" s="8" customFormat="1" ht="24.95" customHeight="1">
      <c r="B97" s="109"/>
      <c r="D97" s="110" t="s">
        <v>108</v>
      </c>
      <c r="E97" s="111"/>
      <c r="F97" s="111"/>
      <c r="G97" s="111"/>
      <c r="H97" s="111"/>
      <c r="I97" s="111"/>
      <c r="J97" s="112">
        <f>J132</f>
        <v>0</v>
      </c>
      <c r="L97" s="109"/>
    </row>
    <row r="98" spans="2:12" s="9" customFormat="1" ht="19.899999999999999" customHeight="1">
      <c r="B98" s="113"/>
      <c r="D98" s="114" t="s">
        <v>109</v>
      </c>
      <c r="E98" s="115"/>
      <c r="F98" s="115"/>
      <c r="G98" s="115"/>
      <c r="H98" s="115"/>
      <c r="I98" s="115"/>
      <c r="J98" s="116">
        <f>J133</f>
        <v>0</v>
      </c>
      <c r="L98" s="113"/>
    </row>
    <row r="99" spans="2:12" s="9" customFormat="1" ht="19.899999999999999" customHeight="1">
      <c r="B99" s="113"/>
      <c r="D99" s="114" t="s">
        <v>110</v>
      </c>
      <c r="E99" s="115"/>
      <c r="F99" s="115"/>
      <c r="G99" s="115"/>
      <c r="H99" s="115"/>
      <c r="I99" s="115"/>
      <c r="J99" s="116">
        <f>J142</f>
        <v>0</v>
      </c>
      <c r="L99" s="113"/>
    </row>
    <row r="100" spans="2:12" s="9" customFormat="1" ht="19.899999999999999" customHeight="1">
      <c r="B100" s="113"/>
      <c r="D100" s="114" t="s">
        <v>111</v>
      </c>
      <c r="E100" s="115"/>
      <c r="F100" s="115"/>
      <c r="G100" s="115"/>
      <c r="H100" s="115"/>
      <c r="I100" s="115"/>
      <c r="J100" s="116">
        <f>J147</f>
        <v>0</v>
      </c>
      <c r="L100" s="113"/>
    </row>
    <row r="101" spans="2:12" s="9" customFormat="1" ht="19.899999999999999" customHeight="1">
      <c r="B101" s="113"/>
      <c r="D101" s="114" t="s">
        <v>112</v>
      </c>
      <c r="E101" s="115"/>
      <c r="F101" s="115"/>
      <c r="G101" s="115"/>
      <c r="H101" s="115"/>
      <c r="I101" s="115"/>
      <c r="J101" s="116">
        <f>J152</f>
        <v>0</v>
      </c>
      <c r="L101" s="113"/>
    </row>
    <row r="102" spans="2:12" s="9" customFormat="1" ht="19.899999999999999" customHeight="1">
      <c r="B102" s="113"/>
      <c r="D102" s="114" t="s">
        <v>113</v>
      </c>
      <c r="E102" s="115"/>
      <c r="F102" s="115"/>
      <c r="G102" s="115"/>
      <c r="H102" s="115"/>
      <c r="I102" s="115"/>
      <c r="J102" s="116">
        <f>J156</f>
        <v>0</v>
      </c>
      <c r="L102" s="113"/>
    </row>
    <row r="103" spans="2:12" s="8" customFormat="1" ht="24.95" customHeight="1">
      <c r="B103" s="109"/>
      <c r="D103" s="110" t="s">
        <v>114</v>
      </c>
      <c r="E103" s="111"/>
      <c r="F103" s="111"/>
      <c r="G103" s="111"/>
      <c r="H103" s="111"/>
      <c r="I103" s="111"/>
      <c r="J103" s="112">
        <f>J158</f>
        <v>0</v>
      </c>
      <c r="L103" s="109"/>
    </row>
    <row r="104" spans="2:12" s="9" customFormat="1" ht="19.899999999999999" customHeight="1">
      <c r="B104" s="113"/>
      <c r="D104" s="114" t="s">
        <v>115</v>
      </c>
      <c r="E104" s="115"/>
      <c r="F104" s="115"/>
      <c r="G104" s="115"/>
      <c r="H104" s="115"/>
      <c r="I104" s="115"/>
      <c r="J104" s="116">
        <f>J159</f>
        <v>0</v>
      </c>
      <c r="L104" s="113"/>
    </row>
    <row r="105" spans="2:12" s="9" customFormat="1" ht="19.899999999999999" customHeight="1">
      <c r="B105" s="113"/>
      <c r="D105" s="114" t="s">
        <v>116</v>
      </c>
      <c r="E105" s="115"/>
      <c r="F105" s="115"/>
      <c r="G105" s="115"/>
      <c r="H105" s="115"/>
      <c r="I105" s="115"/>
      <c r="J105" s="116">
        <f>J176</f>
        <v>0</v>
      </c>
      <c r="L105" s="113"/>
    </row>
    <row r="106" spans="2:12" s="9" customFormat="1" ht="19.899999999999999" customHeight="1">
      <c r="B106" s="113"/>
      <c r="D106" s="114" t="s">
        <v>117</v>
      </c>
      <c r="E106" s="115"/>
      <c r="F106" s="115"/>
      <c r="G106" s="115"/>
      <c r="H106" s="115"/>
      <c r="I106" s="115"/>
      <c r="J106" s="116">
        <f>J182</f>
        <v>0</v>
      </c>
      <c r="L106" s="113"/>
    </row>
    <row r="107" spans="2:12" s="9" customFormat="1" ht="19.899999999999999" customHeight="1">
      <c r="B107" s="113"/>
      <c r="D107" s="114" t="s">
        <v>118</v>
      </c>
      <c r="E107" s="115"/>
      <c r="F107" s="115"/>
      <c r="G107" s="115"/>
      <c r="H107" s="115"/>
      <c r="I107" s="115"/>
      <c r="J107" s="116">
        <f>J207</f>
        <v>0</v>
      </c>
      <c r="L107" s="113"/>
    </row>
    <row r="108" spans="2:12" s="9" customFormat="1" ht="19.899999999999999" customHeight="1">
      <c r="B108" s="113"/>
      <c r="D108" s="114" t="s">
        <v>119</v>
      </c>
      <c r="E108" s="115"/>
      <c r="F108" s="115"/>
      <c r="G108" s="115"/>
      <c r="H108" s="115"/>
      <c r="I108" s="115"/>
      <c r="J108" s="116">
        <f>J238</f>
        <v>0</v>
      </c>
      <c r="L108" s="113"/>
    </row>
    <row r="109" spans="2:12" s="8" customFormat="1" ht="24.95" customHeight="1">
      <c r="B109" s="109"/>
      <c r="D109" s="110" t="s">
        <v>120</v>
      </c>
      <c r="E109" s="111"/>
      <c r="F109" s="111"/>
      <c r="G109" s="111"/>
      <c r="H109" s="111"/>
      <c r="I109" s="111"/>
      <c r="J109" s="112">
        <f>J241</f>
        <v>0</v>
      </c>
      <c r="L109" s="109"/>
    </row>
    <row r="110" spans="2:12" s="9" customFormat="1" ht="19.899999999999999" customHeight="1">
      <c r="B110" s="113"/>
      <c r="D110" s="114" t="s">
        <v>121</v>
      </c>
      <c r="E110" s="115"/>
      <c r="F110" s="115"/>
      <c r="G110" s="115"/>
      <c r="H110" s="115"/>
      <c r="I110" s="115"/>
      <c r="J110" s="116">
        <f>J242</f>
        <v>0</v>
      </c>
      <c r="L110" s="113"/>
    </row>
    <row r="111" spans="2:12" s="9" customFormat="1" ht="19.899999999999999" customHeight="1">
      <c r="B111" s="113"/>
      <c r="D111" s="114" t="s">
        <v>122</v>
      </c>
      <c r="E111" s="115"/>
      <c r="F111" s="115"/>
      <c r="G111" s="115"/>
      <c r="H111" s="115"/>
      <c r="I111" s="115"/>
      <c r="J111" s="116">
        <f>J271</f>
        <v>0</v>
      </c>
      <c r="L111" s="113"/>
    </row>
    <row r="112" spans="2:12" s="1" customFormat="1" ht="21.75" customHeight="1">
      <c r="B112" s="31"/>
      <c r="L112" s="31"/>
    </row>
    <row r="113" spans="2:12" s="1" customFormat="1" ht="6.95" customHeight="1"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31"/>
    </row>
    <row r="117" spans="2:12" s="1" customFormat="1" ht="6.95" customHeight="1">
      <c r="B117" s="48"/>
      <c r="C117" s="49"/>
      <c r="D117" s="49"/>
      <c r="E117" s="49"/>
      <c r="F117" s="49"/>
      <c r="G117" s="49"/>
      <c r="H117" s="49"/>
      <c r="I117" s="49"/>
      <c r="J117" s="49"/>
      <c r="K117" s="49"/>
      <c r="L117" s="31"/>
    </row>
    <row r="118" spans="2:12" s="1" customFormat="1" ht="24.95" customHeight="1">
      <c r="B118" s="31"/>
      <c r="C118" s="20" t="s">
        <v>123</v>
      </c>
      <c r="L118" s="31"/>
    </row>
    <row r="119" spans="2:12" s="1" customFormat="1" ht="6.95" customHeight="1">
      <c r="B119" s="31"/>
      <c r="L119" s="31"/>
    </row>
    <row r="120" spans="2:12" s="1" customFormat="1" ht="12" customHeight="1">
      <c r="B120" s="31"/>
      <c r="C120" s="26" t="s">
        <v>15</v>
      </c>
      <c r="L120" s="31"/>
    </row>
    <row r="121" spans="2:12" s="1" customFormat="1" ht="16.5" customHeight="1">
      <c r="B121" s="31"/>
      <c r="E121" s="232" t="str">
        <f>E7</f>
        <v>Rekonštrukcia striech ubytovacích blokov a spojovacej chodby</v>
      </c>
      <c r="F121" s="233"/>
      <c r="G121" s="233"/>
      <c r="H121" s="233"/>
      <c r="L121" s="31"/>
    </row>
    <row r="122" spans="2:12" s="1" customFormat="1" ht="12" customHeight="1">
      <c r="B122" s="31"/>
      <c r="C122" s="26" t="s">
        <v>101</v>
      </c>
      <c r="L122" s="31"/>
    </row>
    <row r="123" spans="2:12" s="1" customFormat="1" ht="16.5" customHeight="1">
      <c r="B123" s="31"/>
      <c r="E123" s="190" t="str">
        <f>E9</f>
        <v>03/2024-A7 - Blok A7</v>
      </c>
      <c r="F123" s="234"/>
      <c r="G123" s="234"/>
      <c r="H123" s="234"/>
      <c r="L123" s="31"/>
    </row>
    <row r="124" spans="2:12" s="1" customFormat="1" ht="6.95" customHeight="1">
      <c r="B124" s="31"/>
      <c r="L124" s="31"/>
    </row>
    <row r="125" spans="2:12" s="1" customFormat="1" ht="12" customHeight="1">
      <c r="B125" s="31"/>
      <c r="C125" s="26" t="s">
        <v>19</v>
      </c>
      <c r="F125" s="24" t="str">
        <f>F12</f>
        <v>Tornaľa</v>
      </c>
      <c r="I125" s="26" t="s">
        <v>21</v>
      </c>
      <c r="J125" s="54" t="str">
        <f>IF(J12="","",J12)</f>
        <v>10. 4. 2024</v>
      </c>
      <c r="L125" s="31"/>
    </row>
    <row r="126" spans="2:12" s="1" customFormat="1" ht="6.95" customHeight="1">
      <c r="B126" s="31"/>
      <c r="L126" s="31"/>
    </row>
    <row r="127" spans="2:12" s="1" customFormat="1" ht="40.15" customHeight="1">
      <c r="B127" s="31"/>
      <c r="C127" s="26" t="s">
        <v>23</v>
      </c>
      <c r="F127" s="24" t="str">
        <f>E15</f>
        <v>DD a DSS Tornaľa</v>
      </c>
      <c r="I127" s="26" t="s">
        <v>29</v>
      </c>
      <c r="J127" s="29" t="str">
        <f>E21</f>
        <v>STAVOMAT RS s.r.o., Rimavská Sobota</v>
      </c>
      <c r="L127" s="31"/>
    </row>
    <row r="128" spans="2:12" s="1" customFormat="1" ht="15.2" customHeight="1">
      <c r="B128" s="31"/>
      <c r="C128" s="26" t="s">
        <v>27</v>
      </c>
      <c r="F128" s="24" t="str">
        <f>IF(E18="","",E18)</f>
        <v>Vyplň údaj</v>
      </c>
      <c r="I128" s="26" t="s">
        <v>32</v>
      </c>
      <c r="J128" s="29" t="str">
        <f>E24</f>
        <v xml:space="preserve"> </v>
      </c>
      <c r="L128" s="31"/>
    </row>
    <row r="129" spans="2:65" s="1" customFormat="1" ht="10.35" customHeight="1">
      <c r="B129" s="31"/>
      <c r="L129" s="31"/>
    </row>
    <row r="130" spans="2:65" s="10" customFormat="1" ht="29.25" customHeight="1">
      <c r="B130" s="117"/>
      <c r="C130" s="118" t="s">
        <v>124</v>
      </c>
      <c r="D130" s="119" t="s">
        <v>60</v>
      </c>
      <c r="E130" s="119" t="s">
        <v>56</v>
      </c>
      <c r="F130" s="119" t="s">
        <v>57</v>
      </c>
      <c r="G130" s="119" t="s">
        <v>125</v>
      </c>
      <c r="H130" s="119" t="s">
        <v>126</v>
      </c>
      <c r="I130" s="119" t="s">
        <v>127</v>
      </c>
      <c r="J130" s="120" t="s">
        <v>105</v>
      </c>
      <c r="K130" s="121" t="s">
        <v>128</v>
      </c>
      <c r="L130" s="117"/>
      <c r="M130" s="61" t="s">
        <v>1</v>
      </c>
      <c r="N130" s="62" t="s">
        <v>39</v>
      </c>
      <c r="O130" s="62" t="s">
        <v>129</v>
      </c>
      <c r="P130" s="62" t="s">
        <v>130</v>
      </c>
      <c r="Q130" s="62" t="s">
        <v>131</v>
      </c>
      <c r="R130" s="62" t="s">
        <v>132</v>
      </c>
      <c r="S130" s="62" t="s">
        <v>133</v>
      </c>
      <c r="T130" s="63" t="s">
        <v>134</v>
      </c>
    </row>
    <row r="131" spans="2:65" s="1" customFormat="1" ht="22.9" customHeight="1">
      <c r="B131" s="31"/>
      <c r="C131" s="66" t="s">
        <v>106</v>
      </c>
      <c r="J131" s="122">
        <f>BK131</f>
        <v>0</v>
      </c>
      <c r="L131" s="31"/>
      <c r="M131" s="64"/>
      <c r="N131" s="55"/>
      <c r="O131" s="55"/>
      <c r="P131" s="123">
        <f>P132+P158+P241</f>
        <v>0</v>
      </c>
      <c r="Q131" s="55"/>
      <c r="R131" s="123">
        <f>R132+R158+R241</f>
        <v>35.866097836900003</v>
      </c>
      <c r="S131" s="55"/>
      <c r="T131" s="124">
        <f>T132+T158+T241</f>
        <v>2.5637512500000001</v>
      </c>
      <c r="AT131" s="16" t="s">
        <v>74</v>
      </c>
      <c r="AU131" s="16" t="s">
        <v>107</v>
      </c>
      <c r="BK131" s="125">
        <f>BK132+BK158+BK241</f>
        <v>0</v>
      </c>
    </row>
    <row r="132" spans="2:65" s="11" customFormat="1" ht="25.9" customHeight="1">
      <c r="B132" s="126"/>
      <c r="D132" s="127" t="s">
        <v>74</v>
      </c>
      <c r="E132" s="128" t="s">
        <v>135</v>
      </c>
      <c r="F132" s="128" t="s">
        <v>136</v>
      </c>
      <c r="I132" s="129"/>
      <c r="J132" s="130">
        <f>BK132</f>
        <v>0</v>
      </c>
      <c r="L132" s="126"/>
      <c r="M132" s="131"/>
      <c r="P132" s="132">
        <f>P133+P142+P147+P152+P156</f>
        <v>0</v>
      </c>
      <c r="R132" s="132">
        <f>R133+R142+R147+R152+R156</f>
        <v>24.357192920260005</v>
      </c>
      <c r="T132" s="133">
        <f>T133+T142+T147+T152+T156</f>
        <v>0</v>
      </c>
      <c r="AR132" s="127" t="s">
        <v>83</v>
      </c>
      <c r="AT132" s="134" t="s">
        <v>74</v>
      </c>
      <c r="AU132" s="134" t="s">
        <v>75</v>
      </c>
      <c r="AY132" s="127" t="s">
        <v>137</v>
      </c>
      <c r="BK132" s="135">
        <f>BK133+BK142+BK147+BK152+BK156</f>
        <v>0</v>
      </c>
    </row>
    <row r="133" spans="2:65" s="11" customFormat="1" ht="22.9" customHeight="1">
      <c r="B133" s="126"/>
      <c r="D133" s="127" t="s">
        <v>74</v>
      </c>
      <c r="E133" s="136" t="s">
        <v>138</v>
      </c>
      <c r="F133" s="136" t="s">
        <v>139</v>
      </c>
      <c r="I133" s="129"/>
      <c r="J133" s="137">
        <f>BK133</f>
        <v>0</v>
      </c>
      <c r="L133" s="126"/>
      <c r="M133" s="131"/>
      <c r="P133" s="132">
        <f>SUM(P134:P141)</f>
        <v>0</v>
      </c>
      <c r="R133" s="132">
        <f>SUM(R134:R141)</f>
        <v>15.881977270260002</v>
      </c>
      <c r="T133" s="133">
        <f>SUM(T134:T141)</f>
        <v>0</v>
      </c>
      <c r="AR133" s="127" t="s">
        <v>83</v>
      </c>
      <c r="AT133" s="134" t="s">
        <v>74</v>
      </c>
      <c r="AU133" s="134" t="s">
        <v>83</v>
      </c>
      <c r="AY133" s="127" t="s">
        <v>137</v>
      </c>
      <c r="BK133" s="135">
        <f>SUM(BK134:BK141)</f>
        <v>0</v>
      </c>
    </row>
    <row r="134" spans="2:65" s="1" customFormat="1" ht="24.2" customHeight="1">
      <c r="B134" s="138"/>
      <c r="C134" s="139" t="s">
        <v>83</v>
      </c>
      <c r="D134" s="139" t="s">
        <v>140</v>
      </c>
      <c r="E134" s="140" t="s">
        <v>141</v>
      </c>
      <c r="F134" s="141" t="s">
        <v>142</v>
      </c>
      <c r="G134" s="142" t="s">
        <v>143</v>
      </c>
      <c r="H134" s="143">
        <v>5.3630000000000004</v>
      </c>
      <c r="I134" s="144"/>
      <c r="J134" s="145">
        <f>ROUND(I134*H134,2)</f>
        <v>0</v>
      </c>
      <c r="K134" s="146"/>
      <c r="L134" s="31"/>
      <c r="M134" s="147" t="s">
        <v>1</v>
      </c>
      <c r="N134" s="148" t="s">
        <v>41</v>
      </c>
      <c r="P134" s="149">
        <f>O134*H134</f>
        <v>0</v>
      </c>
      <c r="Q134" s="149">
        <v>2.2119</v>
      </c>
      <c r="R134" s="149">
        <f>Q134*H134</f>
        <v>11.8624197</v>
      </c>
      <c r="S134" s="149">
        <v>0</v>
      </c>
      <c r="T134" s="150">
        <f>S134*H134</f>
        <v>0</v>
      </c>
      <c r="AR134" s="151" t="s">
        <v>144</v>
      </c>
      <c r="AT134" s="151" t="s">
        <v>140</v>
      </c>
      <c r="AU134" s="151" t="s">
        <v>145</v>
      </c>
      <c r="AY134" s="16" t="s">
        <v>137</v>
      </c>
      <c r="BE134" s="152">
        <f>IF(N134="základná",J134,0)</f>
        <v>0</v>
      </c>
      <c r="BF134" s="152">
        <f>IF(N134="znížená",J134,0)</f>
        <v>0</v>
      </c>
      <c r="BG134" s="152">
        <f>IF(N134="zákl. prenesená",J134,0)</f>
        <v>0</v>
      </c>
      <c r="BH134" s="152">
        <f>IF(N134="zníž. prenesená",J134,0)</f>
        <v>0</v>
      </c>
      <c r="BI134" s="152">
        <f>IF(N134="nulová",J134,0)</f>
        <v>0</v>
      </c>
      <c r="BJ134" s="16" t="s">
        <v>145</v>
      </c>
      <c r="BK134" s="152">
        <f>ROUND(I134*H134,2)</f>
        <v>0</v>
      </c>
      <c r="BL134" s="16" t="s">
        <v>144</v>
      </c>
      <c r="BM134" s="151" t="s">
        <v>593</v>
      </c>
    </row>
    <row r="135" spans="2:65" s="12" customFormat="1" ht="22.5">
      <c r="B135" s="153"/>
      <c r="D135" s="154" t="s">
        <v>147</v>
      </c>
      <c r="E135" s="155" t="s">
        <v>1</v>
      </c>
      <c r="F135" s="156" t="s">
        <v>148</v>
      </c>
      <c r="H135" s="157">
        <v>5.3630000000000004</v>
      </c>
      <c r="I135" s="158"/>
      <c r="L135" s="153"/>
      <c r="M135" s="159"/>
      <c r="T135" s="160"/>
      <c r="AT135" s="155" t="s">
        <v>147</v>
      </c>
      <c r="AU135" s="155" t="s">
        <v>145</v>
      </c>
      <c r="AV135" s="12" t="s">
        <v>145</v>
      </c>
      <c r="AW135" s="12" t="s">
        <v>31</v>
      </c>
      <c r="AX135" s="12" t="s">
        <v>83</v>
      </c>
      <c r="AY135" s="155" t="s">
        <v>137</v>
      </c>
    </row>
    <row r="136" spans="2:65" s="1" customFormat="1" ht="24.2" customHeight="1">
      <c r="B136" s="138"/>
      <c r="C136" s="139" t="s">
        <v>145</v>
      </c>
      <c r="D136" s="139" t="s">
        <v>140</v>
      </c>
      <c r="E136" s="140" t="s">
        <v>149</v>
      </c>
      <c r="F136" s="141" t="s">
        <v>150</v>
      </c>
      <c r="G136" s="142" t="s">
        <v>151</v>
      </c>
      <c r="H136" s="143">
        <v>38.201999999999998</v>
      </c>
      <c r="I136" s="144"/>
      <c r="J136" s="145">
        <f>ROUND(I136*H136,2)</f>
        <v>0</v>
      </c>
      <c r="K136" s="146"/>
      <c r="L136" s="31"/>
      <c r="M136" s="147" t="s">
        <v>1</v>
      </c>
      <c r="N136" s="148" t="s">
        <v>41</v>
      </c>
      <c r="P136" s="149">
        <f>O136*H136</f>
        <v>0</v>
      </c>
      <c r="Q136" s="149">
        <v>3.96E-3</v>
      </c>
      <c r="R136" s="149">
        <f>Q136*H136</f>
        <v>0.15127991999999998</v>
      </c>
      <c r="S136" s="149">
        <v>0</v>
      </c>
      <c r="T136" s="150">
        <f>S136*H136</f>
        <v>0</v>
      </c>
      <c r="AR136" s="151" t="s">
        <v>144</v>
      </c>
      <c r="AT136" s="151" t="s">
        <v>140</v>
      </c>
      <c r="AU136" s="151" t="s">
        <v>145</v>
      </c>
      <c r="AY136" s="16" t="s">
        <v>137</v>
      </c>
      <c r="BE136" s="152">
        <f>IF(N136="základná",J136,0)</f>
        <v>0</v>
      </c>
      <c r="BF136" s="152">
        <f>IF(N136="znížená",J136,0)</f>
        <v>0</v>
      </c>
      <c r="BG136" s="152">
        <f>IF(N136="zákl. prenesená",J136,0)</f>
        <v>0</v>
      </c>
      <c r="BH136" s="152">
        <f>IF(N136="zníž. prenesená",J136,0)</f>
        <v>0</v>
      </c>
      <c r="BI136" s="152">
        <f>IF(N136="nulová",J136,0)</f>
        <v>0</v>
      </c>
      <c r="BJ136" s="16" t="s">
        <v>145</v>
      </c>
      <c r="BK136" s="152">
        <f>ROUND(I136*H136,2)</f>
        <v>0</v>
      </c>
      <c r="BL136" s="16" t="s">
        <v>144</v>
      </c>
      <c r="BM136" s="151" t="s">
        <v>594</v>
      </c>
    </row>
    <row r="137" spans="2:65" s="12" customFormat="1" ht="11.25">
      <c r="B137" s="153"/>
      <c r="D137" s="154" t="s">
        <v>147</v>
      </c>
      <c r="E137" s="155" t="s">
        <v>1</v>
      </c>
      <c r="F137" s="156" t="s">
        <v>153</v>
      </c>
      <c r="H137" s="157">
        <v>38.201999999999998</v>
      </c>
      <c r="I137" s="158"/>
      <c r="L137" s="153"/>
      <c r="M137" s="159"/>
      <c r="T137" s="160"/>
      <c r="AT137" s="155" t="s">
        <v>147</v>
      </c>
      <c r="AU137" s="155" t="s">
        <v>145</v>
      </c>
      <c r="AV137" s="12" t="s">
        <v>145</v>
      </c>
      <c r="AW137" s="12" t="s">
        <v>31</v>
      </c>
      <c r="AX137" s="12" t="s">
        <v>83</v>
      </c>
      <c r="AY137" s="155" t="s">
        <v>137</v>
      </c>
    </row>
    <row r="138" spans="2:65" s="1" customFormat="1" ht="24.2" customHeight="1">
      <c r="B138" s="138"/>
      <c r="C138" s="139" t="s">
        <v>138</v>
      </c>
      <c r="D138" s="139" t="s">
        <v>140</v>
      </c>
      <c r="E138" s="140" t="s">
        <v>154</v>
      </c>
      <c r="F138" s="141" t="s">
        <v>155</v>
      </c>
      <c r="G138" s="142" t="s">
        <v>151</v>
      </c>
      <c r="H138" s="143">
        <v>38.201999999999998</v>
      </c>
      <c r="I138" s="144"/>
      <c r="J138" s="145">
        <f>ROUND(I138*H138,2)</f>
        <v>0</v>
      </c>
      <c r="K138" s="146"/>
      <c r="L138" s="31"/>
      <c r="M138" s="147" t="s">
        <v>1</v>
      </c>
      <c r="N138" s="148" t="s">
        <v>41</v>
      </c>
      <c r="P138" s="149">
        <f>O138*H138</f>
        <v>0</v>
      </c>
      <c r="Q138" s="149">
        <v>0</v>
      </c>
      <c r="R138" s="149">
        <f>Q138*H138</f>
        <v>0</v>
      </c>
      <c r="S138" s="149">
        <v>0</v>
      </c>
      <c r="T138" s="150">
        <f>S138*H138</f>
        <v>0</v>
      </c>
      <c r="AR138" s="151" t="s">
        <v>144</v>
      </c>
      <c r="AT138" s="151" t="s">
        <v>140</v>
      </c>
      <c r="AU138" s="151" t="s">
        <v>145</v>
      </c>
      <c r="AY138" s="16" t="s">
        <v>137</v>
      </c>
      <c r="BE138" s="152">
        <f>IF(N138="základná",J138,0)</f>
        <v>0</v>
      </c>
      <c r="BF138" s="152">
        <f>IF(N138="znížená",J138,0)</f>
        <v>0</v>
      </c>
      <c r="BG138" s="152">
        <f>IF(N138="zákl. prenesená",J138,0)</f>
        <v>0</v>
      </c>
      <c r="BH138" s="152">
        <f>IF(N138="zníž. prenesená",J138,0)</f>
        <v>0</v>
      </c>
      <c r="BI138" s="152">
        <f>IF(N138="nulová",J138,0)</f>
        <v>0</v>
      </c>
      <c r="BJ138" s="16" t="s">
        <v>145</v>
      </c>
      <c r="BK138" s="152">
        <f>ROUND(I138*H138,2)</f>
        <v>0</v>
      </c>
      <c r="BL138" s="16" t="s">
        <v>144</v>
      </c>
      <c r="BM138" s="151" t="s">
        <v>595</v>
      </c>
    </row>
    <row r="139" spans="2:65" s="1" customFormat="1" ht="16.5" customHeight="1">
      <c r="B139" s="138"/>
      <c r="C139" s="139" t="s">
        <v>144</v>
      </c>
      <c r="D139" s="139" t="s">
        <v>140</v>
      </c>
      <c r="E139" s="140" t="s">
        <v>157</v>
      </c>
      <c r="F139" s="141" t="s">
        <v>158</v>
      </c>
      <c r="G139" s="142" t="s">
        <v>159</v>
      </c>
      <c r="H139" s="143">
        <v>0.42899999999999999</v>
      </c>
      <c r="I139" s="144"/>
      <c r="J139" s="145">
        <f>ROUND(I139*H139,2)</f>
        <v>0</v>
      </c>
      <c r="K139" s="146"/>
      <c r="L139" s="31"/>
      <c r="M139" s="147" t="s">
        <v>1</v>
      </c>
      <c r="N139" s="148" t="s">
        <v>41</v>
      </c>
      <c r="P139" s="149">
        <f>O139*H139</f>
        <v>0</v>
      </c>
      <c r="Q139" s="149">
        <v>1.0152039399999999</v>
      </c>
      <c r="R139" s="149">
        <f>Q139*H139</f>
        <v>0.43552249025999995</v>
      </c>
      <c r="S139" s="149">
        <v>0</v>
      </c>
      <c r="T139" s="150">
        <f>S139*H139</f>
        <v>0</v>
      </c>
      <c r="AR139" s="151" t="s">
        <v>144</v>
      </c>
      <c r="AT139" s="151" t="s">
        <v>140</v>
      </c>
      <c r="AU139" s="151" t="s">
        <v>145</v>
      </c>
      <c r="AY139" s="16" t="s">
        <v>137</v>
      </c>
      <c r="BE139" s="152">
        <f>IF(N139="základná",J139,0)</f>
        <v>0</v>
      </c>
      <c r="BF139" s="152">
        <f>IF(N139="znížená",J139,0)</f>
        <v>0</v>
      </c>
      <c r="BG139" s="152">
        <f>IF(N139="zákl. prenesená",J139,0)</f>
        <v>0</v>
      </c>
      <c r="BH139" s="152">
        <f>IF(N139="zníž. prenesená",J139,0)</f>
        <v>0</v>
      </c>
      <c r="BI139" s="152">
        <f>IF(N139="nulová",J139,0)</f>
        <v>0</v>
      </c>
      <c r="BJ139" s="16" t="s">
        <v>145</v>
      </c>
      <c r="BK139" s="152">
        <f>ROUND(I139*H139,2)</f>
        <v>0</v>
      </c>
      <c r="BL139" s="16" t="s">
        <v>144</v>
      </c>
      <c r="BM139" s="151" t="s">
        <v>596</v>
      </c>
    </row>
    <row r="140" spans="2:65" s="1" customFormat="1" ht="33" customHeight="1">
      <c r="B140" s="138"/>
      <c r="C140" s="139" t="s">
        <v>161</v>
      </c>
      <c r="D140" s="139" t="s">
        <v>140</v>
      </c>
      <c r="E140" s="140" t="s">
        <v>162</v>
      </c>
      <c r="F140" s="141" t="s">
        <v>163</v>
      </c>
      <c r="G140" s="142" t="s">
        <v>151</v>
      </c>
      <c r="H140" s="143">
        <v>30.859000000000002</v>
      </c>
      <c r="I140" s="144"/>
      <c r="J140" s="145">
        <f>ROUND(I140*H140,2)</f>
        <v>0</v>
      </c>
      <c r="K140" s="146"/>
      <c r="L140" s="31"/>
      <c r="M140" s="147" t="s">
        <v>1</v>
      </c>
      <c r="N140" s="148" t="s">
        <v>41</v>
      </c>
      <c r="P140" s="149">
        <f>O140*H140</f>
        <v>0</v>
      </c>
      <c r="Q140" s="149">
        <v>0.11124000000000001</v>
      </c>
      <c r="R140" s="149">
        <f>Q140*H140</f>
        <v>3.4327551600000006</v>
      </c>
      <c r="S140" s="149">
        <v>0</v>
      </c>
      <c r="T140" s="150">
        <f>S140*H140</f>
        <v>0</v>
      </c>
      <c r="AR140" s="151" t="s">
        <v>144</v>
      </c>
      <c r="AT140" s="151" t="s">
        <v>140</v>
      </c>
      <c r="AU140" s="151" t="s">
        <v>145</v>
      </c>
      <c r="AY140" s="16" t="s">
        <v>137</v>
      </c>
      <c r="BE140" s="152">
        <f>IF(N140="základná",J140,0)</f>
        <v>0</v>
      </c>
      <c r="BF140" s="152">
        <f>IF(N140="znížená",J140,0)</f>
        <v>0</v>
      </c>
      <c r="BG140" s="152">
        <f>IF(N140="zákl. prenesená",J140,0)</f>
        <v>0</v>
      </c>
      <c r="BH140" s="152">
        <f>IF(N140="zníž. prenesená",J140,0)</f>
        <v>0</v>
      </c>
      <c r="BI140" s="152">
        <f>IF(N140="nulová",J140,0)</f>
        <v>0</v>
      </c>
      <c r="BJ140" s="16" t="s">
        <v>145</v>
      </c>
      <c r="BK140" s="152">
        <f>ROUND(I140*H140,2)</f>
        <v>0</v>
      </c>
      <c r="BL140" s="16" t="s">
        <v>144</v>
      </c>
      <c r="BM140" s="151" t="s">
        <v>597</v>
      </c>
    </row>
    <row r="141" spans="2:65" s="12" customFormat="1" ht="11.25">
      <c r="B141" s="153"/>
      <c r="D141" s="154" t="s">
        <v>147</v>
      </c>
      <c r="E141" s="155" t="s">
        <v>1</v>
      </c>
      <c r="F141" s="156" t="s">
        <v>165</v>
      </c>
      <c r="H141" s="157">
        <v>30.859000000000002</v>
      </c>
      <c r="I141" s="158"/>
      <c r="L141" s="153"/>
      <c r="M141" s="159"/>
      <c r="T141" s="160"/>
      <c r="AT141" s="155" t="s">
        <v>147</v>
      </c>
      <c r="AU141" s="155" t="s">
        <v>145</v>
      </c>
      <c r="AV141" s="12" t="s">
        <v>145</v>
      </c>
      <c r="AW141" s="12" t="s">
        <v>31</v>
      </c>
      <c r="AX141" s="12" t="s">
        <v>83</v>
      </c>
      <c r="AY141" s="155" t="s">
        <v>137</v>
      </c>
    </row>
    <row r="142" spans="2:65" s="11" customFormat="1" ht="22.9" customHeight="1">
      <c r="B142" s="126"/>
      <c r="D142" s="127" t="s">
        <v>74</v>
      </c>
      <c r="E142" s="136" t="s">
        <v>144</v>
      </c>
      <c r="F142" s="136" t="s">
        <v>166</v>
      </c>
      <c r="I142" s="129"/>
      <c r="J142" s="137">
        <f>BK142</f>
        <v>0</v>
      </c>
      <c r="L142" s="126"/>
      <c r="M142" s="131"/>
      <c r="P142" s="132">
        <f>SUM(P143:P146)</f>
        <v>0</v>
      </c>
      <c r="R142" s="132">
        <f>SUM(R143:R146)</f>
        <v>1.494345E-2</v>
      </c>
      <c r="T142" s="133">
        <f>SUM(T143:T146)</f>
        <v>0</v>
      </c>
      <c r="AR142" s="127" t="s">
        <v>83</v>
      </c>
      <c r="AT142" s="134" t="s">
        <v>74</v>
      </c>
      <c r="AU142" s="134" t="s">
        <v>83</v>
      </c>
      <c r="AY142" s="127" t="s">
        <v>137</v>
      </c>
      <c r="BK142" s="135">
        <f>SUM(BK143:BK146)</f>
        <v>0</v>
      </c>
    </row>
    <row r="143" spans="2:65" s="1" customFormat="1" ht="33" customHeight="1">
      <c r="B143" s="138"/>
      <c r="C143" s="139" t="s">
        <v>167</v>
      </c>
      <c r="D143" s="139" t="s">
        <v>140</v>
      </c>
      <c r="E143" s="140" t="s">
        <v>168</v>
      </c>
      <c r="F143" s="141" t="s">
        <v>169</v>
      </c>
      <c r="G143" s="142" t="s">
        <v>151</v>
      </c>
      <c r="H143" s="143">
        <v>7.9379999999999997</v>
      </c>
      <c r="I143" s="144"/>
      <c r="J143" s="145">
        <f>ROUND(I143*H143,2)</f>
        <v>0</v>
      </c>
      <c r="K143" s="146"/>
      <c r="L143" s="31"/>
      <c r="M143" s="147" t="s">
        <v>1</v>
      </c>
      <c r="N143" s="148" t="s">
        <v>41</v>
      </c>
      <c r="P143" s="149">
        <f>O143*H143</f>
        <v>0</v>
      </c>
      <c r="Q143" s="149">
        <v>1.4999999999999999E-4</v>
      </c>
      <c r="R143" s="149">
        <f>Q143*H143</f>
        <v>1.1906999999999998E-3</v>
      </c>
      <c r="S143" s="149">
        <v>0</v>
      </c>
      <c r="T143" s="150">
        <f>S143*H143</f>
        <v>0</v>
      </c>
      <c r="AR143" s="151" t="s">
        <v>144</v>
      </c>
      <c r="AT143" s="151" t="s">
        <v>140</v>
      </c>
      <c r="AU143" s="151" t="s">
        <v>145</v>
      </c>
      <c r="AY143" s="16" t="s">
        <v>137</v>
      </c>
      <c r="BE143" s="152">
        <f>IF(N143="základná",J143,0)</f>
        <v>0</v>
      </c>
      <c r="BF143" s="152">
        <f>IF(N143="znížená",J143,0)</f>
        <v>0</v>
      </c>
      <c r="BG143" s="152">
        <f>IF(N143="zákl. prenesená",J143,0)</f>
        <v>0</v>
      </c>
      <c r="BH143" s="152">
        <f>IF(N143="zníž. prenesená",J143,0)</f>
        <v>0</v>
      </c>
      <c r="BI143" s="152">
        <f>IF(N143="nulová",J143,0)</f>
        <v>0</v>
      </c>
      <c r="BJ143" s="16" t="s">
        <v>145</v>
      </c>
      <c r="BK143" s="152">
        <f>ROUND(I143*H143,2)</f>
        <v>0</v>
      </c>
      <c r="BL143" s="16" t="s">
        <v>144</v>
      </c>
      <c r="BM143" s="151" t="s">
        <v>598</v>
      </c>
    </row>
    <row r="144" spans="2:65" s="12" customFormat="1" ht="11.25">
      <c r="B144" s="153"/>
      <c r="D144" s="154" t="s">
        <v>147</v>
      </c>
      <c r="E144" s="155" t="s">
        <v>1</v>
      </c>
      <c r="F144" s="156" t="s">
        <v>171</v>
      </c>
      <c r="H144" s="157">
        <v>7.9379999999999997</v>
      </c>
      <c r="I144" s="158"/>
      <c r="L144" s="153"/>
      <c r="M144" s="159"/>
      <c r="T144" s="160"/>
      <c r="AT144" s="155" t="s">
        <v>147</v>
      </c>
      <c r="AU144" s="155" t="s">
        <v>145</v>
      </c>
      <c r="AV144" s="12" t="s">
        <v>145</v>
      </c>
      <c r="AW144" s="12" t="s">
        <v>31</v>
      </c>
      <c r="AX144" s="12" t="s">
        <v>83</v>
      </c>
      <c r="AY144" s="155" t="s">
        <v>137</v>
      </c>
    </row>
    <row r="145" spans="2:65" s="1" customFormat="1" ht="16.5" customHeight="1">
      <c r="B145" s="138"/>
      <c r="C145" s="161" t="s">
        <v>172</v>
      </c>
      <c r="D145" s="161" t="s">
        <v>173</v>
      </c>
      <c r="E145" s="162" t="s">
        <v>174</v>
      </c>
      <c r="F145" s="163" t="s">
        <v>175</v>
      </c>
      <c r="G145" s="164" t="s">
        <v>151</v>
      </c>
      <c r="H145" s="165">
        <v>8.3350000000000009</v>
      </c>
      <c r="I145" s="166"/>
      <c r="J145" s="167">
        <f>ROUND(I145*H145,2)</f>
        <v>0</v>
      </c>
      <c r="K145" s="168"/>
      <c r="L145" s="169"/>
      <c r="M145" s="170" t="s">
        <v>1</v>
      </c>
      <c r="N145" s="171" t="s">
        <v>41</v>
      </c>
      <c r="P145" s="149">
        <f>O145*H145</f>
        <v>0</v>
      </c>
      <c r="Q145" s="149">
        <v>1.65E-3</v>
      </c>
      <c r="R145" s="149">
        <f>Q145*H145</f>
        <v>1.3752750000000001E-2</v>
      </c>
      <c r="S145" s="149">
        <v>0</v>
      </c>
      <c r="T145" s="150">
        <f>S145*H145</f>
        <v>0</v>
      </c>
      <c r="AR145" s="151" t="s">
        <v>176</v>
      </c>
      <c r="AT145" s="151" t="s">
        <v>173</v>
      </c>
      <c r="AU145" s="151" t="s">
        <v>145</v>
      </c>
      <c r="AY145" s="16" t="s">
        <v>137</v>
      </c>
      <c r="BE145" s="152">
        <f>IF(N145="základná",J145,0)</f>
        <v>0</v>
      </c>
      <c r="BF145" s="152">
        <f>IF(N145="znížená",J145,0)</f>
        <v>0</v>
      </c>
      <c r="BG145" s="152">
        <f>IF(N145="zákl. prenesená",J145,0)</f>
        <v>0</v>
      </c>
      <c r="BH145" s="152">
        <f>IF(N145="zníž. prenesená",J145,0)</f>
        <v>0</v>
      </c>
      <c r="BI145" s="152">
        <f>IF(N145="nulová",J145,0)</f>
        <v>0</v>
      </c>
      <c r="BJ145" s="16" t="s">
        <v>145</v>
      </c>
      <c r="BK145" s="152">
        <f>ROUND(I145*H145,2)</f>
        <v>0</v>
      </c>
      <c r="BL145" s="16" t="s">
        <v>144</v>
      </c>
      <c r="BM145" s="151" t="s">
        <v>599</v>
      </c>
    </row>
    <row r="146" spans="2:65" s="12" customFormat="1" ht="11.25">
      <c r="B146" s="153"/>
      <c r="D146" s="154" t="s">
        <v>147</v>
      </c>
      <c r="F146" s="156" t="s">
        <v>178</v>
      </c>
      <c r="H146" s="157">
        <v>8.3350000000000009</v>
      </c>
      <c r="I146" s="158"/>
      <c r="L146" s="153"/>
      <c r="M146" s="159"/>
      <c r="T146" s="160"/>
      <c r="AT146" s="155" t="s">
        <v>147</v>
      </c>
      <c r="AU146" s="155" t="s">
        <v>145</v>
      </c>
      <c r="AV146" s="12" t="s">
        <v>145</v>
      </c>
      <c r="AW146" s="12" t="s">
        <v>3</v>
      </c>
      <c r="AX146" s="12" t="s">
        <v>83</v>
      </c>
      <c r="AY146" s="155" t="s">
        <v>137</v>
      </c>
    </row>
    <row r="147" spans="2:65" s="11" customFormat="1" ht="22.9" customHeight="1">
      <c r="B147" s="126"/>
      <c r="D147" s="127" t="s">
        <v>74</v>
      </c>
      <c r="E147" s="136" t="s">
        <v>167</v>
      </c>
      <c r="F147" s="136" t="s">
        <v>179</v>
      </c>
      <c r="I147" s="129"/>
      <c r="J147" s="137">
        <f>BK147</f>
        <v>0</v>
      </c>
      <c r="L147" s="126"/>
      <c r="M147" s="131"/>
      <c r="P147" s="132">
        <f>SUM(P148:P151)</f>
        <v>0</v>
      </c>
      <c r="R147" s="132">
        <f>SUM(R148:R151)</f>
        <v>0.26340999999999998</v>
      </c>
      <c r="T147" s="133">
        <f>SUM(T148:T151)</f>
        <v>0</v>
      </c>
      <c r="AR147" s="127" t="s">
        <v>83</v>
      </c>
      <c r="AT147" s="134" t="s">
        <v>74</v>
      </c>
      <c r="AU147" s="134" t="s">
        <v>83</v>
      </c>
      <c r="AY147" s="127" t="s">
        <v>137</v>
      </c>
      <c r="BK147" s="135">
        <f>SUM(BK148:BK151)</f>
        <v>0</v>
      </c>
    </row>
    <row r="148" spans="2:65" s="1" customFormat="1" ht="16.5" customHeight="1">
      <c r="B148" s="138"/>
      <c r="C148" s="236" t="s">
        <v>176</v>
      </c>
      <c r="D148" s="236" t="s">
        <v>140</v>
      </c>
      <c r="E148" s="237" t="s">
        <v>180</v>
      </c>
      <c r="F148" s="238" t="s">
        <v>181</v>
      </c>
      <c r="G148" s="239" t="s">
        <v>151</v>
      </c>
      <c r="H148" s="240">
        <v>14.2</v>
      </c>
      <c r="I148" s="241"/>
      <c r="J148" s="242">
        <f>ROUND(I148*H148,2)</f>
        <v>0</v>
      </c>
      <c r="K148" s="146"/>
      <c r="L148" s="31"/>
      <c r="M148" s="147" t="s">
        <v>1</v>
      </c>
      <c r="N148" s="148" t="s">
        <v>41</v>
      </c>
      <c r="P148" s="149">
        <f>O148*H148</f>
        <v>0</v>
      </c>
      <c r="Q148" s="149">
        <v>6.8799999999999998E-3</v>
      </c>
      <c r="R148" s="149">
        <f>Q148*H148</f>
        <v>9.7695999999999991E-2</v>
      </c>
      <c r="S148" s="149">
        <v>0</v>
      </c>
      <c r="T148" s="150">
        <f>S148*H148</f>
        <v>0</v>
      </c>
      <c r="AR148" s="151" t="s">
        <v>144</v>
      </c>
      <c r="AT148" s="151" t="s">
        <v>140</v>
      </c>
      <c r="AU148" s="151" t="s">
        <v>145</v>
      </c>
      <c r="AY148" s="16" t="s">
        <v>137</v>
      </c>
      <c r="BE148" s="152">
        <f>IF(N148="základná",J148,0)</f>
        <v>0</v>
      </c>
      <c r="BF148" s="152">
        <f>IF(N148="znížená",J148,0)</f>
        <v>0</v>
      </c>
      <c r="BG148" s="152">
        <f>IF(N148="zákl. prenesená",J148,0)</f>
        <v>0</v>
      </c>
      <c r="BH148" s="152">
        <f>IF(N148="zníž. prenesená",J148,0)</f>
        <v>0</v>
      </c>
      <c r="BI148" s="152">
        <f>IF(N148="nulová",J148,0)</f>
        <v>0</v>
      </c>
      <c r="BJ148" s="16" t="s">
        <v>145</v>
      </c>
      <c r="BK148" s="152">
        <f>ROUND(I148*H148,2)</f>
        <v>0</v>
      </c>
      <c r="BL148" s="16" t="s">
        <v>144</v>
      </c>
      <c r="BM148" s="151" t="s">
        <v>600</v>
      </c>
    </row>
    <row r="149" spans="2:65" s="12" customFormat="1" ht="11.25">
      <c r="B149" s="153"/>
      <c r="D149" s="154" t="s">
        <v>147</v>
      </c>
      <c r="E149" s="155" t="s">
        <v>1</v>
      </c>
      <c r="F149" s="156" t="s">
        <v>183</v>
      </c>
      <c r="H149" s="157">
        <v>14.2</v>
      </c>
      <c r="I149" s="158"/>
      <c r="L149" s="153"/>
      <c r="M149" s="159"/>
      <c r="T149" s="160"/>
      <c r="AT149" s="155" t="s">
        <v>147</v>
      </c>
      <c r="AU149" s="155" t="s">
        <v>145</v>
      </c>
      <c r="AV149" s="12" t="s">
        <v>145</v>
      </c>
      <c r="AW149" s="12" t="s">
        <v>31</v>
      </c>
      <c r="AX149" s="12" t="s">
        <v>83</v>
      </c>
      <c r="AY149" s="155" t="s">
        <v>137</v>
      </c>
    </row>
    <row r="150" spans="2:65" s="1" customFormat="1" ht="24.2" customHeight="1">
      <c r="B150" s="138"/>
      <c r="C150" s="139" t="s">
        <v>184</v>
      </c>
      <c r="D150" s="139" t="s">
        <v>140</v>
      </c>
      <c r="E150" s="140" t="s">
        <v>185</v>
      </c>
      <c r="F150" s="141" t="s">
        <v>186</v>
      </c>
      <c r="G150" s="142" t="s">
        <v>151</v>
      </c>
      <c r="H150" s="143">
        <v>14.2</v>
      </c>
      <c r="I150" s="144"/>
      <c r="J150" s="145">
        <f>ROUND(I150*H150,2)</f>
        <v>0</v>
      </c>
      <c r="K150" s="146"/>
      <c r="L150" s="31"/>
      <c r="M150" s="147" t="s">
        <v>1</v>
      </c>
      <c r="N150" s="148" t="s">
        <v>41</v>
      </c>
      <c r="P150" s="149">
        <f>O150*H150</f>
        <v>0</v>
      </c>
      <c r="Q150" s="149">
        <v>1.167E-2</v>
      </c>
      <c r="R150" s="149">
        <f>Q150*H150</f>
        <v>0.165714</v>
      </c>
      <c r="S150" s="149">
        <v>0</v>
      </c>
      <c r="T150" s="150">
        <f>S150*H150</f>
        <v>0</v>
      </c>
      <c r="AR150" s="151" t="s">
        <v>144</v>
      </c>
      <c r="AT150" s="151" t="s">
        <v>140</v>
      </c>
      <c r="AU150" s="151" t="s">
        <v>145</v>
      </c>
      <c r="AY150" s="16" t="s">
        <v>137</v>
      </c>
      <c r="BE150" s="152">
        <f>IF(N150="základná",J150,0)</f>
        <v>0</v>
      </c>
      <c r="BF150" s="152">
        <f>IF(N150="znížená",J150,0)</f>
        <v>0</v>
      </c>
      <c r="BG150" s="152">
        <f>IF(N150="zákl. prenesená",J150,0)</f>
        <v>0</v>
      </c>
      <c r="BH150" s="152">
        <f>IF(N150="zníž. prenesená",J150,0)</f>
        <v>0</v>
      </c>
      <c r="BI150" s="152">
        <f>IF(N150="nulová",J150,0)</f>
        <v>0</v>
      </c>
      <c r="BJ150" s="16" t="s">
        <v>145</v>
      </c>
      <c r="BK150" s="152">
        <f>ROUND(I150*H150,2)</f>
        <v>0</v>
      </c>
      <c r="BL150" s="16" t="s">
        <v>144</v>
      </c>
      <c r="BM150" s="151" t="s">
        <v>601</v>
      </c>
    </row>
    <row r="151" spans="2:65" s="12" customFormat="1" ht="11.25">
      <c r="B151" s="153"/>
      <c r="D151" s="154" t="s">
        <v>147</v>
      </c>
      <c r="E151" s="155" t="s">
        <v>1</v>
      </c>
      <c r="F151" s="156" t="s">
        <v>183</v>
      </c>
      <c r="H151" s="157">
        <v>14.2</v>
      </c>
      <c r="I151" s="158"/>
      <c r="L151" s="153"/>
      <c r="M151" s="159"/>
      <c r="T151" s="160"/>
      <c r="AT151" s="155" t="s">
        <v>147</v>
      </c>
      <c r="AU151" s="155" t="s">
        <v>145</v>
      </c>
      <c r="AV151" s="12" t="s">
        <v>145</v>
      </c>
      <c r="AW151" s="12" t="s">
        <v>31</v>
      </c>
      <c r="AX151" s="12" t="s">
        <v>83</v>
      </c>
      <c r="AY151" s="155" t="s">
        <v>137</v>
      </c>
    </row>
    <row r="152" spans="2:65" s="11" customFormat="1" ht="22.9" customHeight="1">
      <c r="B152" s="126"/>
      <c r="D152" s="127" t="s">
        <v>74</v>
      </c>
      <c r="E152" s="136" t="s">
        <v>184</v>
      </c>
      <c r="F152" s="136" t="s">
        <v>188</v>
      </c>
      <c r="I152" s="129"/>
      <c r="J152" s="137">
        <f>BK152</f>
        <v>0</v>
      </c>
      <c r="L152" s="126"/>
      <c r="M152" s="131"/>
      <c r="P152" s="132">
        <f>SUM(P153:P155)</f>
        <v>0</v>
      </c>
      <c r="R152" s="132">
        <f>SUM(R153:R155)</f>
        <v>8.1968622</v>
      </c>
      <c r="T152" s="133">
        <f>SUM(T153:T155)</f>
        <v>0</v>
      </c>
      <c r="AR152" s="127" t="s">
        <v>83</v>
      </c>
      <c r="AT152" s="134" t="s">
        <v>74</v>
      </c>
      <c r="AU152" s="134" t="s">
        <v>83</v>
      </c>
      <c r="AY152" s="127" t="s">
        <v>137</v>
      </c>
      <c r="BK152" s="135">
        <f>SUM(BK153:BK155)</f>
        <v>0</v>
      </c>
    </row>
    <row r="153" spans="2:65" s="1" customFormat="1" ht="33" customHeight="1">
      <c r="B153" s="138"/>
      <c r="C153" s="236" t="s">
        <v>189</v>
      </c>
      <c r="D153" s="236" t="s">
        <v>140</v>
      </c>
      <c r="E153" s="237" t="s">
        <v>190</v>
      </c>
      <c r="F153" s="238" t="s">
        <v>191</v>
      </c>
      <c r="G153" s="239" t="s">
        <v>151</v>
      </c>
      <c r="H153" s="240">
        <v>159.41</v>
      </c>
      <c r="I153" s="241"/>
      <c r="J153" s="242">
        <f>ROUND(I153*H153,2)</f>
        <v>0</v>
      </c>
      <c r="K153" s="146"/>
      <c r="L153" s="31"/>
      <c r="M153" s="147" t="s">
        <v>1</v>
      </c>
      <c r="N153" s="148" t="s">
        <v>41</v>
      </c>
      <c r="P153" s="149">
        <f>O153*H153</f>
        <v>0</v>
      </c>
      <c r="Q153" s="149">
        <v>2.571E-2</v>
      </c>
      <c r="R153" s="149">
        <f>Q153*H153</f>
        <v>4.0984311</v>
      </c>
      <c r="S153" s="149">
        <v>0</v>
      </c>
      <c r="T153" s="150">
        <f>S153*H153</f>
        <v>0</v>
      </c>
      <c r="AR153" s="151" t="s">
        <v>144</v>
      </c>
      <c r="AT153" s="151" t="s">
        <v>140</v>
      </c>
      <c r="AU153" s="151" t="s">
        <v>145</v>
      </c>
      <c r="AY153" s="16" t="s">
        <v>137</v>
      </c>
      <c r="BE153" s="152">
        <f>IF(N153="základná",J153,0)</f>
        <v>0</v>
      </c>
      <c r="BF153" s="152">
        <f>IF(N153="znížená",J153,0)</f>
        <v>0</v>
      </c>
      <c r="BG153" s="152">
        <f>IF(N153="zákl. prenesená",J153,0)</f>
        <v>0</v>
      </c>
      <c r="BH153" s="152">
        <f>IF(N153="zníž. prenesená",J153,0)</f>
        <v>0</v>
      </c>
      <c r="BI153" s="152">
        <f>IF(N153="nulová",J153,0)</f>
        <v>0</v>
      </c>
      <c r="BJ153" s="16" t="s">
        <v>145</v>
      </c>
      <c r="BK153" s="152">
        <f>ROUND(I153*H153,2)</f>
        <v>0</v>
      </c>
      <c r="BL153" s="16" t="s">
        <v>144</v>
      </c>
      <c r="BM153" s="151" t="s">
        <v>602</v>
      </c>
    </row>
    <row r="154" spans="2:65" s="12" customFormat="1" ht="11.25">
      <c r="B154" s="153"/>
      <c r="C154" s="243"/>
      <c r="D154" s="244" t="s">
        <v>147</v>
      </c>
      <c r="E154" s="245" t="s">
        <v>1</v>
      </c>
      <c r="F154" s="246" t="s">
        <v>603</v>
      </c>
      <c r="G154" s="243"/>
      <c r="H154" s="247">
        <v>159.41</v>
      </c>
      <c r="I154" s="248"/>
      <c r="J154" s="243"/>
      <c r="L154" s="153"/>
      <c r="M154" s="159"/>
      <c r="T154" s="160"/>
      <c r="AT154" s="155" t="s">
        <v>147</v>
      </c>
      <c r="AU154" s="155" t="s">
        <v>145</v>
      </c>
      <c r="AV154" s="12" t="s">
        <v>145</v>
      </c>
      <c r="AW154" s="12" t="s">
        <v>31</v>
      </c>
      <c r="AX154" s="12" t="s">
        <v>83</v>
      </c>
      <c r="AY154" s="155" t="s">
        <v>137</v>
      </c>
    </row>
    <row r="155" spans="2:65" s="1" customFormat="1" ht="33" customHeight="1">
      <c r="B155" s="138"/>
      <c r="C155" s="236" t="s">
        <v>194</v>
      </c>
      <c r="D155" s="236" t="s">
        <v>140</v>
      </c>
      <c r="E155" s="237" t="s">
        <v>195</v>
      </c>
      <c r="F155" s="238" t="s">
        <v>196</v>
      </c>
      <c r="G155" s="239" t="s">
        <v>151</v>
      </c>
      <c r="H155" s="240">
        <v>159.41</v>
      </c>
      <c r="I155" s="241"/>
      <c r="J155" s="242">
        <f>ROUND(I155*H155,2)</f>
        <v>0</v>
      </c>
      <c r="K155" s="146"/>
      <c r="L155" s="31"/>
      <c r="M155" s="147" t="s">
        <v>1</v>
      </c>
      <c r="N155" s="148" t="s">
        <v>41</v>
      </c>
      <c r="P155" s="149">
        <f>O155*H155</f>
        <v>0</v>
      </c>
      <c r="Q155" s="149">
        <v>2.571E-2</v>
      </c>
      <c r="R155" s="149">
        <f>Q155*H155</f>
        <v>4.0984311</v>
      </c>
      <c r="S155" s="149">
        <v>0</v>
      </c>
      <c r="T155" s="150">
        <f>S155*H155</f>
        <v>0</v>
      </c>
      <c r="AR155" s="151" t="s">
        <v>144</v>
      </c>
      <c r="AT155" s="151" t="s">
        <v>140</v>
      </c>
      <c r="AU155" s="151" t="s">
        <v>145</v>
      </c>
      <c r="AY155" s="16" t="s">
        <v>137</v>
      </c>
      <c r="BE155" s="152">
        <f>IF(N155="základná",J155,0)</f>
        <v>0</v>
      </c>
      <c r="BF155" s="152">
        <f>IF(N155="znížená",J155,0)</f>
        <v>0</v>
      </c>
      <c r="BG155" s="152">
        <f>IF(N155="zákl. prenesená",J155,0)</f>
        <v>0</v>
      </c>
      <c r="BH155" s="152">
        <f>IF(N155="zníž. prenesená",J155,0)</f>
        <v>0</v>
      </c>
      <c r="BI155" s="152">
        <f>IF(N155="nulová",J155,0)</f>
        <v>0</v>
      </c>
      <c r="BJ155" s="16" t="s">
        <v>145</v>
      </c>
      <c r="BK155" s="152">
        <f>ROUND(I155*H155,2)</f>
        <v>0</v>
      </c>
      <c r="BL155" s="16" t="s">
        <v>144</v>
      </c>
      <c r="BM155" s="151" t="s">
        <v>604</v>
      </c>
    </row>
    <row r="156" spans="2:65" s="11" customFormat="1" ht="22.9" customHeight="1">
      <c r="B156" s="126"/>
      <c r="D156" s="127" t="s">
        <v>74</v>
      </c>
      <c r="E156" s="136" t="s">
        <v>198</v>
      </c>
      <c r="F156" s="136" t="s">
        <v>199</v>
      </c>
      <c r="I156" s="129"/>
      <c r="J156" s="137">
        <f>BK156</f>
        <v>0</v>
      </c>
      <c r="L156" s="126"/>
      <c r="M156" s="131"/>
      <c r="P156" s="132">
        <f>P157</f>
        <v>0</v>
      </c>
      <c r="R156" s="132">
        <f>R157</f>
        <v>0</v>
      </c>
      <c r="T156" s="133">
        <f>T157</f>
        <v>0</v>
      </c>
      <c r="AR156" s="127" t="s">
        <v>83</v>
      </c>
      <c r="AT156" s="134" t="s">
        <v>74</v>
      </c>
      <c r="AU156" s="134" t="s">
        <v>83</v>
      </c>
      <c r="AY156" s="127" t="s">
        <v>137</v>
      </c>
      <c r="BK156" s="135">
        <f>BK157</f>
        <v>0</v>
      </c>
    </row>
    <row r="157" spans="2:65" s="1" customFormat="1" ht="24.2" customHeight="1">
      <c r="B157" s="138"/>
      <c r="C157" s="236" t="s">
        <v>200</v>
      </c>
      <c r="D157" s="236" t="s">
        <v>140</v>
      </c>
      <c r="E157" s="237" t="s">
        <v>201</v>
      </c>
      <c r="F157" s="238" t="s">
        <v>202</v>
      </c>
      <c r="G157" s="239" t="s">
        <v>159</v>
      </c>
      <c r="H157" s="240">
        <v>24.356999999999999</v>
      </c>
      <c r="I157" s="241"/>
      <c r="J157" s="242">
        <f>ROUND(I157*H157,2)</f>
        <v>0</v>
      </c>
      <c r="K157" s="146"/>
      <c r="L157" s="31"/>
      <c r="M157" s="147" t="s">
        <v>1</v>
      </c>
      <c r="N157" s="148" t="s">
        <v>41</v>
      </c>
      <c r="P157" s="149">
        <f>O157*H157</f>
        <v>0</v>
      </c>
      <c r="Q157" s="149">
        <v>0</v>
      </c>
      <c r="R157" s="149">
        <f>Q157*H157</f>
        <v>0</v>
      </c>
      <c r="S157" s="149">
        <v>0</v>
      </c>
      <c r="T157" s="150">
        <f>S157*H157</f>
        <v>0</v>
      </c>
      <c r="AR157" s="151" t="s">
        <v>144</v>
      </c>
      <c r="AT157" s="151" t="s">
        <v>140</v>
      </c>
      <c r="AU157" s="151" t="s">
        <v>145</v>
      </c>
      <c r="AY157" s="16" t="s">
        <v>137</v>
      </c>
      <c r="BE157" s="152">
        <f>IF(N157="základná",J157,0)</f>
        <v>0</v>
      </c>
      <c r="BF157" s="152">
        <f>IF(N157="znížená",J157,0)</f>
        <v>0</v>
      </c>
      <c r="BG157" s="152">
        <f>IF(N157="zákl. prenesená",J157,0)</f>
        <v>0</v>
      </c>
      <c r="BH157" s="152">
        <f>IF(N157="zníž. prenesená",J157,0)</f>
        <v>0</v>
      </c>
      <c r="BI157" s="152">
        <f>IF(N157="nulová",J157,0)</f>
        <v>0</v>
      </c>
      <c r="BJ157" s="16" t="s">
        <v>145</v>
      </c>
      <c r="BK157" s="152">
        <f>ROUND(I157*H157,2)</f>
        <v>0</v>
      </c>
      <c r="BL157" s="16" t="s">
        <v>144</v>
      </c>
      <c r="BM157" s="151" t="s">
        <v>605</v>
      </c>
    </row>
    <row r="158" spans="2:65" s="11" customFormat="1" ht="25.9" customHeight="1">
      <c r="B158" s="126"/>
      <c r="D158" s="127" t="s">
        <v>74</v>
      </c>
      <c r="E158" s="128" t="s">
        <v>204</v>
      </c>
      <c r="F158" s="128" t="s">
        <v>205</v>
      </c>
      <c r="I158" s="129"/>
      <c r="J158" s="130">
        <f>BK158</f>
        <v>0</v>
      </c>
      <c r="L158" s="126"/>
      <c r="M158" s="131"/>
      <c r="P158" s="132">
        <f>P159+P176+P182+P207+P238</f>
        <v>0</v>
      </c>
      <c r="R158" s="132">
        <f>R159+R176+R182+R207+R238</f>
        <v>11.460424916640003</v>
      </c>
      <c r="T158" s="133">
        <f>T159+T176+T182+T207+T238</f>
        <v>2.5637512500000001</v>
      </c>
      <c r="AR158" s="127" t="s">
        <v>145</v>
      </c>
      <c r="AT158" s="134" t="s">
        <v>74</v>
      </c>
      <c r="AU158" s="134" t="s">
        <v>75</v>
      </c>
      <c r="AY158" s="127" t="s">
        <v>137</v>
      </c>
      <c r="BK158" s="135">
        <f>BK159+BK176+BK182+BK207+BK238</f>
        <v>0</v>
      </c>
    </row>
    <row r="159" spans="2:65" s="11" customFormat="1" ht="22.9" customHeight="1">
      <c r="B159" s="126"/>
      <c r="D159" s="127" t="s">
        <v>74</v>
      </c>
      <c r="E159" s="136" t="s">
        <v>206</v>
      </c>
      <c r="F159" s="136" t="s">
        <v>207</v>
      </c>
      <c r="I159" s="129"/>
      <c r="J159" s="137">
        <f>BK159</f>
        <v>0</v>
      </c>
      <c r="L159" s="126"/>
      <c r="M159" s="131"/>
      <c r="P159" s="132">
        <f>SUM(P160:P175)</f>
        <v>0</v>
      </c>
      <c r="R159" s="132">
        <f>SUM(R160:R175)</f>
        <v>1.0243831999999999</v>
      </c>
      <c r="T159" s="133">
        <f>SUM(T160:T175)</f>
        <v>0</v>
      </c>
      <c r="AR159" s="127" t="s">
        <v>145</v>
      </c>
      <c r="AT159" s="134" t="s">
        <v>74</v>
      </c>
      <c r="AU159" s="134" t="s">
        <v>83</v>
      </c>
      <c r="AY159" s="127" t="s">
        <v>137</v>
      </c>
      <c r="BK159" s="135">
        <f>SUM(BK160:BK175)</f>
        <v>0</v>
      </c>
    </row>
    <row r="160" spans="2:65" s="1" customFormat="1" ht="33" customHeight="1">
      <c r="B160" s="138"/>
      <c r="C160" s="139" t="s">
        <v>208</v>
      </c>
      <c r="D160" s="139" t="s">
        <v>140</v>
      </c>
      <c r="E160" s="140" t="s">
        <v>209</v>
      </c>
      <c r="F160" s="141" t="s">
        <v>210</v>
      </c>
      <c r="G160" s="142" t="s">
        <v>151</v>
      </c>
      <c r="H160" s="143">
        <v>198.78700000000001</v>
      </c>
      <c r="I160" s="144"/>
      <c r="J160" s="145">
        <f>ROUND(I160*H160,2)</f>
        <v>0</v>
      </c>
      <c r="K160" s="146"/>
      <c r="L160" s="31"/>
      <c r="M160" s="147" t="s">
        <v>1</v>
      </c>
      <c r="N160" s="148" t="s">
        <v>41</v>
      </c>
      <c r="P160" s="149">
        <f>O160*H160</f>
        <v>0</v>
      </c>
      <c r="Q160" s="149">
        <v>0</v>
      </c>
      <c r="R160" s="149">
        <f>Q160*H160</f>
        <v>0</v>
      </c>
      <c r="S160" s="149">
        <v>0</v>
      </c>
      <c r="T160" s="150">
        <f>S160*H160</f>
        <v>0</v>
      </c>
      <c r="AR160" s="151" t="s">
        <v>211</v>
      </c>
      <c r="AT160" s="151" t="s">
        <v>140</v>
      </c>
      <c r="AU160" s="151" t="s">
        <v>145</v>
      </c>
      <c r="AY160" s="16" t="s">
        <v>137</v>
      </c>
      <c r="BE160" s="152">
        <f>IF(N160="základná",J160,0)</f>
        <v>0</v>
      </c>
      <c r="BF160" s="152">
        <f>IF(N160="znížená",J160,0)</f>
        <v>0</v>
      </c>
      <c r="BG160" s="152">
        <f>IF(N160="zákl. prenesená",J160,0)</f>
        <v>0</v>
      </c>
      <c r="BH160" s="152">
        <f>IF(N160="zníž. prenesená",J160,0)</f>
        <v>0</v>
      </c>
      <c r="BI160" s="152">
        <f>IF(N160="nulová",J160,0)</f>
        <v>0</v>
      </c>
      <c r="BJ160" s="16" t="s">
        <v>145</v>
      </c>
      <c r="BK160" s="152">
        <f>ROUND(I160*H160,2)</f>
        <v>0</v>
      </c>
      <c r="BL160" s="16" t="s">
        <v>211</v>
      </c>
      <c r="BM160" s="151" t="s">
        <v>606</v>
      </c>
    </row>
    <row r="161" spans="2:65" s="12" customFormat="1" ht="11.25">
      <c r="B161" s="153"/>
      <c r="D161" s="154" t="s">
        <v>147</v>
      </c>
      <c r="E161" s="155" t="s">
        <v>1</v>
      </c>
      <c r="F161" s="156" t="s">
        <v>213</v>
      </c>
      <c r="H161" s="157">
        <v>198.78700000000001</v>
      </c>
      <c r="I161" s="158"/>
      <c r="L161" s="153"/>
      <c r="M161" s="159"/>
      <c r="T161" s="160"/>
      <c r="AT161" s="155" t="s">
        <v>147</v>
      </c>
      <c r="AU161" s="155" t="s">
        <v>145</v>
      </c>
      <c r="AV161" s="12" t="s">
        <v>145</v>
      </c>
      <c r="AW161" s="12" t="s">
        <v>31</v>
      </c>
      <c r="AX161" s="12" t="s">
        <v>83</v>
      </c>
      <c r="AY161" s="155" t="s">
        <v>137</v>
      </c>
    </row>
    <row r="162" spans="2:65" s="1" customFormat="1" ht="24.2" customHeight="1">
      <c r="B162" s="138"/>
      <c r="C162" s="161" t="s">
        <v>214</v>
      </c>
      <c r="D162" s="161" t="s">
        <v>173</v>
      </c>
      <c r="E162" s="162" t="s">
        <v>215</v>
      </c>
      <c r="F162" s="163" t="s">
        <v>216</v>
      </c>
      <c r="G162" s="164" t="s">
        <v>151</v>
      </c>
      <c r="H162" s="165">
        <v>228.60499999999999</v>
      </c>
      <c r="I162" s="166"/>
      <c r="J162" s="167">
        <f>ROUND(I162*H162,2)</f>
        <v>0</v>
      </c>
      <c r="K162" s="168"/>
      <c r="L162" s="169"/>
      <c r="M162" s="170" t="s">
        <v>1</v>
      </c>
      <c r="N162" s="171" t="s">
        <v>41</v>
      </c>
      <c r="P162" s="149">
        <f>O162*H162</f>
        <v>0</v>
      </c>
      <c r="Q162" s="149">
        <v>1.9E-3</v>
      </c>
      <c r="R162" s="149">
        <f>Q162*H162</f>
        <v>0.4343495</v>
      </c>
      <c r="S162" s="149">
        <v>0</v>
      </c>
      <c r="T162" s="150">
        <f>S162*H162</f>
        <v>0</v>
      </c>
      <c r="AR162" s="151" t="s">
        <v>217</v>
      </c>
      <c r="AT162" s="151" t="s">
        <v>173</v>
      </c>
      <c r="AU162" s="151" t="s">
        <v>145</v>
      </c>
      <c r="AY162" s="16" t="s">
        <v>137</v>
      </c>
      <c r="BE162" s="152">
        <f>IF(N162="základná",J162,0)</f>
        <v>0</v>
      </c>
      <c r="BF162" s="152">
        <f>IF(N162="znížená",J162,0)</f>
        <v>0</v>
      </c>
      <c r="BG162" s="152">
        <f>IF(N162="zákl. prenesená",J162,0)</f>
        <v>0</v>
      </c>
      <c r="BH162" s="152">
        <f>IF(N162="zníž. prenesená",J162,0)</f>
        <v>0</v>
      </c>
      <c r="BI162" s="152">
        <f>IF(N162="nulová",J162,0)</f>
        <v>0</v>
      </c>
      <c r="BJ162" s="16" t="s">
        <v>145</v>
      </c>
      <c r="BK162" s="152">
        <f>ROUND(I162*H162,2)</f>
        <v>0</v>
      </c>
      <c r="BL162" s="16" t="s">
        <v>211</v>
      </c>
      <c r="BM162" s="151" t="s">
        <v>607</v>
      </c>
    </row>
    <row r="163" spans="2:65" s="1" customFormat="1" ht="37.9" customHeight="1">
      <c r="B163" s="138"/>
      <c r="C163" s="139" t="s">
        <v>219</v>
      </c>
      <c r="D163" s="139" t="s">
        <v>140</v>
      </c>
      <c r="E163" s="140" t="s">
        <v>220</v>
      </c>
      <c r="F163" s="141" t="s">
        <v>221</v>
      </c>
      <c r="G163" s="142" t="s">
        <v>151</v>
      </c>
      <c r="H163" s="143">
        <v>172.31200000000001</v>
      </c>
      <c r="I163" s="144"/>
      <c r="J163" s="145">
        <f>ROUND(I163*H163,2)</f>
        <v>0</v>
      </c>
      <c r="K163" s="146"/>
      <c r="L163" s="31"/>
      <c r="M163" s="147" t="s">
        <v>1</v>
      </c>
      <c r="N163" s="148" t="s">
        <v>41</v>
      </c>
      <c r="P163" s="149">
        <f>O163*H163</f>
        <v>0</v>
      </c>
      <c r="Q163" s="149">
        <v>0</v>
      </c>
      <c r="R163" s="149">
        <f>Q163*H163</f>
        <v>0</v>
      </c>
      <c r="S163" s="149">
        <v>0</v>
      </c>
      <c r="T163" s="150">
        <f>S163*H163</f>
        <v>0</v>
      </c>
      <c r="AR163" s="151" t="s">
        <v>211</v>
      </c>
      <c r="AT163" s="151" t="s">
        <v>140</v>
      </c>
      <c r="AU163" s="151" t="s">
        <v>145</v>
      </c>
      <c r="AY163" s="16" t="s">
        <v>137</v>
      </c>
      <c r="BE163" s="152">
        <f>IF(N163="základná",J163,0)</f>
        <v>0</v>
      </c>
      <c r="BF163" s="152">
        <f>IF(N163="znížená",J163,0)</f>
        <v>0</v>
      </c>
      <c r="BG163" s="152">
        <f>IF(N163="zákl. prenesená",J163,0)</f>
        <v>0</v>
      </c>
      <c r="BH163" s="152">
        <f>IF(N163="zníž. prenesená",J163,0)</f>
        <v>0</v>
      </c>
      <c r="BI163" s="152">
        <f>IF(N163="nulová",J163,0)</f>
        <v>0</v>
      </c>
      <c r="BJ163" s="16" t="s">
        <v>145</v>
      </c>
      <c r="BK163" s="152">
        <f>ROUND(I163*H163,2)</f>
        <v>0</v>
      </c>
      <c r="BL163" s="16" t="s">
        <v>211</v>
      </c>
      <c r="BM163" s="151" t="s">
        <v>608</v>
      </c>
    </row>
    <row r="164" spans="2:65" s="12" customFormat="1" ht="11.25">
      <c r="B164" s="153"/>
      <c r="D164" s="154" t="s">
        <v>147</v>
      </c>
      <c r="E164" s="155" t="s">
        <v>1</v>
      </c>
      <c r="F164" s="156" t="s">
        <v>223</v>
      </c>
      <c r="H164" s="157">
        <v>172.31200000000001</v>
      </c>
      <c r="I164" s="158"/>
      <c r="L164" s="153"/>
      <c r="M164" s="159"/>
      <c r="T164" s="160"/>
      <c r="AT164" s="155" t="s">
        <v>147</v>
      </c>
      <c r="AU164" s="155" t="s">
        <v>145</v>
      </c>
      <c r="AV164" s="12" t="s">
        <v>145</v>
      </c>
      <c r="AW164" s="12" t="s">
        <v>31</v>
      </c>
      <c r="AX164" s="12" t="s">
        <v>83</v>
      </c>
      <c r="AY164" s="155" t="s">
        <v>137</v>
      </c>
    </row>
    <row r="165" spans="2:65" s="1" customFormat="1" ht="24.2" customHeight="1">
      <c r="B165" s="138"/>
      <c r="C165" s="161" t="s">
        <v>211</v>
      </c>
      <c r="D165" s="161" t="s">
        <v>173</v>
      </c>
      <c r="E165" s="162" t="s">
        <v>215</v>
      </c>
      <c r="F165" s="163" t="s">
        <v>216</v>
      </c>
      <c r="G165" s="164" t="s">
        <v>151</v>
      </c>
      <c r="H165" s="165">
        <v>227.88300000000001</v>
      </c>
      <c r="I165" s="166"/>
      <c r="J165" s="167">
        <f>ROUND(I165*H165,2)</f>
        <v>0</v>
      </c>
      <c r="K165" s="168"/>
      <c r="L165" s="169"/>
      <c r="M165" s="170" t="s">
        <v>1</v>
      </c>
      <c r="N165" s="171" t="s">
        <v>41</v>
      </c>
      <c r="P165" s="149">
        <f>O165*H165</f>
        <v>0</v>
      </c>
      <c r="Q165" s="149">
        <v>1.9E-3</v>
      </c>
      <c r="R165" s="149">
        <f>Q165*H165</f>
        <v>0.43297770000000002</v>
      </c>
      <c r="S165" s="149">
        <v>0</v>
      </c>
      <c r="T165" s="150">
        <f>S165*H165</f>
        <v>0</v>
      </c>
      <c r="AR165" s="151" t="s">
        <v>217</v>
      </c>
      <c r="AT165" s="151" t="s">
        <v>173</v>
      </c>
      <c r="AU165" s="151" t="s">
        <v>145</v>
      </c>
      <c r="AY165" s="16" t="s">
        <v>137</v>
      </c>
      <c r="BE165" s="152">
        <f>IF(N165="základná",J165,0)</f>
        <v>0</v>
      </c>
      <c r="BF165" s="152">
        <f>IF(N165="znížená",J165,0)</f>
        <v>0</v>
      </c>
      <c r="BG165" s="152">
        <f>IF(N165="zákl. prenesená",J165,0)</f>
        <v>0</v>
      </c>
      <c r="BH165" s="152">
        <f>IF(N165="zníž. prenesená",J165,0)</f>
        <v>0</v>
      </c>
      <c r="BI165" s="152">
        <f>IF(N165="nulová",J165,0)</f>
        <v>0</v>
      </c>
      <c r="BJ165" s="16" t="s">
        <v>145</v>
      </c>
      <c r="BK165" s="152">
        <f>ROUND(I165*H165,2)</f>
        <v>0</v>
      </c>
      <c r="BL165" s="16" t="s">
        <v>211</v>
      </c>
      <c r="BM165" s="151" t="s">
        <v>609</v>
      </c>
    </row>
    <row r="166" spans="2:65" s="12" customFormat="1" ht="11.25">
      <c r="B166" s="153"/>
      <c r="D166" s="154" t="s">
        <v>147</v>
      </c>
      <c r="F166" s="156" t="s">
        <v>225</v>
      </c>
      <c r="H166" s="157">
        <v>227.88300000000001</v>
      </c>
      <c r="I166" s="158"/>
      <c r="L166" s="153"/>
      <c r="M166" s="159"/>
      <c r="T166" s="160"/>
      <c r="AT166" s="155" t="s">
        <v>147</v>
      </c>
      <c r="AU166" s="155" t="s">
        <v>145</v>
      </c>
      <c r="AV166" s="12" t="s">
        <v>145</v>
      </c>
      <c r="AW166" s="12" t="s">
        <v>3</v>
      </c>
      <c r="AX166" s="12" t="s">
        <v>83</v>
      </c>
      <c r="AY166" s="155" t="s">
        <v>137</v>
      </c>
    </row>
    <row r="167" spans="2:65" s="1" customFormat="1" ht="21.75" customHeight="1">
      <c r="B167" s="138"/>
      <c r="C167" s="161" t="s">
        <v>226</v>
      </c>
      <c r="D167" s="161" t="s">
        <v>173</v>
      </c>
      <c r="E167" s="162" t="s">
        <v>227</v>
      </c>
      <c r="F167" s="163" t="s">
        <v>228</v>
      </c>
      <c r="G167" s="164" t="s">
        <v>229</v>
      </c>
      <c r="H167" s="165">
        <v>541.05999999999995</v>
      </c>
      <c r="I167" s="166"/>
      <c r="J167" s="167">
        <f t="shared" ref="J167:J173" si="0">ROUND(I167*H167,2)</f>
        <v>0</v>
      </c>
      <c r="K167" s="168"/>
      <c r="L167" s="169"/>
      <c r="M167" s="170" t="s">
        <v>1</v>
      </c>
      <c r="N167" s="171" t="s">
        <v>41</v>
      </c>
      <c r="P167" s="149">
        <f t="shared" ref="P167:P173" si="1">O167*H167</f>
        <v>0</v>
      </c>
      <c r="Q167" s="149">
        <v>1.4999999999999999E-4</v>
      </c>
      <c r="R167" s="149">
        <f t="shared" ref="R167:R173" si="2">Q167*H167</f>
        <v>8.1158999999999981E-2</v>
      </c>
      <c r="S167" s="149">
        <v>0</v>
      </c>
      <c r="T167" s="150">
        <f t="shared" ref="T167:T173" si="3">S167*H167</f>
        <v>0</v>
      </c>
      <c r="AR167" s="151" t="s">
        <v>217</v>
      </c>
      <c r="AT167" s="151" t="s">
        <v>173</v>
      </c>
      <c r="AU167" s="151" t="s">
        <v>145</v>
      </c>
      <c r="AY167" s="16" t="s">
        <v>137</v>
      </c>
      <c r="BE167" s="152">
        <f t="shared" ref="BE167:BE173" si="4">IF(N167="základná",J167,0)</f>
        <v>0</v>
      </c>
      <c r="BF167" s="152">
        <f t="shared" ref="BF167:BF173" si="5">IF(N167="znížená",J167,0)</f>
        <v>0</v>
      </c>
      <c r="BG167" s="152">
        <f t="shared" ref="BG167:BG173" si="6">IF(N167="zákl. prenesená",J167,0)</f>
        <v>0</v>
      </c>
      <c r="BH167" s="152">
        <f t="shared" ref="BH167:BH173" si="7">IF(N167="zníž. prenesená",J167,0)</f>
        <v>0</v>
      </c>
      <c r="BI167" s="152">
        <f t="shared" ref="BI167:BI173" si="8">IF(N167="nulová",J167,0)</f>
        <v>0</v>
      </c>
      <c r="BJ167" s="16" t="s">
        <v>145</v>
      </c>
      <c r="BK167" s="152">
        <f t="shared" ref="BK167:BK173" si="9">ROUND(I167*H167,2)</f>
        <v>0</v>
      </c>
      <c r="BL167" s="16" t="s">
        <v>211</v>
      </c>
      <c r="BM167" s="151" t="s">
        <v>610</v>
      </c>
    </row>
    <row r="168" spans="2:65" s="1" customFormat="1" ht="21.75" customHeight="1">
      <c r="B168" s="138"/>
      <c r="C168" s="139" t="s">
        <v>231</v>
      </c>
      <c r="D168" s="139" t="s">
        <v>140</v>
      </c>
      <c r="E168" s="140" t="s">
        <v>232</v>
      </c>
      <c r="F168" s="141" t="s">
        <v>233</v>
      </c>
      <c r="G168" s="142" t="s">
        <v>229</v>
      </c>
      <c r="H168" s="143">
        <v>4</v>
      </c>
      <c r="I168" s="144"/>
      <c r="J168" s="145">
        <f t="shared" si="0"/>
        <v>0</v>
      </c>
      <c r="K168" s="146"/>
      <c r="L168" s="31"/>
      <c r="M168" s="147" t="s">
        <v>1</v>
      </c>
      <c r="N168" s="148" t="s">
        <v>41</v>
      </c>
      <c r="P168" s="149">
        <f t="shared" si="1"/>
        <v>0</v>
      </c>
      <c r="Q168" s="149">
        <v>7.9999999999999996E-6</v>
      </c>
      <c r="R168" s="149">
        <f t="shared" si="2"/>
        <v>3.1999999999999999E-5</v>
      </c>
      <c r="S168" s="149">
        <v>0</v>
      </c>
      <c r="T168" s="150">
        <f t="shared" si="3"/>
        <v>0</v>
      </c>
      <c r="AR168" s="151" t="s">
        <v>211</v>
      </c>
      <c r="AT168" s="151" t="s">
        <v>140</v>
      </c>
      <c r="AU168" s="151" t="s">
        <v>145</v>
      </c>
      <c r="AY168" s="16" t="s">
        <v>137</v>
      </c>
      <c r="BE168" s="152">
        <f t="shared" si="4"/>
        <v>0</v>
      </c>
      <c r="BF168" s="152">
        <f t="shared" si="5"/>
        <v>0</v>
      </c>
      <c r="BG168" s="152">
        <f t="shared" si="6"/>
        <v>0</v>
      </c>
      <c r="BH168" s="152">
        <f t="shared" si="7"/>
        <v>0</v>
      </c>
      <c r="BI168" s="152">
        <f t="shared" si="8"/>
        <v>0</v>
      </c>
      <c r="BJ168" s="16" t="s">
        <v>145</v>
      </c>
      <c r="BK168" s="152">
        <f t="shared" si="9"/>
        <v>0</v>
      </c>
      <c r="BL168" s="16" t="s">
        <v>211</v>
      </c>
      <c r="BM168" s="151" t="s">
        <v>611</v>
      </c>
    </row>
    <row r="169" spans="2:65" s="1" customFormat="1" ht="24.2" customHeight="1">
      <c r="B169" s="138"/>
      <c r="C169" s="161" t="s">
        <v>235</v>
      </c>
      <c r="D169" s="161" t="s">
        <v>173</v>
      </c>
      <c r="E169" s="162" t="s">
        <v>236</v>
      </c>
      <c r="F169" s="163" t="s">
        <v>237</v>
      </c>
      <c r="G169" s="164" t="s">
        <v>151</v>
      </c>
      <c r="H169" s="165">
        <v>1.6</v>
      </c>
      <c r="I169" s="166"/>
      <c r="J169" s="167">
        <f t="shared" si="0"/>
        <v>0</v>
      </c>
      <c r="K169" s="168"/>
      <c r="L169" s="169"/>
      <c r="M169" s="170" t="s">
        <v>1</v>
      </c>
      <c r="N169" s="171" t="s">
        <v>41</v>
      </c>
      <c r="P169" s="149">
        <f t="shared" si="1"/>
        <v>0</v>
      </c>
      <c r="Q169" s="149">
        <v>2.2000000000000001E-3</v>
      </c>
      <c r="R169" s="149">
        <f t="shared" si="2"/>
        <v>3.5200000000000006E-3</v>
      </c>
      <c r="S169" s="149">
        <v>0</v>
      </c>
      <c r="T169" s="150">
        <f t="shared" si="3"/>
        <v>0</v>
      </c>
      <c r="AR169" s="151" t="s">
        <v>217</v>
      </c>
      <c r="AT169" s="151" t="s">
        <v>173</v>
      </c>
      <c r="AU169" s="151" t="s">
        <v>145</v>
      </c>
      <c r="AY169" s="16" t="s">
        <v>137</v>
      </c>
      <c r="BE169" s="152">
        <f t="shared" si="4"/>
        <v>0</v>
      </c>
      <c r="BF169" s="152">
        <f t="shared" si="5"/>
        <v>0</v>
      </c>
      <c r="BG169" s="152">
        <f t="shared" si="6"/>
        <v>0</v>
      </c>
      <c r="BH169" s="152">
        <f t="shared" si="7"/>
        <v>0</v>
      </c>
      <c r="BI169" s="152">
        <f t="shared" si="8"/>
        <v>0</v>
      </c>
      <c r="BJ169" s="16" t="s">
        <v>145</v>
      </c>
      <c r="BK169" s="152">
        <f t="shared" si="9"/>
        <v>0</v>
      </c>
      <c r="BL169" s="16" t="s">
        <v>211</v>
      </c>
      <c r="BM169" s="151" t="s">
        <v>612</v>
      </c>
    </row>
    <row r="170" spans="2:65" s="1" customFormat="1" ht="24.2" customHeight="1">
      <c r="B170" s="138"/>
      <c r="C170" s="161" t="s">
        <v>7</v>
      </c>
      <c r="D170" s="161" t="s">
        <v>173</v>
      </c>
      <c r="E170" s="162" t="s">
        <v>239</v>
      </c>
      <c r="F170" s="163" t="s">
        <v>240</v>
      </c>
      <c r="G170" s="164" t="s">
        <v>229</v>
      </c>
      <c r="H170" s="165">
        <v>4</v>
      </c>
      <c r="I170" s="166"/>
      <c r="J170" s="167">
        <f t="shared" si="0"/>
        <v>0</v>
      </c>
      <c r="K170" s="168"/>
      <c r="L170" s="169"/>
      <c r="M170" s="170" t="s">
        <v>1</v>
      </c>
      <c r="N170" s="171" t="s">
        <v>41</v>
      </c>
      <c r="P170" s="149">
        <f t="shared" si="1"/>
        <v>0</v>
      </c>
      <c r="Q170" s="149">
        <v>3.8000000000000002E-4</v>
      </c>
      <c r="R170" s="149">
        <f t="shared" si="2"/>
        <v>1.5200000000000001E-3</v>
      </c>
      <c r="S170" s="149">
        <v>0</v>
      </c>
      <c r="T170" s="150">
        <f t="shared" si="3"/>
        <v>0</v>
      </c>
      <c r="AR170" s="151" t="s">
        <v>217</v>
      </c>
      <c r="AT170" s="151" t="s">
        <v>173</v>
      </c>
      <c r="AU170" s="151" t="s">
        <v>145</v>
      </c>
      <c r="AY170" s="16" t="s">
        <v>137</v>
      </c>
      <c r="BE170" s="152">
        <f t="shared" si="4"/>
        <v>0</v>
      </c>
      <c r="BF170" s="152">
        <f t="shared" si="5"/>
        <v>0</v>
      </c>
      <c r="BG170" s="152">
        <f t="shared" si="6"/>
        <v>0</v>
      </c>
      <c r="BH170" s="152">
        <f t="shared" si="7"/>
        <v>0</v>
      </c>
      <c r="BI170" s="152">
        <f t="shared" si="8"/>
        <v>0</v>
      </c>
      <c r="BJ170" s="16" t="s">
        <v>145</v>
      </c>
      <c r="BK170" s="152">
        <f t="shared" si="9"/>
        <v>0</v>
      </c>
      <c r="BL170" s="16" t="s">
        <v>211</v>
      </c>
      <c r="BM170" s="151" t="s">
        <v>613</v>
      </c>
    </row>
    <row r="171" spans="2:65" s="1" customFormat="1" ht="16.5" customHeight="1">
      <c r="B171" s="138"/>
      <c r="C171" s="161" t="s">
        <v>242</v>
      </c>
      <c r="D171" s="161" t="s">
        <v>173</v>
      </c>
      <c r="E171" s="162" t="s">
        <v>243</v>
      </c>
      <c r="F171" s="163" t="s">
        <v>244</v>
      </c>
      <c r="G171" s="164" t="s">
        <v>229</v>
      </c>
      <c r="H171" s="165">
        <v>20</v>
      </c>
      <c r="I171" s="166"/>
      <c r="J171" s="167">
        <f t="shared" si="0"/>
        <v>0</v>
      </c>
      <c r="K171" s="168"/>
      <c r="L171" s="169"/>
      <c r="M171" s="170" t="s">
        <v>1</v>
      </c>
      <c r="N171" s="171" t="s">
        <v>41</v>
      </c>
      <c r="P171" s="149">
        <f t="shared" si="1"/>
        <v>0</v>
      </c>
      <c r="Q171" s="149">
        <v>3.5E-4</v>
      </c>
      <c r="R171" s="149">
        <f t="shared" si="2"/>
        <v>7.0000000000000001E-3</v>
      </c>
      <c r="S171" s="149">
        <v>0</v>
      </c>
      <c r="T171" s="150">
        <f t="shared" si="3"/>
        <v>0</v>
      </c>
      <c r="AR171" s="151" t="s">
        <v>217</v>
      </c>
      <c r="AT171" s="151" t="s">
        <v>173</v>
      </c>
      <c r="AU171" s="151" t="s">
        <v>145</v>
      </c>
      <c r="AY171" s="16" t="s">
        <v>137</v>
      </c>
      <c r="BE171" s="152">
        <f t="shared" si="4"/>
        <v>0</v>
      </c>
      <c r="BF171" s="152">
        <f t="shared" si="5"/>
        <v>0</v>
      </c>
      <c r="BG171" s="152">
        <f t="shared" si="6"/>
        <v>0</v>
      </c>
      <c r="BH171" s="152">
        <f t="shared" si="7"/>
        <v>0</v>
      </c>
      <c r="BI171" s="152">
        <f t="shared" si="8"/>
        <v>0</v>
      </c>
      <c r="BJ171" s="16" t="s">
        <v>145</v>
      </c>
      <c r="BK171" s="152">
        <f t="shared" si="9"/>
        <v>0</v>
      </c>
      <c r="BL171" s="16" t="s">
        <v>211</v>
      </c>
      <c r="BM171" s="151" t="s">
        <v>614</v>
      </c>
    </row>
    <row r="172" spans="2:65" s="1" customFormat="1" ht="24.2" customHeight="1">
      <c r="B172" s="138"/>
      <c r="C172" s="139" t="s">
        <v>246</v>
      </c>
      <c r="D172" s="139" t="s">
        <v>140</v>
      </c>
      <c r="E172" s="140" t="s">
        <v>247</v>
      </c>
      <c r="F172" s="141" t="s">
        <v>248</v>
      </c>
      <c r="G172" s="142" t="s">
        <v>151</v>
      </c>
      <c r="H172" s="143">
        <v>185</v>
      </c>
      <c r="I172" s="144"/>
      <c r="J172" s="145">
        <f t="shared" si="0"/>
        <v>0</v>
      </c>
      <c r="K172" s="146"/>
      <c r="L172" s="31"/>
      <c r="M172" s="147" t="s">
        <v>1</v>
      </c>
      <c r="N172" s="148" t="s">
        <v>41</v>
      </c>
      <c r="P172" s="149">
        <f t="shared" si="1"/>
        <v>0</v>
      </c>
      <c r="Q172" s="149">
        <v>0</v>
      </c>
      <c r="R172" s="149">
        <f t="shared" si="2"/>
        <v>0</v>
      </c>
      <c r="S172" s="149">
        <v>0</v>
      </c>
      <c r="T172" s="150">
        <f t="shared" si="3"/>
        <v>0</v>
      </c>
      <c r="AR172" s="151" t="s">
        <v>211</v>
      </c>
      <c r="AT172" s="151" t="s">
        <v>140</v>
      </c>
      <c r="AU172" s="151" t="s">
        <v>145</v>
      </c>
      <c r="AY172" s="16" t="s">
        <v>137</v>
      </c>
      <c r="BE172" s="152">
        <f t="shared" si="4"/>
        <v>0</v>
      </c>
      <c r="BF172" s="152">
        <f t="shared" si="5"/>
        <v>0</v>
      </c>
      <c r="BG172" s="152">
        <f t="shared" si="6"/>
        <v>0</v>
      </c>
      <c r="BH172" s="152">
        <f t="shared" si="7"/>
        <v>0</v>
      </c>
      <c r="BI172" s="152">
        <f t="shared" si="8"/>
        <v>0</v>
      </c>
      <c r="BJ172" s="16" t="s">
        <v>145</v>
      </c>
      <c r="BK172" s="152">
        <f t="shared" si="9"/>
        <v>0</v>
      </c>
      <c r="BL172" s="16" t="s">
        <v>211</v>
      </c>
      <c r="BM172" s="151" t="s">
        <v>615</v>
      </c>
    </row>
    <row r="173" spans="2:65" s="1" customFormat="1" ht="16.5" customHeight="1">
      <c r="B173" s="138"/>
      <c r="C173" s="161" t="s">
        <v>250</v>
      </c>
      <c r="D173" s="161" t="s">
        <v>173</v>
      </c>
      <c r="E173" s="162" t="s">
        <v>251</v>
      </c>
      <c r="F173" s="163" t="s">
        <v>252</v>
      </c>
      <c r="G173" s="164" t="s">
        <v>151</v>
      </c>
      <c r="H173" s="165">
        <v>212.75</v>
      </c>
      <c r="I173" s="166"/>
      <c r="J173" s="167">
        <f t="shared" si="0"/>
        <v>0</v>
      </c>
      <c r="K173" s="168"/>
      <c r="L173" s="169"/>
      <c r="M173" s="170" t="s">
        <v>1</v>
      </c>
      <c r="N173" s="171" t="s">
        <v>41</v>
      </c>
      <c r="P173" s="149">
        <f t="shared" si="1"/>
        <v>0</v>
      </c>
      <c r="Q173" s="149">
        <v>2.9999999999999997E-4</v>
      </c>
      <c r="R173" s="149">
        <f t="shared" si="2"/>
        <v>6.3824999999999993E-2</v>
      </c>
      <c r="S173" s="149">
        <v>0</v>
      </c>
      <c r="T173" s="150">
        <f t="shared" si="3"/>
        <v>0</v>
      </c>
      <c r="AR173" s="151" t="s">
        <v>217</v>
      </c>
      <c r="AT173" s="151" t="s">
        <v>173</v>
      </c>
      <c r="AU173" s="151" t="s">
        <v>145</v>
      </c>
      <c r="AY173" s="16" t="s">
        <v>137</v>
      </c>
      <c r="BE173" s="152">
        <f t="shared" si="4"/>
        <v>0</v>
      </c>
      <c r="BF173" s="152">
        <f t="shared" si="5"/>
        <v>0</v>
      </c>
      <c r="BG173" s="152">
        <f t="shared" si="6"/>
        <v>0</v>
      </c>
      <c r="BH173" s="152">
        <f t="shared" si="7"/>
        <v>0</v>
      </c>
      <c r="BI173" s="152">
        <f t="shared" si="8"/>
        <v>0</v>
      </c>
      <c r="BJ173" s="16" t="s">
        <v>145</v>
      </c>
      <c r="BK173" s="152">
        <f t="shared" si="9"/>
        <v>0</v>
      </c>
      <c r="BL173" s="16" t="s">
        <v>211</v>
      </c>
      <c r="BM173" s="151" t="s">
        <v>616</v>
      </c>
    </row>
    <row r="174" spans="2:65" s="12" customFormat="1" ht="11.25">
      <c r="B174" s="153"/>
      <c r="D174" s="154" t="s">
        <v>147</v>
      </c>
      <c r="F174" s="156" t="s">
        <v>254</v>
      </c>
      <c r="H174" s="157">
        <v>212.75</v>
      </c>
      <c r="I174" s="158"/>
      <c r="L174" s="153"/>
      <c r="M174" s="159"/>
      <c r="T174" s="160"/>
      <c r="AT174" s="155" t="s">
        <v>147</v>
      </c>
      <c r="AU174" s="155" t="s">
        <v>145</v>
      </c>
      <c r="AV174" s="12" t="s">
        <v>145</v>
      </c>
      <c r="AW174" s="12" t="s">
        <v>3</v>
      </c>
      <c r="AX174" s="12" t="s">
        <v>83</v>
      </c>
      <c r="AY174" s="155" t="s">
        <v>137</v>
      </c>
    </row>
    <row r="175" spans="2:65" s="1" customFormat="1" ht="24.2" customHeight="1">
      <c r="B175" s="138"/>
      <c r="C175" s="139" t="s">
        <v>255</v>
      </c>
      <c r="D175" s="139" t="s">
        <v>140</v>
      </c>
      <c r="E175" s="140" t="s">
        <v>256</v>
      </c>
      <c r="F175" s="141" t="s">
        <v>257</v>
      </c>
      <c r="G175" s="142" t="s">
        <v>159</v>
      </c>
      <c r="H175" s="143">
        <v>1.024</v>
      </c>
      <c r="I175" s="144"/>
      <c r="J175" s="145">
        <f>ROUND(I175*H175,2)</f>
        <v>0</v>
      </c>
      <c r="K175" s="146"/>
      <c r="L175" s="31"/>
      <c r="M175" s="147" t="s">
        <v>1</v>
      </c>
      <c r="N175" s="148" t="s">
        <v>41</v>
      </c>
      <c r="P175" s="149">
        <f>O175*H175</f>
        <v>0</v>
      </c>
      <c r="Q175" s="149">
        <v>0</v>
      </c>
      <c r="R175" s="149">
        <f>Q175*H175</f>
        <v>0</v>
      </c>
      <c r="S175" s="149">
        <v>0</v>
      </c>
      <c r="T175" s="150">
        <f>S175*H175</f>
        <v>0</v>
      </c>
      <c r="AR175" s="151" t="s">
        <v>211</v>
      </c>
      <c r="AT175" s="151" t="s">
        <v>140</v>
      </c>
      <c r="AU175" s="151" t="s">
        <v>145</v>
      </c>
      <c r="AY175" s="16" t="s">
        <v>137</v>
      </c>
      <c r="BE175" s="152">
        <f>IF(N175="základná",J175,0)</f>
        <v>0</v>
      </c>
      <c r="BF175" s="152">
        <f>IF(N175="znížená",J175,0)</f>
        <v>0</v>
      </c>
      <c r="BG175" s="152">
        <f>IF(N175="zákl. prenesená",J175,0)</f>
        <v>0</v>
      </c>
      <c r="BH175" s="152">
        <f>IF(N175="zníž. prenesená",J175,0)</f>
        <v>0</v>
      </c>
      <c r="BI175" s="152">
        <f>IF(N175="nulová",J175,0)</f>
        <v>0</v>
      </c>
      <c r="BJ175" s="16" t="s">
        <v>145</v>
      </c>
      <c r="BK175" s="152">
        <f>ROUND(I175*H175,2)</f>
        <v>0</v>
      </c>
      <c r="BL175" s="16" t="s">
        <v>211</v>
      </c>
      <c r="BM175" s="151" t="s">
        <v>617</v>
      </c>
    </row>
    <row r="176" spans="2:65" s="11" customFormat="1" ht="22.9" customHeight="1">
      <c r="B176" s="126"/>
      <c r="D176" s="127" t="s">
        <v>74</v>
      </c>
      <c r="E176" s="136" t="s">
        <v>259</v>
      </c>
      <c r="F176" s="136" t="s">
        <v>260</v>
      </c>
      <c r="I176" s="129"/>
      <c r="J176" s="137">
        <f>BK176</f>
        <v>0</v>
      </c>
      <c r="L176" s="126"/>
      <c r="M176" s="131"/>
      <c r="P176" s="132">
        <f>SUM(P177:P181)</f>
        <v>0</v>
      </c>
      <c r="R176" s="132">
        <f>SUM(R177:R181)</f>
        <v>2.5777959200000002</v>
      </c>
      <c r="T176" s="133">
        <f>SUM(T177:T181)</f>
        <v>0</v>
      </c>
      <c r="AR176" s="127" t="s">
        <v>145</v>
      </c>
      <c r="AT176" s="134" t="s">
        <v>74</v>
      </c>
      <c r="AU176" s="134" t="s">
        <v>83</v>
      </c>
      <c r="AY176" s="127" t="s">
        <v>137</v>
      </c>
      <c r="BK176" s="135">
        <f>SUM(BK177:BK181)</f>
        <v>0</v>
      </c>
    </row>
    <row r="177" spans="2:65" s="1" customFormat="1" ht="24.2" customHeight="1">
      <c r="B177" s="138"/>
      <c r="C177" s="139" t="s">
        <v>261</v>
      </c>
      <c r="D177" s="139" t="s">
        <v>140</v>
      </c>
      <c r="E177" s="140" t="s">
        <v>262</v>
      </c>
      <c r="F177" s="141" t="s">
        <v>263</v>
      </c>
      <c r="G177" s="142" t="s">
        <v>151</v>
      </c>
      <c r="H177" s="143">
        <v>172.31200000000001</v>
      </c>
      <c r="I177" s="144"/>
      <c r="J177" s="145">
        <f>ROUND(I177*H177,2)</f>
        <v>0</v>
      </c>
      <c r="K177" s="146"/>
      <c r="L177" s="31"/>
      <c r="M177" s="147" t="s">
        <v>1</v>
      </c>
      <c r="N177" s="148" t="s">
        <v>41</v>
      </c>
      <c r="P177" s="149">
        <f>O177*H177</f>
        <v>0</v>
      </c>
      <c r="Q177" s="149">
        <v>1.16E-3</v>
      </c>
      <c r="R177" s="149">
        <f>Q177*H177</f>
        <v>0.19988192000000002</v>
      </c>
      <c r="S177" s="149">
        <v>0</v>
      </c>
      <c r="T177" s="150">
        <f>S177*H177</f>
        <v>0</v>
      </c>
      <c r="AR177" s="151" t="s">
        <v>211</v>
      </c>
      <c r="AT177" s="151" t="s">
        <v>140</v>
      </c>
      <c r="AU177" s="151" t="s">
        <v>145</v>
      </c>
      <c r="AY177" s="16" t="s">
        <v>137</v>
      </c>
      <c r="BE177" s="152">
        <f>IF(N177="základná",J177,0)</f>
        <v>0</v>
      </c>
      <c r="BF177" s="152">
        <f>IF(N177="znížená",J177,0)</f>
        <v>0</v>
      </c>
      <c r="BG177" s="152">
        <f>IF(N177="zákl. prenesená",J177,0)</f>
        <v>0</v>
      </c>
      <c r="BH177" s="152">
        <f>IF(N177="zníž. prenesená",J177,0)</f>
        <v>0</v>
      </c>
      <c r="BI177" s="152">
        <f>IF(N177="nulová",J177,0)</f>
        <v>0</v>
      </c>
      <c r="BJ177" s="16" t="s">
        <v>145</v>
      </c>
      <c r="BK177" s="152">
        <f>ROUND(I177*H177,2)</f>
        <v>0</v>
      </c>
      <c r="BL177" s="16" t="s">
        <v>211</v>
      </c>
      <c r="BM177" s="151" t="s">
        <v>618</v>
      </c>
    </row>
    <row r="178" spans="2:65" s="12" customFormat="1" ht="11.25">
      <c r="B178" s="153"/>
      <c r="D178" s="154" t="s">
        <v>147</v>
      </c>
      <c r="E178" s="155" t="s">
        <v>1</v>
      </c>
      <c r="F178" s="156" t="s">
        <v>223</v>
      </c>
      <c r="H178" s="157">
        <v>172.31200000000001</v>
      </c>
      <c r="I178" s="158"/>
      <c r="L178" s="153"/>
      <c r="M178" s="159"/>
      <c r="T178" s="160"/>
      <c r="AT178" s="155" t="s">
        <v>147</v>
      </c>
      <c r="AU178" s="155" t="s">
        <v>145</v>
      </c>
      <c r="AV178" s="12" t="s">
        <v>145</v>
      </c>
      <c r="AW178" s="12" t="s">
        <v>31</v>
      </c>
      <c r="AX178" s="12" t="s">
        <v>83</v>
      </c>
      <c r="AY178" s="155" t="s">
        <v>137</v>
      </c>
    </row>
    <row r="179" spans="2:65" s="1" customFormat="1" ht="24.2" customHeight="1">
      <c r="B179" s="138"/>
      <c r="C179" s="161" t="s">
        <v>265</v>
      </c>
      <c r="D179" s="161" t="s">
        <v>173</v>
      </c>
      <c r="E179" s="162" t="s">
        <v>266</v>
      </c>
      <c r="F179" s="163" t="s">
        <v>267</v>
      </c>
      <c r="G179" s="164" t="s">
        <v>151</v>
      </c>
      <c r="H179" s="165">
        <v>396.31900000000002</v>
      </c>
      <c r="I179" s="166"/>
      <c r="J179" s="167">
        <f>ROUND(I179*H179,2)</f>
        <v>0</v>
      </c>
      <c r="K179" s="168"/>
      <c r="L179" s="169"/>
      <c r="M179" s="170" t="s">
        <v>1</v>
      </c>
      <c r="N179" s="171" t="s">
        <v>41</v>
      </c>
      <c r="P179" s="149">
        <f>O179*H179</f>
        <v>0</v>
      </c>
      <c r="Q179" s="149">
        <v>6.0000000000000001E-3</v>
      </c>
      <c r="R179" s="149">
        <f>Q179*H179</f>
        <v>2.3779140000000001</v>
      </c>
      <c r="S179" s="149">
        <v>0</v>
      </c>
      <c r="T179" s="150">
        <f>S179*H179</f>
        <v>0</v>
      </c>
      <c r="AR179" s="151" t="s">
        <v>217</v>
      </c>
      <c r="AT179" s="151" t="s">
        <v>173</v>
      </c>
      <c r="AU179" s="151" t="s">
        <v>145</v>
      </c>
      <c r="AY179" s="16" t="s">
        <v>137</v>
      </c>
      <c r="BE179" s="152">
        <f>IF(N179="základná",J179,0)</f>
        <v>0</v>
      </c>
      <c r="BF179" s="152">
        <f>IF(N179="znížená",J179,0)</f>
        <v>0</v>
      </c>
      <c r="BG179" s="152">
        <f>IF(N179="zákl. prenesená",J179,0)</f>
        <v>0</v>
      </c>
      <c r="BH179" s="152">
        <f>IF(N179="zníž. prenesená",J179,0)</f>
        <v>0</v>
      </c>
      <c r="BI179" s="152">
        <f>IF(N179="nulová",J179,0)</f>
        <v>0</v>
      </c>
      <c r="BJ179" s="16" t="s">
        <v>145</v>
      </c>
      <c r="BK179" s="152">
        <f>ROUND(I179*H179,2)</f>
        <v>0</v>
      </c>
      <c r="BL179" s="16" t="s">
        <v>211</v>
      </c>
      <c r="BM179" s="151" t="s">
        <v>619</v>
      </c>
    </row>
    <row r="180" spans="2:65" s="12" customFormat="1" ht="11.25">
      <c r="B180" s="153"/>
      <c r="D180" s="154" t="s">
        <v>147</v>
      </c>
      <c r="E180" s="155" t="s">
        <v>1</v>
      </c>
      <c r="F180" s="156" t="s">
        <v>269</v>
      </c>
      <c r="H180" s="157">
        <v>396.31900000000002</v>
      </c>
      <c r="I180" s="158"/>
      <c r="L180" s="153"/>
      <c r="M180" s="159"/>
      <c r="T180" s="160"/>
      <c r="AT180" s="155" t="s">
        <v>147</v>
      </c>
      <c r="AU180" s="155" t="s">
        <v>145</v>
      </c>
      <c r="AV180" s="12" t="s">
        <v>145</v>
      </c>
      <c r="AW180" s="12" t="s">
        <v>31</v>
      </c>
      <c r="AX180" s="12" t="s">
        <v>83</v>
      </c>
      <c r="AY180" s="155" t="s">
        <v>137</v>
      </c>
    </row>
    <row r="181" spans="2:65" s="1" customFormat="1" ht="24.2" customHeight="1">
      <c r="B181" s="138"/>
      <c r="C181" s="139" t="s">
        <v>270</v>
      </c>
      <c r="D181" s="139" t="s">
        <v>140</v>
      </c>
      <c r="E181" s="140" t="s">
        <v>271</v>
      </c>
      <c r="F181" s="141" t="s">
        <v>272</v>
      </c>
      <c r="G181" s="142" t="s">
        <v>159</v>
      </c>
      <c r="H181" s="143">
        <v>2.5779999999999998</v>
      </c>
      <c r="I181" s="144"/>
      <c r="J181" s="145">
        <f>ROUND(I181*H181,2)</f>
        <v>0</v>
      </c>
      <c r="K181" s="146"/>
      <c r="L181" s="31"/>
      <c r="M181" s="147" t="s">
        <v>1</v>
      </c>
      <c r="N181" s="148" t="s">
        <v>41</v>
      </c>
      <c r="P181" s="149">
        <f>O181*H181</f>
        <v>0</v>
      </c>
      <c r="Q181" s="149">
        <v>0</v>
      </c>
      <c r="R181" s="149">
        <f>Q181*H181</f>
        <v>0</v>
      </c>
      <c r="S181" s="149">
        <v>0</v>
      </c>
      <c r="T181" s="150">
        <f>S181*H181</f>
        <v>0</v>
      </c>
      <c r="AR181" s="151" t="s">
        <v>211</v>
      </c>
      <c r="AT181" s="151" t="s">
        <v>140</v>
      </c>
      <c r="AU181" s="151" t="s">
        <v>145</v>
      </c>
      <c r="AY181" s="16" t="s">
        <v>137</v>
      </c>
      <c r="BE181" s="152">
        <f>IF(N181="základná",J181,0)</f>
        <v>0</v>
      </c>
      <c r="BF181" s="152">
        <f>IF(N181="znížená",J181,0)</f>
        <v>0</v>
      </c>
      <c r="BG181" s="152">
        <f>IF(N181="zákl. prenesená",J181,0)</f>
        <v>0</v>
      </c>
      <c r="BH181" s="152">
        <f>IF(N181="zníž. prenesená",J181,0)</f>
        <v>0</v>
      </c>
      <c r="BI181" s="152">
        <f>IF(N181="nulová",J181,0)</f>
        <v>0</v>
      </c>
      <c r="BJ181" s="16" t="s">
        <v>145</v>
      </c>
      <c r="BK181" s="152">
        <f>ROUND(I181*H181,2)</f>
        <v>0</v>
      </c>
      <c r="BL181" s="16" t="s">
        <v>211</v>
      </c>
      <c r="BM181" s="151" t="s">
        <v>620</v>
      </c>
    </row>
    <row r="182" spans="2:65" s="11" customFormat="1" ht="22.9" customHeight="1">
      <c r="B182" s="126"/>
      <c r="D182" s="127" t="s">
        <v>74</v>
      </c>
      <c r="E182" s="136" t="s">
        <v>274</v>
      </c>
      <c r="F182" s="136" t="s">
        <v>275</v>
      </c>
      <c r="I182" s="129"/>
      <c r="J182" s="137">
        <f>BK182</f>
        <v>0</v>
      </c>
      <c r="L182" s="126"/>
      <c r="M182" s="131"/>
      <c r="P182" s="132">
        <f>SUM(P183:P206)</f>
        <v>0</v>
      </c>
      <c r="R182" s="132">
        <f>SUM(R183:R206)</f>
        <v>7.618823796640001</v>
      </c>
      <c r="T182" s="133">
        <f>SUM(T183:T206)</f>
        <v>1.0261800000000001</v>
      </c>
      <c r="AR182" s="127" t="s">
        <v>145</v>
      </c>
      <c r="AT182" s="134" t="s">
        <v>74</v>
      </c>
      <c r="AU182" s="134" t="s">
        <v>83</v>
      </c>
      <c r="AY182" s="127" t="s">
        <v>137</v>
      </c>
      <c r="BK182" s="135">
        <f>SUM(BK183:BK206)</f>
        <v>0</v>
      </c>
    </row>
    <row r="183" spans="2:65" s="1" customFormat="1" ht="33" customHeight="1">
      <c r="B183" s="138"/>
      <c r="C183" s="139" t="s">
        <v>276</v>
      </c>
      <c r="D183" s="139" t="s">
        <v>140</v>
      </c>
      <c r="E183" s="140" t="s">
        <v>277</v>
      </c>
      <c r="F183" s="141" t="s">
        <v>278</v>
      </c>
      <c r="G183" s="142" t="s">
        <v>151</v>
      </c>
      <c r="H183" s="143">
        <v>177.15600000000001</v>
      </c>
      <c r="I183" s="144"/>
      <c r="J183" s="145">
        <f>ROUND(I183*H183,2)</f>
        <v>0</v>
      </c>
      <c r="K183" s="146"/>
      <c r="L183" s="31"/>
      <c r="M183" s="147" t="s">
        <v>1</v>
      </c>
      <c r="N183" s="148" t="s">
        <v>41</v>
      </c>
      <c r="P183" s="149">
        <f>O183*H183</f>
        <v>0</v>
      </c>
      <c r="Q183" s="149">
        <v>0</v>
      </c>
      <c r="R183" s="149">
        <f>Q183*H183</f>
        <v>0</v>
      </c>
      <c r="S183" s="149">
        <v>5.0000000000000001E-3</v>
      </c>
      <c r="T183" s="150">
        <f>S183*H183</f>
        <v>0.88578000000000001</v>
      </c>
      <c r="AR183" s="151" t="s">
        <v>211</v>
      </c>
      <c r="AT183" s="151" t="s">
        <v>140</v>
      </c>
      <c r="AU183" s="151" t="s">
        <v>145</v>
      </c>
      <c r="AY183" s="16" t="s">
        <v>137</v>
      </c>
      <c r="BE183" s="152">
        <f>IF(N183="základná",J183,0)</f>
        <v>0</v>
      </c>
      <c r="BF183" s="152">
        <f>IF(N183="znížená",J183,0)</f>
        <v>0</v>
      </c>
      <c r="BG183" s="152">
        <f>IF(N183="zákl. prenesená",J183,0)</f>
        <v>0</v>
      </c>
      <c r="BH183" s="152">
        <f>IF(N183="zníž. prenesená",J183,0)</f>
        <v>0</v>
      </c>
      <c r="BI183" s="152">
        <f>IF(N183="nulová",J183,0)</f>
        <v>0</v>
      </c>
      <c r="BJ183" s="16" t="s">
        <v>145</v>
      </c>
      <c r="BK183" s="152">
        <f>ROUND(I183*H183,2)</f>
        <v>0</v>
      </c>
      <c r="BL183" s="16" t="s">
        <v>211</v>
      </c>
      <c r="BM183" s="151" t="s">
        <v>621</v>
      </c>
    </row>
    <row r="184" spans="2:65" s="12" customFormat="1" ht="11.25">
      <c r="B184" s="153"/>
      <c r="D184" s="154" t="s">
        <v>147</v>
      </c>
      <c r="E184" s="155" t="s">
        <v>1</v>
      </c>
      <c r="F184" s="156" t="s">
        <v>280</v>
      </c>
      <c r="H184" s="157">
        <v>177.15600000000001</v>
      </c>
      <c r="I184" s="158"/>
      <c r="L184" s="153"/>
      <c r="M184" s="159"/>
      <c r="T184" s="160"/>
      <c r="AT184" s="155" t="s">
        <v>147</v>
      </c>
      <c r="AU184" s="155" t="s">
        <v>145</v>
      </c>
      <c r="AV184" s="12" t="s">
        <v>145</v>
      </c>
      <c r="AW184" s="12" t="s">
        <v>31</v>
      </c>
      <c r="AX184" s="12" t="s">
        <v>83</v>
      </c>
      <c r="AY184" s="155" t="s">
        <v>137</v>
      </c>
    </row>
    <row r="185" spans="2:65" s="1" customFormat="1" ht="33" customHeight="1">
      <c r="B185" s="138"/>
      <c r="C185" s="139" t="s">
        <v>281</v>
      </c>
      <c r="D185" s="139" t="s">
        <v>140</v>
      </c>
      <c r="E185" s="140" t="s">
        <v>282</v>
      </c>
      <c r="F185" s="141" t="s">
        <v>283</v>
      </c>
      <c r="G185" s="142" t="s">
        <v>284</v>
      </c>
      <c r="H185" s="143">
        <v>5.85</v>
      </c>
      <c r="I185" s="144"/>
      <c r="J185" s="145">
        <f>ROUND(I185*H185,2)</f>
        <v>0</v>
      </c>
      <c r="K185" s="146"/>
      <c r="L185" s="31"/>
      <c r="M185" s="147" t="s">
        <v>1</v>
      </c>
      <c r="N185" s="148" t="s">
        <v>41</v>
      </c>
      <c r="P185" s="149">
        <f>O185*H185</f>
        <v>0</v>
      </c>
      <c r="Q185" s="149">
        <v>0</v>
      </c>
      <c r="R185" s="149">
        <f>Q185*H185</f>
        <v>0</v>
      </c>
      <c r="S185" s="149">
        <v>2.4E-2</v>
      </c>
      <c r="T185" s="150">
        <f>S185*H185</f>
        <v>0.1404</v>
      </c>
      <c r="AR185" s="151" t="s">
        <v>211</v>
      </c>
      <c r="AT185" s="151" t="s">
        <v>140</v>
      </c>
      <c r="AU185" s="151" t="s">
        <v>145</v>
      </c>
      <c r="AY185" s="16" t="s">
        <v>137</v>
      </c>
      <c r="BE185" s="152">
        <f>IF(N185="základná",J185,0)</f>
        <v>0</v>
      </c>
      <c r="BF185" s="152">
        <f>IF(N185="znížená",J185,0)</f>
        <v>0</v>
      </c>
      <c r="BG185" s="152">
        <f>IF(N185="zákl. prenesená",J185,0)</f>
        <v>0</v>
      </c>
      <c r="BH185" s="152">
        <f>IF(N185="zníž. prenesená",J185,0)</f>
        <v>0</v>
      </c>
      <c r="BI185" s="152">
        <f>IF(N185="nulová",J185,0)</f>
        <v>0</v>
      </c>
      <c r="BJ185" s="16" t="s">
        <v>145</v>
      </c>
      <c r="BK185" s="152">
        <f>ROUND(I185*H185,2)</f>
        <v>0</v>
      </c>
      <c r="BL185" s="16" t="s">
        <v>211</v>
      </c>
      <c r="BM185" s="151" t="s">
        <v>622</v>
      </c>
    </row>
    <row r="186" spans="2:65" s="13" customFormat="1" ht="11.25">
      <c r="B186" s="172"/>
      <c r="D186" s="154" t="s">
        <v>147</v>
      </c>
      <c r="E186" s="173" t="s">
        <v>1</v>
      </c>
      <c r="F186" s="174" t="s">
        <v>286</v>
      </c>
      <c r="H186" s="173" t="s">
        <v>1</v>
      </c>
      <c r="I186" s="175"/>
      <c r="L186" s="172"/>
      <c r="M186" s="176"/>
      <c r="T186" s="177"/>
      <c r="AT186" s="173" t="s">
        <v>147</v>
      </c>
      <c r="AU186" s="173" t="s">
        <v>145</v>
      </c>
      <c r="AV186" s="13" t="s">
        <v>83</v>
      </c>
      <c r="AW186" s="13" t="s">
        <v>31</v>
      </c>
      <c r="AX186" s="13" t="s">
        <v>75</v>
      </c>
      <c r="AY186" s="173" t="s">
        <v>137</v>
      </c>
    </row>
    <row r="187" spans="2:65" s="12" customFormat="1" ht="11.25">
      <c r="B187" s="153"/>
      <c r="D187" s="154" t="s">
        <v>147</v>
      </c>
      <c r="E187" s="155" t="s">
        <v>1</v>
      </c>
      <c r="F187" s="156" t="s">
        <v>287</v>
      </c>
      <c r="H187" s="157">
        <v>5.85</v>
      </c>
      <c r="I187" s="158"/>
      <c r="L187" s="153"/>
      <c r="M187" s="159"/>
      <c r="T187" s="160"/>
      <c r="AT187" s="155" t="s">
        <v>147</v>
      </c>
      <c r="AU187" s="155" t="s">
        <v>145</v>
      </c>
      <c r="AV187" s="12" t="s">
        <v>145</v>
      </c>
      <c r="AW187" s="12" t="s">
        <v>31</v>
      </c>
      <c r="AX187" s="12" t="s">
        <v>83</v>
      </c>
      <c r="AY187" s="155" t="s">
        <v>137</v>
      </c>
    </row>
    <row r="188" spans="2:65" s="1" customFormat="1" ht="24.2" customHeight="1">
      <c r="B188" s="138"/>
      <c r="C188" s="139" t="s">
        <v>288</v>
      </c>
      <c r="D188" s="139" t="s">
        <v>140</v>
      </c>
      <c r="E188" s="140" t="s">
        <v>289</v>
      </c>
      <c r="F188" s="141" t="s">
        <v>290</v>
      </c>
      <c r="G188" s="142" t="s">
        <v>284</v>
      </c>
      <c r="H188" s="143">
        <v>345</v>
      </c>
      <c r="I188" s="144"/>
      <c r="J188" s="145">
        <f>ROUND(I188*H188,2)</f>
        <v>0</v>
      </c>
      <c r="K188" s="146"/>
      <c r="L188" s="31"/>
      <c r="M188" s="147" t="s">
        <v>1</v>
      </c>
      <c r="N188" s="148" t="s">
        <v>41</v>
      </c>
      <c r="P188" s="149">
        <f>O188*H188</f>
        <v>0</v>
      </c>
      <c r="Q188" s="149">
        <v>2.5999999999999998E-4</v>
      </c>
      <c r="R188" s="149">
        <f>Q188*H188</f>
        <v>8.9699999999999988E-2</v>
      </c>
      <c r="S188" s="149">
        <v>0</v>
      </c>
      <c r="T188" s="150">
        <f>S188*H188</f>
        <v>0</v>
      </c>
      <c r="AR188" s="151" t="s">
        <v>211</v>
      </c>
      <c r="AT188" s="151" t="s">
        <v>140</v>
      </c>
      <c r="AU188" s="151" t="s">
        <v>145</v>
      </c>
      <c r="AY188" s="16" t="s">
        <v>137</v>
      </c>
      <c r="BE188" s="152">
        <f>IF(N188="základná",J188,0)</f>
        <v>0</v>
      </c>
      <c r="BF188" s="152">
        <f>IF(N188="znížená",J188,0)</f>
        <v>0</v>
      </c>
      <c r="BG188" s="152">
        <f>IF(N188="zákl. prenesená",J188,0)</f>
        <v>0</v>
      </c>
      <c r="BH188" s="152">
        <f>IF(N188="zníž. prenesená",J188,0)</f>
        <v>0</v>
      </c>
      <c r="BI188" s="152">
        <f>IF(N188="nulová",J188,0)</f>
        <v>0</v>
      </c>
      <c r="BJ188" s="16" t="s">
        <v>145</v>
      </c>
      <c r="BK188" s="152">
        <f>ROUND(I188*H188,2)</f>
        <v>0</v>
      </c>
      <c r="BL188" s="16" t="s">
        <v>211</v>
      </c>
      <c r="BM188" s="151" t="s">
        <v>623</v>
      </c>
    </row>
    <row r="189" spans="2:65" s="13" customFormat="1" ht="11.25">
      <c r="B189" s="172"/>
      <c r="D189" s="154" t="s">
        <v>147</v>
      </c>
      <c r="E189" s="173" t="s">
        <v>1</v>
      </c>
      <c r="F189" s="174" t="s">
        <v>292</v>
      </c>
      <c r="H189" s="173" t="s">
        <v>1</v>
      </c>
      <c r="I189" s="175"/>
      <c r="L189" s="172"/>
      <c r="M189" s="176"/>
      <c r="T189" s="177"/>
      <c r="AT189" s="173" t="s">
        <v>147</v>
      </c>
      <c r="AU189" s="173" t="s">
        <v>145</v>
      </c>
      <c r="AV189" s="13" t="s">
        <v>83</v>
      </c>
      <c r="AW189" s="13" t="s">
        <v>31</v>
      </c>
      <c r="AX189" s="13" t="s">
        <v>75</v>
      </c>
      <c r="AY189" s="173" t="s">
        <v>137</v>
      </c>
    </row>
    <row r="190" spans="2:65" s="12" customFormat="1" ht="11.25">
      <c r="B190" s="153"/>
      <c r="D190" s="154" t="s">
        <v>147</v>
      </c>
      <c r="E190" s="155" t="s">
        <v>1</v>
      </c>
      <c r="F190" s="156" t="s">
        <v>293</v>
      </c>
      <c r="H190" s="157">
        <v>345</v>
      </c>
      <c r="I190" s="158"/>
      <c r="L190" s="153"/>
      <c r="M190" s="159"/>
      <c r="T190" s="160"/>
      <c r="AT190" s="155" t="s">
        <v>147</v>
      </c>
      <c r="AU190" s="155" t="s">
        <v>145</v>
      </c>
      <c r="AV190" s="12" t="s">
        <v>145</v>
      </c>
      <c r="AW190" s="12" t="s">
        <v>31</v>
      </c>
      <c r="AX190" s="12" t="s">
        <v>83</v>
      </c>
      <c r="AY190" s="155" t="s">
        <v>137</v>
      </c>
    </row>
    <row r="191" spans="2:65" s="1" customFormat="1" ht="24.2" customHeight="1">
      <c r="B191" s="138"/>
      <c r="C191" s="139" t="s">
        <v>294</v>
      </c>
      <c r="D191" s="139" t="s">
        <v>140</v>
      </c>
      <c r="E191" s="140" t="s">
        <v>295</v>
      </c>
      <c r="F191" s="141" t="s">
        <v>296</v>
      </c>
      <c r="G191" s="142" t="s">
        <v>284</v>
      </c>
      <c r="H191" s="143">
        <v>97.85</v>
      </c>
      <c r="I191" s="144"/>
      <c r="J191" s="145">
        <f>ROUND(I191*H191,2)</f>
        <v>0</v>
      </c>
      <c r="K191" s="146"/>
      <c r="L191" s="31"/>
      <c r="M191" s="147" t="s">
        <v>1</v>
      </c>
      <c r="N191" s="148" t="s">
        <v>41</v>
      </c>
      <c r="P191" s="149">
        <f>O191*H191</f>
        <v>0</v>
      </c>
      <c r="Q191" s="149">
        <v>2.5999999999999998E-4</v>
      </c>
      <c r="R191" s="149">
        <f>Q191*H191</f>
        <v>2.5440999999999995E-2</v>
      </c>
      <c r="S191" s="149">
        <v>0</v>
      </c>
      <c r="T191" s="150">
        <f>S191*H191</f>
        <v>0</v>
      </c>
      <c r="AR191" s="151" t="s">
        <v>211</v>
      </c>
      <c r="AT191" s="151" t="s">
        <v>140</v>
      </c>
      <c r="AU191" s="151" t="s">
        <v>145</v>
      </c>
      <c r="AY191" s="16" t="s">
        <v>137</v>
      </c>
      <c r="BE191" s="152">
        <f>IF(N191="základná",J191,0)</f>
        <v>0</v>
      </c>
      <c r="BF191" s="152">
        <f>IF(N191="znížená",J191,0)</f>
        <v>0</v>
      </c>
      <c r="BG191" s="152">
        <f>IF(N191="zákl. prenesená",J191,0)</f>
        <v>0</v>
      </c>
      <c r="BH191" s="152">
        <f>IF(N191="zníž. prenesená",J191,0)</f>
        <v>0</v>
      </c>
      <c r="BI191" s="152">
        <f>IF(N191="nulová",J191,0)</f>
        <v>0</v>
      </c>
      <c r="BJ191" s="16" t="s">
        <v>145</v>
      </c>
      <c r="BK191" s="152">
        <f>ROUND(I191*H191,2)</f>
        <v>0</v>
      </c>
      <c r="BL191" s="16" t="s">
        <v>211</v>
      </c>
      <c r="BM191" s="151" t="s">
        <v>624</v>
      </c>
    </row>
    <row r="192" spans="2:65" s="13" customFormat="1" ht="11.25">
      <c r="B192" s="172"/>
      <c r="D192" s="154" t="s">
        <v>147</v>
      </c>
      <c r="E192" s="173" t="s">
        <v>1</v>
      </c>
      <c r="F192" s="174" t="s">
        <v>298</v>
      </c>
      <c r="H192" s="173" t="s">
        <v>1</v>
      </c>
      <c r="I192" s="175"/>
      <c r="L192" s="172"/>
      <c r="M192" s="176"/>
      <c r="T192" s="177"/>
      <c r="AT192" s="173" t="s">
        <v>147</v>
      </c>
      <c r="AU192" s="173" t="s">
        <v>145</v>
      </c>
      <c r="AV192" s="13" t="s">
        <v>83</v>
      </c>
      <c r="AW192" s="13" t="s">
        <v>31</v>
      </c>
      <c r="AX192" s="13" t="s">
        <v>75</v>
      </c>
      <c r="AY192" s="173" t="s">
        <v>137</v>
      </c>
    </row>
    <row r="193" spans="2:65" s="12" customFormat="1" ht="11.25">
      <c r="B193" s="153"/>
      <c r="D193" s="154" t="s">
        <v>147</v>
      </c>
      <c r="E193" s="155" t="s">
        <v>1</v>
      </c>
      <c r="F193" s="156" t="s">
        <v>299</v>
      </c>
      <c r="H193" s="157">
        <v>27.8</v>
      </c>
      <c r="I193" s="158"/>
      <c r="L193" s="153"/>
      <c r="M193" s="159"/>
      <c r="T193" s="160"/>
      <c r="AT193" s="155" t="s">
        <v>147</v>
      </c>
      <c r="AU193" s="155" t="s">
        <v>145</v>
      </c>
      <c r="AV193" s="12" t="s">
        <v>145</v>
      </c>
      <c r="AW193" s="12" t="s">
        <v>31</v>
      </c>
      <c r="AX193" s="12" t="s">
        <v>75</v>
      </c>
      <c r="AY193" s="155" t="s">
        <v>137</v>
      </c>
    </row>
    <row r="194" spans="2:65" s="13" customFormat="1" ht="11.25">
      <c r="B194" s="172"/>
      <c r="D194" s="154" t="s">
        <v>147</v>
      </c>
      <c r="E194" s="173" t="s">
        <v>1</v>
      </c>
      <c r="F194" s="174" t="s">
        <v>286</v>
      </c>
      <c r="H194" s="173" t="s">
        <v>1</v>
      </c>
      <c r="I194" s="175"/>
      <c r="L194" s="172"/>
      <c r="M194" s="176"/>
      <c r="T194" s="177"/>
      <c r="AT194" s="173" t="s">
        <v>147</v>
      </c>
      <c r="AU194" s="173" t="s">
        <v>145</v>
      </c>
      <c r="AV194" s="13" t="s">
        <v>83</v>
      </c>
      <c r="AW194" s="13" t="s">
        <v>31</v>
      </c>
      <c r="AX194" s="13" t="s">
        <v>75</v>
      </c>
      <c r="AY194" s="173" t="s">
        <v>137</v>
      </c>
    </row>
    <row r="195" spans="2:65" s="12" customFormat="1" ht="11.25">
      <c r="B195" s="153"/>
      <c r="D195" s="154" t="s">
        <v>147</v>
      </c>
      <c r="E195" s="155" t="s">
        <v>1</v>
      </c>
      <c r="F195" s="156" t="s">
        <v>287</v>
      </c>
      <c r="H195" s="157">
        <v>5.85</v>
      </c>
      <c r="I195" s="158"/>
      <c r="L195" s="153"/>
      <c r="M195" s="159"/>
      <c r="T195" s="160"/>
      <c r="AT195" s="155" t="s">
        <v>147</v>
      </c>
      <c r="AU195" s="155" t="s">
        <v>145</v>
      </c>
      <c r="AV195" s="12" t="s">
        <v>145</v>
      </c>
      <c r="AW195" s="12" t="s">
        <v>31</v>
      </c>
      <c r="AX195" s="12" t="s">
        <v>75</v>
      </c>
      <c r="AY195" s="155" t="s">
        <v>137</v>
      </c>
    </row>
    <row r="196" spans="2:65" s="13" customFormat="1" ht="11.25">
      <c r="B196" s="172"/>
      <c r="D196" s="154" t="s">
        <v>147</v>
      </c>
      <c r="E196" s="173" t="s">
        <v>1</v>
      </c>
      <c r="F196" s="174" t="s">
        <v>300</v>
      </c>
      <c r="H196" s="173" t="s">
        <v>1</v>
      </c>
      <c r="I196" s="175"/>
      <c r="L196" s="172"/>
      <c r="M196" s="176"/>
      <c r="T196" s="177"/>
      <c r="AT196" s="173" t="s">
        <v>147</v>
      </c>
      <c r="AU196" s="173" t="s">
        <v>145</v>
      </c>
      <c r="AV196" s="13" t="s">
        <v>83</v>
      </c>
      <c r="AW196" s="13" t="s">
        <v>31</v>
      </c>
      <c r="AX196" s="13" t="s">
        <v>75</v>
      </c>
      <c r="AY196" s="173" t="s">
        <v>137</v>
      </c>
    </row>
    <row r="197" spans="2:65" s="12" customFormat="1" ht="11.25">
      <c r="B197" s="153"/>
      <c r="D197" s="154" t="s">
        <v>147</v>
      </c>
      <c r="E197" s="155" t="s">
        <v>1</v>
      </c>
      <c r="F197" s="156" t="s">
        <v>301</v>
      </c>
      <c r="H197" s="157">
        <v>64.2</v>
      </c>
      <c r="I197" s="158"/>
      <c r="L197" s="153"/>
      <c r="M197" s="159"/>
      <c r="T197" s="160"/>
      <c r="AT197" s="155" t="s">
        <v>147</v>
      </c>
      <c r="AU197" s="155" t="s">
        <v>145</v>
      </c>
      <c r="AV197" s="12" t="s">
        <v>145</v>
      </c>
      <c r="AW197" s="12" t="s">
        <v>31</v>
      </c>
      <c r="AX197" s="12" t="s">
        <v>75</v>
      </c>
      <c r="AY197" s="155" t="s">
        <v>137</v>
      </c>
    </row>
    <row r="198" spans="2:65" s="14" customFormat="1" ht="11.25">
      <c r="B198" s="178"/>
      <c r="D198" s="154" t="s">
        <v>147</v>
      </c>
      <c r="E198" s="179" t="s">
        <v>1</v>
      </c>
      <c r="F198" s="180" t="s">
        <v>302</v>
      </c>
      <c r="H198" s="181">
        <v>97.85</v>
      </c>
      <c r="I198" s="182"/>
      <c r="L198" s="178"/>
      <c r="M198" s="183"/>
      <c r="T198" s="184"/>
      <c r="AT198" s="179" t="s">
        <v>147</v>
      </c>
      <c r="AU198" s="179" t="s">
        <v>145</v>
      </c>
      <c r="AV198" s="14" t="s">
        <v>144</v>
      </c>
      <c r="AW198" s="14" t="s">
        <v>31</v>
      </c>
      <c r="AX198" s="14" t="s">
        <v>83</v>
      </c>
      <c r="AY198" s="179" t="s">
        <v>137</v>
      </c>
    </row>
    <row r="199" spans="2:65" s="1" customFormat="1" ht="24.2" customHeight="1">
      <c r="B199" s="138"/>
      <c r="C199" s="161" t="s">
        <v>217</v>
      </c>
      <c r="D199" s="161" t="s">
        <v>173</v>
      </c>
      <c r="E199" s="162" t="s">
        <v>303</v>
      </c>
      <c r="F199" s="163" t="s">
        <v>304</v>
      </c>
      <c r="G199" s="164" t="s">
        <v>143</v>
      </c>
      <c r="H199" s="165">
        <v>10.331</v>
      </c>
      <c r="I199" s="166"/>
      <c r="J199" s="167">
        <f>ROUND(I199*H199,2)</f>
        <v>0</v>
      </c>
      <c r="K199" s="168"/>
      <c r="L199" s="169"/>
      <c r="M199" s="170" t="s">
        <v>1</v>
      </c>
      <c r="N199" s="171" t="s">
        <v>41</v>
      </c>
      <c r="P199" s="149">
        <f>O199*H199</f>
        <v>0</v>
      </c>
      <c r="Q199" s="149">
        <v>0.55000000000000004</v>
      </c>
      <c r="R199" s="149">
        <f>Q199*H199</f>
        <v>5.6820500000000003</v>
      </c>
      <c r="S199" s="149">
        <v>0</v>
      </c>
      <c r="T199" s="150">
        <f>S199*H199</f>
        <v>0</v>
      </c>
      <c r="AR199" s="151" t="s">
        <v>217</v>
      </c>
      <c r="AT199" s="151" t="s">
        <v>173</v>
      </c>
      <c r="AU199" s="151" t="s">
        <v>145</v>
      </c>
      <c r="AY199" s="16" t="s">
        <v>137</v>
      </c>
      <c r="BE199" s="152">
        <f>IF(N199="základná",J199,0)</f>
        <v>0</v>
      </c>
      <c r="BF199" s="152">
        <f>IF(N199="znížená",J199,0)</f>
        <v>0</v>
      </c>
      <c r="BG199" s="152">
        <f>IF(N199="zákl. prenesená",J199,0)</f>
        <v>0</v>
      </c>
      <c r="BH199" s="152">
        <f>IF(N199="zníž. prenesená",J199,0)</f>
        <v>0</v>
      </c>
      <c r="BI199" s="152">
        <f>IF(N199="nulová",J199,0)</f>
        <v>0</v>
      </c>
      <c r="BJ199" s="16" t="s">
        <v>145</v>
      </c>
      <c r="BK199" s="152">
        <f>ROUND(I199*H199,2)</f>
        <v>0</v>
      </c>
      <c r="BL199" s="16" t="s">
        <v>211</v>
      </c>
      <c r="BM199" s="151" t="s">
        <v>625</v>
      </c>
    </row>
    <row r="200" spans="2:65" s="12" customFormat="1" ht="11.25">
      <c r="B200" s="153"/>
      <c r="D200" s="154" t="s">
        <v>147</v>
      </c>
      <c r="E200" s="155" t="s">
        <v>1</v>
      </c>
      <c r="F200" s="156" t="s">
        <v>306</v>
      </c>
      <c r="H200" s="157">
        <v>9.3919999999999995</v>
      </c>
      <c r="I200" s="158"/>
      <c r="L200" s="153"/>
      <c r="M200" s="159"/>
      <c r="T200" s="160"/>
      <c r="AT200" s="155" t="s">
        <v>147</v>
      </c>
      <c r="AU200" s="155" t="s">
        <v>145</v>
      </c>
      <c r="AV200" s="12" t="s">
        <v>145</v>
      </c>
      <c r="AW200" s="12" t="s">
        <v>31</v>
      </c>
      <c r="AX200" s="12" t="s">
        <v>83</v>
      </c>
      <c r="AY200" s="155" t="s">
        <v>137</v>
      </c>
    </row>
    <row r="201" spans="2:65" s="12" customFormat="1" ht="11.25">
      <c r="B201" s="153"/>
      <c r="D201" s="154" t="s">
        <v>147</v>
      </c>
      <c r="F201" s="156" t="s">
        <v>307</v>
      </c>
      <c r="H201" s="157">
        <v>10.331</v>
      </c>
      <c r="I201" s="158"/>
      <c r="L201" s="153"/>
      <c r="M201" s="159"/>
      <c r="T201" s="160"/>
      <c r="AT201" s="155" t="s">
        <v>147</v>
      </c>
      <c r="AU201" s="155" t="s">
        <v>145</v>
      </c>
      <c r="AV201" s="12" t="s">
        <v>145</v>
      </c>
      <c r="AW201" s="12" t="s">
        <v>3</v>
      </c>
      <c r="AX201" s="12" t="s">
        <v>83</v>
      </c>
      <c r="AY201" s="155" t="s">
        <v>137</v>
      </c>
    </row>
    <row r="202" spans="2:65" s="1" customFormat="1" ht="24.2" customHeight="1">
      <c r="B202" s="138"/>
      <c r="C202" s="139" t="s">
        <v>308</v>
      </c>
      <c r="D202" s="139" t="s">
        <v>140</v>
      </c>
      <c r="E202" s="140" t="s">
        <v>309</v>
      </c>
      <c r="F202" s="141" t="s">
        <v>310</v>
      </c>
      <c r="G202" s="142" t="s">
        <v>151</v>
      </c>
      <c r="H202" s="143">
        <v>185</v>
      </c>
      <c r="I202" s="144"/>
      <c r="J202" s="145">
        <f>ROUND(I202*H202,2)</f>
        <v>0</v>
      </c>
      <c r="K202" s="146"/>
      <c r="L202" s="31"/>
      <c r="M202" s="147" t="s">
        <v>1</v>
      </c>
      <c r="N202" s="148" t="s">
        <v>41</v>
      </c>
      <c r="P202" s="149">
        <f>O202*H202</f>
        <v>0</v>
      </c>
      <c r="Q202" s="149">
        <v>0</v>
      </c>
      <c r="R202" s="149">
        <f>Q202*H202</f>
        <v>0</v>
      </c>
      <c r="S202" s="149">
        <v>0</v>
      </c>
      <c r="T202" s="150">
        <f>S202*H202</f>
        <v>0</v>
      </c>
      <c r="AR202" s="151" t="s">
        <v>211</v>
      </c>
      <c r="AT202" s="151" t="s">
        <v>140</v>
      </c>
      <c r="AU202" s="151" t="s">
        <v>145</v>
      </c>
      <c r="AY202" s="16" t="s">
        <v>137</v>
      </c>
      <c r="BE202" s="152">
        <f>IF(N202="základná",J202,0)</f>
        <v>0</v>
      </c>
      <c r="BF202" s="152">
        <f>IF(N202="znížená",J202,0)</f>
        <v>0</v>
      </c>
      <c r="BG202" s="152">
        <f>IF(N202="zákl. prenesená",J202,0)</f>
        <v>0</v>
      </c>
      <c r="BH202" s="152">
        <f>IF(N202="zníž. prenesená",J202,0)</f>
        <v>0</v>
      </c>
      <c r="BI202" s="152">
        <f>IF(N202="nulová",J202,0)</f>
        <v>0</v>
      </c>
      <c r="BJ202" s="16" t="s">
        <v>145</v>
      </c>
      <c r="BK202" s="152">
        <f>ROUND(I202*H202,2)</f>
        <v>0</v>
      </c>
      <c r="BL202" s="16" t="s">
        <v>211</v>
      </c>
      <c r="BM202" s="151" t="s">
        <v>626</v>
      </c>
    </row>
    <row r="203" spans="2:65" s="1" customFormat="1" ht="16.5" customHeight="1">
      <c r="B203" s="138"/>
      <c r="C203" s="161" t="s">
        <v>312</v>
      </c>
      <c r="D203" s="161" t="s">
        <v>173</v>
      </c>
      <c r="E203" s="162" t="s">
        <v>313</v>
      </c>
      <c r="F203" s="163" t="s">
        <v>314</v>
      </c>
      <c r="G203" s="164" t="s">
        <v>151</v>
      </c>
      <c r="H203" s="165">
        <v>203.5</v>
      </c>
      <c r="I203" s="166"/>
      <c r="J203" s="167">
        <f>ROUND(I203*H203,2)</f>
        <v>0</v>
      </c>
      <c r="K203" s="168"/>
      <c r="L203" s="169"/>
      <c r="M203" s="170" t="s">
        <v>1</v>
      </c>
      <c r="N203" s="171" t="s">
        <v>41</v>
      </c>
      <c r="P203" s="149">
        <f>O203*H203</f>
        <v>0</v>
      </c>
      <c r="Q203" s="149">
        <v>7.92E-3</v>
      </c>
      <c r="R203" s="149">
        <f>Q203*H203</f>
        <v>1.61172</v>
      </c>
      <c r="S203" s="149">
        <v>0</v>
      </c>
      <c r="T203" s="150">
        <f>S203*H203</f>
        <v>0</v>
      </c>
      <c r="AR203" s="151" t="s">
        <v>217</v>
      </c>
      <c r="AT203" s="151" t="s">
        <v>173</v>
      </c>
      <c r="AU203" s="151" t="s">
        <v>145</v>
      </c>
      <c r="AY203" s="16" t="s">
        <v>137</v>
      </c>
      <c r="BE203" s="152">
        <f>IF(N203="základná",J203,0)</f>
        <v>0</v>
      </c>
      <c r="BF203" s="152">
        <f>IF(N203="znížená",J203,0)</f>
        <v>0</v>
      </c>
      <c r="BG203" s="152">
        <f>IF(N203="zákl. prenesená",J203,0)</f>
        <v>0</v>
      </c>
      <c r="BH203" s="152">
        <f>IF(N203="zníž. prenesená",J203,0)</f>
        <v>0</v>
      </c>
      <c r="BI203" s="152">
        <f>IF(N203="nulová",J203,0)</f>
        <v>0</v>
      </c>
      <c r="BJ203" s="16" t="s">
        <v>145</v>
      </c>
      <c r="BK203" s="152">
        <f>ROUND(I203*H203,2)</f>
        <v>0</v>
      </c>
      <c r="BL203" s="16" t="s">
        <v>211</v>
      </c>
      <c r="BM203" s="151" t="s">
        <v>627</v>
      </c>
    </row>
    <row r="204" spans="2:65" s="12" customFormat="1" ht="11.25">
      <c r="B204" s="153"/>
      <c r="D204" s="154" t="s">
        <v>147</v>
      </c>
      <c r="E204" s="155" t="s">
        <v>1</v>
      </c>
      <c r="F204" s="156" t="s">
        <v>316</v>
      </c>
      <c r="H204" s="157">
        <v>203.5</v>
      </c>
      <c r="I204" s="158"/>
      <c r="L204" s="153"/>
      <c r="M204" s="159"/>
      <c r="T204" s="160"/>
      <c r="AT204" s="155" t="s">
        <v>147</v>
      </c>
      <c r="AU204" s="155" t="s">
        <v>145</v>
      </c>
      <c r="AV204" s="12" t="s">
        <v>145</v>
      </c>
      <c r="AW204" s="12" t="s">
        <v>31</v>
      </c>
      <c r="AX204" s="12" t="s">
        <v>83</v>
      </c>
      <c r="AY204" s="155" t="s">
        <v>137</v>
      </c>
    </row>
    <row r="205" spans="2:65" s="1" customFormat="1" ht="44.25" customHeight="1">
      <c r="B205" s="138"/>
      <c r="C205" s="139" t="s">
        <v>317</v>
      </c>
      <c r="D205" s="139" t="s">
        <v>140</v>
      </c>
      <c r="E205" s="140" t="s">
        <v>318</v>
      </c>
      <c r="F205" s="141" t="s">
        <v>319</v>
      </c>
      <c r="G205" s="142" t="s">
        <v>143</v>
      </c>
      <c r="H205" s="143">
        <v>9.3919999999999995</v>
      </c>
      <c r="I205" s="144"/>
      <c r="J205" s="145">
        <f>ROUND(I205*H205,2)</f>
        <v>0</v>
      </c>
      <c r="K205" s="146"/>
      <c r="L205" s="31"/>
      <c r="M205" s="147" t="s">
        <v>1</v>
      </c>
      <c r="N205" s="148" t="s">
        <v>41</v>
      </c>
      <c r="P205" s="149">
        <f>O205*H205</f>
        <v>0</v>
      </c>
      <c r="Q205" s="149">
        <v>2.2350169999999999E-2</v>
      </c>
      <c r="R205" s="149">
        <f>Q205*H205</f>
        <v>0.20991279663999998</v>
      </c>
      <c r="S205" s="149">
        <v>0</v>
      </c>
      <c r="T205" s="150">
        <f>S205*H205</f>
        <v>0</v>
      </c>
      <c r="AR205" s="151" t="s">
        <v>211</v>
      </c>
      <c r="AT205" s="151" t="s">
        <v>140</v>
      </c>
      <c r="AU205" s="151" t="s">
        <v>145</v>
      </c>
      <c r="AY205" s="16" t="s">
        <v>137</v>
      </c>
      <c r="BE205" s="152">
        <f>IF(N205="základná",J205,0)</f>
        <v>0</v>
      </c>
      <c r="BF205" s="152">
        <f>IF(N205="znížená",J205,0)</f>
        <v>0</v>
      </c>
      <c r="BG205" s="152">
        <f>IF(N205="zákl. prenesená",J205,0)</f>
        <v>0</v>
      </c>
      <c r="BH205" s="152">
        <f>IF(N205="zníž. prenesená",J205,0)</f>
        <v>0</v>
      </c>
      <c r="BI205" s="152">
        <f>IF(N205="nulová",J205,0)</f>
        <v>0</v>
      </c>
      <c r="BJ205" s="16" t="s">
        <v>145</v>
      </c>
      <c r="BK205" s="152">
        <f>ROUND(I205*H205,2)</f>
        <v>0</v>
      </c>
      <c r="BL205" s="16" t="s">
        <v>211</v>
      </c>
      <c r="BM205" s="151" t="s">
        <v>628</v>
      </c>
    </row>
    <row r="206" spans="2:65" s="1" customFormat="1" ht="24.2" customHeight="1">
      <c r="B206" s="138"/>
      <c r="C206" s="139" t="s">
        <v>321</v>
      </c>
      <c r="D206" s="139" t="s">
        <v>140</v>
      </c>
      <c r="E206" s="140" t="s">
        <v>322</v>
      </c>
      <c r="F206" s="141" t="s">
        <v>323</v>
      </c>
      <c r="G206" s="142" t="s">
        <v>159</v>
      </c>
      <c r="H206" s="143">
        <v>7.6189999999999998</v>
      </c>
      <c r="I206" s="144"/>
      <c r="J206" s="145">
        <f>ROUND(I206*H206,2)</f>
        <v>0</v>
      </c>
      <c r="K206" s="146"/>
      <c r="L206" s="31"/>
      <c r="M206" s="147" t="s">
        <v>1</v>
      </c>
      <c r="N206" s="148" t="s">
        <v>41</v>
      </c>
      <c r="P206" s="149">
        <f>O206*H206</f>
        <v>0</v>
      </c>
      <c r="Q206" s="149">
        <v>0</v>
      </c>
      <c r="R206" s="149">
        <f>Q206*H206</f>
        <v>0</v>
      </c>
      <c r="S206" s="149">
        <v>0</v>
      </c>
      <c r="T206" s="150">
        <f>S206*H206</f>
        <v>0</v>
      </c>
      <c r="AR206" s="151" t="s">
        <v>211</v>
      </c>
      <c r="AT206" s="151" t="s">
        <v>140</v>
      </c>
      <c r="AU206" s="151" t="s">
        <v>145</v>
      </c>
      <c r="AY206" s="16" t="s">
        <v>137</v>
      </c>
      <c r="BE206" s="152">
        <f>IF(N206="základná",J206,0)</f>
        <v>0</v>
      </c>
      <c r="BF206" s="152">
        <f>IF(N206="znížená",J206,0)</f>
        <v>0</v>
      </c>
      <c r="BG206" s="152">
        <f>IF(N206="zákl. prenesená",J206,0)</f>
        <v>0</v>
      </c>
      <c r="BH206" s="152">
        <f>IF(N206="zníž. prenesená",J206,0)</f>
        <v>0</v>
      </c>
      <c r="BI206" s="152">
        <f>IF(N206="nulová",J206,0)</f>
        <v>0</v>
      </c>
      <c r="BJ206" s="16" t="s">
        <v>145</v>
      </c>
      <c r="BK206" s="152">
        <f>ROUND(I206*H206,2)</f>
        <v>0</v>
      </c>
      <c r="BL206" s="16" t="s">
        <v>211</v>
      </c>
      <c r="BM206" s="151" t="s">
        <v>629</v>
      </c>
    </row>
    <row r="207" spans="2:65" s="11" customFormat="1" ht="22.9" customHeight="1">
      <c r="B207" s="126"/>
      <c r="D207" s="127" t="s">
        <v>74</v>
      </c>
      <c r="E207" s="136" t="s">
        <v>325</v>
      </c>
      <c r="F207" s="136" t="s">
        <v>326</v>
      </c>
      <c r="I207" s="129"/>
      <c r="J207" s="137">
        <f>BK207</f>
        <v>0</v>
      </c>
      <c r="L207" s="126"/>
      <c r="M207" s="131"/>
      <c r="P207" s="132">
        <f>SUM(P208:P237)</f>
        <v>0</v>
      </c>
      <c r="R207" s="132">
        <f>SUM(R208:R237)</f>
        <v>0.23175400000000004</v>
      </c>
      <c r="T207" s="133">
        <f>SUM(T208:T237)</f>
        <v>1.5375712500000001</v>
      </c>
      <c r="AR207" s="127" t="s">
        <v>145</v>
      </c>
      <c r="AT207" s="134" t="s">
        <v>74</v>
      </c>
      <c r="AU207" s="134" t="s">
        <v>83</v>
      </c>
      <c r="AY207" s="127" t="s">
        <v>137</v>
      </c>
      <c r="BK207" s="135">
        <f>SUM(BK208:BK237)</f>
        <v>0</v>
      </c>
    </row>
    <row r="208" spans="2:65" s="1" customFormat="1" ht="24.2" customHeight="1">
      <c r="B208" s="138"/>
      <c r="C208" s="139" t="s">
        <v>327</v>
      </c>
      <c r="D208" s="139" t="s">
        <v>140</v>
      </c>
      <c r="E208" s="140" t="s">
        <v>328</v>
      </c>
      <c r="F208" s="141" t="s">
        <v>329</v>
      </c>
      <c r="G208" s="142" t="s">
        <v>151</v>
      </c>
      <c r="H208" s="143">
        <v>186.375</v>
      </c>
      <c r="I208" s="144"/>
      <c r="J208" s="145">
        <f>ROUND(I208*H208,2)</f>
        <v>0</v>
      </c>
      <c r="K208" s="146"/>
      <c r="L208" s="31"/>
      <c r="M208" s="147" t="s">
        <v>1</v>
      </c>
      <c r="N208" s="148" t="s">
        <v>41</v>
      </c>
      <c r="P208" s="149">
        <f>O208*H208</f>
        <v>0</v>
      </c>
      <c r="Q208" s="149">
        <v>0</v>
      </c>
      <c r="R208" s="149">
        <f>Q208*H208</f>
        <v>0</v>
      </c>
      <c r="S208" s="149">
        <v>7.5100000000000002E-3</v>
      </c>
      <c r="T208" s="150">
        <f>S208*H208</f>
        <v>1.39967625</v>
      </c>
      <c r="AR208" s="151" t="s">
        <v>211</v>
      </c>
      <c r="AT208" s="151" t="s">
        <v>140</v>
      </c>
      <c r="AU208" s="151" t="s">
        <v>145</v>
      </c>
      <c r="AY208" s="16" t="s">
        <v>137</v>
      </c>
      <c r="BE208" s="152">
        <f>IF(N208="základná",J208,0)</f>
        <v>0</v>
      </c>
      <c r="BF208" s="152">
        <f>IF(N208="znížená",J208,0)</f>
        <v>0</v>
      </c>
      <c r="BG208" s="152">
        <f>IF(N208="zákl. prenesená",J208,0)</f>
        <v>0</v>
      </c>
      <c r="BH208" s="152">
        <f>IF(N208="zníž. prenesená",J208,0)</f>
        <v>0</v>
      </c>
      <c r="BI208" s="152">
        <f>IF(N208="nulová",J208,0)</f>
        <v>0</v>
      </c>
      <c r="BJ208" s="16" t="s">
        <v>145</v>
      </c>
      <c r="BK208" s="152">
        <f>ROUND(I208*H208,2)</f>
        <v>0</v>
      </c>
      <c r="BL208" s="16" t="s">
        <v>211</v>
      </c>
      <c r="BM208" s="151" t="s">
        <v>630</v>
      </c>
    </row>
    <row r="209" spans="2:65" s="13" customFormat="1" ht="11.25">
      <c r="B209" s="172"/>
      <c r="D209" s="154" t="s">
        <v>147</v>
      </c>
      <c r="E209" s="173" t="s">
        <v>1</v>
      </c>
      <c r="F209" s="174" t="s">
        <v>331</v>
      </c>
      <c r="H209" s="173" t="s">
        <v>1</v>
      </c>
      <c r="I209" s="175"/>
      <c r="L209" s="172"/>
      <c r="M209" s="176"/>
      <c r="T209" s="177"/>
      <c r="AT209" s="173" t="s">
        <v>147</v>
      </c>
      <c r="AU209" s="173" t="s">
        <v>145</v>
      </c>
      <c r="AV209" s="13" t="s">
        <v>83</v>
      </c>
      <c r="AW209" s="13" t="s">
        <v>31</v>
      </c>
      <c r="AX209" s="13" t="s">
        <v>75</v>
      </c>
      <c r="AY209" s="173" t="s">
        <v>137</v>
      </c>
    </row>
    <row r="210" spans="2:65" s="12" customFormat="1" ht="11.25">
      <c r="B210" s="153"/>
      <c r="D210" s="154" t="s">
        <v>147</v>
      </c>
      <c r="E210" s="155" t="s">
        <v>1</v>
      </c>
      <c r="F210" s="156" t="s">
        <v>332</v>
      </c>
      <c r="H210" s="157">
        <v>186.375</v>
      </c>
      <c r="I210" s="158"/>
      <c r="L210" s="153"/>
      <c r="M210" s="159"/>
      <c r="T210" s="160"/>
      <c r="AT210" s="155" t="s">
        <v>147</v>
      </c>
      <c r="AU210" s="155" t="s">
        <v>145</v>
      </c>
      <c r="AV210" s="12" t="s">
        <v>145</v>
      </c>
      <c r="AW210" s="12" t="s">
        <v>31</v>
      </c>
      <c r="AX210" s="12" t="s">
        <v>83</v>
      </c>
      <c r="AY210" s="155" t="s">
        <v>137</v>
      </c>
    </row>
    <row r="211" spans="2:65" s="1" customFormat="1" ht="24.2" customHeight="1">
      <c r="B211" s="138"/>
      <c r="C211" s="139" t="s">
        <v>333</v>
      </c>
      <c r="D211" s="139" t="s">
        <v>140</v>
      </c>
      <c r="E211" s="140" t="s">
        <v>334</v>
      </c>
      <c r="F211" s="141" t="s">
        <v>335</v>
      </c>
      <c r="G211" s="142" t="s">
        <v>284</v>
      </c>
      <c r="H211" s="143">
        <v>54.65</v>
      </c>
      <c r="I211" s="144"/>
      <c r="J211" s="145">
        <f>ROUND(I211*H211,2)</f>
        <v>0</v>
      </c>
      <c r="K211" s="146"/>
      <c r="L211" s="31"/>
      <c r="M211" s="147" t="s">
        <v>1</v>
      </c>
      <c r="N211" s="148" t="s">
        <v>41</v>
      </c>
      <c r="P211" s="149">
        <f>O211*H211</f>
        <v>0</v>
      </c>
      <c r="Q211" s="149">
        <v>0</v>
      </c>
      <c r="R211" s="149">
        <f>Q211*H211</f>
        <v>0</v>
      </c>
      <c r="S211" s="149">
        <v>2.3E-3</v>
      </c>
      <c r="T211" s="150">
        <f>S211*H211</f>
        <v>0.125695</v>
      </c>
      <c r="AR211" s="151" t="s">
        <v>211</v>
      </c>
      <c r="AT211" s="151" t="s">
        <v>140</v>
      </c>
      <c r="AU211" s="151" t="s">
        <v>145</v>
      </c>
      <c r="AY211" s="16" t="s">
        <v>137</v>
      </c>
      <c r="BE211" s="152">
        <f>IF(N211="základná",J211,0)</f>
        <v>0</v>
      </c>
      <c r="BF211" s="152">
        <f>IF(N211="znížená",J211,0)</f>
        <v>0</v>
      </c>
      <c r="BG211" s="152">
        <f>IF(N211="zákl. prenesená",J211,0)</f>
        <v>0</v>
      </c>
      <c r="BH211" s="152">
        <f>IF(N211="zníž. prenesená",J211,0)</f>
        <v>0</v>
      </c>
      <c r="BI211" s="152">
        <f>IF(N211="nulová",J211,0)</f>
        <v>0</v>
      </c>
      <c r="BJ211" s="16" t="s">
        <v>145</v>
      </c>
      <c r="BK211" s="152">
        <f>ROUND(I211*H211,2)</f>
        <v>0</v>
      </c>
      <c r="BL211" s="16" t="s">
        <v>211</v>
      </c>
      <c r="BM211" s="151" t="s">
        <v>631</v>
      </c>
    </row>
    <row r="212" spans="2:65" s="12" customFormat="1" ht="11.25">
      <c r="B212" s="153"/>
      <c r="D212" s="154" t="s">
        <v>147</v>
      </c>
      <c r="E212" s="155" t="s">
        <v>1</v>
      </c>
      <c r="F212" s="156" t="s">
        <v>337</v>
      </c>
      <c r="H212" s="157">
        <v>54.65</v>
      </c>
      <c r="I212" s="158"/>
      <c r="L212" s="153"/>
      <c r="M212" s="159"/>
      <c r="T212" s="160"/>
      <c r="AT212" s="155" t="s">
        <v>147</v>
      </c>
      <c r="AU212" s="155" t="s">
        <v>145</v>
      </c>
      <c r="AV212" s="12" t="s">
        <v>145</v>
      </c>
      <c r="AW212" s="12" t="s">
        <v>31</v>
      </c>
      <c r="AX212" s="12" t="s">
        <v>83</v>
      </c>
      <c r="AY212" s="155" t="s">
        <v>137</v>
      </c>
    </row>
    <row r="213" spans="2:65" s="1" customFormat="1" ht="33" customHeight="1">
      <c r="B213" s="138"/>
      <c r="C213" s="139" t="s">
        <v>338</v>
      </c>
      <c r="D213" s="139" t="s">
        <v>140</v>
      </c>
      <c r="E213" s="140" t="s">
        <v>339</v>
      </c>
      <c r="F213" s="141" t="s">
        <v>340</v>
      </c>
      <c r="G213" s="142" t="s">
        <v>229</v>
      </c>
      <c r="H213" s="143">
        <v>4</v>
      </c>
      <c r="I213" s="144"/>
      <c r="J213" s="145">
        <f>ROUND(I213*H213,2)</f>
        <v>0</v>
      </c>
      <c r="K213" s="146"/>
      <c r="L213" s="31"/>
      <c r="M213" s="147" t="s">
        <v>1</v>
      </c>
      <c r="N213" s="148" t="s">
        <v>41</v>
      </c>
      <c r="P213" s="149">
        <f>O213*H213</f>
        <v>0</v>
      </c>
      <c r="Q213" s="149">
        <v>0</v>
      </c>
      <c r="R213" s="149">
        <f>Q213*H213</f>
        <v>0</v>
      </c>
      <c r="S213" s="149">
        <v>3.0500000000000002E-3</v>
      </c>
      <c r="T213" s="150">
        <f>S213*H213</f>
        <v>1.2200000000000001E-2</v>
      </c>
      <c r="AR213" s="151" t="s">
        <v>211</v>
      </c>
      <c r="AT213" s="151" t="s">
        <v>140</v>
      </c>
      <c r="AU213" s="151" t="s">
        <v>145</v>
      </c>
      <c r="AY213" s="16" t="s">
        <v>137</v>
      </c>
      <c r="BE213" s="152">
        <f>IF(N213="základná",J213,0)</f>
        <v>0</v>
      </c>
      <c r="BF213" s="152">
        <f>IF(N213="znížená",J213,0)</f>
        <v>0</v>
      </c>
      <c r="BG213" s="152">
        <f>IF(N213="zákl. prenesená",J213,0)</f>
        <v>0</v>
      </c>
      <c r="BH213" s="152">
        <f>IF(N213="zníž. prenesená",J213,0)</f>
        <v>0</v>
      </c>
      <c r="BI213" s="152">
        <f>IF(N213="nulová",J213,0)</f>
        <v>0</v>
      </c>
      <c r="BJ213" s="16" t="s">
        <v>145</v>
      </c>
      <c r="BK213" s="152">
        <f>ROUND(I213*H213,2)</f>
        <v>0</v>
      </c>
      <c r="BL213" s="16" t="s">
        <v>211</v>
      </c>
      <c r="BM213" s="151" t="s">
        <v>632</v>
      </c>
    </row>
    <row r="214" spans="2:65" s="1" customFormat="1" ht="33" customHeight="1">
      <c r="B214" s="138"/>
      <c r="C214" s="139" t="s">
        <v>342</v>
      </c>
      <c r="D214" s="139" t="s">
        <v>140</v>
      </c>
      <c r="E214" s="140" t="s">
        <v>343</v>
      </c>
      <c r="F214" s="141" t="s">
        <v>344</v>
      </c>
      <c r="G214" s="142" t="s">
        <v>284</v>
      </c>
      <c r="H214" s="143">
        <v>14.2</v>
      </c>
      <c r="I214" s="144"/>
      <c r="J214" s="145">
        <f>ROUND(I214*H214,2)</f>
        <v>0</v>
      </c>
      <c r="K214" s="146"/>
      <c r="L214" s="31"/>
      <c r="M214" s="147" t="s">
        <v>1</v>
      </c>
      <c r="N214" s="148" t="s">
        <v>41</v>
      </c>
      <c r="P214" s="149">
        <f>O214*H214</f>
        <v>0</v>
      </c>
      <c r="Q214" s="149">
        <v>4.1599999999999996E-3</v>
      </c>
      <c r="R214" s="149">
        <f>Q214*H214</f>
        <v>5.9071999999999993E-2</v>
      </c>
      <c r="S214" s="149">
        <v>0</v>
      </c>
      <c r="T214" s="150">
        <f>S214*H214</f>
        <v>0</v>
      </c>
      <c r="AR214" s="151" t="s">
        <v>211</v>
      </c>
      <c r="AT214" s="151" t="s">
        <v>140</v>
      </c>
      <c r="AU214" s="151" t="s">
        <v>145</v>
      </c>
      <c r="AY214" s="16" t="s">
        <v>137</v>
      </c>
      <c r="BE214" s="152">
        <f>IF(N214="základná",J214,0)</f>
        <v>0</v>
      </c>
      <c r="BF214" s="152">
        <f>IF(N214="znížená",J214,0)</f>
        <v>0</v>
      </c>
      <c r="BG214" s="152">
        <f>IF(N214="zákl. prenesená",J214,0)</f>
        <v>0</v>
      </c>
      <c r="BH214" s="152">
        <f>IF(N214="zníž. prenesená",J214,0)</f>
        <v>0</v>
      </c>
      <c r="BI214" s="152">
        <f>IF(N214="nulová",J214,0)</f>
        <v>0</v>
      </c>
      <c r="BJ214" s="16" t="s">
        <v>145</v>
      </c>
      <c r="BK214" s="152">
        <f>ROUND(I214*H214,2)</f>
        <v>0</v>
      </c>
      <c r="BL214" s="16" t="s">
        <v>211</v>
      </c>
      <c r="BM214" s="151" t="s">
        <v>633</v>
      </c>
    </row>
    <row r="215" spans="2:65" s="13" customFormat="1" ht="11.25">
      <c r="B215" s="172"/>
      <c r="D215" s="154" t="s">
        <v>147</v>
      </c>
      <c r="E215" s="173" t="s">
        <v>1</v>
      </c>
      <c r="F215" s="174" t="s">
        <v>346</v>
      </c>
      <c r="H215" s="173" t="s">
        <v>1</v>
      </c>
      <c r="I215" s="175"/>
      <c r="L215" s="172"/>
      <c r="M215" s="176"/>
      <c r="T215" s="177"/>
      <c r="AT215" s="173" t="s">
        <v>147</v>
      </c>
      <c r="AU215" s="173" t="s">
        <v>145</v>
      </c>
      <c r="AV215" s="13" t="s">
        <v>83</v>
      </c>
      <c r="AW215" s="13" t="s">
        <v>31</v>
      </c>
      <c r="AX215" s="13" t="s">
        <v>75</v>
      </c>
      <c r="AY215" s="173" t="s">
        <v>137</v>
      </c>
    </row>
    <row r="216" spans="2:65" s="12" customFormat="1" ht="11.25">
      <c r="B216" s="153"/>
      <c r="D216" s="154" t="s">
        <v>147</v>
      </c>
      <c r="E216" s="155" t="s">
        <v>1</v>
      </c>
      <c r="F216" s="156" t="s">
        <v>347</v>
      </c>
      <c r="H216" s="157">
        <v>14.2</v>
      </c>
      <c r="I216" s="158"/>
      <c r="L216" s="153"/>
      <c r="M216" s="159"/>
      <c r="T216" s="160"/>
      <c r="AT216" s="155" t="s">
        <v>147</v>
      </c>
      <c r="AU216" s="155" t="s">
        <v>145</v>
      </c>
      <c r="AV216" s="12" t="s">
        <v>145</v>
      </c>
      <c r="AW216" s="12" t="s">
        <v>31</v>
      </c>
      <c r="AX216" s="12" t="s">
        <v>83</v>
      </c>
      <c r="AY216" s="155" t="s">
        <v>137</v>
      </c>
    </row>
    <row r="217" spans="2:65" s="1" customFormat="1" ht="33" customHeight="1">
      <c r="B217" s="138"/>
      <c r="C217" s="139" t="s">
        <v>348</v>
      </c>
      <c r="D217" s="139" t="s">
        <v>140</v>
      </c>
      <c r="E217" s="140" t="s">
        <v>349</v>
      </c>
      <c r="F217" s="141" t="s">
        <v>350</v>
      </c>
      <c r="G217" s="142" t="s">
        <v>284</v>
      </c>
      <c r="H217" s="143">
        <v>40.6</v>
      </c>
      <c r="I217" s="144"/>
      <c r="J217" s="145">
        <f>ROUND(I217*H217,2)</f>
        <v>0</v>
      </c>
      <c r="K217" s="146"/>
      <c r="L217" s="31"/>
      <c r="M217" s="147" t="s">
        <v>1</v>
      </c>
      <c r="N217" s="148" t="s">
        <v>41</v>
      </c>
      <c r="P217" s="149">
        <f>O217*H217</f>
        <v>0</v>
      </c>
      <c r="Q217" s="149">
        <v>2.8600000000000001E-3</v>
      </c>
      <c r="R217" s="149">
        <f>Q217*H217</f>
        <v>0.11611600000000001</v>
      </c>
      <c r="S217" s="149">
        <v>0</v>
      </c>
      <c r="T217" s="150">
        <f>S217*H217</f>
        <v>0</v>
      </c>
      <c r="AR217" s="151" t="s">
        <v>211</v>
      </c>
      <c r="AT217" s="151" t="s">
        <v>140</v>
      </c>
      <c r="AU217" s="151" t="s">
        <v>145</v>
      </c>
      <c r="AY217" s="16" t="s">
        <v>137</v>
      </c>
      <c r="BE217" s="152">
        <f>IF(N217="základná",J217,0)</f>
        <v>0</v>
      </c>
      <c r="BF217" s="152">
        <f>IF(N217="znížená",J217,0)</f>
        <v>0</v>
      </c>
      <c r="BG217" s="152">
        <f>IF(N217="zákl. prenesená",J217,0)</f>
        <v>0</v>
      </c>
      <c r="BH217" s="152">
        <f>IF(N217="zníž. prenesená",J217,0)</f>
        <v>0</v>
      </c>
      <c r="BI217" s="152">
        <f>IF(N217="nulová",J217,0)</f>
        <v>0</v>
      </c>
      <c r="BJ217" s="16" t="s">
        <v>145</v>
      </c>
      <c r="BK217" s="152">
        <f>ROUND(I217*H217,2)</f>
        <v>0</v>
      </c>
      <c r="BL217" s="16" t="s">
        <v>211</v>
      </c>
      <c r="BM217" s="151" t="s">
        <v>634</v>
      </c>
    </row>
    <row r="218" spans="2:65" s="13" customFormat="1" ht="11.25">
      <c r="B218" s="172"/>
      <c r="D218" s="154" t="s">
        <v>147</v>
      </c>
      <c r="E218" s="173" t="s">
        <v>1</v>
      </c>
      <c r="F218" s="174" t="s">
        <v>352</v>
      </c>
      <c r="H218" s="173" t="s">
        <v>1</v>
      </c>
      <c r="I218" s="175"/>
      <c r="L218" s="172"/>
      <c r="M218" s="176"/>
      <c r="T218" s="177"/>
      <c r="AT218" s="173" t="s">
        <v>147</v>
      </c>
      <c r="AU218" s="173" t="s">
        <v>145</v>
      </c>
      <c r="AV218" s="13" t="s">
        <v>83</v>
      </c>
      <c r="AW218" s="13" t="s">
        <v>31</v>
      </c>
      <c r="AX218" s="13" t="s">
        <v>75</v>
      </c>
      <c r="AY218" s="173" t="s">
        <v>137</v>
      </c>
    </row>
    <row r="219" spans="2:65" s="12" customFormat="1" ht="11.25">
      <c r="B219" s="153"/>
      <c r="D219" s="154" t="s">
        <v>147</v>
      </c>
      <c r="E219" s="155" t="s">
        <v>1</v>
      </c>
      <c r="F219" s="156" t="s">
        <v>353</v>
      </c>
      <c r="H219" s="157">
        <v>40.6</v>
      </c>
      <c r="I219" s="158"/>
      <c r="L219" s="153"/>
      <c r="M219" s="159"/>
      <c r="T219" s="160"/>
      <c r="AT219" s="155" t="s">
        <v>147</v>
      </c>
      <c r="AU219" s="155" t="s">
        <v>145</v>
      </c>
      <c r="AV219" s="12" t="s">
        <v>145</v>
      </c>
      <c r="AW219" s="12" t="s">
        <v>31</v>
      </c>
      <c r="AX219" s="12" t="s">
        <v>83</v>
      </c>
      <c r="AY219" s="155" t="s">
        <v>137</v>
      </c>
    </row>
    <row r="220" spans="2:65" s="1" customFormat="1" ht="33" customHeight="1">
      <c r="B220" s="138"/>
      <c r="C220" s="139" t="s">
        <v>354</v>
      </c>
      <c r="D220" s="139" t="s">
        <v>140</v>
      </c>
      <c r="E220" s="140" t="s">
        <v>355</v>
      </c>
      <c r="F220" s="141" t="s">
        <v>356</v>
      </c>
      <c r="G220" s="142" t="s">
        <v>229</v>
      </c>
      <c r="H220" s="143">
        <v>4</v>
      </c>
      <c r="I220" s="144"/>
      <c r="J220" s="145">
        <f>ROUND(I220*H220,2)</f>
        <v>0</v>
      </c>
      <c r="K220" s="146"/>
      <c r="L220" s="31"/>
      <c r="M220" s="147" t="s">
        <v>1</v>
      </c>
      <c r="N220" s="148" t="s">
        <v>41</v>
      </c>
      <c r="P220" s="149">
        <f>O220*H220</f>
        <v>0</v>
      </c>
      <c r="Q220" s="149">
        <v>1.6019999999999999E-3</v>
      </c>
      <c r="R220" s="149">
        <f>Q220*H220</f>
        <v>6.4079999999999996E-3</v>
      </c>
      <c r="S220" s="149">
        <v>0</v>
      </c>
      <c r="T220" s="150">
        <f>S220*H220</f>
        <v>0</v>
      </c>
      <c r="AR220" s="151" t="s">
        <v>211</v>
      </c>
      <c r="AT220" s="151" t="s">
        <v>140</v>
      </c>
      <c r="AU220" s="151" t="s">
        <v>145</v>
      </c>
      <c r="AY220" s="16" t="s">
        <v>137</v>
      </c>
      <c r="BE220" s="152">
        <f>IF(N220="základná",J220,0)</f>
        <v>0</v>
      </c>
      <c r="BF220" s="152">
        <f>IF(N220="znížená",J220,0)</f>
        <v>0</v>
      </c>
      <c r="BG220" s="152">
        <f>IF(N220="zákl. prenesená",J220,0)</f>
        <v>0</v>
      </c>
      <c r="BH220" s="152">
        <f>IF(N220="zníž. prenesená",J220,0)</f>
        <v>0</v>
      </c>
      <c r="BI220" s="152">
        <f>IF(N220="nulová",J220,0)</f>
        <v>0</v>
      </c>
      <c r="BJ220" s="16" t="s">
        <v>145</v>
      </c>
      <c r="BK220" s="152">
        <f>ROUND(I220*H220,2)</f>
        <v>0</v>
      </c>
      <c r="BL220" s="16" t="s">
        <v>211</v>
      </c>
      <c r="BM220" s="151" t="s">
        <v>635</v>
      </c>
    </row>
    <row r="221" spans="2:65" s="1" customFormat="1" ht="24.2" customHeight="1">
      <c r="B221" s="138"/>
      <c r="C221" s="139" t="s">
        <v>358</v>
      </c>
      <c r="D221" s="139" t="s">
        <v>140</v>
      </c>
      <c r="E221" s="140" t="s">
        <v>359</v>
      </c>
      <c r="F221" s="141" t="s">
        <v>360</v>
      </c>
      <c r="G221" s="142" t="s">
        <v>284</v>
      </c>
      <c r="H221" s="143">
        <v>14.2</v>
      </c>
      <c r="I221" s="144"/>
      <c r="J221" s="145">
        <f>ROUND(I221*H221,2)</f>
        <v>0</v>
      </c>
      <c r="K221" s="146"/>
      <c r="L221" s="31"/>
      <c r="M221" s="147" t="s">
        <v>1</v>
      </c>
      <c r="N221" s="148" t="s">
        <v>41</v>
      </c>
      <c r="P221" s="149">
        <f>O221*H221</f>
        <v>0</v>
      </c>
      <c r="Q221" s="149">
        <v>1.5900000000000001E-3</v>
      </c>
      <c r="R221" s="149">
        <f>Q221*H221</f>
        <v>2.2578000000000001E-2</v>
      </c>
      <c r="S221" s="149">
        <v>0</v>
      </c>
      <c r="T221" s="150">
        <f>S221*H221</f>
        <v>0</v>
      </c>
      <c r="AR221" s="151" t="s">
        <v>211</v>
      </c>
      <c r="AT221" s="151" t="s">
        <v>140</v>
      </c>
      <c r="AU221" s="151" t="s">
        <v>145</v>
      </c>
      <c r="AY221" s="16" t="s">
        <v>137</v>
      </c>
      <c r="BE221" s="152">
        <f>IF(N221="základná",J221,0)</f>
        <v>0</v>
      </c>
      <c r="BF221" s="152">
        <f>IF(N221="znížená",J221,0)</f>
        <v>0</v>
      </c>
      <c r="BG221" s="152">
        <f>IF(N221="zákl. prenesená",J221,0)</f>
        <v>0</v>
      </c>
      <c r="BH221" s="152">
        <f>IF(N221="zníž. prenesená",J221,0)</f>
        <v>0</v>
      </c>
      <c r="BI221" s="152">
        <f>IF(N221="nulová",J221,0)</f>
        <v>0</v>
      </c>
      <c r="BJ221" s="16" t="s">
        <v>145</v>
      </c>
      <c r="BK221" s="152">
        <f>ROUND(I221*H221,2)</f>
        <v>0</v>
      </c>
      <c r="BL221" s="16" t="s">
        <v>211</v>
      </c>
      <c r="BM221" s="151" t="s">
        <v>636</v>
      </c>
    </row>
    <row r="222" spans="2:65" s="13" customFormat="1" ht="11.25">
      <c r="B222" s="172"/>
      <c r="D222" s="154" t="s">
        <v>147</v>
      </c>
      <c r="E222" s="173" t="s">
        <v>1</v>
      </c>
      <c r="F222" s="174" t="s">
        <v>362</v>
      </c>
      <c r="H222" s="173" t="s">
        <v>1</v>
      </c>
      <c r="I222" s="175"/>
      <c r="L222" s="172"/>
      <c r="M222" s="176"/>
      <c r="T222" s="177"/>
      <c r="AT222" s="173" t="s">
        <v>147</v>
      </c>
      <c r="AU222" s="173" t="s">
        <v>145</v>
      </c>
      <c r="AV222" s="13" t="s">
        <v>83</v>
      </c>
      <c r="AW222" s="13" t="s">
        <v>31</v>
      </c>
      <c r="AX222" s="13" t="s">
        <v>75</v>
      </c>
      <c r="AY222" s="173" t="s">
        <v>137</v>
      </c>
    </row>
    <row r="223" spans="2:65" s="12" customFormat="1" ht="11.25">
      <c r="B223" s="153"/>
      <c r="D223" s="154" t="s">
        <v>147</v>
      </c>
      <c r="E223" s="155" t="s">
        <v>1</v>
      </c>
      <c r="F223" s="156" t="s">
        <v>347</v>
      </c>
      <c r="H223" s="157">
        <v>14.2</v>
      </c>
      <c r="I223" s="158"/>
      <c r="L223" s="153"/>
      <c r="M223" s="159"/>
      <c r="T223" s="160"/>
      <c r="AT223" s="155" t="s">
        <v>147</v>
      </c>
      <c r="AU223" s="155" t="s">
        <v>145</v>
      </c>
      <c r="AV223" s="12" t="s">
        <v>145</v>
      </c>
      <c r="AW223" s="12" t="s">
        <v>31</v>
      </c>
      <c r="AX223" s="12" t="s">
        <v>83</v>
      </c>
      <c r="AY223" s="155" t="s">
        <v>137</v>
      </c>
    </row>
    <row r="224" spans="2:65" s="1" customFormat="1" ht="33" customHeight="1">
      <c r="B224" s="138"/>
      <c r="C224" s="139" t="s">
        <v>363</v>
      </c>
      <c r="D224" s="139" t="s">
        <v>140</v>
      </c>
      <c r="E224" s="140" t="s">
        <v>364</v>
      </c>
      <c r="F224" s="141" t="s">
        <v>365</v>
      </c>
      <c r="G224" s="142" t="s">
        <v>229</v>
      </c>
      <c r="H224" s="143">
        <v>2</v>
      </c>
      <c r="I224" s="144"/>
      <c r="J224" s="145">
        <f>ROUND(I224*H224,2)</f>
        <v>0</v>
      </c>
      <c r="K224" s="146"/>
      <c r="L224" s="31"/>
      <c r="M224" s="147" t="s">
        <v>1</v>
      </c>
      <c r="N224" s="148" t="s">
        <v>41</v>
      </c>
      <c r="P224" s="149">
        <f>O224*H224</f>
        <v>0</v>
      </c>
      <c r="Q224" s="149">
        <v>1.57E-3</v>
      </c>
      <c r="R224" s="149">
        <f>Q224*H224</f>
        <v>3.14E-3</v>
      </c>
      <c r="S224" s="149">
        <v>0</v>
      </c>
      <c r="T224" s="150">
        <f>S224*H224</f>
        <v>0</v>
      </c>
      <c r="AR224" s="151" t="s">
        <v>211</v>
      </c>
      <c r="AT224" s="151" t="s">
        <v>140</v>
      </c>
      <c r="AU224" s="151" t="s">
        <v>145</v>
      </c>
      <c r="AY224" s="16" t="s">
        <v>137</v>
      </c>
      <c r="BE224" s="152">
        <f>IF(N224="základná",J224,0)</f>
        <v>0</v>
      </c>
      <c r="BF224" s="152">
        <f>IF(N224="znížená",J224,0)</f>
        <v>0</v>
      </c>
      <c r="BG224" s="152">
        <f>IF(N224="zákl. prenesená",J224,0)</f>
        <v>0</v>
      </c>
      <c r="BH224" s="152">
        <f>IF(N224="zníž. prenesená",J224,0)</f>
        <v>0</v>
      </c>
      <c r="BI224" s="152">
        <f>IF(N224="nulová",J224,0)</f>
        <v>0</v>
      </c>
      <c r="BJ224" s="16" t="s">
        <v>145</v>
      </c>
      <c r="BK224" s="152">
        <f>ROUND(I224*H224,2)</f>
        <v>0</v>
      </c>
      <c r="BL224" s="16" t="s">
        <v>211</v>
      </c>
      <c r="BM224" s="151" t="s">
        <v>637</v>
      </c>
    </row>
    <row r="225" spans="2:65" s="13" customFormat="1" ht="11.25">
      <c r="B225" s="172"/>
      <c r="D225" s="154" t="s">
        <v>147</v>
      </c>
      <c r="E225" s="173" t="s">
        <v>1</v>
      </c>
      <c r="F225" s="174" t="s">
        <v>367</v>
      </c>
      <c r="H225" s="173" t="s">
        <v>1</v>
      </c>
      <c r="I225" s="175"/>
      <c r="L225" s="172"/>
      <c r="M225" s="176"/>
      <c r="T225" s="177"/>
      <c r="AT225" s="173" t="s">
        <v>147</v>
      </c>
      <c r="AU225" s="173" t="s">
        <v>145</v>
      </c>
      <c r="AV225" s="13" t="s">
        <v>83</v>
      </c>
      <c r="AW225" s="13" t="s">
        <v>31</v>
      </c>
      <c r="AX225" s="13" t="s">
        <v>75</v>
      </c>
      <c r="AY225" s="173" t="s">
        <v>137</v>
      </c>
    </row>
    <row r="226" spans="2:65" s="12" customFormat="1" ht="11.25">
      <c r="B226" s="153"/>
      <c r="D226" s="154" t="s">
        <v>147</v>
      </c>
      <c r="E226" s="155" t="s">
        <v>1</v>
      </c>
      <c r="F226" s="156" t="s">
        <v>145</v>
      </c>
      <c r="H226" s="157">
        <v>2</v>
      </c>
      <c r="I226" s="158"/>
      <c r="L226" s="153"/>
      <c r="M226" s="159"/>
      <c r="T226" s="160"/>
      <c r="AT226" s="155" t="s">
        <v>147</v>
      </c>
      <c r="AU226" s="155" t="s">
        <v>145</v>
      </c>
      <c r="AV226" s="12" t="s">
        <v>145</v>
      </c>
      <c r="AW226" s="12" t="s">
        <v>31</v>
      </c>
      <c r="AX226" s="12" t="s">
        <v>83</v>
      </c>
      <c r="AY226" s="155" t="s">
        <v>137</v>
      </c>
    </row>
    <row r="227" spans="2:65" s="1" customFormat="1" ht="33" customHeight="1">
      <c r="B227" s="138"/>
      <c r="C227" s="139" t="s">
        <v>368</v>
      </c>
      <c r="D227" s="139" t="s">
        <v>140</v>
      </c>
      <c r="E227" s="140" t="s">
        <v>369</v>
      </c>
      <c r="F227" s="141" t="s">
        <v>370</v>
      </c>
      <c r="G227" s="142" t="s">
        <v>229</v>
      </c>
      <c r="H227" s="143">
        <v>6</v>
      </c>
      <c r="I227" s="144"/>
      <c r="J227" s="145">
        <f>ROUND(I227*H227,2)</f>
        <v>0</v>
      </c>
      <c r="K227" s="146"/>
      <c r="L227" s="31"/>
      <c r="M227" s="147" t="s">
        <v>1</v>
      </c>
      <c r="N227" s="148" t="s">
        <v>41</v>
      </c>
      <c r="P227" s="149">
        <f>O227*H227</f>
        <v>0</v>
      </c>
      <c r="Q227" s="149">
        <v>9.0000000000000006E-5</v>
      </c>
      <c r="R227" s="149">
        <f>Q227*H227</f>
        <v>5.4000000000000001E-4</v>
      </c>
      <c r="S227" s="149">
        <v>0</v>
      </c>
      <c r="T227" s="150">
        <f>S227*H227</f>
        <v>0</v>
      </c>
      <c r="AR227" s="151" t="s">
        <v>211</v>
      </c>
      <c r="AT227" s="151" t="s">
        <v>140</v>
      </c>
      <c r="AU227" s="151" t="s">
        <v>145</v>
      </c>
      <c r="AY227" s="16" t="s">
        <v>137</v>
      </c>
      <c r="BE227" s="152">
        <f>IF(N227="základná",J227,0)</f>
        <v>0</v>
      </c>
      <c r="BF227" s="152">
        <f>IF(N227="znížená",J227,0)</f>
        <v>0</v>
      </c>
      <c r="BG227" s="152">
        <f>IF(N227="zákl. prenesená",J227,0)</f>
        <v>0</v>
      </c>
      <c r="BH227" s="152">
        <f>IF(N227="zníž. prenesená",J227,0)</f>
        <v>0</v>
      </c>
      <c r="BI227" s="152">
        <f>IF(N227="nulová",J227,0)</f>
        <v>0</v>
      </c>
      <c r="BJ227" s="16" t="s">
        <v>145</v>
      </c>
      <c r="BK227" s="152">
        <f>ROUND(I227*H227,2)</f>
        <v>0</v>
      </c>
      <c r="BL227" s="16" t="s">
        <v>211</v>
      </c>
      <c r="BM227" s="151" t="s">
        <v>638</v>
      </c>
    </row>
    <row r="228" spans="2:65" s="13" customFormat="1" ht="11.25">
      <c r="B228" s="172"/>
      <c r="D228" s="154" t="s">
        <v>147</v>
      </c>
      <c r="E228" s="173" t="s">
        <v>1</v>
      </c>
      <c r="F228" s="174" t="s">
        <v>372</v>
      </c>
      <c r="H228" s="173" t="s">
        <v>1</v>
      </c>
      <c r="I228" s="175"/>
      <c r="L228" s="172"/>
      <c r="M228" s="176"/>
      <c r="T228" s="177"/>
      <c r="AT228" s="173" t="s">
        <v>147</v>
      </c>
      <c r="AU228" s="173" t="s">
        <v>145</v>
      </c>
      <c r="AV228" s="13" t="s">
        <v>83</v>
      </c>
      <c r="AW228" s="13" t="s">
        <v>31</v>
      </c>
      <c r="AX228" s="13" t="s">
        <v>75</v>
      </c>
      <c r="AY228" s="173" t="s">
        <v>137</v>
      </c>
    </row>
    <row r="229" spans="2:65" s="12" customFormat="1" ht="11.25">
      <c r="B229" s="153"/>
      <c r="D229" s="154" t="s">
        <v>147</v>
      </c>
      <c r="E229" s="155" t="s">
        <v>1</v>
      </c>
      <c r="F229" s="156" t="s">
        <v>144</v>
      </c>
      <c r="H229" s="157">
        <v>4</v>
      </c>
      <c r="I229" s="158"/>
      <c r="L229" s="153"/>
      <c r="M229" s="159"/>
      <c r="T229" s="160"/>
      <c r="AT229" s="155" t="s">
        <v>147</v>
      </c>
      <c r="AU229" s="155" t="s">
        <v>145</v>
      </c>
      <c r="AV229" s="12" t="s">
        <v>145</v>
      </c>
      <c r="AW229" s="12" t="s">
        <v>31</v>
      </c>
      <c r="AX229" s="12" t="s">
        <v>75</v>
      </c>
      <c r="AY229" s="155" t="s">
        <v>137</v>
      </c>
    </row>
    <row r="230" spans="2:65" s="13" customFormat="1" ht="11.25">
      <c r="B230" s="172"/>
      <c r="D230" s="154" t="s">
        <v>147</v>
      </c>
      <c r="E230" s="173" t="s">
        <v>1</v>
      </c>
      <c r="F230" s="174" t="s">
        <v>373</v>
      </c>
      <c r="H230" s="173" t="s">
        <v>1</v>
      </c>
      <c r="I230" s="175"/>
      <c r="L230" s="172"/>
      <c r="M230" s="176"/>
      <c r="T230" s="177"/>
      <c r="AT230" s="173" t="s">
        <v>147</v>
      </c>
      <c r="AU230" s="173" t="s">
        <v>145</v>
      </c>
      <c r="AV230" s="13" t="s">
        <v>83</v>
      </c>
      <c r="AW230" s="13" t="s">
        <v>31</v>
      </c>
      <c r="AX230" s="13" t="s">
        <v>75</v>
      </c>
      <c r="AY230" s="173" t="s">
        <v>137</v>
      </c>
    </row>
    <row r="231" spans="2:65" s="12" customFormat="1" ht="11.25">
      <c r="B231" s="153"/>
      <c r="D231" s="154" t="s">
        <v>147</v>
      </c>
      <c r="E231" s="155" t="s">
        <v>1</v>
      </c>
      <c r="F231" s="156" t="s">
        <v>145</v>
      </c>
      <c r="H231" s="157">
        <v>2</v>
      </c>
      <c r="I231" s="158"/>
      <c r="L231" s="153"/>
      <c r="M231" s="159"/>
      <c r="T231" s="160"/>
      <c r="AT231" s="155" t="s">
        <v>147</v>
      </c>
      <c r="AU231" s="155" t="s">
        <v>145</v>
      </c>
      <c r="AV231" s="12" t="s">
        <v>145</v>
      </c>
      <c r="AW231" s="12" t="s">
        <v>31</v>
      </c>
      <c r="AX231" s="12" t="s">
        <v>75</v>
      </c>
      <c r="AY231" s="155" t="s">
        <v>137</v>
      </c>
    </row>
    <row r="232" spans="2:65" s="14" customFormat="1" ht="11.25">
      <c r="B232" s="178"/>
      <c r="D232" s="154" t="s">
        <v>147</v>
      </c>
      <c r="E232" s="179" t="s">
        <v>1</v>
      </c>
      <c r="F232" s="180" t="s">
        <v>302</v>
      </c>
      <c r="H232" s="181">
        <v>6</v>
      </c>
      <c r="I232" s="182"/>
      <c r="L232" s="178"/>
      <c r="M232" s="183"/>
      <c r="T232" s="184"/>
      <c r="AT232" s="179" t="s">
        <v>147</v>
      </c>
      <c r="AU232" s="179" t="s">
        <v>145</v>
      </c>
      <c r="AV232" s="14" t="s">
        <v>144</v>
      </c>
      <c r="AW232" s="14" t="s">
        <v>31</v>
      </c>
      <c r="AX232" s="14" t="s">
        <v>83</v>
      </c>
      <c r="AY232" s="179" t="s">
        <v>137</v>
      </c>
    </row>
    <row r="233" spans="2:65" s="1" customFormat="1" ht="21.75" customHeight="1">
      <c r="B233" s="138"/>
      <c r="C233" s="161" t="s">
        <v>374</v>
      </c>
      <c r="D233" s="161" t="s">
        <v>173</v>
      </c>
      <c r="E233" s="162" t="s">
        <v>375</v>
      </c>
      <c r="F233" s="163" t="s">
        <v>376</v>
      </c>
      <c r="G233" s="164" t="s">
        <v>229</v>
      </c>
      <c r="H233" s="165">
        <v>6</v>
      </c>
      <c r="I233" s="166"/>
      <c r="J233" s="167">
        <f>ROUND(I233*H233,2)</f>
        <v>0</v>
      </c>
      <c r="K233" s="168"/>
      <c r="L233" s="169"/>
      <c r="M233" s="170" t="s">
        <v>1</v>
      </c>
      <c r="N233" s="171" t="s">
        <v>41</v>
      </c>
      <c r="P233" s="149">
        <f>O233*H233</f>
        <v>0</v>
      </c>
      <c r="Q233" s="149">
        <v>2.5000000000000001E-4</v>
      </c>
      <c r="R233" s="149">
        <f>Q233*H233</f>
        <v>1.5E-3</v>
      </c>
      <c r="S233" s="149">
        <v>0</v>
      </c>
      <c r="T233" s="150">
        <f>S233*H233</f>
        <v>0</v>
      </c>
      <c r="AR233" s="151" t="s">
        <v>217</v>
      </c>
      <c r="AT233" s="151" t="s">
        <v>173</v>
      </c>
      <c r="AU233" s="151" t="s">
        <v>145</v>
      </c>
      <c r="AY233" s="16" t="s">
        <v>137</v>
      </c>
      <c r="BE233" s="152">
        <f>IF(N233="základná",J233,0)</f>
        <v>0</v>
      </c>
      <c r="BF233" s="152">
        <f>IF(N233="znížená",J233,0)</f>
        <v>0</v>
      </c>
      <c r="BG233" s="152">
        <f>IF(N233="zákl. prenesená",J233,0)</f>
        <v>0</v>
      </c>
      <c r="BH233" s="152">
        <f>IF(N233="zníž. prenesená",J233,0)</f>
        <v>0</v>
      </c>
      <c r="BI233" s="152">
        <f>IF(N233="nulová",J233,0)</f>
        <v>0</v>
      </c>
      <c r="BJ233" s="16" t="s">
        <v>145</v>
      </c>
      <c r="BK233" s="152">
        <f>ROUND(I233*H233,2)</f>
        <v>0</v>
      </c>
      <c r="BL233" s="16" t="s">
        <v>211</v>
      </c>
      <c r="BM233" s="151" t="s">
        <v>639</v>
      </c>
    </row>
    <row r="234" spans="2:65" s="1" customFormat="1" ht="24.2" customHeight="1">
      <c r="B234" s="138"/>
      <c r="C234" s="139" t="s">
        <v>378</v>
      </c>
      <c r="D234" s="139" t="s">
        <v>140</v>
      </c>
      <c r="E234" s="140" t="s">
        <v>379</v>
      </c>
      <c r="F234" s="141" t="s">
        <v>380</v>
      </c>
      <c r="G234" s="142" t="s">
        <v>284</v>
      </c>
      <c r="H234" s="143">
        <v>8</v>
      </c>
      <c r="I234" s="144"/>
      <c r="J234" s="145">
        <f>ROUND(I234*H234,2)</f>
        <v>0</v>
      </c>
      <c r="K234" s="146"/>
      <c r="L234" s="31"/>
      <c r="M234" s="147" t="s">
        <v>1</v>
      </c>
      <c r="N234" s="148" t="s">
        <v>41</v>
      </c>
      <c r="P234" s="149">
        <f>O234*H234</f>
        <v>0</v>
      </c>
      <c r="Q234" s="149">
        <v>2.8E-3</v>
      </c>
      <c r="R234" s="149">
        <f>Q234*H234</f>
        <v>2.24E-2</v>
      </c>
      <c r="S234" s="149">
        <v>0</v>
      </c>
      <c r="T234" s="150">
        <f>S234*H234</f>
        <v>0</v>
      </c>
      <c r="AR234" s="151" t="s">
        <v>211</v>
      </c>
      <c r="AT234" s="151" t="s">
        <v>140</v>
      </c>
      <c r="AU234" s="151" t="s">
        <v>145</v>
      </c>
      <c r="AY234" s="16" t="s">
        <v>137</v>
      </c>
      <c r="BE234" s="152">
        <f>IF(N234="základná",J234,0)</f>
        <v>0</v>
      </c>
      <c r="BF234" s="152">
        <f>IF(N234="znížená",J234,0)</f>
        <v>0</v>
      </c>
      <c r="BG234" s="152">
        <f>IF(N234="zákl. prenesená",J234,0)</f>
        <v>0</v>
      </c>
      <c r="BH234" s="152">
        <f>IF(N234="zníž. prenesená",J234,0)</f>
        <v>0</v>
      </c>
      <c r="BI234" s="152">
        <f>IF(N234="nulová",J234,0)</f>
        <v>0</v>
      </c>
      <c r="BJ234" s="16" t="s">
        <v>145</v>
      </c>
      <c r="BK234" s="152">
        <f>ROUND(I234*H234,2)</f>
        <v>0</v>
      </c>
      <c r="BL234" s="16" t="s">
        <v>211</v>
      </c>
      <c r="BM234" s="151" t="s">
        <v>640</v>
      </c>
    </row>
    <row r="235" spans="2:65" s="13" customFormat="1" ht="11.25">
      <c r="B235" s="172"/>
      <c r="D235" s="154" t="s">
        <v>147</v>
      </c>
      <c r="E235" s="173" t="s">
        <v>1</v>
      </c>
      <c r="F235" s="174" t="s">
        <v>382</v>
      </c>
      <c r="H235" s="173" t="s">
        <v>1</v>
      </c>
      <c r="I235" s="175"/>
      <c r="L235" s="172"/>
      <c r="M235" s="176"/>
      <c r="T235" s="177"/>
      <c r="AT235" s="173" t="s">
        <v>147</v>
      </c>
      <c r="AU235" s="173" t="s">
        <v>145</v>
      </c>
      <c r="AV235" s="13" t="s">
        <v>83</v>
      </c>
      <c r="AW235" s="13" t="s">
        <v>31</v>
      </c>
      <c r="AX235" s="13" t="s">
        <v>75</v>
      </c>
      <c r="AY235" s="173" t="s">
        <v>137</v>
      </c>
    </row>
    <row r="236" spans="2:65" s="12" customFormat="1" ht="11.25">
      <c r="B236" s="153"/>
      <c r="D236" s="154" t="s">
        <v>147</v>
      </c>
      <c r="E236" s="155" t="s">
        <v>1</v>
      </c>
      <c r="F236" s="156" t="s">
        <v>176</v>
      </c>
      <c r="H236" s="157">
        <v>8</v>
      </c>
      <c r="I236" s="158"/>
      <c r="L236" s="153"/>
      <c r="M236" s="159"/>
      <c r="T236" s="160"/>
      <c r="AT236" s="155" t="s">
        <v>147</v>
      </c>
      <c r="AU236" s="155" t="s">
        <v>145</v>
      </c>
      <c r="AV236" s="12" t="s">
        <v>145</v>
      </c>
      <c r="AW236" s="12" t="s">
        <v>31</v>
      </c>
      <c r="AX236" s="12" t="s">
        <v>83</v>
      </c>
      <c r="AY236" s="155" t="s">
        <v>137</v>
      </c>
    </row>
    <row r="237" spans="2:65" s="1" customFormat="1" ht="24.2" customHeight="1">
      <c r="B237" s="138"/>
      <c r="C237" s="139" t="s">
        <v>383</v>
      </c>
      <c r="D237" s="139" t="s">
        <v>140</v>
      </c>
      <c r="E237" s="140" t="s">
        <v>384</v>
      </c>
      <c r="F237" s="141" t="s">
        <v>385</v>
      </c>
      <c r="G237" s="142" t="s">
        <v>159</v>
      </c>
      <c r="H237" s="143">
        <v>0.23200000000000001</v>
      </c>
      <c r="I237" s="144"/>
      <c r="J237" s="145">
        <f>ROUND(I237*H237,2)</f>
        <v>0</v>
      </c>
      <c r="K237" s="146"/>
      <c r="L237" s="31"/>
      <c r="M237" s="147" t="s">
        <v>1</v>
      </c>
      <c r="N237" s="148" t="s">
        <v>41</v>
      </c>
      <c r="P237" s="149">
        <f>O237*H237</f>
        <v>0</v>
      </c>
      <c r="Q237" s="149">
        <v>0</v>
      </c>
      <c r="R237" s="149">
        <f>Q237*H237</f>
        <v>0</v>
      </c>
      <c r="S237" s="149">
        <v>0</v>
      </c>
      <c r="T237" s="150">
        <f>S237*H237</f>
        <v>0</v>
      </c>
      <c r="AR237" s="151" t="s">
        <v>211</v>
      </c>
      <c r="AT237" s="151" t="s">
        <v>140</v>
      </c>
      <c r="AU237" s="151" t="s">
        <v>145</v>
      </c>
      <c r="AY237" s="16" t="s">
        <v>137</v>
      </c>
      <c r="BE237" s="152">
        <f>IF(N237="základná",J237,0)</f>
        <v>0</v>
      </c>
      <c r="BF237" s="152">
        <f>IF(N237="znížená",J237,0)</f>
        <v>0</v>
      </c>
      <c r="BG237" s="152">
        <f>IF(N237="zákl. prenesená",J237,0)</f>
        <v>0</v>
      </c>
      <c r="BH237" s="152">
        <f>IF(N237="zníž. prenesená",J237,0)</f>
        <v>0</v>
      </c>
      <c r="BI237" s="152">
        <f>IF(N237="nulová",J237,0)</f>
        <v>0</v>
      </c>
      <c r="BJ237" s="16" t="s">
        <v>145</v>
      </c>
      <c r="BK237" s="152">
        <f>ROUND(I237*H237,2)</f>
        <v>0</v>
      </c>
      <c r="BL237" s="16" t="s">
        <v>211</v>
      </c>
      <c r="BM237" s="151" t="s">
        <v>641</v>
      </c>
    </row>
    <row r="238" spans="2:65" s="11" customFormat="1" ht="22.9" customHeight="1">
      <c r="B238" s="126"/>
      <c r="D238" s="127" t="s">
        <v>74</v>
      </c>
      <c r="E238" s="136" t="s">
        <v>387</v>
      </c>
      <c r="F238" s="136" t="s">
        <v>388</v>
      </c>
      <c r="I238" s="129"/>
      <c r="J238" s="137">
        <f>BK238</f>
        <v>0</v>
      </c>
      <c r="L238" s="126"/>
      <c r="M238" s="131"/>
      <c r="P238" s="132">
        <f>SUM(P239:P240)</f>
        <v>0</v>
      </c>
      <c r="R238" s="132">
        <f>SUM(R239:R240)</f>
        <v>7.6679999999999995E-3</v>
      </c>
      <c r="T238" s="133">
        <f>SUM(T239:T240)</f>
        <v>0</v>
      </c>
      <c r="AR238" s="127" t="s">
        <v>145</v>
      </c>
      <c r="AT238" s="134" t="s">
        <v>74</v>
      </c>
      <c r="AU238" s="134" t="s">
        <v>83</v>
      </c>
      <c r="AY238" s="127" t="s">
        <v>137</v>
      </c>
      <c r="BK238" s="135">
        <f>SUM(BK239:BK240)</f>
        <v>0</v>
      </c>
    </row>
    <row r="239" spans="2:65" s="1" customFormat="1" ht="24.2" customHeight="1">
      <c r="B239" s="138"/>
      <c r="C239" s="236" t="s">
        <v>389</v>
      </c>
      <c r="D239" s="236" t="s">
        <v>140</v>
      </c>
      <c r="E239" s="237" t="s">
        <v>390</v>
      </c>
      <c r="F239" s="238" t="s">
        <v>391</v>
      </c>
      <c r="G239" s="239" t="s">
        <v>151</v>
      </c>
      <c r="H239" s="240">
        <v>14.2</v>
      </c>
      <c r="I239" s="241"/>
      <c r="J239" s="242">
        <f>ROUND(I239*H239,2)</f>
        <v>0</v>
      </c>
      <c r="K239" s="146"/>
      <c r="L239" s="31"/>
      <c r="M239" s="147" t="s">
        <v>1</v>
      </c>
      <c r="N239" s="148" t="s">
        <v>41</v>
      </c>
      <c r="P239" s="149">
        <f>O239*H239</f>
        <v>0</v>
      </c>
      <c r="Q239" s="149">
        <v>5.4000000000000001E-4</v>
      </c>
      <c r="R239" s="149">
        <f>Q239*H239</f>
        <v>7.6679999999999995E-3</v>
      </c>
      <c r="S239" s="149">
        <v>0</v>
      </c>
      <c r="T239" s="150">
        <f>S239*H239</f>
        <v>0</v>
      </c>
      <c r="AR239" s="151" t="s">
        <v>211</v>
      </c>
      <c r="AT239" s="151" t="s">
        <v>140</v>
      </c>
      <c r="AU239" s="151" t="s">
        <v>145</v>
      </c>
      <c r="AY239" s="16" t="s">
        <v>137</v>
      </c>
      <c r="BE239" s="152">
        <f>IF(N239="základná",J239,0)</f>
        <v>0</v>
      </c>
      <c r="BF239" s="152">
        <f>IF(N239="znížená",J239,0)</f>
        <v>0</v>
      </c>
      <c r="BG239" s="152">
        <f>IF(N239="zákl. prenesená",J239,0)</f>
        <v>0</v>
      </c>
      <c r="BH239" s="152">
        <f>IF(N239="zníž. prenesená",J239,0)</f>
        <v>0</v>
      </c>
      <c r="BI239" s="152">
        <f>IF(N239="nulová",J239,0)</f>
        <v>0</v>
      </c>
      <c r="BJ239" s="16" t="s">
        <v>145</v>
      </c>
      <c r="BK239" s="152">
        <f>ROUND(I239*H239,2)</f>
        <v>0</v>
      </c>
      <c r="BL239" s="16" t="s">
        <v>211</v>
      </c>
      <c r="BM239" s="151" t="s">
        <v>642</v>
      </c>
    </row>
    <row r="240" spans="2:65" s="12" customFormat="1" ht="11.25">
      <c r="B240" s="153"/>
      <c r="D240" s="154" t="s">
        <v>147</v>
      </c>
      <c r="E240" s="155" t="s">
        <v>1</v>
      </c>
      <c r="F240" s="156" t="s">
        <v>183</v>
      </c>
      <c r="H240" s="157">
        <v>14.2</v>
      </c>
      <c r="I240" s="158"/>
      <c r="L240" s="153"/>
      <c r="M240" s="159"/>
      <c r="T240" s="160"/>
      <c r="AT240" s="155" t="s">
        <v>147</v>
      </c>
      <c r="AU240" s="155" t="s">
        <v>145</v>
      </c>
      <c r="AV240" s="12" t="s">
        <v>145</v>
      </c>
      <c r="AW240" s="12" t="s">
        <v>31</v>
      </c>
      <c r="AX240" s="12" t="s">
        <v>83</v>
      </c>
      <c r="AY240" s="155" t="s">
        <v>137</v>
      </c>
    </row>
    <row r="241" spans="2:65" s="11" customFormat="1" ht="25.9" customHeight="1">
      <c r="B241" s="126"/>
      <c r="D241" s="127" t="s">
        <v>74</v>
      </c>
      <c r="E241" s="128" t="s">
        <v>173</v>
      </c>
      <c r="F241" s="128" t="s">
        <v>393</v>
      </c>
      <c r="I241" s="129"/>
      <c r="J241" s="130">
        <f>BK241</f>
        <v>0</v>
      </c>
      <c r="L241" s="126"/>
      <c r="M241" s="131"/>
      <c r="P241" s="132">
        <f>P242+P271</f>
        <v>0</v>
      </c>
      <c r="R241" s="132">
        <f>R242+R271</f>
        <v>4.8480000000000002E-2</v>
      </c>
      <c r="T241" s="133">
        <f>T242+T271</f>
        <v>0</v>
      </c>
      <c r="AR241" s="127" t="s">
        <v>138</v>
      </c>
      <c r="AT241" s="134" t="s">
        <v>74</v>
      </c>
      <c r="AU241" s="134" t="s">
        <v>75</v>
      </c>
      <c r="AY241" s="127" t="s">
        <v>137</v>
      </c>
      <c r="BK241" s="135">
        <f>BK242+BK271</f>
        <v>0</v>
      </c>
    </row>
    <row r="242" spans="2:65" s="11" customFormat="1" ht="22.9" customHeight="1">
      <c r="B242" s="126"/>
      <c r="D242" s="127" t="s">
        <v>74</v>
      </c>
      <c r="E242" s="136" t="s">
        <v>394</v>
      </c>
      <c r="F242" s="136" t="s">
        <v>395</v>
      </c>
      <c r="I242" s="129"/>
      <c r="J242" s="137">
        <f>BK242</f>
        <v>0</v>
      </c>
      <c r="L242" s="126"/>
      <c r="M242" s="131"/>
      <c r="P242" s="132">
        <f>SUM(P243:P270)</f>
        <v>0</v>
      </c>
      <c r="R242" s="132">
        <f>SUM(R243:R270)</f>
        <v>4.8480000000000002E-2</v>
      </c>
      <c r="T242" s="133">
        <f>SUM(T243:T270)</f>
        <v>0</v>
      </c>
      <c r="AR242" s="127" t="s">
        <v>138</v>
      </c>
      <c r="AT242" s="134" t="s">
        <v>74</v>
      </c>
      <c r="AU242" s="134" t="s">
        <v>83</v>
      </c>
      <c r="AY242" s="127" t="s">
        <v>137</v>
      </c>
      <c r="BK242" s="135">
        <f>SUM(BK243:BK270)</f>
        <v>0</v>
      </c>
    </row>
    <row r="243" spans="2:65" s="1" customFormat="1" ht="21.75" customHeight="1">
      <c r="B243" s="138"/>
      <c r="C243" s="139" t="s">
        <v>396</v>
      </c>
      <c r="D243" s="139" t="s">
        <v>140</v>
      </c>
      <c r="E243" s="140" t="s">
        <v>397</v>
      </c>
      <c r="F243" s="141" t="s">
        <v>398</v>
      </c>
      <c r="G243" s="142" t="s">
        <v>284</v>
      </c>
      <c r="H243" s="143">
        <v>110</v>
      </c>
      <c r="I243" s="144"/>
      <c r="J243" s="145">
        <f t="shared" ref="J243:J270" si="10">ROUND(I243*H243,2)</f>
        <v>0</v>
      </c>
      <c r="K243" s="146"/>
      <c r="L243" s="31"/>
      <c r="M243" s="147" t="s">
        <v>1</v>
      </c>
      <c r="N243" s="148" t="s">
        <v>41</v>
      </c>
      <c r="P243" s="149">
        <f t="shared" ref="P243:P270" si="11">O243*H243</f>
        <v>0</v>
      </c>
      <c r="Q243" s="149">
        <v>0</v>
      </c>
      <c r="R243" s="149">
        <f t="shared" ref="R243:R270" si="12">Q243*H243</f>
        <v>0</v>
      </c>
      <c r="S243" s="149">
        <v>0</v>
      </c>
      <c r="T243" s="150">
        <f t="shared" ref="T243:T270" si="13">S243*H243</f>
        <v>0</v>
      </c>
      <c r="AR243" s="151" t="s">
        <v>399</v>
      </c>
      <c r="AT243" s="151" t="s">
        <v>140</v>
      </c>
      <c r="AU243" s="151" t="s">
        <v>145</v>
      </c>
      <c r="AY243" s="16" t="s">
        <v>137</v>
      </c>
      <c r="BE243" s="152">
        <f t="shared" ref="BE243:BE270" si="14">IF(N243="základná",J243,0)</f>
        <v>0</v>
      </c>
      <c r="BF243" s="152">
        <f t="shared" ref="BF243:BF270" si="15">IF(N243="znížená",J243,0)</f>
        <v>0</v>
      </c>
      <c r="BG243" s="152">
        <f t="shared" ref="BG243:BG270" si="16">IF(N243="zákl. prenesená",J243,0)</f>
        <v>0</v>
      </c>
      <c r="BH243" s="152">
        <f t="shared" ref="BH243:BH270" si="17">IF(N243="zníž. prenesená",J243,0)</f>
        <v>0</v>
      </c>
      <c r="BI243" s="152">
        <f t="shared" ref="BI243:BI270" si="18">IF(N243="nulová",J243,0)</f>
        <v>0</v>
      </c>
      <c r="BJ243" s="16" t="s">
        <v>145</v>
      </c>
      <c r="BK243" s="152">
        <f t="shared" ref="BK243:BK270" si="19">ROUND(I243*H243,2)</f>
        <v>0</v>
      </c>
      <c r="BL243" s="16" t="s">
        <v>399</v>
      </c>
      <c r="BM243" s="151" t="s">
        <v>643</v>
      </c>
    </row>
    <row r="244" spans="2:65" s="1" customFormat="1" ht="16.5" customHeight="1">
      <c r="B244" s="138"/>
      <c r="C244" s="161" t="s">
        <v>401</v>
      </c>
      <c r="D244" s="161" t="s">
        <v>173</v>
      </c>
      <c r="E244" s="162" t="s">
        <v>402</v>
      </c>
      <c r="F244" s="163" t="s">
        <v>403</v>
      </c>
      <c r="G244" s="164" t="s">
        <v>229</v>
      </c>
      <c r="H244" s="165">
        <v>46</v>
      </c>
      <c r="I244" s="166"/>
      <c r="J244" s="167">
        <f t="shared" si="10"/>
        <v>0</v>
      </c>
      <c r="K244" s="168"/>
      <c r="L244" s="169"/>
      <c r="M244" s="170" t="s">
        <v>1</v>
      </c>
      <c r="N244" s="171" t="s">
        <v>41</v>
      </c>
      <c r="P244" s="149">
        <f t="shared" si="11"/>
        <v>0</v>
      </c>
      <c r="Q244" s="149">
        <v>0</v>
      </c>
      <c r="R244" s="149">
        <f t="shared" si="12"/>
        <v>0</v>
      </c>
      <c r="S244" s="149">
        <v>0</v>
      </c>
      <c r="T244" s="150">
        <f t="shared" si="13"/>
        <v>0</v>
      </c>
      <c r="AR244" s="151" t="s">
        <v>404</v>
      </c>
      <c r="AT244" s="151" t="s">
        <v>173</v>
      </c>
      <c r="AU244" s="151" t="s">
        <v>145</v>
      </c>
      <c r="AY244" s="16" t="s">
        <v>137</v>
      </c>
      <c r="BE244" s="152">
        <f t="shared" si="14"/>
        <v>0</v>
      </c>
      <c r="BF244" s="152">
        <f t="shared" si="15"/>
        <v>0</v>
      </c>
      <c r="BG244" s="152">
        <f t="shared" si="16"/>
        <v>0</v>
      </c>
      <c r="BH244" s="152">
        <f t="shared" si="17"/>
        <v>0</v>
      </c>
      <c r="BI244" s="152">
        <f t="shared" si="18"/>
        <v>0</v>
      </c>
      <c r="BJ244" s="16" t="s">
        <v>145</v>
      </c>
      <c r="BK244" s="152">
        <f t="shared" si="19"/>
        <v>0</v>
      </c>
      <c r="BL244" s="16" t="s">
        <v>399</v>
      </c>
      <c r="BM244" s="151" t="s">
        <v>644</v>
      </c>
    </row>
    <row r="245" spans="2:65" s="1" customFormat="1" ht="16.5" customHeight="1">
      <c r="B245" s="138"/>
      <c r="C245" s="161" t="s">
        <v>406</v>
      </c>
      <c r="D245" s="161" t="s">
        <v>173</v>
      </c>
      <c r="E245" s="162" t="s">
        <v>407</v>
      </c>
      <c r="F245" s="163" t="s">
        <v>408</v>
      </c>
      <c r="G245" s="164" t="s">
        <v>229</v>
      </c>
      <c r="H245" s="165">
        <v>44</v>
      </c>
      <c r="I245" s="166"/>
      <c r="J245" s="167">
        <f t="shared" si="10"/>
        <v>0</v>
      </c>
      <c r="K245" s="168"/>
      <c r="L245" s="169"/>
      <c r="M245" s="170" t="s">
        <v>1</v>
      </c>
      <c r="N245" s="171" t="s">
        <v>41</v>
      </c>
      <c r="P245" s="149">
        <f t="shared" si="11"/>
        <v>0</v>
      </c>
      <c r="Q245" s="149">
        <v>0</v>
      </c>
      <c r="R245" s="149">
        <f t="shared" si="12"/>
        <v>0</v>
      </c>
      <c r="S245" s="149">
        <v>0</v>
      </c>
      <c r="T245" s="150">
        <f t="shared" si="13"/>
        <v>0</v>
      </c>
      <c r="AR245" s="151" t="s">
        <v>404</v>
      </c>
      <c r="AT245" s="151" t="s">
        <v>173</v>
      </c>
      <c r="AU245" s="151" t="s">
        <v>145</v>
      </c>
      <c r="AY245" s="16" t="s">
        <v>137</v>
      </c>
      <c r="BE245" s="152">
        <f t="shared" si="14"/>
        <v>0</v>
      </c>
      <c r="BF245" s="152">
        <f t="shared" si="15"/>
        <v>0</v>
      </c>
      <c r="BG245" s="152">
        <f t="shared" si="16"/>
        <v>0</v>
      </c>
      <c r="BH245" s="152">
        <f t="shared" si="17"/>
        <v>0</v>
      </c>
      <c r="BI245" s="152">
        <f t="shared" si="18"/>
        <v>0</v>
      </c>
      <c r="BJ245" s="16" t="s">
        <v>145</v>
      </c>
      <c r="BK245" s="152">
        <f t="shared" si="19"/>
        <v>0</v>
      </c>
      <c r="BL245" s="16" t="s">
        <v>399</v>
      </c>
      <c r="BM245" s="151" t="s">
        <v>645</v>
      </c>
    </row>
    <row r="246" spans="2:65" s="1" customFormat="1" ht="24.2" customHeight="1">
      <c r="B246" s="138"/>
      <c r="C246" s="161" t="s">
        <v>410</v>
      </c>
      <c r="D246" s="161" t="s">
        <v>173</v>
      </c>
      <c r="E246" s="162" t="s">
        <v>411</v>
      </c>
      <c r="F246" s="163" t="s">
        <v>412</v>
      </c>
      <c r="G246" s="164" t="s">
        <v>413</v>
      </c>
      <c r="H246" s="165">
        <v>41.8</v>
      </c>
      <c r="I246" s="166"/>
      <c r="J246" s="167">
        <f t="shared" si="10"/>
        <v>0</v>
      </c>
      <c r="K246" s="168"/>
      <c r="L246" s="169"/>
      <c r="M246" s="170" t="s">
        <v>1</v>
      </c>
      <c r="N246" s="171" t="s">
        <v>41</v>
      </c>
      <c r="P246" s="149">
        <f t="shared" si="11"/>
        <v>0</v>
      </c>
      <c r="Q246" s="149">
        <v>1E-3</v>
      </c>
      <c r="R246" s="149">
        <f t="shared" si="12"/>
        <v>4.1799999999999997E-2</v>
      </c>
      <c r="S246" s="149">
        <v>0</v>
      </c>
      <c r="T246" s="150">
        <f t="shared" si="13"/>
        <v>0</v>
      </c>
      <c r="AR246" s="151" t="s">
        <v>404</v>
      </c>
      <c r="AT246" s="151" t="s">
        <v>173</v>
      </c>
      <c r="AU246" s="151" t="s">
        <v>145</v>
      </c>
      <c r="AY246" s="16" t="s">
        <v>137</v>
      </c>
      <c r="BE246" s="152">
        <f t="shared" si="14"/>
        <v>0</v>
      </c>
      <c r="BF246" s="152">
        <f t="shared" si="15"/>
        <v>0</v>
      </c>
      <c r="BG246" s="152">
        <f t="shared" si="16"/>
        <v>0</v>
      </c>
      <c r="BH246" s="152">
        <f t="shared" si="17"/>
        <v>0</v>
      </c>
      <c r="BI246" s="152">
        <f t="shared" si="18"/>
        <v>0</v>
      </c>
      <c r="BJ246" s="16" t="s">
        <v>145</v>
      </c>
      <c r="BK246" s="152">
        <f t="shared" si="19"/>
        <v>0</v>
      </c>
      <c r="BL246" s="16" t="s">
        <v>399</v>
      </c>
      <c r="BM246" s="151" t="s">
        <v>646</v>
      </c>
    </row>
    <row r="247" spans="2:65" s="1" customFormat="1" ht="21.75" customHeight="1">
      <c r="B247" s="138"/>
      <c r="C247" s="139" t="s">
        <v>415</v>
      </c>
      <c r="D247" s="139" t="s">
        <v>140</v>
      </c>
      <c r="E247" s="140" t="s">
        <v>528</v>
      </c>
      <c r="F247" s="141" t="s">
        <v>529</v>
      </c>
      <c r="G247" s="142" t="s">
        <v>284</v>
      </c>
      <c r="H247" s="143">
        <v>16</v>
      </c>
      <c r="I247" s="144"/>
      <c r="J247" s="145">
        <f t="shared" si="10"/>
        <v>0</v>
      </c>
      <c r="K247" s="146"/>
      <c r="L247" s="31"/>
      <c r="M247" s="147" t="s">
        <v>1</v>
      </c>
      <c r="N247" s="148" t="s">
        <v>41</v>
      </c>
      <c r="P247" s="149">
        <f t="shared" si="11"/>
        <v>0</v>
      </c>
      <c r="Q247" s="149">
        <v>0</v>
      </c>
      <c r="R247" s="149">
        <f t="shared" si="12"/>
        <v>0</v>
      </c>
      <c r="S247" s="149">
        <v>0</v>
      </c>
      <c r="T247" s="150">
        <f t="shared" si="13"/>
        <v>0</v>
      </c>
      <c r="AR247" s="151" t="s">
        <v>399</v>
      </c>
      <c r="AT247" s="151" t="s">
        <v>140</v>
      </c>
      <c r="AU247" s="151" t="s">
        <v>145</v>
      </c>
      <c r="AY247" s="16" t="s">
        <v>137</v>
      </c>
      <c r="BE247" s="152">
        <f t="shared" si="14"/>
        <v>0</v>
      </c>
      <c r="BF247" s="152">
        <f t="shared" si="15"/>
        <v>0</v>
      </c>
      <c r="BG247" s="152">
        <f t="shared" si="16"/>
        <v>0</v>
      </c>
      <c r="BH247" s="152">
        <f t="shared" si="17"/>
        <v>0</v>
      </c>
      <c r="BI247" s="152">
        <f t="shared" si="18"/>
        <v>0</v>
      </c>
      <c r="BJ247" s="16" t="s">
        <v>145</v>
      </c>
      <c r="BK247" s="152">
        <f t="shared" si="19"/>
        <v>0</v>
      </c>
      <c r="BL247" s="16" t="s">
        <v>399</v>
      </c>
      <c r="BM247" s="151" t="s">
        <v>647</v>
      </c>
    </row>
    <row r="248" spans="2:65" s="1" customFormat="1" ht="24.2" customHeight="1">
      <c r="B248" s="138"/>
      <c r="C248" s="161" t="s">
        <v>419</v>
      </c>
      <c r="D248" s="161" t="s">
        <v>173</v>
      </c>
      <c r="E248" s="162" t="s">
        <v>411</v>
      </c>
      <c r="F248" s="163" t="s">
        <v>412</v>
      </c>
      <c r="G248" s="164" t="s">
        <v>413</v>
      </c>
      <c r="H248" s="165">
        <v>6.08</v>
      </c>
      <c r="I248" s="166"/>
      <c r="J248" s="167">
        <f t="shared" si="10"/>
        <v>0</v>
      </c>
      <c r="K248" s="168"/>
      <c r="L248" s="169"/>
      <c r="M248" s="170" t="s">
        <v>1</v>
      </c>
      <c r="N248" s="171" t="s">
        <v>41</v>
      </c>
      <c r="P248" s="149">
        <f t="shared" si="11"/>
        <v>0</v>
      </c>
      <c r="Q248" s="149">
        <v>1E-3</v>
      </c>
      <c r="R248" s="149">
        <f t="shared" si="12"/>
        <v>6.0800000000000003E-3</v>
      </c>
      <c r="S248" s="149">
        <v>0</v>
      </c>
      <c r="T248" s="150">
        <f t="shared" si="13"/>
        <v>0</v>
      </c>
      <c r="AR248" s="151" t="s">
        <v>404</v>
      </c>
      <c r="AT248" s="151" t="s">
        <v>173</v>
      </c>
      <c r="AU248" s="151" t="s">
        <v>145</v>
      </c>
      <c r="AY248" s="16" t="s">
        <v>137</v>
      </c>
      <c r="BE248" s="152">
        <f t="shared" si="14"/>
        <v>0</v>
      </c>
      <c r="BF248" s="152">
        <f t="shared" si="15"/>
        <v>0</v>
      </c>
      <c r="BG248" s="152">
        <f t="shared" si="16"/>
        <v>0</v>
      </c>
      <c r="BH248" s="152">
        <f t="shared" si="17"/>
        <v>0</v>
      </c>
      <c r="BI248" s="152">
        <f t="shared" si="18"/>
        <v>0</v>
      </c>
      <c r="BJ248" s="16" t="s">
        <v>145</v>
      </c>
      <c r="BK248" s="152">
        <f t="shared" si="19"/>
        <v>0</v>
      </c>
      <c r="BL248" s="16" t="s">
        <v>399</v>
      </c>
      <c r="BM248" s="151" t="s">
        <v>648</v>
      </c>
    </row>
    <row r="249" spans="2:65" s="1" customFormat="1" ht="16.5" customHeight="1">
      <c r="B249" s="138"/>
      <c r="C249" s="161" t="s">
        <v>423</v>
      </c>
      <c r="D249" s="161" t="s">
        <v>173</v>
      </c>
      <c r="E249" s="162" t="s">
        <v>532</v>
      </c>
      <c r="F249" s="163" t="s">
        <v>533</v>
      </c>
      <c r="G249" s="164" t="s">
        <v>229</v>
      </c>
      <c r="H249" s="165">
        <v>16</v>
      </c>
      <c r="I249" s="166"/>
      <c r="J249" s="167">
        <f t="shared" si="10"/>
        <v>0</v>
      </c>
      <c r="K249" s="168"/>
      <c r="L249" s="169"/>
      <c r="M249" s="170" t="s">
        <v>1</v>
      </c>
      <c r="N249" s="171" t="s">
        <v>41</v>
      </c>
      <c r="P249" s="149">
        <f t="shared" si="11"/>
        <v>0</v>
      </c>
      <c r="Q249" s="149">
        <v>0</v>
      </c>
      <c r="R249" s="149">
        <f t="shared" si="12"/>
        <v>0</v>
      </c>
      <c r="S249" s="149">
        <v>0</v>
      </c>
      <c r="T249" s="150">
        <f t="shared" si="13"/>
        <v>0</v>
      </c>
      <c r="AR249" s="151" t="s">
        <v>404</v>
      </c>
      <c r="AT249" s="151" t="s">
        <v>173</v>
      </c>
      <c r="AU249" s="151" t="s">
        <v>145</v>
      </c>
      <c r="AY249" s="16" t="s">
        <v>137</v>
      </c>
      <c r="BE249" s="152">
        <f t="shared" si="14"/>
        <v>0</v>
      </c>
      <c r="BF249" s="152">
        <f t="shared" si="15"/>
        <v>0</v>
      </c>
      <c r="BG249" s="152">
        <f t="shared" si="16"/>
        <v>0</v>
      </c>
      <c r="BH249" s="152">
        <f t="shared" si="17"/>
        <v>0</v>
      </c>
      <c r="BI249" s="152">
        <f t="shared" si="18"/>
        <v>0</v>
      </c>
      <c r="BJ249" s="16" t="s">
        <v>145</v>
      </c>
      <c r="BK249" s="152">
        <f t="shared" si="19"/>
        <v>0</v>
      </c>
      <c r="BL249" s="16" t="s">
        <v>399</v>
      </c>
      <c r="BM249" s="151" t="s">
        <v>649</v>
      </c>
    </row>
    <row r="250" spans="2:65" s="1" customFormat="1" ht="16.5" customHeight="1">
      <c r="B250" s="138"/>
      <c r="C250" s="161" t="s">
        <v>427</v>
      </c>
      <c r="D250" s="161" t="s">
        <v>173</v>
      </c>
      <c r="E250" s="162" t="s">
        <v>535</v>
      </c>
      <c r="F250" s="163" t="s">
        <v>441</v>
      </c>
      <c r="G250" s="164" t="s">
        <v>229</v>
      </c>
      <c r="H250" s="165">
        <v>8</v>
      </c>
      <c r="I250" s="166"/>
      <c r="J250" s="167">
        <f t="shared" si="10"/>
        <v>0</v>
      </c>
      <c r="K250" s="168"/>
      <c r="L250" s="169"/>
      <c r="M250" s="170" t="s">
        <v>1</v>
      </c>
      <c r="N250" s="171" t="s">
        <v>41</v>
      </c>
      <c r="P250" s="149">
        <f t="shared" si="11"/>
        <v>0</v>
      </c>
      <c r="Q250" s="149">
        <v>0</v>
      </c>
      <c r="R250" s="149">
        <f t="shared" si="12"/>
        <v>0</v>
      </c>
      <c r="S250" s="149">
        <v>0</v>
      </c>
      <c r="T250" s="150">
        <f t="shared" si="13"/>
        <v>0</v>
      </c>
      <c r="AR250" s="151" t="s">
        <v>404</v>
      </c>
      <c r="AT250" s="151" t="s">
        <v>173</v>
      </c>
      <c r="AU250" s="151" t="s">
        <v>145</v>
      </c>
      <c r="AY250" s="16" t="s">
        <v>137</v>
      </c>
      <c r="BE250" s="152">
        <f t="shared" si="14"/>
        <v>0</v>
      </c>
      <c r="BF250" s="152">
        <f t="shared" si="15"/>
        <v>0</v>
      </c>
      <c r="BG250" s="152">
        <f t="shared" si="16"/>
        <v>0</v>
      </c>
      <c r="BH250" s="152">
        <f t="shared" si="17"/>
        <v>0</v>
      </c>
      <c r="BI250" s="152">
        <f t="shared" si="18"/>
        <v>0</v>
      </c>
      <c r="BJ250" s="16" t="s">
        <v>145</v>
      </c>
      <c r="BK250" s="152">
        <f t="shared" si="19"/>
        <v>0</v>
      </c>
      <c r="BL250" s="16" t="s">
        <v>399</v>
      </c>
      <c r="BM250" s="151" t="s">
        <v>650</v>
      </c>
    </row>
    <row r="251" spans="2:65" s="1" customFormat="1" ht="24.2" customHeight="1">
      <c r="B251" s="138"/>
      <c r="C251" s="139" t="s">
        <v>431</v>
      </c>
      <c r="D251" s="139" t="s">
        <v>140</v>
      </c>
      <c r="E251" s="140" t="s">
        <v>416</v>
      </c>
      <c r="F251" s="141" t="s">
        <v>417</v>
      </c>
      <c r="G251" s="142" t="s">
        <v>229</v>
      </c>
      <c r="H251" s="143">
        <v>1</v>
      </c>
      <c r="I251" s="144"/>
      <c r="J251" s="145">
        <f t="shared" si="10"/>
        <v>0</v>
      </c>
      <c r="K251" s="146"/>
      <c r="L251" s="31"/>
      <c r="M251" s="147" t="s">
        <v>1</v>
      </c>
      <c r="N251" s="148" t="s">
        <v>41</v>
      </c>
      <c r="P251" s="149">
        <f t="shared" si="11"/>
        <v>0</v>
      </c>
      <c r="Q251" s="149">
        <v>0</v>
      </c>
      <c r="R251" s="149">
        <f t="shared" si="12"/>
        <v>0</v>
      </c>
      <c r="S251" s="149">
        <v>0</v>
      </c>
      <c r="T251" s="150">
        <f t="shared" si="13"/>
        <v>0</v>
      </c>
      <c r="AR251" s="151" t="s">
        <v>399</v>
      </c>
      <c r="AT251" s="151" t="s">
        <v>140</v>
      </c>
      <c r="AU251" s="151" t="s">
        <v>145</v>
      </c>
      <c r="AY251" s="16" t="s">
        <v>137</v>
      </c>
      <c r="BE251" s="152">
        <f t="shared" si="14"/>
        <v>0</v>
      </c>
      <c r="BF251" s="152">
        <f t="shared" si="15"/>
        <v>0</v>
      </c>
      <c r="BG251" s="152">
        <f t="shared" si="16"/>
        <v>0</v>
      </c>
      <c r="BH251" s="152">
        <f t="shared" si="17"/>
        <v>0</v>
      </c>
      <c r="BI251" s="152">
        <f t="shared" si="18"/>
        <v>0</v>
      </c>
      <c r="BJ251" s="16" t="s">
        <v>145</v>
      </c>
      <c r="BK251" s="152">
        <f t="shared" si="19"/>
        <v>0</v>
      </c>
      <c r="BL251" s="16" t="s">
        <v>399</v>
      </c>
      <c r="BM251" s="151" t="s">
        <v>651</v>
      </c>
    </row>
    <row r="252" spans="2:65" s="1" customFormat="1" ht="16.5" customHeight="1">
      <c r="B252" s="138"/>
      <c r="C252" s="161" t="s">
        <v>435</v>
      </c>
      <c r="D252" s="161" t="s">
        <v>173</v>
      </c>
      <c r="E252" s="162" t="s">
        <v>420</v>
      </c>
      <c r="F252" s="163" t="s">
        <v>421</v>
      </c>
      <c r="G252" s="164" t="s">
        <v>229</v>
      </c>
      <c r="H252" s="165">
        <v>2</v>
      </c>
      <c r="I252" s="166"/>
      <c r="J252" s="167">
        <f t="shared" si="10"/>
        <v>0</v>
      </c>
      <c r="K252" s="168"/>
      <c r="L252" s="169"/>
      <c r="M252" s="170" t="s">
        <v>1</v>
      </c>
      <c r="N252" s="171" t="s">
        <v>41</v>
      </c>
      <c r="P252" s="149">
        <f t="shared" si="11"/>
        <v>0</v>
      </c>
      <c r="Q252" s="149">
        <v>0</v>
      </c>
      <c r="R252" s="149">
        <f t="shared" si="12"/>
        <v>0</v>
      </c>
      <c r="S252" s="149">
        <v>0</v>
      </c>
      <c r="T252" s="150">
        <f t="shared" si="13"/>
        <v>0</v>
      </c>
      <c r="AR252" s="151" t="s">
        <v>404</v>
      </c>
      <c r="AT252" s="151" t="s">
        <v>173</v>
      </c>
      <c r="AU252" s="151" t="s">
        <v>145</v>
      </c>
      <c r="AY252" s="16" t="s">
        <v>137</v>
      </c>
      <c r="BE252" s="152">
        <f t="shared" si="14"/>
        <v>0</v>
      </c>
      <c r="BF252" s="152">
        <f t="shared" si="15"/>
        <v>0</v>
      </c>
      <c r="BG252" s="152">
        <f t="shared" si="16"/>
        <v>0</v>
      </c>
      <c r="BH252" s="152">
        <f t="shared" si="17"/>
        <v>0</v>
      </c>
      <c r="BI252" s="152">
        <f t="shared" si="18"/>
        <v>0</v>
      </c>
      <c r="BJ252" s="16" t="s">
        <v>145</v>
      </c>
      <c r="BK252" s="152">
        <f t="shared" si="19"/>
        <v>0</v>
      </c>
      <c r="BL252" s="16" t="s">
        <v>399</v>
      </c>
      <c r="BM252" s="151" t="s">
        <v>652</v>
      </c>
    </row>
    <row r="253" spans="2:65" s="1" customFormat="1" ht="16.5" customHeight="1">
      <c r="B253" s="138"/>
      <c r="C253" s="161" t="s">
        <v>439</v>
      </c>
      <c r="D253" s="161" t="s">
        <v>173</v>
      </c>
      <c r="E253" s="162" t="s">
        <v>424</v>
      </c>
      <c r="F253" s="163" t="s">
        <v>425</v>
      </c>
      <c r="G253" s="164" t="s">
        <v>229</v>
      </c>
      <c r="H253" s="165">
        <v>1</v>
      </c>
      <c r="I253" s="166"/>
      <c r="J253" s="167">
        <f t="shared" si="10"/>
        <v>0</v>
      </c>
      <c r="K253" s="168"/>
      <c r="L253" s="169"/>
      <c r="M253" s="170" t="s">
        <v>1</v>
      </c>
      <c r="N253" s="171" t="s">
        <v>41</v>
      </c>
      <c r="P253" s="149">
        <f t="shared" si="11"/>
        <v>0</v>
      </c>
      <c r="Q253" s="149">
        <v>0</v>
      </c>
      <c r="R253" s="149">
        <f t="shared" si="12"/>
        <v>0</v>
      </c>
      <c r="S253" s="149">
        <v>0</v>
      </c>
      <c r="T253" s="150">
        <f t="shared" si="13"/>
        <v>0</v>
      </c>
      <c r="AR253" s="151" t="s">
        <v>404</v>
      </c>
      <c r="AT253" s="151" t="s">
        <v>173</v>
      </c>
      <c r="AU253" s="151" t="s">
        <v>145</v>
      </c>
      <c r="AY253" s="16" t="s">
        <v>137</v>
      </c>
      <c r="BE253" s="152">
        <f t="shared" si="14"/>
        <v>0</v>
      </c>
      <c r="BF253" s="152">
        <f t="shared" si="15"/>
        <v>0</v>
      </c>
      <c r="BG253" s="152">
        <f t="shared" si="16"/>
        <v>0</v>
      </c>
      <c r="BH253" s="152">
        <f t="shared" si="17"/>
        <v>0</v>
      </c>
      <c r="BI253" s="152">
        <f t="shared" si="18"/>
        <v>0</v>
      </c>
      <c r="BJ253" s="16" t="s">
        <v>145</v>
      </c>
      <c r="BK253" s="152">
        <f t="shared" si="19"/>
        <v>0</v>
      </c>
      <c r="BL253" s="16" t="s">
        <v>399</v>
      </c>
      <c r="BM253" s="151" t="s">
        <v>653</v>
      </c>
    </row>
    <row r="254" spans="2:65" s="1" customFormat="1" ht="16.5" customHeight="1">
      <c r="B254" s="138"/>
      <c r="C254" s="161" t="s">
        <v>443</v>
      </c>
      <c r="D254" s="161" t="s">
        <v>173</v>
      </c>
      <c r="E254" s="162" t="s">
        <v>428</v>
      </c>
      <c r="F254" s="163" t="s">
        <v>429</v>
      </c>
      <c r="G254" s="164" t="s">
        <v>229</v>
      </c>
      <c r="H254" s="165">
        <v>1</v>
      </c>
      <c r="I254" s="166"/>
      <c r="J254" s="167">
        <f t="shared" si="10"/>
        <v>0</v>
      </c>
      <c r="K254" s="168"/>
      <c r="L254" s="169"/>
      <c r="M254" s="170" t="s">
        <v>1</v>
      </c>
      <c r="N254" s="171" t="s">
        <v>41</v>
      </c>
      <c r="P254" s="149">
        <f t="shared" si="11"/>
        <v>0</v>
      </c>
      <c r="Q254" s="149">
        <v>0</v>
      </c>
      <c r="R254" s="149">
        <f t="shared" si="12"/>
        <v>0</v>
      </c>
      <c r="S254" s="149">
        <v>0</v>
      </c>
      <c r="T254" s="150">
        <f t="shared" si="13"/>
        <v>0</v>
      </c>
      <c r="AR254" s="151" t="s">
        <v>404</v>
      </c>
      <c r="AT254" s="151" t="s">
        <v>173</v>
      </c>
      <c r="AU254" s="151" t="s">
        <v>145</v>
      </c>
      <c r="AY254" s="16" t="s">
        <v>137</v>
      </c>
      <c r="BE254" s="152">
        <f t="shared" si="14"/>
        <v>0</v>
      </c>
      <c r="BF254" s="152">
        <f t="shared" si="15"/>
        <v>0</v>
      </c>
      <c r="BG254" s="152">
        <f t="shared" si="16"/>
        <v>0</v>
      </c>
      <c r="BH254" s="152">
        <f t="shared" si="17"/>
        <v>0</v>
      </c>
      <c r="BI254" s="152">
        <f t="shared" si="18"/>
        <v>0</v>
      </c>
      <c r="BJ254" s="16" t="s">
        <v>145</v>
      </c>
      <c r="BK254" s="152">
        <f t="shared" si="19"/>
        <v>0</v>
      </c>
      <c r="BL254" s="16" t="s">
        <v>399</v>
      </c>
      <c r="BM254" s="151" t="s">
        <v>654</v>
      </c>
    </row>
    <row r="255" spans="2:65" s="1" customFormat="1" ht="16.5" customHeight="1">
      <c r="B255" s="138"/>
      <c r="C255" s="161" t="s">
        <v>447</v>
      </c>
      <c r="D255" s="161" t="s">
        <v>173</v>
      </c>
      <c r="E255" s="162" t="s">
        <v>432</v>
      </c>
      <c r="F255" s="163" t="s">
        <v>433</v>
      </c>
      <c r="G255" s="164" t="s">
        <v>229</v>
      </c>
      <c r="H255" s="165">
        <v>1</v>
      </c>
      <c r="I255" s="166"/>
      <c r="J255" s="167">
        <f t="shared" si="10"/>
        <v>0</v>
      </c>
      <c r="K255" s="168"/>
      <c r="L255" s="169"/>
      <c r="M255" s="170" t="s">
        <v>1</v>
      </c>
      <c r="N255" s="171" t="s">
        <v>41</v>
      </c>
      <c r="P255" s="149">
        <f t="shared" si="11"/>
        <v>0</v>
      </c>
      <c r="Q255" s="149">
        <v>0</v>
      </c>
      <c r="R255" s="149">
        <f t="shared" si="12"/>
        <v>0</v>
      </c>
      <c r="S255" s="149">
        <v>0</v>
      </c>
      <c r="T255" s="150">
        <f t="shared" si="13"/>
        <v>0</v>
      </c>
      <c r="AR255" s="151" t="s">
        <v>404</v>
      </c>
      <c r="AT255" s="151" t="s">
        <v>173</v>
      </c>
      <c r="AU255" s="151" t="s">
        <v>145</v>
      </c>
      <c r="AY255" s="16" t="s">
        <v>137</v>
      </c>
      <c r="BE255" s="152">
        <f t="shared" si="14"/>
        <v>0</v>
      </c>
      <c r="BF255" s="152">
        <f t="shared" si="15"/>
        <v>0</v>
      </c>
      <c r="BG255" s="152">
        <f t="shared" si="16"/>
        <v>0</v>
      </c>
      <c r="BH255" s="152">
        <f t="shared" si="17"/>
        <v>0</v>
      </c>
      <c r="BI255" s="152">
        <f t="shared" si="18"/>
        <v>0</v>
      </c>
      <c r="BJ255" s="16" t="s">
        <v>145</v>
      </c>
      <c r="BK255" s="152">
        <f t="shared" si="19"/>
        <v>0</v>
      </c>
      <c r="BL255" s="16" t="s">
        <v>399</v>
      </c>
      <c r="BM255" s="151" t="s">
        <v>655</v>
      </c>
    </row>
    <row r="256" spans="2:65" s="1" customFormat="1" ht="16.5" customHeight="1">
      <c r="B256" s="138"/>
      <c r="C256" s="139" t="s">
        <v>451</v>
      </c>
      <c r="D256" s="139" t="s">
        <v>140</v>
      </c>
      <c r="E256" s="140" t="s">
        <v>436</v>
      </c>
      <c r="F256" s="141" t="s">
        <v>437</v>
      </c>
      <c r="G256" s="142" t="s">
        <v>229</v>
      </c>
      <c r="H256" s="143">
        <v>52</v>
      </c>
      <c r="I256" s="144"/>
      <c r="J256" s="145">
        <f t="shared" si="10"/>
        <v>0</v>
      </c>
      <c r="K256" s="146"/>
      <c r="L256" s="31"/>
      <c r="M256" s="147" t="s">
        <v>1</v>
      </c>
      <c r="N256" s="148" t="s">
        <v>41</v>
      </c>
      <c r="P256" s="149">
        <f t="shared" si="11"/>
        <v>0</v>
      </c>
      <c r="Q256" s="149">
        <v>0</v>
      </c>
      <c r="R256" s="149">
        <f t="shared" si="12"/>
        <v>0</v>
      </c>
      <c r="S256" s="149">
        <v>0</v>
      </c>
      <c r="T256" s="150">
        <f t="shared" si="13"/>
        <v>0</v>
      </c>
      <c r="AR256" s="151" t="s">
        <v>399</v>
      </c>
      <c r="AT256" s="151" t="s">
        <v>140</v>
      </c>
      <c r="AU256" s="151" t="s">
        <v>145</v>
      </c>
      <c r="AY256" s="16" t="s">
        <v>137</v>
      </c>
      <c r="BE256" s="152">
        <f t="shared" si="14"/>
        <v>0</v>
      </c>
      <c r="BF256" s="152">
        <f t="shared" si="15"/>
        <v>0</v>
      </c>
      <c r="BG256" s="152">
        <f t="shared" si="16"/>
        <v>0</v>
      </c>
      <c r="BH256" s="152">
        <f t="shared" si="17"/>
        <v>0</v>
      </c>
      <c r="BI256" s="152">
        <f t="shared" si="18"/>
        <v>0</v>
      </c>
      <c r="BJ256" s="16" t="s">
        <v>145</v>
      </c>
      <c r="BK256" s="152">
        <f t="shared" si="19"/>
        <v>0</v>
      </c>
      <c r="BL256" s="16" t="s">
        <v>399</v>
      </c>
      <c r="BM256" s="151" t="s">
        <v>656</v>
      </c>
    </row>
    <row r="257" spans="2:65" s="1" customFormat="1" ht="16.5" customHeight="1">
      <c r="B257" s="138"/>
      <c r="C257" s="161" t="s">
        <v>399</v>
      </c>
      <c r="D257" s="161" t="s">
        <v>173</v>
      </c>
      <c r="E257" s="162" t="s">
        <v>440</v>
      </c>
      <c r="F257" s="163" t="s">
        <v>441</v>
      </c>
      <c r="G257" s="164" t="s">
        <v>229</v>
      </c>
      <c r="H257" s="165">
        <v>52</v>
      </c>
      <c r="I257" s="166"/>
      <c r="J257" s="167">
        <f t="shared" si="10"/>
        <v>0</v>
      </c>
      <c r="K257" s="168"/>
      <c r="L257" s="169"/>
      <c r="M257" s="170" t="s">
        <v>1</v>
      </c>
      <c r="N257" s="171" t="s">
        <v>41</v>
      </c>
      <c r="P257" s="149">
        <f t="shared" si="11"/>
        <v>0</v>
      </c>
      <c r="Q257" s="149">
        <v>0</v>
      </c>
      <c r="R257" s="149">
        <f t="shared" si="12"/>
        <v>0</v>
      </c>
      <c r="S257" s="149">
        <v>0</v>
      </c>
      <c r="T257" s="150">
        <f t="shared" si="13"/>
        <v>0</v>
      </c>
      <c r="AR257" s="151" t="s">
        <v>404</v>
      </c>
      <c r="AT257" s="151" t="s">
        <v>173</v>
      </c>
      <c r="AU257" s="151" t="s">
        <v>145</v>
      </c>
      <c r="AY257" s="16" t="s">
        <v>137</v>
      </c>
      <c r="BE257" s="152">
        <f t="shared" si="14"/>
        <v>0</v>
      </c>
      <c r="BF257" s="152">
        <f t="shared" si="15"/>
        <v>0</v>
      </c>
      <c r="BG257" s="152">
        <f t="shared" si="16"/>
        <v>0</v>
      </c>
      <c r="BH257" s="152">
        <f t="shared" si="17"/>
        <v>0</v>
      </c>
      <c r="BI257" s="152">
        <f t="shared" si="18"/>
        <v>0</v>
      </c>
      <c r="BJ257" s="16" t="s">
        <v>145</v>
      </c>
      <c r="BK257" s="152">
        <f t="shared" si="19"/>
        <v>0</v>
      </c>
      <c r="BL257" s="16" t="s">
        <v>399</v>
      </c>
      <c r="BM257" s="151" t="s">
        <v>657</v>
      </c>
    </row>
    <row r="258" spans="2:65" s="1" customFormat="1" ht="24.2" customHeight="1">
      <c r="B258" s="138"/>
      <c r="C258" s="139" t="s">
        <v>544</v>
      </c>
      <c r="D258" s="139" t="s">
        <v>140</v>
      </c>
      <c r="E258" s="140" t="s">
        <v>444</v>
      </c>
      <c r="F258" s="141" t="s">
        <v>445</v>
      </c>
      <c r="G258" s="142" t="s">
        <v>229</v>
      </c>
      <c r="H258" s="143">
        <v>8</v>
      </c>
      <c r="I258" s="144"/>
      <c r="J258" s="145">
        <f t="shared" si="10"/>
        <v>0</v>
      </c>
      <c r="K258" s="146"/>
      <c r="L258" s="31"/>
      <c r="M258" s="147" t="s">
        <v>1</v>
      </c>
      <c r="N258" s="148" t="s">
        <v>41</v>
      </c>
      <c r="P258" s="149">
        <f t="shared" si="11"/>
        <v>0</v>
      </c>
      <c r="Q258" s="149">
        <v>0</v>
      </c>
      <c r="R258" s="149">
        <f t="shared" si="12"/>
        <v>0</v>
      </c>
      <c r="S258" s="149">
        <v>0</v>
      </c>
      <c r="T258" s="150">
        <f t="shared" si="13"/>
        <v>0</v>
      </c>
      <c r="AR258" s="151" t="s">
        <v>399</v>
      </c>
      <c r="AT258" s="151" t="s">
        <v>140</v>
      </c>
      <c r="AU258" s="151" t="s">
        <v>145</v>
      </c>
      <c r="AY258" s="16" t="s">
        <v>137</v>
      </c>
      <c r="BE258" s="152">
        <f t="shared" si="14"/>
        <v>0</v>
      </c>
      <c r="BF258" s="152">
        <f t="shared" si="15"/>
        <v>0</v>
      </c>
      <c r="BG258" s="152">
        <f t="shared" si="16"/>
        <v>0</v>
      </c>
      <c r="BH258" s="152">
        <f t="shared" si="17"/>
        <v>0</v>
      </c>
      <c r="BI258" s="152">
        <f t="shared" si="18"/>
        <v>0</v>
      </c>
      <c r="BJ258" s="16" t="s">
        <v>145</v>
      </c>
      <c r="BK258" s="152">
        <f t="shared" si="19"/>
        <v>0</v>
      </c>
      <c r="BL258" s="16" t="s">
        <v>399</v>
      </c>
      <c r="BM258" s="151" t="s">
        <v>658</v>
      </c>
    </row>
    <row r="259" spans="2:65" s="1" customFormat="1" ht="16.5" customHeight="1">
      <c r="B259" s="138"/>
      <c r="C259" s="161" t="s">
        <v>546</v>
      </c>
      <c r="D259" s="161" t="s">
        <v>173</v>
      </c>
      <c r="E259" s="162" t="s">
        <v>547</v>
      </c>
      <c r="F259" s="163" t="s">
        <v>548</v>
      </c>
      <c r="G259" s="164" t="s">
        <v>229</v>
      </c>
      <c r="H259" s="165">
        <v>4</v>
      </c>
      <c r="I259" s="166"/>
      <c r="J259" s="167">
        <f t="shared" si="10"/>
        <v>0</v>
      </c>
      <c r="K259" s="168"/>
      <c r="L259" s="169"/>
      <c r="M259" s="170" t="s">
        <v>1</v>
      </c>
      <c r="N259" s="171" t="s">
        <v>41</v>
      </c>
      <c r="P259" s="149">
        <f t="shared" si="11"/>
        <v>0</v>
      </c>
      <c r="Q259" s="149">
        <v>0</v>
      </c>
      <c r="R259" s="149">
        <f t="shared" si="12"/>
        <v>0</v>
      </c>
      <c r="S259" s="149">
        <v>0</v>
      </c>
      <c r="T259" s="150">
        <f t="shared" si="13"/>
        <v>0</v>
      </c>
      <c r="AR259" s="151" t="s">
        <v>404</v>
      </c>
      <c r="AT259" s="151" t="s">
        <v>173</v>
      </c>
      <c r="AU259" s="151" t="s">
        <v>145</v>
      </c>
      <c r="AY259" s="16" t="s">
        <v>137</v>
      </c>
      <c r="BE259" s="152">
        <f t="shared" si="14"/>
        <v>0</v>
      </c>
      <c r="BF259" s="152">
        <f t="shared" si="15"/>
        <v>0</v>
      </c>
      <c r="BG259" s="152">
        <f t="shared" si="16"/>
        <v>0</v>
      </c>
      <c r="BH259" s="152">
        <f t="shared" si="17"/>
        <v>0</v>
      </c>
      <c r="BI259" s="152">
        <f t="shared" si="18"/>
        <v>0</v>
      </c>
      <c r="BJ259" s="16" t="s">
        <v>145</v>
      </c>
      <c r="BK259" s="152">
        <f t="shared" si="19"/>
        <v>0</v>
      </c>
      <c r="BL259" s="16" t="s">
        <v>399</v>
      </c>
      <c r="BM259" s="151" t="s">
        <v>659</v>
      </c>
    </row>
    <row r="260" spans="2:65" s="1" customFormat="1" ht="16.5" customHeight="1">
      <c r="B260" s="138"/>
      <c r="C260" s="161" t="s">
        <v>550</v>
      </c>
      <c r="D260" s="161" t="s">
        <v>173</v>
      </c>
      <c r="E260" s="162" t="s">
        <v>448</v>
      </c>
      <c r="F260" s="163" t="s">
        <v>449</v>
      </c>
      <c r="G260" s="164" t="s">
        <v>229</v>
      </c>
      <c r="H260" s="165">
        <v>2</v>
      </c>
      <c r="I260" s="166"/>
      <c r="J260" s="167">
        <f t="shared" si="10"/>
        <v>0</v>
      </c>
      <c r="K260" s="168"/>
      <c r="L260" s="169"/>
      <c r="M260" s="170" t="s">
        <v>1</v>
      </c>
      <c r="N260" s="171" t="s">
        <v>41</v>
      </c>
      <c r="P260" s="149">
        <f t="shared" si="11"/>
        <v>0</v>
      </c>
      <c r="Q260" s="149">
        <v>0</v>
      </c>
      <c r="R260" s="149">
        <f t="shared" si="12"/>
        <v>0</v>
      </c>
      <c r="S260" s="149">
        <v>0</v>
      </c>
      <c r="T260" s="150">
        <f t="shared" si="13"/>
        <v>0</v>
      </c>
      <c r="AR260" s="151" t="s">
        <v>404</v>
      </c>
      <c r="AT260" s="151" t="s">
        <v>173</v>
      </c>
      <c r="AU260" s="151" t="s">
        <v>145</v>
      </c>
      <c r="AY260" s="16" t="s">
        <v>137</v>
      </c>
      <c r="BE260" s="152">
        <f t="shared" si="14"/>
        <v>0</v>
      </c>
      <c r="BF260" s="152">
        <f t="shared" si="15"/>
        <v>0</v>
      </c>
      <c r="BG260" s="152">
        <f t="shared" si="16"/>
        <v>0</v>
      </c>
      <c r="BH260" s="152">
        <f t="shared" si="17"/>
        <v>0</v>
      </c>
      <c r="BI260" s="152">
        <f t="shared" si="18"/>
        <v>0</v>
      </c>
      <c r="BJ260" s="16" t="s">
        <v>145</v>
      </c>
      <c r="BK260" s="152">
        <f t="shared" si="19"/>
        <v>0</v>
      </c>
      <c r="BL260" s="16" t="s">
        <v>399</v>
      </c>
      <c r="BM260" s="151" t="s">
        <v>660</v>
      </c>
    </row>
    <row r="261" spans="2:65" s="1" customFormat="1" ht="16.5" customHeight="1">
      <c r="B261" s="138"/>
      <c r="C261" s="161" t="s">
        <v>552</v>
      </c>
      <c r="D261" s="161" t="s">
        <v>173</v>
      </c>
      <c r="E261" s="162" t="s">
        <v>452</v>
      </c>
      <c r="F261" s="163" t="s">
        <v>453</v>
      </c>
      <c r="G261" s="164" t="s">
        <v>229</v>
      </c>
      <c r="H261" s="165">
        <v>2</v>
      </c>
      <c r="I261" s="166"/>
      <c r="J261" s="167">
        <f t="shared" si="10"/>
        <v>0</v>
      </c>
      <c r="K261" s="168"/>
      <c r="L261" s="169"/>
      <c r="M261" s="170" t="s">
        <v>1</v>
      </c>
      <c r="N261" s="171" t="s">
        <v>41</v>
      </c>
      <c r="P261" s="149">
        <f t="shared" si="11"/>
        <v>0</v>
      </c>
      <c r="Q261" s="149">
        <v>0</v>
      </c>
      <c r="R261" s="149">
        <f t="shared" si="12"/>
        <v>0</v>
      </c>
      <c r="S261" s="149">
        <v>0</v>
      </c>
      <c r="T261" s="150">
        <f t="shared" si="13"/>
        <v>0</v>
      </c>
      <c r="AR261" s="151" t="s">
        <v>404</v>
      </c>
      <c r="AT261" s="151" t="s">
        <v>173</v>
      </c>
      <c r="AU261" s="151" t="s">
        <v>145</v>
      </c>
      <c r="AY261" s="16" t="s">
        <v>137</v>
      </c>
      <c r="BE261" s="152">
        <f t="shared" si="14"/>
        <v>0</v>
      </c>
      <c r="BF261" s="152">
        <f t="shared" si="15"/>
        <v>0</v>
      </c>
      <c r="BG261" s="152">
        <f t="shared" si="16"/>
        <v>0</v>
      </c>
      <c r="BH261" s="152">
        <f t="shared" si="17"/>
        <v>0</v>
      </c>
      <c r="BI261" s="152">
        <f t="shared" si="18"/>
        <v>0</v>
      </c>
      <c r="BJ261" s="16" t="s">
        <v>145</v>
      </c>
      <c r="BK261" s="152">
        <f t="shared" si="19"/>
        <v>0</v>
      </c>
      <c r="BL261" s="16" t="s">
        <v>399</v>
      </c>
      <c r="BM261" s="151" t="s">
        <v>661</v>
      </c>
    </row>
    <row r="262" spans="2:65" s="1" customFormat="1" ht="16.5" customHeight="1">
      <c r="B262" s="138"/>
      <c r="C262" s="139" t="s">
        <v>554</v>
      </c>
      <c r="D262" s="139" t="s">
        <v>140</v>
      </c>
      <c r="E262" s="140" t="s">
        <v>555</v>
      </c>
      <c r="F262" s="141" t="s">
        <v>556</v>
      </c>
      <c r="G262" s="142" t="s">
        <v>229</v>
      </c>
      <c r="H262" s="143">
        <v>4</v>
      </c>
      <c r="I262" s="144"/>
      <c r="J262" s="145">
        <f t="shared" si="10"/>
        <v>0</v>
      </c>
      <c r="K262" s="146"/>
      <c r="L262" s="31"/>
      <c r="M262" s="147" t="s">
        <v>1</v>
      </c>
      <c r="N262" s="148" t="s">
        <v>41</v>
      </c>
      <c r="P262" s="149">
        <f t="shared" si="11"/>
        <v>0</v>
      </c>
      <c r="Q262" s="149">
        <v>0</v>
      </c>
      <c r="R262" s="149">
        <f t="shared" si="12"/>
        <v>0</v>
      </c>
      <c r="S262" s="149">
        <v>0</v>
      </c>
      <c r="T262" s="150">
        <f t="shared" si="13"/>
        <v>0</v>
      </c>
      <c r="AR262" s="151" t="s">
        <v>399</v>
      </c>
      <c r="AT262" s="151" t="s">
        <v>140</v>
      </c>
      <c r="AU262" s="151" t="s">
        <v>145</v>
      </c>
      <c r="AY262" s="16" t="s">
        <v>137</v>
      </c>
      <c r="BE262" s="152">
        <f t="shared" si="14"/>
        <v>0</v>
      </c>
      <c r="BF262" s="152">
        <f t="shared" si="15"/>
        <v>0</v>
      </c>
      <c r="BG262" s="152">
        <f t="shared" si="16"/>
        <v>0</v>
      </c>
      <c r="BH262" s="152">
        <f t="shared" si="17"/>
        <v>0</v>
      </c>
      <c r="BI262" s="152">
        <f t="shared" si="18"/>
        <v>0</v>
      </c>
      <c r="BJ262" s="16" t="s">
        <v>145</v>
      </c>
      <c r="BK262" s="152">
        <f t="shared" si="19"/>
        <v>0</v>
      </c>
      <c r="BL262" s="16" t="s">
        <v>399</v>
      </c>
      <c r="BM262" s="151" t="s">
        <v>662</v>
      </c>
    </row>
    <row r="263" spans="2:65" s="1" customFormat="1" ht="16.5" customHeight="1">
      <c r="B263" s="138"/>
      <c r="C263" s="161" t="s">
        <v>558</v>
      </c>
      <c r="D263" s="161" t="s">
        <v>173</v>
      </c>
      <c r="E263" s="162" t="s">
        <v>559</v>
      </c>
      <c r="F263" s="163" t="s">
        <v>560</v>
      </c>
      <c r="G263" s="164" t="s">
        <v>229</v>
      </c>
      <c r="H263" s="165">
        <v>8</v>
      </c>
      <c r="I263" s="166"/>
      <c r="J263" s="167">
        <f t="shared" si="10"/>
        <v>0</v>
      </c>
      <c r="K263" s="168"/>
      <c r="L263" s="169"/>
      <c r="M263" s="170" t="s">
        <v>1</v>
      </c>
      <c r="N263" s="171" t="s">
        <v>41</v>
      </c>
      <c r="P263" s="149">
        <f t="shared" si="11"/>
        <v>0</v>
      </c>
      <c r="Q263" s="149">
        <v>0</v>
      </c>
      <c r="R263" s="149">
        <f t="shared" si="12"/>
        <v>0</v>
      </c>
      <c r="S263" s="149">
        <v>0</v>
      </c>
      <c r="T263" s="150">
        <f t="shared" si="13"/>
        <v>0</v>
      </c>
      <c r="AR263" s="151" t="s">
        <v>404</v>
      </c>
      <c r="AT263" s="151" t="s">
        <v>173</v>
      </c>
      <c r="AU263" s="151" t="s">
        <v>145</v>
      </c>
      <c r="AY263" s="16" t="s">
        <v>137</v>
      </c>
      <c r="BE263" s="152">
        <f t="shared" si="14"/>
        <v>0</v>
      </c>
      <c r="BF263" s="152">
        <f t="shared" si="15"/>
        <v>0</v>
      </c>
      <c r="BG263" s="152">
        <f t="shared" si="16"/>
        <v>0</v>
      </c>
      <c r="BH263" s="152">
        <f t="shared" si="17"/>
        <v>0</v>
      </c>
      <c r="BI263" s="152">
        <f t="shared" si="18"/>
        <v>0</v>
      </c>
      <c r="BJ263" s="16" t="s">
        <v>145</v>
      </c>
      <c r="BK263" s="152">
        <f t="shared" si="19"/>
        <v>0</v>
      </c>
      <c r="BL263" s="16" t="s">
        <v>399</v>
      </c>
      <c r="BM263" s="151" t="s">
        <v>663</v>
      </c>
    </row>
    <row r="264" spans="2:65" s="1" customFormat="1" ht="16.5" customHeight="1">
      <c r="B264" s="138"/>
      <c r="C264" s="161" t="s">
        <v>562</v>
      </c>
      <c r="D264" s="161" t="s">
        <v>173</v>
      </c>
      <c r="E264" s="162" t="s">
        <v>563</v>
      </c>
      <c r="F264" s="163" t="s">
        <v>564</v>
      </c>
      <c r="G264" s="164" t="s">
        <v>229</v>
      </c>
      <c r="H264" s="165">
        <v>4</v>
      </c>
      <c r="I264" s="166"/>
      <c r="J264" s="167">
        <f t="shared" si="10"/>
        <v>0</v>
      </c>
      <c r="K264" s="168"/>
      <c r="L264" s="169"/>
      <c r="M264" s="170" t="s">
        <v>1</v>
      </c>
      <c r="N264" s="171" t="s">
        <v>41</v>
      </c>
      <c r="P264" s="149">
        <f t="shared" si="11"/>
        <v>0</v>
      </c>
      <c r="Q264" s="149">
        <v>0</v>
      </c>
      <c r="R264" s="149">
        <f t="shared" si="12"/>
        <v>0</v>
      </c>
      <c r="S264" s="149">
        <v>0</v>
      </c>
      <c r="T264" s="150">
        <f t="shared" si="13"/>
        <v>0</v>
      </c>
      <c r="AR264" s="151" t="s">
        <v>404</v>
      </c>
      <c r="AT264" s="151" t="s">
        <v>173</v>
      </c>
      <c r="AU264" s="151" t="s">
        <v>145</v>
      </c>
      <c r="AY264" s="16" t="s">
        <v>137</v>
      </c>
      <c r="BE264" s="152">
        <f t="shared" si="14"/>
        <v>0</v>
      </c>
      <c r="BF264" s="152">
        <f t="shared" si="15"/>
        <v>0</v>
      </c>
      <c r="BG264" s="152">
        <f t="shared" si="16"/>
        <v>0</v>
      </c>
      <c r="BH264" s="152">
        <f t="shared" si="17"/>
        <v>0</v>
      </c>
      <c r="BI264" s="152">
        <f t="shared" si="18"/>
        <v>0</v>
      </c>
      <c r="BJ264" s="16" t="s">
        <v>145</v>
      </c>
      <c r="BK264" s="152">
        <f t="shared" si="19"/>
        <v>0</v>
      </c>
      <c r="BL264" s="16" t="s">
        <v>399</v>
      </c>
      <c r="BM264" s="151" t="s">
        <v>664</v>
      </c>
    </row>
    <row r="265" spans="2:65" s="1" customFormat="1" ht="21.75" customHeight="1">
      <c r="B265" s="138"/>
      <c r="C265" s="139" t="s">
        <v>566</v>
      </c>
      <c r="D265" s="139" t="s">
        <v>140</v>
      </c>
      <c r="E265" s="140" t="s">
        <v>567</v>
      </c>
      <c r="F265" s="141" t="s">
        <v>568</v>
      </c>
      <c r="G265" s="142" t="s">
        <v>229</v>
      </c>
      <c r="H265" s="143">
        <v>4</v>
      </c>
      <c r="I265" s="144"/>
      <c r="J265" s="145">
        <f t="shared" si="10"/>
        <v>0</v>
      </c>
      <c r="K265" s="146"/>
      <c r="L265" s="31"/>
      <c r="M265" s="147" t="s">
        <v>1</v>
      </c>
      <c r="N265" s="148" t="s">
        <v>41</v>
      </c>
      <c r="P265" s="149">
        <f t="shared" si="11"/>
        <v>0</v>
      </c>
      <c r="Q265" s="149">
        <v>0</v>
      </c>
      <c r="R265" s="149">
        <f t="shared" si="12"/>
        <v>0</v>
      </c>
      <c r="S265" s="149">
        <v>0</v>
      </c>
      <c r="T265" s="150">
        <f t="shared" si="13"/>
        <v>0</v>
      </c>
      <c r="AR265" s="151" t="s">
        <v>399</v>
      </c>
      <c r="AT265" s="151" t="s">
        <v>140</v>
      </c>
      <c r="AU265" s="151" t="s">
        <v>145</v>
      </c>
      <c r="AY265" s="16" t="s">
        <v>137</v>
      </c>
      <c r="BE265" s="152">
        <f t="shared" si="14"/>
        <v>0</v>
      </c>
      <c r="BF265" s="152">
        <f t="shared" si="15"/>
        <v>0</v>
      </c>
      <c r="BG265" s="152">
        <f t="shared" si="16"/>
        <v>0</v>
      </c>
      <c r="BH265" s="152">
        <f t="shared" si="17"/>
        <v>0</v>
      </c>
      <c r="BI265" s="152">
        <f t="shared" si="18"/>
        <v>0</v>
      </c>
      <c r="BJ265" s="16" t="s">
        <v>145</v>
      </c>
      <c r="BK265" s="152">
        <f t="shared" si="19"/>
        <v>0</v>
      </c>
      <c r="BL265" s="16" t="s">
        <v>399</v>
      </c>
      <c r="BM265" s="151" t="s">
        <v>665</v>
      </c>
    </row>
    <row r="266" spans="2:65" s="1" customFormat="1" ht="16.5" customHeight="1">
      <c r="B266" s="138"/>
      <c r="C266" s="161" t="s">
        <v>570</v>
      </c>
      <c r="D266" s="161" t="s">
        <v>173</v>
      </c>
      <c r="E266" s="162" t="s">
        <v>571</v>
      </c>
      <c r="F266" s="163" t="s">
        <v>572</v>
      </c>
      <c r="G266" s="164" t="s">
        <v>229</v>
      </c>
      <c r="H266" s="165">
        <v>4</v>
      </c>
      <c r="I266" s="166"/>
      <c r="J266" s="167">
        <f t="shared" si="10"/>
        <v>0</v>
      </c>
      <c r="K266" s="168"/>
      <c r="L266" s="169"/>
      <c r="M266" s="170" t="s">
        <v>1</v>
      </c>
      <c r="N266" s="171" t="s">
        <v>41</v>
      </c>
      <c r="P266" s="149">
        <f t="shared" si="11"/>
        <v>0</v>
      </c>
      <c r="Q266" s="149">
        <v>1.4999999999999999E-4</v>
      </c>
      <c r="R266" s="149">
        <f t="shared" si="12"/>
        <v>5.9999999999999995E-4</v>
      </c>
      <c r="S266" s="149">
        <v>0</v>
      </c>
      <c r="T266" s="150">
        <f t="shared" si="13"/>
        <v>0</v>
      </c>
      <c r="AR266" s="151" t="s">
        <v>404</v>
      </c>
      <c r="AT266" s="151" t="s">
        <v>173</v>
      </c>
      <c r="AU266" s="151" t="s">
        <v>145</v>
      </c>
      <c r="AY266" s="16" t="s">
        <v>137</v>
      </c>
      <c r="BE266" s="152">
        <f t="shared" si="14"/>
        <v>0</v>
      </c>
      <c r="BF266" s="152">
        <f t="shared" si="15"/>
        <v>0</v>
      </c>
      <c r="BG266" s="152">
        <f t="shared" si="16"/>
        <v>0</v>
      </c>
      <c r="BH266" s="152">
        <f t="shared" si="17"/>
        <v>0</v>
      </c>
      <c r="BI266" s="152">
        <f t="shared" si="18"/>
        <v>0</v>
      </c>
      <c r="BJ266" s="16" t="s">
        <v>145</v>
      </c>
      <c r="BK266" s="152">
        <f t="shared" si="19"/>
        <v>0</v>
      </c>
      <c r="BL266" s="16" t="s">
        <v>399</v>
      </c>
      <c r="BM266" s="151" t="s">
        <v>666</v>
      </c>
    </row>
    <row r="267" spans="2:65" s="1" customFormat="1" ht="24.2" customHeight="1">
      <c r="B267" s="138"/>
      <c r="C267" s="139" t="s">
        <v>574</v>
      </c>
      <c r="D267" s="139" t="s">
        <v>140</v>
      </c>
      <c r="E267" s="140" t="s">
        <v>575</v>
      </c>
      <c r="F267" s="141" t="s">
        <v>576</v>
      </c>
      <c r="G267" s="142" t="s">
        <v>229</v>
      </c>
      <c r="H267" s="143">
        <v>8</v>
      </c>
      <c r="I267" s="144"/>
      <c r="J267" s="145">
        <f t="shared" si="10"/>
        <v>0</v>
      </c>
      <c r="K267" s="146"/>
      <c r="L267" s="31"/>
      <c r="M267" s="147" t="s">
        <v>1</v>
      </c>
      <c r="N267" s="148" t="s">
        <v>41</v>
      </c>
      <c r="P267" s="149">
        <f t="shared" si="11"/>
        <v>0</v>
      </c>
      <c r="Q267" s="149">
        <v>0</v>
      </c>
      <c r="R267" s="149">
        <f t="shared" si="12"/>
        <v>0</v>
      </c>
      <c r="S267" s="149">
        <v>0</v>
      </c>
      <c r="T267" s="150">
        <f t="shared" si="13"/>
        <v>0</v>
      </c>
      <c r="AR267" s="151" t="s">
        <v>399</v>
      </c>
      <c r="AT267" s="151" t="s">
        <v>140</v>
      </c>
      <c r="AU267" s="151" t="s">
        <v>145</v>
      </c>
      <c r="AY267" s="16" t="s">
        <v>137</v>
      </c>
      <c r="BE267" s="152">
        <f t="shared" si="14"/>
        <v>0</v>
      </c>
      <c r="BF267" s="152">
        <f t="shared" si="15"/>
        <v>0</v>
      </c>
      <c r="BG267" s="152">
        <f t="shared" si="16"/>
        <v>0</v>
      </c>
      <c r="BH267" s="152">
        <f t="shared" si="17"/>
        <v>0</v>
      </c>
      <c r="BI267" s="152">
        <f t="shared" si="18"/>
        <v>0</v>
      </c>
      <c r="BJ267" s="16" t="s">
        <v>145</v>
      </c>
      <c r="BK267" s="152">
        <f t="shared" si="19"/>
        <v>0</v>
      </c>
      <c r="BL267" s="16" t="s">
        <v>399</v>
      </c>
      <c r="BM267" s="151" t="s">
        <v>667</v>
      </c>
    </row>
    <row r="268" spans="2:65" s="1" customFormat="1" ht="16.5" customHeight="1">
      <c r="B268" s="138"/>
      <c r="C268" s="161" t="s">
        <v>578</v>
      </c>
      <c r="D268" s="161" t="s">
        <v>173</v>
      </c>
      <c r="E268" s="162" t="s">
        <v>579</v>
      </c>
      <c r="F268" s="163" t="s">
        <v>580</v>
      </c>
      <c r="G268" s="164" t="s">
        <v>229</v>
      </c>
      <c r="H268" s="165">
        <v>8</v>
      </c>
      <c r="I268" s="166"/>
      <c r="J268" s="167">
        <f t="shared" si="10"/>
        <v>0</v>
      </c>
      <c r="K268" s="168"/>
      <c r="L268" s="169"/>
      <c r="M268" s="170" t="s">
        <v>1</v>
      </c>
      <c r="N268" s="171" t="s">
        <v>41</v>
      </c>
      <c r="P268" s="149">
        <f t="shared" si="11"/>
        <v>0</v>
      </c>
      <c r="Q268" s="149">
        <v>0</v>
      </c>
      <c r="R268" s="149">
        <f t="shared" si="12"/>
        <v>0</v>
      </c>
      <c r="S268" s="149">
        <v>0</v>
      </c>
      <c r="T268" s="150">
        <f t="shared" si="13"/>
        <v>0</v>
      </c>
      <c r="AR268" s="151" t="s">
        <v>404</v>
      </c>
      <c r="AT268" s="151" t="s">
        <v>173</v>
      </c>
      <c r="AU268" s="151" t="s">
        <v>145</v>
      </c>
      <c r="AY268" s="16" t="s">
        <v>137</v>
      </c>
      <c r="BE268" s="152">
        <f t="shared" si="14"/>
        <v>0</v>
      </c>
      <c r="BF268" s="152">
        <f t="shared" si="15"/>
        <v>0</v>
      </c>
      <c r="BG268" s="152">
        <f t="shared" si="16"/>
        <v>0</v>
      </c>
      <c r="BH268" s="152">
        <f t="shared" si="17"/>
        <v>0</v>
      </c>
      <c r="BI268" s="152">
        <f t="shared" si="18"/>
        <v>0</v>
      </c>
      <c r="BJ268" s="16" t="s">
        <v>145</v>
      </c>
      <c r="BK268" s="152">
        <f t="shared" si="19"/>
        <v>0</v>
      </c>
      <c r="BL268" s="16" t="s">
        <v>399</v>
      </c>
      <c r="BM268" s="151" t="s">
        <v>668</v>
      </c>
    </row>
    <row r="269" spans="2:65" s="1" customFormat="1" ht="16.5" customHeight="1">
      <c r="B269" s="138"/>
      <c r="C269" s="161" t="s">
        <v>582</v>
      </c>
      <c r="D269" s="161" t="s">
        <v>173</v>
      </c>
      <c r="E269" s="162" t="s">
        <v>583</v>
      </c>
      <c r="F269" s="163" t="s">
        <v>584</v>
      </c>
      <c r="G269" s="164" t="s">
        <v>229</v>
      </c>
      <c r="H269" s="165">
        <v>16</v>
      </c>
      <c r="I269" s="166"/>
      <c r="J269" s="167">
        <f t="shared" si="10"/>
        <v>0</v>
      </c>
      <c r="K269" s="168"/>
      <c r="L269" s="169"/>
      <c r="M269" s="170" t="s">
        <v>1</v>
      </c>
      <c r="N269" s="171" t="s">
        <v>41</v>
      </c>
      <c r="P269" s="149">
        <f t="shared" si="11"/>
        <v>0</v>
      </c>
      <c r="Q269" s="149">
        <v>0</v>
      </c>
      <c r="R269" s="149">
        <f t="shared" si="12"/>
        <v>0</v>
      </c>
      <c r="S269" s="149">
        <v>0</v>
      </c>
      <c r="T269" s="150">
        <f t="shared" si="13"/>
        <v>0</v>
      </c>
      <c r="AR269" s="151" t="s">
        <v>404</v>
      </c>
      <c r="AT269" s="151" t="s">
        <v>173</v>
      </c>
      <c r="AU269" s="151" t="s">
        <v>145</v>
      </c>
      <c r="AY269" s="16" t="s">
        <v>137</v>
      </c>
      <c r="BE269" s="152">
        <f t="shared" si="14"/>
        <v>0</v>
      </c>
      <c r="BF269" s="152">
        <f t="shared" si="15"/>
        <v>0</v>
      </c>
      <c r="BG269" s="152">
        <f t="shared" si="16"/>
        <v>0</v>
      </c>
      <c r="BH269" s="152">
        <f t="shared" si="17"/>
        <v>0</v>
      </c>
      <c r="BI269" s="152">
        <f t="shared" si="18"/>
        <v>0</v>
      </c>
      <c r="BJ269" s="16" t="s">
        <v>145</v>
      </c>
      <c r="BK269" s="152">
        <f t="shared" si="19"/>
        <v>0</v>
      </c>
      <c r="BL269" s="16" t="s">
        <v>399</v>
      </c>
      <c r="BM269" s="151" t="s">
        <v>669</v>
      </c>
    </row>
    <row r="270" spans="2:65" s="1" customFormat="1" ht="16.5" customHeight="1">
      <c r="B270" s="138"/>
      <c r="C270" s="161" t="s">
        <v>586</v>
      </c>
      <c r="D270" s="161" t="s">
        <v>173</v>
      </c>
      <c r="E270" s="162" t="s">
        <v>587</v>
      </c>
      <c r="F270" s="163" t="s">
        <v>588</v>
      </c>
      <c r="G270" s="164" t="s">
        <v>413</v>
      </c>
      <c r="H270" s="165">
        <v>9.8559999999999999</v>
      </c>
      <c r="I270" s="166"/>
      <c r="J270" s="167">
        <f t="shared" si="10"/>
        <v>0</v>
      </c>
      <c r="K270" s="168"/>
      <c r="L270" s="169"/>
      <c r="M270" s="170" t="s">
        <v>1</v>
      </c>
      <c r="N270" s="171" t="s">
        <v>41</v>
      </c>
      <c r="P270" s="149">
        <f t="shared" si="11"/>
        <v>0</v>
      </c>
      <c r="Q270" s="149">
        <v>0</v>
      </c>
      <c r="R270" s="149">
        <f t="shared" si="12"/>
        <v>0</v>
      </c>
      <c r="S270" s="149">
        <v>0</v>
      </c>
      <c r="T270" s="150">
        <f t="shared" si="13"/>
        <v>0</v>
      </c>
      <c r="AR270" s="151" t="s">
        <v>404</v>
      </c>
      <c r="AT270" s="151" t="s">
        <v>173</v>
      </c>
      <c r="AU270" s="151" t="s">
        <v>145</v>
      </c>
      <c r="AY270" s="16" t="s">
        <v>137</v>
      </c>
      <c r="BE270" s="152">
        <f t="shared" si="14"/>
        <v>0</v>
      </c>
      <c r="BF270" s="152">
        <f t="shared" si="15"/>
        <v>0</v>
      </c>
      <c r="BG270" s="152">
        <f t="shared" si="16"/>
        <v>0</v>
      </c>
      <c r="BH270" s="152">
        <f t="shared" si="17"/>
        <v>0</v>
      </c>
      <c r="BI270" s="152">
        <f t="shared" si="18"/>
        <v>0</v>
      </c>
      <c r="BJ270" s="16" t="s">
        <v>145</v>
      </c>
      <c r="BK270" s="152">
        <f t="shared" si="19"/>
        <v>0</v>
      </c>
      <c r="BL270" s="16" t="s">
        <v>399</v>
      </c>
      <c r="BM270" s="151" t="s">
        <v>670</v>
      </c>
    </row>
    <row r="271" spans="2:65" s="11" customFormat="1" ht="22.9" customHeight="1">
      <c r="B271" s="126"/>
      <c r="D271" s="127" t="s">
        <v>74</v>
      </c>
      <c r="E271" s="136" t="s">
        <v>455</v>
      </c>
      <c r="F271" s="136" t="s">
        <v>456</v>
      </c>
      <c r="I271" s="129"/>
      <c r="J271" s="137">
        <f>BK271</f>
        <v>0</v>
      </c>
      <c r="L271" s="126"/>
      <c r="M271" s="131"/>
      <c r="P271" s="132">
        <f>P272</f>
        <v>0</v>
      </c>
      <c r="R271" s="132">
        <f>R272</f>
        <v>0</v>
      </c>
      <c r="T271" s="133">
        <f>T272</f>
        <v>0</v>
      </c>
      <c r="AR271" s="127" t="s">
        <v>144</v>
      </c>
      <c r="AT271" s="134" t="s">
        <v>74</v>
      </c>
      <c r="AU271" s="134" t="s">
        <v>83</v>
      </c>
      <c r="AY271" s="127" t="s">
        <v>137</v>
      </c>
      <c r="BK271" s="135">
        <f>BK272</f>
        <v>0</v>
      </c>
    </row>
    <row r="272" spans="2:65" s="1" customFormat="1" ht="33" customHeight="1">
      <c r="B272" s="138"/>
      <c r="C272" s="139" t="s">
        <v>590</v>
      </c>
      <c r="D272" s="139" t="s">
        <v>140</v>
      </c>
      <c r="E272" s="140" t="s">
        <v>457</v>
      </c>
      <c r="F272" s="141" t="s">
        <v>458</v>
      </c>
      <c r="G272" s="142" t="s">
        <v>459</v>
      </c>
      <c r="H272" s="143">
        <v>15</v>
      </c>
      <c r="I272" s="144"/>
      <c r="J272" s="145">
        <f>ROUND(I272*H272,2)</f>
        <v>0</v>
      </c>
      <c r="K272" s="146"/>
      <c r="L272" s="31"/>
      <c r="M272" s="185" t="s">
        <v>1</v>
      </c>
      <c r="N272" s="186" t="s">
        <v>41</v>
      </c>
      <c r="O272" s="187"/>
      <c r="P272" s="188">
        <f>O272*H272</f>
        <v>0</v>
      </c>
      <c r="Q272" s="188">
        <v>0</v>
      </c>
      <c r="R272" s="188">
        <f>Q272*H272</f>
        <v>0</v>
      </c>
      <c r="S272" s="188">
        <v>0</v>
      </c>
      <c r="T272" s="189">
        <f>S272*H272</f>
        <v>0</v>
      </c>
      <c r="AR272" s="151" t="s">
        <v>460</v>
      </c>
      <c r="AT272" s="151" t="s">
        <v>140</v>
      </c>
      <c r="AU272" s="151" t="s">
        <v>145</v>
      </c>
      <c r="AY272" s="16" t="s">
        <v>137</v>
      </c>
      <c r="BE272" s="152">
        <f>IF(N272="základná",J272,0)</f>
        <v>0</v>
      </c>
      <c r="BF272" s="152">
        <f>IF(N272="znížená",J272,0)</f>
        <v>0</v>
      </c>
      <c r="BG272" s="152">
        <f>IF(N272="zákl. prenesená",J272,0)</f>
        <v>0</v>
      </c>
      <c r="BH272" s="152">
        <f>IF(N272="zníž. prenesená",J272,0)</f>
        <v>0</v>
      </c>
      <c r="BI272" s="152">
        <f>IF(N272="nulová",J272,0)</f>
        <v>0</v>
      </c>
      <c r="BJ272" s="16" t="s">
        <v>145</v>
      </c>
      <c r="BK272" s="152">
        <f>ROUND(I272*H272,2)</f>
        <v>0</v>
      </c>
      <c r="BL272" s="16" t="s">
        <v>460</v>
      </c>
      <c r="BM272" s="151" t="s">
        <v>671</v>
      </c>
    </row>
    <row r="273" spans="2:12" s="1" customFormat="1" ht="6.95" customHeight="1">
      <c r="B273" s="46"/>
      <c r="C273" s="47"/>
      <c r="D273" s="47"/>
      <c r="E273" s="47"/>
      <c r="F273" s="47"/>
      <c r="G273" s="47"/>
      <c r="H273" s="47"/>
      <c r="I273" s="47"/>
      <c r="J273" s="47"/>
      <c r="K273" s="47"/>
      <c r="L273" s="31"/>
    </row>
  </sheetData>
  <autoFilter ref="C130:K272" xr:uid="{00000000-0009-0000-0000-000003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73"/>
  <sheetViews>
    <sheetView showGridLines="0" topLeftCell="A229" workbookViewId="0">
      <selection activeCell="H241" sqref="H241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1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93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4.95" customHeight="1">
      <c r="B4" s="19"/>
      <c r="D4" s="20" t="s">
        <v>100</v>
      </c>
      <c r="L4" s="19"/>
      <c r="M4" s="90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16.5" customHeight="1">
      <c r="B7" s="19"/>
      <c r="E7" s="232" t="str">
        <f>'Rekapitulácia stavby'!K6</f>
        <v>Rekonštrukcia striech ubytovacích blokov a spojovacej chodby</v>
      </c>
      <c r="F7" s="233"/>
      <c r="G7" s="233"/>
      <c r="H7" s="233"/>
      <c r="L7" s="19"/>
    </row>
    <row r="8" spans="2:46" s="1" customFormat="1" ht="12" customHeight="1">
      <c r="B8" s="31"/>
      <c r="D8" s="26" t="s">
        <v>101</v>
      </c>
      <c r="L8" s="31"/>
    </row>
    <row r="9" spans="2:46" s="1" customFormat="1" ht="16.5" customHeight="1">
      <c r="B9" s="31"/>
      <c r="E9" s="190" t="s">
        <v>672</v>
      </c>
      <c r="F9" s="234"/>
      <c r="G9" s="234"/>
      <c r="H9" s="234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10. 4. 2024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">
        <v>1</v>
      </c>
      <c r="L14" s="31"/>
    </row>
    <row r="15" spans="2:46" s="1" customFormat="1" ht="18" customHeight="1">
      <c r="B15" s="31"/>
      <c r="E15" s="24" t="s">
        <v>25</v>
      </c>
      <c r="I15" s="26" t="s">
        <v>26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5" t="str">
        <f>'Rekapitulácia stavby'!E14</f>
        <v>Vyplň údaj</v>
      </c>
      <c r="F18" s="212"/>
      <c r="G18" s="212"/>
      <c r="H18" s="212"/>
      <c r="I18" s="26" t="s">
        <v>26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tr">
        <f>IF('Rekapitulácia stavby'!AN19="","",'Rekapitulácia stavby'!AN19)</f>
        <v/>
      </c>
      <c r="L23" s="31"/>
    </row>
    <row r="24" spans="2:12" s="1" customFormat="1" ht="18" customHeight="1">
      <c r="B24" s="31"/>
      <c r="E24" s="24" t="str">
        <f>IF('Rekapitulácia stavby'!E20="","",'Rekapitulácia stavby'!E20)</f>
        <v xml:space="preserve"> </v>
      </c>
      <c r="I24" s="26" t="s">
        <v>26</v>
      </c>
      <c r="J24" s="24" t="str">
        <f>IF('Rekapitulácia stavby'!AN20="","",'Rekapitulácia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16.5" customHeight="1">
      <c r="B27" s="91"/>
      <c r="E27" s="217" t="s">
        <v>1</v>
      </c>
      <c r="F27" s="217"/>
      <c r="G27" s="217"/>
      <c r="H27" s="217"/>
      <c r="L27" s="91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35</v>
      </c>
      <c r="J30" s="68">
        <f>ROUND(J131,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5" customHeight="1">
      <c r="B33" s="31"/>
      <c r="D33" s="57" t="s">
        <v>39</v>
      </c>
      <c r="E33" s="36" t="s">
        <v>40</v>
      </c>
      <c r="F33" s="93">
        <f>ROUND((SUM(BE131:BE272)),  2)</f>
        <v>0</v>
      </c>
      <c r="G33" s="94"/>
      <c r="H33" s="94"/>
      <c r="I33" s="95">
        <v>0.2</v>
      </c>
      <c r="J33" s="93">
        <f>ROUND(((SUM(BE131:BE272))*I33),  2)</f>
        <v>0</v>
      </c>
      <c r="L33" s="31"/>
    </row>
    <row r="34" spans="2:12" s="1" customFormat="1" ht="14.45" customHeight="1">
      <c r="B34" s="31"/>
      <c r="E34" s="36" t="s">
        <v>41</v>
      </c>
      <c r="F34" s="93">
        <f>ROUND((SUM(BF131:BF272)),  2)</f>
        <v>0</v>
      </c>
      <c r="G34" s="94"/>
      <c r="H34" s="94"/>
      <c r="I34" s="95">
        <v>0.2</v>
      </c>
      <c r="J34" s="93">
        <f>ROUND(((SUM(BF131:BF272))*I34),  2)</f>
        <v>0</v>
      </c>
      <c r="L34" s="31"/>
    </row>
    <row r="35" spans="2:12" s="1" customFormat="1" ht="14.45" hidden="1" customHeight="1">
      <c r="B35" s="31"/>
      <c r="E35" s="26" t="s">
        <v>42</v>
      </c>
      <c r="F35" s="96">
        <f>ROUND((SUM(BG131:BG272)),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43</v>
      </c>
      <c r="F36" s="96">
        <f>ROUND((SUM(BH131:BH272)),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44</v>
      </c>
      <c r="F37" s="93">
        <f>ROUND((SUM(BI131:BI272)),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45</v>
      </c>
      <c r="E39" s="59"/>
      <c r="F39" s="59"/>
      <c r="G39" s="100" t="s">
        <v>46</v>
      </c>
      <c r="H39" s="101" t="s">
        <v>47</v>
      </c>
      <c r="I39" s="59"/>
      <c r="J39" s="102">
        <f>SUM(J30:J37)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5" t="s">
        <v>50</v>
      </c>
      <c r="E61" s="33"/>
      <c r="F61" s="104" t="s">
        <v>51</v>
      </c>
      <c r="G61" s="45" t="s">
        <v>50</v>
      </c>
      <c r="H61" s="33"/>
      <c r="I61" s="33"/>
      <c r="J61" s="105" t="s">
        <v>51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5" t="s">
        <v>50</v>
      </c>
      <c r="E76" s="33"/>
      <c r="F76" s="104" t="s">
        <v>51</v>
      </c>
      <c r="G76" s="45" t="s">
        <v>50</v>
      </c>
      <c r="H76" s="33"/>
      <c r="I76" s="33"/>
      <c r="J76" s="105" t="s">
        <v>51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103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16.5" customHeight="1">
      <c r="B85" s="31"/>
      <c r="E85" s="232" t="str">
        <f>E7</f>
        <v>Rekonštrukcia striech ubytovacích blokov a spojovacej chodby</v>
      </c>
      <c r="F85" s="233"/>
      <c r="G85" s="233"/>
      <c r="H85" s="233"/>
      <c r="L85" s="31"/>
    </row>
    <row r="86" spans="2:47" s="1" customFormat="1" ht="12" customHeight="1">
      <c r="B86" s="31"/>
      <c r="C86" s="26" t="s">
        <v>101</v>
      </c>
      <c r="L86" s="31"/>
    </row>
    <row r="87" spans="2:47" s="1" customFormat="1" ht="16.5" customHeight="1">
      <c r="B87" s="31"/>
      <c r="E87" s="190" t="str">
        <f>E9</f>
        <v>03/2024-A8 - Blok A8</v>
      </c>
      <c r="F87" s="234"/>
      <c r="G87" s="234"/>
      <c r="H87" s="234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Tornaľa</v>
      </c>
      <c r="I89" s="26" t="s">
        <v>21</v>
      </c>
      <c r="J89" s="54" t="str">
        <f>IF(J12="","",J12)</f>
        <v>10. 4. 2024</v>
      </c>
      <c r="L89" s="31"/>
    </row>
    <row r="90" spans="2:47" s="1" customFormat="1" ht="6.95" customHeight="1">
      <c r="B90" s="31"/>
      <c r="L90" s="31"/>
    </row>
    <row r="91" spans="2:47" s="1" customFormat="1" ht="40.15" customHeight="1">
      <c r="B91" s="31"/>
      <c r="C91" s="26" t="s">
        <v>23</v>
      </c>
      <c r="F91" s="24" t="str">
        <f>E15</f>
        <v>DD a DSS Tornaľa</v>
      </c>
      <c r="I91" s="26" t="s">
        <v>29</v>
      </c>
      <c r="J91" s="29" t="str">
        <f>E21</f>
        <v>STAVOMAT RS s.r.o., Rimavská Sobota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104</v>
      </c>
      <c r="D94" s="98"/>
      <c r="E94" s="98"/>
      <c r="F94" s="98"/>
      <c r="G94" s="98"/>
      <c r="H94" s="98"/>
      <c r="I94" s="98"/>
      <c r="J94" s="107" t="s">
        <v>105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106</v>
      </c>
      <c r="J96" s="68">
        <f>J131</f>
        <v>0</v>
      </c>
      <c r="L96" s="31"/>
      <c r="AU96" s="16" t="s">
        <v>107</v>
      </c>
    </row>
    <row r="97" spans="2:12" s="8" customFormat="1" ht="24.95" customHeight="1">
      <c r="B97" s="109"/>
      <c r="D97" s="110" t="s">
        <v>108</v>
      </c>
      <c r="E97" s="111"/>
      <c r="F97" s="111"/>
      <c r="G97" s="111"/>
      <c r="H97" s="111"/>
      <c r="I97" s="111"/>
      <c r="J97" s="112">
        <f>J132</f>
        <v>0</v>
      </c>
      <c r="L97" s="109"/>
    </row>
    <row r="98" spans="2:12" s="9" customFormat="1" ht="19.899999999999999" customHeight="1">
      <c r="B98" s="113"/>
      <c r="D98" s="114" t="s">
        <v>109</v>
      </c>
      <c r="E98" s="115"/>
      <c r="F98" s="115"/>
      <c r="G98" s="115"/>
      <c r="H98" s="115"/>
      <c r="I98" s="115"/>
      <c r="J98" s="116">
        <f>J133</f>
        <v>0</v>
      </c>
      <c r="L98" s="113"/>
    </row>
    <row r="99" spans="2:12" s="9" customFormat="1" ht="19.899999999999999" customHeight="1">
      <c r="B99" s="113"/>
      <c r="D99" s="114" t="s">
        <v>110</v>
      </c>
      <c r="E99" s="115"/>
      <c r="F99" s="115"/>
      <c r="G99" s="115"/>
      <c r="H99" s="115"/>
      <c r="I99" s="115"/>
      <c r="J99" s="116">
        <f>J142</f>
        <v>0</v>
      </c>
      <c r="L99" s="113"/>
    </row>
    <row r="100" spans="2:12" s="9" customFormat="1" ht="19.899999999999999" customHeight="1">
      <c r="B100" s="113"/>
      <c r="D100" s="114" t="s">
        <v>111</v>
      </c>
      <c r="E100" s="115"/>
      <c r="F100" s="115"/>
      <c r="G100" s="115"/>
      <c r="H100" s="115"/>
      <c r="I100" s="115"/>
      <c r="J100" s="116">
        <f>J147</f>
        <v>0</v>
      </c>
      <c r="L100" s="113"/>
    </row>
    <row r="101" spans="2:12" s="9" customFormat="1" ht="19.899999999999999" customHeight="1">
      <c r="B101" s="113"/>
      <c r="D101" s="114" t="s">
        <v>112</v>
      </c>
      <c r="E101" s="115"/>
      <c r="F101" s="115"/>
      <c r="G101" s="115"/>
      <c r="H101" s="115"/>
      <c r="I101" s="115"/>
      <c r="J101" s="116">
        <f>J152</f>
        <v>0</v>
      </c>
      <c r="L101" s="113"/>
    </row>
    <row r="102" spans="2:12" s="9" customFormat="1" ht="19.899999999999999" customHeight="1">
      <c r="B102" s="113"/>
      <c r="D102" s="114" t="s">
        <v>113</v>
      </c>
      <c r="E102" s="115"/>
      <c r="F102" s="115"/>
      <c r="G102" s="115"/>
      <c r="H102" s="115"/>
      <c r="I102" s="115"/>
      <c r="J102" s="116">
        <f>J156</f>
        <v>0</v>
      </c>
      <c r="L102" s="113"/>
    </row>
    <row r="103" spans="2:12" s="8" customFormat="1" ht="24.95" customHeight="1">
      <c r="B103" s="109"/>
      <c r="D103" s="110" t="s">
        <v>114</v>
      </c>
      <c r="E103" s="111"/>
      <c r="F103" s="111"/>
      <c r="G103" s="111"/>
      <c r="H103" s="111"/>
      <c r="I103" s="111"/>
      <c r="J103" s="112">
        <f>J158</f>
        <v>0</v>
      </c>
      <c r="L103" s="109"/>
    </row>
    <row r="104" spans="2:12" s="9" customFormat="1" ht="19.899999999999999" customHeight="1">
      <c r="B104" s="113"/>
      <c r="D104" s="114" t="s">
        <v>115</v>
      </c>
      <c r="E104" s="115"/>
      <c r="F104" s="115"/>
      <c r="G104" s="115"/>
      <c r="H104" s="115"/>
      <c r="I104" s="115"/>
      <c r="J104" s="116">
        <f>J159</f>
        <v>0</v>
      </c>
      <c r="L104" s="113"/>
    </row>
    <row r="105" spans="2:12" s="9" customFormat="1" ht="19.899999999999999" customHeight="1">
      <c r="B105" s="113"/>
      <c r="D105" s="114" t="s">
        <v>116</v>
      </c>
      <c r="E105" s="115"/>
      <c r="F105" s="115"/>
      <c r="G105" s="115"/>
      <c r="H105" s="115"/>
      <c r="I105" s="115"/>
      <c r="J105" s="116">
        <f>J176</f>
        <v>0</v>
      </c>
      <c r="L105" s="113"/>
    </row>
    <row r="106" spans="2:12" s="9" customFormat="1" ht="19.899999999999999" customHeight="1">
      <c r="B106" s="113"/>
      <c r="D106" s="114" t="s">
        <v>117</v>
      </c>
      <c r="E106" s="115"/>
      <c r="F106" s="115"/>
      <c r="G106" s="115"/>
      <c r="H106" s="115"/>
      <c r="I106" s="115"/>
      <c r="J106" s="116">
        <f>J182</f>
        <v>0</v>
      </c>
      <c r="L106" s="113"/>
    </row>
    <row r="107" spans="2:12" s="9" customFormat="1" ht="19.899999999999999" customHeight="1">
      <c r="B107" s="113"/>
      <c r="D107" s="114" t="s">
        <v>118</v>
      </c>
      <c r="E107" s="115"/>
      <c r="F107" s="115"/>
      <c r="G107" s="115"/>
      <c r="H107" s="115"/>
      <c r="I107" s="115"/>
      <c r="J107" s="116">
        <f>J207</f>
        <v>0</v>
      </c>
      <c r="L107" s="113"/>
    </row>
    <row r="108" spans="2:12" s="9" customFormat="1" ht="19.899999999999999" customHeight="1">
      <c r="B108" s="113"/>
      <c r="D108" s="114" t="s">
        <v>119</v>
      </c>
      <c r="E108" s="115"/>
      <c r="F108" s="115"/>
      <c r="G108" s="115"/>
      <c r="H108" s="115"/>
      <c r="I108" s="115"/>
      <c r="J108" s="116">
        <f>J238</f>
        <v>0</v>
      </c>
      <c r="L108" s="113"/>
    </row>
    <row r="109" spans="2:12" s="8" customFormat="1" ht="24.95" customHeight="1">
      <c r="B109" s="109"/>
      <c r="D109" s="110" t="s">
        <v>120</v>
      </c>
      <c r="E109" s="111"/>
      <c r="F109" s="111"/>
      <c r="G109" s="111"/>
      <c r="H109" s="111"/>
      <c r="I109" s="111"/>
      <c r="J109" s="112">
        <f>J241</f>
        <v>0</v>
      </c>
      <c r="L109" s="109"/>
    </row>
    <row r="110" spans="2:12" s="9" customFormat="1" ht="19.899999999999999" customHeight="1">
      <c r="B110" s="113"/>
      <c r="D110" s="114" t="s">
        <v>121</v>
      </c>
      <c r="E110" s="115"/>
      <c r="F110" s="115"/>
      <c r="G110" s="115"/>
      <c r="H110" s="115"/>
      <c r="I110" s="115"/>
      <c r="J110" s="116">
        <f>J242</f>
        <v>0</v>
      </c>
      <c r="L110" s="113"/>
    </row>
    <row r="111" spans="2:12" s="9" customFormat="1" ht="19.899999999999999" customHeight="1">
      <c r="B111" s="113"/>
      <c r="D111" s="114" t="s">
        <v>122</v>
      </c>
      <c r="E111" s="115"/>
      <c r="F111" s="115"/>
      <c r="G111" s="115"/>
      <c r="H111" s="115"/>
      <c r="I111" s="115"/>
      <c r="J111" s="116">
        <f>J271</f>
        <v>0</v>
      </c>
      <c r="L111" s="113"/>
    </row>
    <row r="112" spans="2:12" s="1" customFormat="1" ht="21.75" customHeight="1">
      <c r="B112" s="31"/>
      <c r="L112" s="31"/>
    </row>
    <row r="113" spans="2:12" s="1" customFormat="1" ht="6.95" customHeight="1"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31"/>
    </row>
    <row r="117" spans="2:12" s="1" customFormat="1" ht="6.95" customHeight="1">
      <c r="B117" s="48"/>
      <c r="C117" s="49"/>
      <c r="D117" s="49"/>
      <c r="E117" s="49"/>
      <c r="F117" s="49"/>
      <c r="G117" s="49"/>
      <c r="H117" s="49"/>
      <c r="I117" s="49"/>
      <c r="J117" s="49"/>
      <c r="K117" s="49"/>
      <c r="L117" s="31"/>
    </row>
    <row r="118" spans="2:12" s="1" customFormat="1" ht="24.95" customHeight="1">
      <c r="B118" s="31"/>
      <c r="C118" s="20" t="s">
        <v>123</v>
      </c>
      <c r="L118" s="31"/>
    </row>
    <row r="119" spans="2:12" s="1" customFormat="1" ht="6.95" customHeight="1">
      <c r="B119" s="31"/>
      <c r="L119" s="31"/>
    </row>
    <row r="120" spans="2:12" s="1" customFormat="1" ht="12" customHeight="1">
      <c r="B120" s="31"/>
      <c r="C120" s="26" t="s">
        <v>15</v>
      </c>
      <c r="L120" s="31"/>
    </row>
    <row r="121" spans="2:12" s="1" customFormat="1" ht="16.5" customHeight="1">
      <c r="B121" s="31"/>
      <c r="E121" s="232" t="str">
        <f>E7</f>
        <v>Rekonštrukcia striech ubytovacích blokov a spojovacej chodby</v>
      </c>
      <c r="F121" s="233"/>
      <c r="G121" s="233"/>
      <c r="H121" s="233"/>
      <c r="L121" s="31"/>
    </row>
    <row r="122" spans="2:12" s="1" customFormat="1" ht="12" customHeight="1">
      <c r="B122" s="31"/>
      <c r="C122" s="26" t="s">
        <v>101</v>
      </c>
      <c r="L122" s="31"/>
    </row>
    <row r="123" spans="2:12" s="1" customFormat="1" ht="16.5" customHeight="1">
      <c r="B123" s="31"/>
      <c r="E123" s="190" t="str">
        <f>E9</f>
        <v>03/2024-A8 - Blok A8</v>
      </c>
      <c r="F123" s="234"/>
      <c r="G123" s="234"/>
      <c r="H123" s="234"/>
      <c r="L123" s="31"/>
    </row>
    <row r="124" spans="2:12" s="1" customFormat="1" ht="6.95" customHeight="1">
      <c r="B124" s="31"/>
      <c r="L124" s="31"/>
    </row>
    <row r="125" spans="2:12" s="1" customFormat="1" ht="12" customHeight="1">
      <c r="B125" s="31"/>
      <c r="C125" s="26" t="s">
        <v>19</v>
      </c>
      <c r="F125" s="24" t="str">
        <f>F12</f>
        <v>Tornaľa</v>
      </c>
      <c r="I125" s="26" t="s">
        <v>21</v>
      </c>
      <c r="J125" s="54" t="str">
        <f>IF(J12="","",J12)</f>
        <v>10. 4. 2024</v>
      </c>
      <c r="L125" s="31"/>
    </row>
    <row r="126" spans="2:12" s="1" customFormat="1" ht="6.95" customHeight="1">
      <c r="B126" s="31"/>
      <c r="L126" s="31"/>
    </row>
    <row r="127" spans="2:12" s="1" customFormat="1" ht="40.15" customHeight="1">
      <c r="B127" s="31"/>
      <c r="C127" s="26" t="s">
        <v>23</v>
      </c>
      <c r="F127" s="24" t="str">
        <f>E15</f>
        <v>DD a DSS Tornaľa</v>
      </c>
      <c r="I127" s="26" t="s">
        <v>29</v>
      </c>
      <c r="J127" s="29" t="str">
        <f>E21</f>
        <v>STAVOMAT RS s.r.o., Rimavská Sobota</v>
      </c>
      <c r="L127" s="31"/>
    </row>
    <row r="128" spans="2:12" s="1" customFormat="1" ht="15.2" customHeight="1">
      <c r="B128" s="31"/>
      <c r="C128" s="26" t="s">
        <v>27</v>
      </c>
      <c r="F128" s="24" t="str">
        <f>IF(E18="","",E18)</f>
        <v>Vyplň údaj</v>
      </c>
      <c r="I128" s="26" t="s">
        <v>32</v>
      </c>
      <c r="J128" s="29" t="str">
        <f>E24</f>
        <v xml:space="preserve"> </v>
      </c>
      <c r="L128" s="31"/>
    </row>
    <row r="129" spans="2:65" s="1" customFormat="1" ht="10.35" customHeight="1">
      <c r="B129" s="31"/>
      <c r="L129" s="31"/>
    </row>
    <row r="130" spans="2:65" s="10" customFormat="1" ht="29.25" customHeight="1">
      <c r="B130" s="117"/>
      <c r="C130" s="118" t="s">
        <v>124</v>
      </c>
      <c r="D130" s="119" t="s">
        <v>60</v>
      </c>
      <c r="E130" s="119" t="s">
        <v>56</v>
      </c>
      <c r="F130" s="119" t="s">
        <v>57</v>
      </c>
      <c r="G130" s="119" t="s">
        <v>125</v>
      </c>
      <c r="H130" s="119" t="s">
        <v>126</v>
      </c>
      <c r="I130" s="119" t="s">
        <v>127</v>
      </c>
      <c r="J130" s="120" t="s">
        <v>105</v>
      </c>
      <c r="K130" s="121" t="s">
        <v>128</v>
      </c>
      <c r="L130" s="117"/>
      <c r="M130" s="61" t="s">
        <v>1</v>
      </c>
      <c r="N130" s="62" t="s">
        <v>39</v>
      </c>
      <c r="O130" s="62" t="s">
        <v>129</v>
      </c>
      <c r="P130" s="62" t="s">
        <v>130</v>
      </c>
      <c r="Q130" s="62" t="s">
        <v>131</v>
      </c>
      <c r="R130" s="62" t="s">
        <v>132</v>
      </c>
      <c r="S130" s="62" t="s">
        <v>133</v>
      </c>
      <c r="T130" s="63" t="s">
        <v>134</v>
      </c>
    </row>
    <row r="131" spans="2:65" s="1" customFormat="1" ht="22.9" customHeight="1">
      <c r="B131" s="31"/>
      <c r="C131" s="66" t="s">
        <v>106</v>
      </c>
      <c r="J131" s="122">
        <f>BK131</f>
        <v>0</v>
      </c>
      <c r="L131" s="31"/>
      <c r="M131" s="64"/>
      <c r="N131" s="55"/>
      <c r="O131" s="55"/>
      <c r="P131" s="123">
        <f>P132+P158+P241</f>
        <v>0</v>
      </c>
      <c r="Q131" s="55"/>
      <c r="R131" s="123">
        <f>R132+R158+R241</f>
        <v>35.868377836900002</v>
      </c>
      <c r="S131" s="55"/>
      <c r="T131" s="124">
        <f>T132+T158+T241</f>
        <v>2.5637512500000001</v>
      </c>
      <c r="AT131" s="16" t="s">
        <v>74</v>
      </c>
      <c r="AU131" s="16" t="s">
        <v>107</v>
      </c>
      <c r="BK131" s="125">
        <f>BK132+BK158+BK241</f>
        <v>0</v>
      </c>
    </row>
    <row r="132" spans="2:65" s="11" customFormat="1" ht="25.9" customHeight="1">
      <c r="B132" s="126"/>
      <c r="D132" s="127" t="s">
        <v>74</v>
      </c>
      <c r="E132" s="128" t="s">
        <v>135</v>
      </c>
      <c r="F132" s="128" t="s">
        <v>136</v>
      </c>
      <c r="I132" s="129"/>
      <c r="J132" s="130">
        <f>BK132</f>
        <v>0</v>
      </c>
      <c r="L132" s="126"/>
      <c r="M132" s="131"/>
      <c r="P132" s="132">
        <f>P133+P142+P147+P152+P156</f>
        <v>0</v>
      </c>
      <c r="R132" s="132">
        <f>R133+R142+R147+R152+R156</f>
        <v>24.357192920260005</v>
      </c>
      <c r="T132" s="133">
        <f>T133+T142+T147+T152+T156</f>
        <v>0</v>
      </c>
      <c r="AR132" s="127" t="s">
        <v>83</v>
      </c>
      <c r="AT132" s="134" t="s">
        <v>74</v>
      </c>
      <c r="AU132" s="134" t="s">
        <v>75</v>
      </c>
      <c r="AY132" s="127" t="s">
        <v>137</v>
      </c>
      <c r="BK132" s="135">
        <f>BK133+BK142+BK147+BK152+BK156</f>
        <v>0</v>
      </c>
    </row>
    <row r="133" spans="2:65" s="11" customFormat="1" ht="22.9" customHeight="1">
      <c r="B133" s="126"/>
      <c r="D133" s="127" t="s">
        <v>74</v>
      </c>
      <c r="E133" s="136" t="s">
        <v>138</v>
      </c>
      <c r="F133" s="136" t="s">
        <v>139</v>
      </c>
      <c r="I133" s="129"/>
      <c r="J133" s="137">
        <f>BK133</f>
        <v>0</v>
      </c>
      <c r="L133" s="126"/>
      <c r="M133" s="131"/>
      <c r="P133" s="132">
        <f>SUM(P134:P141)</f>
        <v>0</v>
      </c>
      <c r="R133" s="132">
        <f>SUM(R134:R141)</f>
        <v>15.881977270260002</v>
      </c>
      <c r="T133" s="133">
        <f>SUM(T134:T141)</f>
        <v>0</v>
      </c>
      <c r="AR133" s="127" t="s">
        <v>83</v>
      </c>
      <c r="AT133" s="134" t="s">
        <v>74</v>
      </c>
      <c r="AU133" s="134" t="s">
        <v>83</v>
      </c>
      <c r="AY133" s="127" t="s">
        <v>137</v>
      </c>
      <c r="BK133" s="135">
        <f>SUM(BK134:BK141)</f>
        <v>0</v>
      </c>
    </row>
    <row r="134" spans="2:65" s="1" customFormat="1" ht="24.2" customHeight="1">
      <c r="B134" s="138"/>
      <c r="C134" s="139" t="s">
        <v>83</v>
      </c>
      <c r="D134" s="139" t="s">
        <v>140</v>
      </c>
      <c r="E134" s="140" t="s">
        <v>141</v>
      </c>
      <c r="F134" s="141" t="s">
        <v>142</v>
      </c>
      <c r="G134" s="142" t="s">
        <v>143</v>
      </c>
      <c r="H134" s="143">
        <v>5.3630000000000004</v>
      </c>
      <c r="I134" s="144"/>
      <c r="J134" s="145">
        <f>ROUND(I134*H134,2)</f>
        <v>0</v>
      </c>
      <c r="K134" s="146"/>
      <c r="L134" s="31"/>
      <c r="M134" s="147" t="s">
        <v>1</v>
      </c>
      <c r="N134" s="148" t="s">
        <v>41</v>
      </c>
      <c r="P134" s="149">
        <f>O134*H134</f>
        <v>0</v>
      </c>
      <c r="Q134" s="149">
        <v>2.2119</v>
      </c>
      <c r="R134" s="149">
        <f>Q134*H134</f>
        <v>11.8624197</v>
      </c>
      <c r="S134" s="149">
        <v>0</v>
      </c>
      <c r="T134" s="150">
        <f>S134*H134</f>
        <v>0</v>
      </c>
      <c r="AR134" s="151" t="s">
        <v>144</v>
      </c>
      <c r="AT134" s="151" t="s">
        <v>140</v>
      </c>
      <c r="AU134" s="151" t="s">
        <v>145</v>
      </c>
      <c r="AY134" s="16" t="s">
        <v>137</v>
      </c>
      <c r="BE134" s="152">
        <f>IF(N134="základná",J134,0)</f>
        <v>0</v>
      </c>
      <c r="BF134" s="152">
        <f>IF(N134="znížená",J134,0)</f>
        <v>0</v>
      </c>
      <c r="BG134" s="152">
        <f>IF(N134="zákl. prenesená",J134,0)</f>
        <v>0</v>
      </c>
      <c r="BH134" s="152">
        <f>IF(N134="zníž. prenesená",J134,0)</f>
        <v>0</v>
      </c>
      <c r="BI134" s="152">
        <f>IF(N134="nulová",J134,0)</f>
        <v>0</v>
      </c>
      <c r="BJ134" s="16" t="s">
        <v>145</v>
      </c>
      <c r="BK134" s="152">
        <f>ROUND(I134*H134,2)</f>
        <v>0</v>
      </c>
      <c r="BL134" s="16" t="s">
        <v>144</v>
      </c>
      <c r="BM134" s="151" t="s">
        <v>673</v>
      </c>
    </row>
    <row r="135" spans="2:65" s="12" customFormat="1" ht="22.5">
      <c r="B135" s="153"/>
      <c r="D135" s="154" t="s">
        <v>147</v>
      </c>
      <c r="E135" s="155" t="s">
        <v>1</v>
      </c>
      <c r="F135" s="156" t="s">
        <v>148</v>
      </c>
      <c r="H135" s="157">
        <v>5.3630000000000004</v>
      </c>
      <c r="I135" s="158"/>
      <c r="L135" s="153"/>
      <c r="M135" s="159"/>
      <c r="T135" s="160"/>
      <c r="AT135" s="155" t="s">
        <v>147</v>
      </c>
      <c r="AU135" s="155" t="s">
        <v>145</v>
      </c>
      <c r="AV135" s="12" t="s">
        <v>145</v>
      </c>
      <c r="AW135" s="12" t="s">
        <v>31</v>
      </c>
      <c r="AX135" s="12" t="s">
        <v>83</v>
      </c>
      <c r="AY135" s="155" t="s">
        <v>137</v>
      </c>
    </row>
    <row r="136" spans="2:65" s="1" customFormat="1" ht="24.2" customHeight="1">
      <c r="B136" s="138"/>
      <c r="C136" s="139" t="s">
        <v>145</v>
      </c>
      <c r="D136" s="139" t="s">
        <v>140</v>
      </c>
      <c r="E136" s="140" t="s">
        <v>149</v>
      </c>
      <c r="F136" s="141" t="s">
        <v>150</v>
      </c>
      <c r="G136" s="142" t="s">
        <v>151</v>
      </c>
      <c r="H136" s="143">
        <v>38.201999999999998</v>
      </c>
      <c r="I136" s="144"/>
      <c r="J136" s="145">
        <f>ROUND(I136*H136,2)</f>
        <v>0</v>
      </c>
      <c r="K136" s="146"/>
      <c r="L136" s="31"/>
      <c r="M136" s="147" t="s">
        <v>1</v>
      </c>
      <c r="N136" s="148" t="s">
        <v>41</v>
      </c>
      <c r="P136" s="149">
        <f>O136*H136</f>
        <v>0</v>
      </c>
      <c r="Q136" s="149">
        <v>3.96E-3</v>
      </c>
      <c r="R136" s="149">
        <f>Q136*H136</f>
        <v>0.15127991999999998</v>
      </c>
      <c r="S136" s="149">
        <v>0</v>
      </c>
      <c r="T136" s="150">
        <f>S136*H136</f>
        <v>0</v>
      </c>
      <c r="AR136" s="151" t="s">
        <v>144</v>
      </c>
      <c r="AT136" s="151" t="s">
        <v>140</v>
      </c>
      <c r="AU136" s="151" t="s">
        <v>145</v>
      </c>
      <c r="AY136" s="16" t="s">
        <v>137</v>
      </c>
      <c r="BE136" s="152">
        <f>IF(N136="základná",J136,0)</f>
        <v>0</v>
      </c>
      <c r="BF136" s="152">
        <f>IF(N136="znížená",J136,0)</f>
        <v>0</v>
      </c>
      <c r="BG136" s="152">
        <f>IF(N136="zákl. prenesená",J136,0)</f>
        <v>0</v>
      </c>
      <c r="BH136" s="152">
        <f>IF(N136="zníž. prenesená",J136,0)</f>
        <v>0</v>
      </c>
      <c r="BI136" s="152">
        <f>IF(N136="nulová",J136,0)</f>
        <v>0</v>
      </c>
      <c r="BJ136" s="16" t="s">
        <v>145</v>
      </c>
      <c r="BK136" s="152">
        <f>ROUND(I136*H136,2)</f>
        <v>0</v>
      </c>
      <c r="BL136" s="16" t="s">
        <v>144</v>
      </c>
      <c r="BM136" s="151" t="s">
        <v>674</v>
      </c>
    </row>
    <row r="137" spans="2:65" s="12" customFormat="1" ht="11.25">
      <c r="B137" s="153"/>
      <c r="D137" s="154" t="s">
        <v>147</v>
      </c>
      <c r="E137" s="155" t="s">
        <v>1</v>
      </c>
      <c r="F137" s="156" t="s">
        <v>153</v>
      </c>
      <c r="H137" s="157">
        <v>38.201999999999998</v>
      </c>
      <c r="I137" s="158"/>
      <c r="L137" s="153"/>
      <c r="M137" s="159"/>
      <c r="T137" s="160"/>
      <c r="AT137" s="155" t="s">
        <v>147</v>
      </c>
      <c r="AU137" s="155" t="s">
        <v>145</v>
      </c>
      <c r="AV137" s="12" t="s">
        <v>145</v>
      </c>
      <c r="AW137" s="12" t="s">
        <v>31</v>
      </c>
      <c r="AX137" s="12" t="s">
        <v>83</v>
      </c>
      <c r="AY137" s="155" t="s">
        <v>137</v>
      </c>
    </row>
    <row r="138" spans="2:65" s="1" customFormat="1" ht="24.2" customHeight="1">
      <c r="B138" s="138"/>
      <c r="C138" s="139" t="s">
        <v>138</v>
      </c>
      <c r="D138" s="139" t="s">
        <v>140</v>
      </c>
      <c r="E138" s="140" t="s">
        <v>154</v>
      </c>
      <c r="F138" s="141" t="s">
        <v>155</v>
      </c>
      <c r="G138" s="142" t="s">
        <v>151</v>
      </c>
      <c r="H138" s="143">
        <v>38.201999999999998</v>
      </c>
      <c r="I138" s="144"/>
      <c r="J138" s="145">
        <f>ROUND(I138*H138,2)</f>
        <v>0</v>
      </c>
      <c r="K138" s="146"/>
      <c r="L138" s="31"/>
      <c r="M138" s="147" t="s">
        <v>1</v>
      </c>
      <c r="N138" s="148" t="s">
        <v>41</v>
      </c>
      <c r="P138" s="149">
        <f>O138*H138</f>
        <v>0</v>
      </c>
      <c r="Q138" s="149">
        <v>0</v>
      </c>
      <c r="R138" s="149">
        <f>Q138*H138</f>
        <v>0</v>
      </c>
      <c r="S138" s="149">
        <v>0</v>
      </c>
      <c r="T138" s="150">
        <f>S138*H138</f>
        <v>0</v>
      </c>
      <c r="AR138" s="151" t="s">
        <v>144</v>
      </c>
      <c r="AT138" s="151" t="s">
        <v>140</v>
      </c>
      <c r="AU138" s="151" t="s">
        <v>145</v>
      </c>
      <c r="AY138" s="16" t="s">
        <v>137</v>
      </c>
      <c r="BE138" s="152">
        <f>IF(N138="základná",J138,0)</f>
        <v>0</v>
      </c>
      <c r="BF138" s="152">
        <f>IF(N138="znížená",J138,0)</f>
        <v>0</v>
      </c>
      <c r="BG138" s="152">
        <f>IF(N138="zákl. prenesená",J138,0)</f>
        <v>0</v>
      </c>
      <c r="BH138" s="152">
        <f>IF(N138="zníž. prenesená",J138,0)</f>
        <v>0</v>
      </c>
      <c r="BI138" s="152">
        <f>IF(N138="nulová",J138,0)</f>
        <v>0</v>
      </c>
      <c r="BJ138" s="16" t="s">
        <v>145</v>
      </c>
      <c r="BK138" s="152">
        <f>ROUND(I138*H138,2)</f>
        <v>0</v>
      </c>
      <c r="BL138" s="16" t="s">
        <v>144</v>
      </c>
      <c r="BM138" s="151" t="s">
        <v>675</v>
      </c>
    </row>
    <row r="139" spans="2:65" s="1" customFormat="1" ht="16.5" customHeight="1">
      <c r="B139" s="138"/>
      <c r="C139" s="139" t="s">
        <v>144</v>
      </c>
      <c r="D139" s="139" t="s">
        <v>140</v>
      </c>
      <c r="E139" s="140" t="s">
        <v>157</v>
      </c>
      <c r="F139" s="141" t="s">
        <v>158</v>
      </c>
      <c r="G139" s="142" t="s">
        <v>159</v>
      </c>
      <c r="H139" s="143">
        <v>0.42899999999999999</v>
      </c>
      <c r="I139" s="144"/>
      <c r="J139" s="145">
        <f>ROUND(I139*H139,2)</f>
        <v>0</v>
      </c>
      <c r="K139" s="146"/>
      <c r="L139" s="31"/>
      <c r="M139" s="147" t="s">
        <v>1</v>
      </c>
      <c r="N139" s="148" t="s">
        <v>41</v>
      </c>
      <c r="P139" s="149">
        <f>O139*H139</f>
        <v>0</v>
      </c>
      <c r="Q139" s="149">
        <v>1.0152039399999999</v>
      </c>
      <c r="R139" s="149">
        <f>Q139*H139</f>
        <v>0.43552249025999995</v>
      </c>
      <c r="S139" s="149">
        <v>0</v>
      </c>
      <c r="T139" s="150">
        <f>S139*H139</f>
        <v>0</v>
      </c>
      <c r="AR139" s="151" t="s">
        <v>144</v>
      </c>
      <c r="AT139" s="151" t="s">
        <v>140</v>
      </c>
      <c r="AU139" s="151" t="s">
        <v>145</v>
      </c>
      <c r="AY139" s="16" t="s">
        <v>137</v>
      </c>
      <c r="BE139" s="152">
        <f>IF(N139="základná",J139,0)</f>
        <v>0</v>
      </c>
      <c r="BF139" s="152">
        <f>IF(N139="znížená",J139,0)</f>
        <v>0</v>
      </c>
      <c r="BG139" s="152">
        <f>IF(N139="zákl. prenesená",J139,0)</f>
        <v>0</v>
      </c>
      <c r="BH139" s="152">
        <f>IF(N139="zníž. prenesená",J139,0)</f>
        <v>0</v>
      </c>
      <c r="BI139" s="152">
        <f>IF(N139="nulová",J139,0)</f>
        <v>0</v>
      </c>
      <c r="BJ139" s="16" t="s">
        <v>145</v>
      </c>
      <c r="BK139" s="152">
        <f>ROUND(I139*H139,2)</f>
        <v>0</v>
      </c>
      <c r="BL139" s="16" t="s">
        <v>144</v>
      </c>
      <c r="BM139" s="151" t="s">
        <v>676</v>
      </c>
    </row>
    <row r="140" spans="2:65" s="1" customFormat="1" ht="33" customHeight="1">
      <c r="B140" s="138"/>
      <c r="C140" s="139" t="s">
        <v>161</v>
      </c>
      <c r="D140" s="139" t="s">
        <v>140</v>
      </c>
      <c r="E140" s="140" t="s">
        <v>162</v>
      </c>
      <c r="F140" s="141" t="s">
        <v>163</v>
      </c>
      <c r="G140" s="142" t="s">
        <v>151</v>
      </c>
      <c r="H140" s="143">
        <v>30.859000000000002</v>
      </c>
      <c r="I140" s="144"/>
      <c r="J140" s="145">
        <f>ROUND(I140*H140,2)</f>
        <v>0</v>
      </c>
      <c r="K140" s="146"/>
      <c r="L140" s="31"/>
      <c r="M140" s="147" t="s">
        <v>1</v>
      </c>
      <c r="N140" s="148" t="s">
        <v>41</v>
      </c>
      <c r="P140" s="149">
        <f>O140*H140</f>
        <v>0</v>
      </c>
      <c r="Q140" s="149">
        <v>0.11124000000000001</v>
      </c>
      <c r="R140" s="149">
        <f>Q140*H140</f>
        <v>3.4327551600000006</v>
      </c>
      <c r="S140" s="149">
        <v>0</v>
      </c>
      <c r="T140" s="150">
        <f>S140*H140</f>
        <v>0</v>
      </c>
      <c r="AR140" s="151" t="s">
        <v>144</v>
      </c>
      <c r="AT140" s="151" t="s">
        <v>140</v>
      </c>
      <c r="AU140" s="151" t="s">
        <v>145</v>
      </c>
      <c r="AY140" s="16" t="s">
        <v>137</v>
      </c>
      <c r="BE140" s="152">
        <f>IF(N140="základná",J140,0)</f>
        <v>0</v>
      </c>
      <c r="BF140" s="152">
        <f>IF(N140="znížená",J140,0)</f>
        <v>0</v>
      </c>
      <c r="BG140" s="152">
        <f>IF(N140="zákl. prenesená",J140,0)</f>
        <v>0</v>
      </c>
      <c r="BH140" s="152">
        <f>IF(N140="zníž. prenesená",J140,0)</f>
        <v>0</v>
      </c>
      <c r="BI140" s="152">
        <f>IF(N140="nulová",J140,0)</f>
        <v>0</v>
      </c>
      <c r="BJ140" s="16" t="s">
        <v>145</v>
      </c>
      <c r="BK140" s="152">
        <f>ROUND(I140*H140,2)</f>
        <v>0</v>
      </c>
      <c r="BL140" s="16" t="s">
        <v>144</v>
      </c>
      <c r="BM140" s="151" t="s">
        <v>677</v>
      </c>
    </row>
    <row r="141" spans="2:65" s="12" customFormat="1" ht="11.25">
      <c r="B141" s="153"/>
      <c r="D141" s="154" t="s">
        <v>147</v>
      </c>
      <c r="E141" s="155" t="s">
        <v>1</v>
      </c>
      <c r="F141" s="156" t="s">
        <v>165</v>
      </c>
      <c r="H141" s="157">
        <v>30.859000000000002</v>
      </c>
      <c r="I141" s="158"/>
      <c r="L141" s="153"/>
      <c r="M141" s="159"/>
      <c r="T141" s="160"/>
      <c r="AT141" s="155" t="s">
        <v>147</v>
      </c>
      <c r="AU141" s="155" t="s">
        <v>145</v>
      </c>
      <c r="AV141" s="12" t="s">
        <v>145</v>
      </c>
      <c r="AW141" s="12" t="s">
        <v>31</v>
      </c>
      <c r="AX141" s="12" t="s">
        <v>83</v>
      </c>
      <c r="AY141" s="155" t="s">
        <v>137</v>
      </c>
    </row>
    <row r="142" spans="2:65" s="11" customFormat="1" ht="22.9" customHeight="1">
      <c r="B142" s="126"/>
      <c r="D142" s="127" t="s">
        <v>74</v>
      </c>
      <c r="E142" s="136" t="s">
        <v>144</v>
      </c>
      <c r="F142" s="136" t="s">
        <v>166</v>
      </c>
      <c r="I142" s="129"/>
      <c r="J142" s="137">
        <f>BK142</f>
        <v>0</v>
      </c>
      <c r="L142" s="126"/>
      <c r="M142" s="131"/>
      <c r="P142" s="132">
        <f>SUM(P143:P146)</f>
        <v>0</v>
      </c>
      <c r="R142" s="132">
        <f>SUM(R143:R146)</f>
        <v>1.494345E-2</v>
      </c>
      <c r="T142" s="133">
        <f>SUM(T143:T146)</f>
        <v>0</v>
      </c>
      <c r="AR142" s="127" t="s">
        <v>83</v>
      </c>
      <c r="AT142" s="134" t="s">
        <v>74</v>
      </c>
      <c r="AU142" s="134" t="s">
        <v>83</v>
      </c>
      <c r="AY142" s="127" t="s">
        <v>137</v>
      </c>
      <c r="BK142" s="135">
        <f>SUM(BK143:BK146)</f>
        <v>0</v>
      </c>
    </row>
    <row r="143" spans="2:65" s="1" customFormat="1" ht="33" customHeight="1">
      <c r="B143" s="138"/>
      <c r="C143" s="139" t="s">
        <v>167</v>
      </c>
      <c r="D143" s="139" t="s">
        <v>140</v>
      </c>
      <c r="E143" s="140" t="s">
        <v>168</v>
      </c>
      <c r="F143" s="141" t="s">
        <v>169</v>
      </c>
      <c r="G143" s="142" t="s">
        <v>151</v>
      </c>
      <c r="H143" s="143">
        <v>7.9379999999999997</v>
      </c>
      <c r="I143" s="144"/>
      <c r="J143" s="145">
        <f>ROUND(I143*H143,2)</f>
        <v>0</v>
      </c>
      <c r="K143" s="146"/>
      <c r="L143" s="31"/>
      <c r="M143" s="147" t="s">
        <v>1</v>
      </c>
      <c r="N143" s="148" t="s">
        <v>41</v>
      </c>
      <c r="P143" s="149">
        <f>O143*H143</f>
        <v>0</v>
      </c>
      <c r="Q143" s="149">
        <v>1.4999999999999999E-4</v>
      </c>
      <c r="R143" s="149">
        <f>Q143*H143</f>
        <v>1.1906999999999998E-3</v>
      </c>
      <c r="S143" s="149">
        <v>0</v>
      </c>
      <c r="T143" s="150">
        <f>S143*H143</f>
        <v>0</v>
      </c>
      <c r="AR143" s="151" t="s">
        <v>144</v>
      </c>
      <c r="AT143" s="151" t="s">
        <v>140</v>
      </c>
      <c r="AU143" s="151" t="s">
        <v>145</v>
      </c>
      <c r="AY143" s="16" t="s">
        <v>137</v>
      </c>
      <c r="BE143" s="152">
        <f>IF(N143="základná",J143,0)</f>
        <v>0</v>
      </c>
      <c r="BF143" s="152">
        <f>IF(N143="znížená",J143,0)</f>
        <v>0</v>
      </c>
      <c r="BG143" s="152">
        <f>IF(N143="zákl. prenesená",J143,0)</f>
        <v>0</v>
      </c>
      <c r="BH143" s="152">
        <f>IF(N143="zníž. prenesená",J143,0)</f>
        <v>0</v>
      </c>
      <c r="BI143" s="152">
        <f>IF(N143="nulová",J143,0)</f>
        <v>0</v>
      </c>
      <c r="BJ143" s="16" t="s">
        <v>145</v>
      </c>
      <c r="BK143" s="152">
        <f>ROUND(I143*H143,2)</f>
        <v>0</v>
      </c>
      <c r="BL143" s="16" t="s">
        <v>144</v>
      </c>
      <c r="BM143" s="151" t="s">
        <v>678</v>
      </c>
    </row>
    <row r="144" spans="2:65" s="12" customFormat="1" ht="11.25">
      <c r="B144" s="153"/>
      <c r="D144" s="154" t="s">
        <v>147</v>
      </c>
      <c r="E144" s="155" t="s">
        <v>1</v>
      </c>
      <c r="F144" s="156" t="s">
        <v>171</v>
      </c>
      <c r="H144" s="157">
        <v>7.9379999999999997</v>
      </c>
      <c r="I144" s="158"/>
      <c r="L144" s="153"/>
      <c r="M144" s="159"/>
      <c r="T144" s="160"/>
      <c r="AT144" s="155" t="s">
        <v>147</v>
      </c>
      <c r="AU144" s="155" t="s">
        <v>145</v>
      </c>
      <c r="AV144" s="12" t="s">
        <v>145</v>
      </c>
      <c r="AW144" s="12" t="s">
        <v>31</v>
      </c>
      <c r="AX144" s="12" t="s">
        <v>83</v>
      </c>
      <c r="AY144" s="155" t="s">
        <v>137</v>
      </c>
    </row>
    <row r="145" spans="2:65" s="1" customFormat="1" ht="16.5" customHeight="1">
      <c r="B145" s="138"/>
      <c r="C145" s="161" t="s">
        <v>172</v>
      </c>
      <c r="D145" s="161" t="s">
        <v>173</v>
      </c>
      <c r="E145" s="162" t="s">
        <v>174</v>
      </c>
      <c r="F145" s="163" t="s">
        <v>175</v>
      </c>
      <c r="G145" s="164" t="s">
        <v>151</v>
      </c>
      <c r="H145" s="165">
        <v>8.3350000000000009</v>
      </c>
      <c r="I145" s="166"/>
      <c r="J145" s="167">
        <f>ROUND(I145*H145,2)</f>
        <v>0</v>
      </c>
      <c r="K145" s="168"/>
      <c r="L145" s="169"/>
      <c r="M145" s="170" t="s">
        <v>1</v>
      </c>
      <c r="N145" s="171" t="s">
        <v>41</v>
      </c>
      <c r="P145" s="149">
        <f>O145*H145</f>
        <v>0</v>
      </c>
      <c r="Q145" s="149">
        <v>1.65E-3</v>
      </c>
      <c r="R145" s="149">
        <f>Q145*H145</f>
        <v>1.3752750000000001E-2</v>
      </c>
      <c r="S145" s="149">
        <v>0</v>
      </c>
      <c r="T145" s="150">
        <f>S145*H145</f>
        <v>0</v>
      </c>
      <c r="AR145" s="151" t="s">
        <v>176</v>
      </c>
      <c r="AT145" s="151" t="s">
        <v>173</v>
      </c>
      <c r="AU145" s="151" t="s">
        <v>145</v>
      </c>
      <c r="AY145" s="16" t="s">
        <v>137</v>
      </c>
      <c r="BE145" s="152">
        <f>IF(N145="základná",J145,0)</f>
        <v>0</v>
      </c>
      <c r="BF145" s="152">
        <f>IF(N145="znížená",J145,0)</f>
        <v>0</v>
      </c>
      <c r="BG145" s="152">
        <f>IF(N145="zákl. prenesená",J145,0)</f>
        <v>0</v>
      </c>
      <c r="BH145" s="152">
        <f>IF(N145="zníž. prenesená",J145,0)</f>
        <v>0</v>
      </c>
      <c r="BI145" s="152">
        <f>IF(N145="nulová",J145,0)</f>
        <v>0</v>
      </c>
      <c r="BJ145" s="16" t="s">
        <v>145</v>
      </c>
      <c r="BK145" s="152">
        <f>ROUND(I145*H145,2)</f>
        <v>0</v>
      </c>
      <c r="BL145" s="16" t="s">
        <v>144</v>
      </c>
      <c r="BM145" s="151" t="s">
        <v>679</v>
      </c>
    </row>
    <row r="146" spans="2:65" s="12" customFormat="1" ht="11.25">
      <c r="B146" s="153"/>
      <c r="D146" s="154" t="s">
        <v>147</v>
      </c>
      <c r="F146" s="156" t="s">
        <v>178</v>
      </c>
      <c r="H146" s="157">
        <v>8.3350000000000009</v>
      </c>
      <c r="I146" s="158"/>
      <c r="L146" s="153"/>
      <c r="M146" s="159"/>
      <c r="T146" s="160"/>
      <c r="AT146" s="155" t="s">
        <v>147</v>
      </c>
      <c r="AU146" s="155" t="s">
        <v>145</v>
      </c>
      <c r="AV146" s="12" t="s">
        <v>145</v>
      </c>
      <c r="AW146" s="12" t="s">
        <v>3</v>
      </c>
      <c r="AX146" s="12" t="s">
        <v>83</v>
      </c>
      <c r="AY146" s="155" t="s">
        <v>137</v>
      </c>
    </row>
    <row r="147" spans="2:65" s="11" customFormat="1" ht="22.9" customHeight="1">
      <c r="B147" s="126"/>
      <c r="D147" s="127" t="s">
        <v>74</v>
      </c>
      <c r="E147" s="136" t="s">
        <v>167</v>
      </c>
      <c r="F147" s="136" t="s">
        <v>179</v>
      </c>
      <c r="I147" s="129"/>
      <c r="J147" s="137">
        <f>BK147</f>
        <v>0</v>
      </c>
      <c r="L147" s="126"/>
      <c r="M147" s="131"/>
      <c r="P147" s="132">
        <f>SUM(P148:P151)</f>
        <v>0</v>
      </c>
      <c r="R147" s="132">
        <f>SUM(R148:R151)</f>
        <v>0.26340999999999998</v>
      </c>
      <c r="T147" s="133">
        <f>SUM(T148:T151)</f>
        <v>0</v>
      </c>
      <c r="AR147" s="127" t="s">
        <v>83</v>
      </c>
      <c r="AT147" s="134" t="s">
        <v>74</v>
      </c>
      <c r="AU147" s="134" t="s">
        <v>83</v>
      </c>
      <c r="AY147" s="127" t="s">
        <v>137</v>
      </c>
      <c r="BK147" s="135">
        <f>SUM(BK148:BK151)</f>
        <v>0</v>
      </c>
    </row>
    <row r="148" spans="2:65" s="1" customFormat="1" ht="16.5" customHeight="1">
      <c r="B148" s="138"/>
      <c r="C148" s="236" t="s">
        <v>176</v>
      </c>
      <c r="D148" s="236" t="s">
        <v>140</v>
      </c>
      <c r="E148" s="237" t="s">
        <v>180</v>
      </c>
      <c r="F148" s="238" t="s">
        <v>181</v>
      </c>
      <c r="G148" s="239" t="s">
        <v>151</v>
      </c>
      <c r="H148" s="240">
        <v>14.2</v>
      </c>
      <c r="I148" s="241"/>
      <c r="J148" s="242">
        <f>ROUND(I148*H148,2)</f>
        <v>0</v>
      </c>
      <c r="K148" s="146"/>
      <c r="L148" s="31"/>
      <c r="M148" s="147" t="s">
        <v>1</v>
      </c>
      <c r="N148" s="148" t="s">
        <v>41</v>
      </c>
      <c r="P148" s="149">
        <f>O148*H148</f>
        <v>0</v>
      </c>
      <c r="Q148" s="149">
        <v>6.8799999999999998E-3</v>
      </c>
      <c r="R148" s="149">
        <f>Q148*H148</f>
        <v>9.7695999999999991E-2</v>
      </c>
      <c r="S148" s="149">
        <v>0</v>
      </c>
      <c r="T148" s="150">
        <f>S148*H148</f>
        <v>0</v>
      </c>
      <c r="AR148" s="151" t="s">
        <v>144</v>
      </c>
      <c r="AT148" s="151" t="s">
        <v>140</v>
      </c>
      <c r="AU148" s="151" t="s">
        <v>145</v>
      </c>
      <c r="AY148" s="16" t="s">
        <v>137</v>
      </c>
      <c r="BE148" s="152">
        <f>IF(N148="základná",J148,0)</f>
        <v>0</v>
      </c>
      <c r="BF148" s="152">
        <f>IF(N148="znížená",J148,0)</f>
        <v>0</v>
      </c>
      <c r="BG148" s="152">
        <f>IF(N148="zákl. prenesená",J148,0)</f>
        <v>0</v>
      </c>
      <c r="BH148" s="152">
        <f>IF(N148="zníž. prenesená",J148,0)</f>
        <v>0</v>
      </c>
      <c r="BI148" s="152">
        <f>IF(N148="nulová",J148,0)</f>
        <v>0</v>
      </c>
      <c r="BJ148" s="16" t="s">
        <v>145</v>
      </c>
      <c r="BK148" s="152">
        <f>ROUND(I148*H148,2)</f>
        <v>0</v>
      </c>
      <c r="BL148" s="16" t="s">
        <v>144</v>
      </c>
      <c r="BM148" s="151" t="s">
        <v>680</v>
      </c>
    </row>
    <row r="149" spans="2:65" s="12" customFormat="1" ht="11.25">
      <c r="B149" s="153"/>
      <c r="D149" s="154" t="s">
        <v>147</v>
      </c>
      <c r="E149" s="155" t="s">
        <v>1</v>
      </c>
      <c r="F149" s="156" t="s">
        <v>183</v>
      </c>
      <c r="H149" s="157">
        <v>14.2</v>
      </c>
      <c r="I149" s="158"/>
      <c r="L149" s="153"/>
      <c r="M149" s="159"/>
      <c r="T149" s="160"/>
      <c r="AT149" s="155" t="s">
        <v>147</v>
      </c>
      <c r="AU149" s="155" t="s">
        <v>145</v>
      </c>
      <c r="AV149" s="12" t="s">
        <v>145</v>
      </c>
      <c r="AW149" s="12" t="s">
        <v>31</v>
      </c>
      <c r="AX149" s="12" t="s">
        <v>83</v>
      </c>
      <c r="AY149" s="155" t="s">
        <v>137</v>
      </c>
    </row>
    <row r="150" spans="2:65" s="1" customFormat="1" ht="24.2" customHeight="1">
      <c r="B150" s="138"/>
      <c r="C150" s="139" t="s">
        <v>184</v>
      </c>
      <c r="D150" s="139" t="s">
        <v>140</v>
      </c>
      <c r="E150" s="140" t="s">
        <v>185</v>
      </c>
      <c r="F150" s="141" t="s">
        <v>186</v>
      </c>
      <c r="G150" s="142" t="s">
        <v>151</v>
      </c>
      <c r="H150" s="143">
        <v>14.2</v>
      </c>
      <c r="I150" s="144"/>
      <c r="J150" s="145">
        <f>ROUND(I150*H150,2)</f>
        <v>0</v>
      </c>
      <c r="K150" s="146"/>
      <c r="L150" s="31"/>
      <c r="M150" s="147" t="s">
        <v>1</v>
      </c>
      <c r="N150" s="148" t="s">
        <v>41</v>
      </c>
      <c r="P150" s="149">
        <f>O150*H150</f>
        <v>0</v>
      </c>
      <c r="Q150" s="149">
        <v>1.167E-2</v>
      </c>
      <c r="R150" s="149">
        <f>Q150*H150</f>
        <v>0.165714</v>
      </c>
      <c r="S150" s="149">
        <v>0</v>
      </c>
      <c r="T150" s="150">
        <f>S150*H150</f>
        <v>0</v>
      </c>
      <c r="AR150" s="151" t="s">
        <v>144</v>
      </c>
      <c r="AT150" s="151" t="s">
        <v>140</v>
      </c>
      <c r="AU150" s="151" t="s">
        <v>145</v>
      </c>
      <c r="AY150" s="16" t="s">
        <v>137</v>
      </c>
      <c r="BE150" s="152">
        <f>IF(N150="základná",J150,0)</f>
        <v>0</v>
      </c>
      <c r="BF150" s="152">
        <f>IF(N150="znížená",J150,0)</f>
        <v>0</v>
      </c>
      <c r="BG150" s="152">
        <f>IF(N150="zákl. prenesená",J150,0)</f>
        <v>0</v>
      </c>
      <c r="BH150" s="152">
        <f>IF(N150="zníž. prenesená",J150,0)</f>
        <v>0</v>
      </c>
      <c r="BI150" s="152">
        <f>IF(N150="nulová",J150,0)</f>
        <v>0</v>
      </c>
      <c r="BJ150" s="16" t="s">
        <v>145</v>
      </c>
      <c r="BK150" s="152">
        <f>ROUND(I150*H150,2)</f>
        <v>0</v>
      </c>
      <c r="BL150" s="16" t="s">
        <v>144</v>
      </c>
      <c r="BM150" s="151" t="s">
        <v>681</v>
      </c>
    </row>
    <row r="151" spans="2:65" s="12" customFormat="1" ht="11.25">
      <c r="B151" s="153"/>
      <c r="D151" s="154" t="s">
        <v>147</v>
      </c>
      <c r="E151" s="155" t="s">
        <v>1</v>
      </c>
      <c r="F151" s="156" t="s">
        <v>183</v>
      </c>
      <c r="H151" s="157">
        <v>14.2</v>
      </c>
      <c r="I151" s="158"/>
      <c r="L151" s="153"/>
      <c r="M151" s="159"/>
      <c r="T151" s="160"/>
      <c r="AT151" s="155" t="s">
        <v>147</v>
      </c>
      <c r="AU151" s="155" t="s">
        <v>145</v>
      </c>
      <c r="AV151" s="12" t="s">
        <v>145</v>
      </c>
      <c r="AW151" s="12" t="s">
        <v>31</v>
      </c>
      <c r="AX151" s="12" t="s">
        <v>83</v>
      </c>
      <c r="AY151" s="155" t="s">
        <v>137</v>
      </c>
    </row>
    <row r="152" spans="2:65" s="11" customFormat="1" ht="22.9" customHeight="1">
      <c r="B152" s="126"/>
      <c r="D152" s="127" t="s">
        <v>74</v>
      </c>
      <c r="E152" s="136" t="s">
        <v>184</v>
      </c>
      <c r="F152" s="136" t="s">
        <v>188</v>
      </c>
      <c r="I152" s="129"/>
      <c r="J152" s="137">
        <f>BK152</f>
        <v>0</v>
      </c>
      <c r="L152" s="126"/>
      <c r="M152" s="131"/>
      <c r="P152" s="132">
        <f>SUM(P153:P155)</f>
        <v>0</v>
      </c>
      <c r="R152" s="132">
        <f>SUM(R153:R155)</f>
        <v>8.1968622</v>
      </c>
      <c r="T152" s="133">
        <f>SUM(T153:T155)</f>
        <v>0</v>
      </c>
      <c r="AR152" s="127" t="s">
        <v>83</v>
      </c>
      <c r="AT152" s="134" t="s">
        <v>74</v>
      </c>
      <c r="AU152" s="134" t="s">
        <v>83</v>
      </c>
      <c r="AY152" s="127" t="s">
        <v>137</v>
      </c>
      <c r="BK152" s="135">
        <f>SUM(BK153:BK155)</f>
        <v>0</v>
      </c>
    </row>
    <row r="153" spans="2:65" s="1" customFormat="1" ht="33" customHeight="1">
      <c r="B153" s="138"/>
      <c r="C153" s="236" t="s">
        <v>189</v>
      </c>
      <c r="D153" s="236" t="s">
        <v>140</v>
      </c>
      <c r="E153" s="237" t="s">
        <v>190</v>
      </c>
      <c r="F153" s="238" t="s">
        <v>191</v>
      </c>
      <c r="G153" s="239" t="s">
        <v>151</v>
      </c>
      <c r="H153" s="240">
        <v>159.41</v>
      </c>
      <c r="I153" s="241"/>
      <c r="J153" s="242">
        <f>ROUND(I153*H153,2)</f>
        <v>0</v>
      </c>
      <c r="K153" s="146"/>
      <c r="L153" s="31"/>
      <c r="M153" s="147" t="s">
        <v>1</v>
      </c>
      <c r="N153" s="148" t="s">
        <v>41</v>
      </c>
      <c r="P153" s="149">
        <f>O153*H153</f>
        <v>0</v>
      </c>
      <c r="Q153" s="149">
        <v>2.571E-2</v>
      </c>
      <c r="R153" s="149">
        <f>Q153*H153</f>
        <v>4.0984311</v>
      </c>
      <c r="S153" s="149">
        <v>0</v>
      </c>
      <c r="T153" s="150">
        <f>S153*H153</f>
        <v>0</v>
      </c>
      <c r="AR153" s="151" t="s">
        <v>144</v>
      </c>
      <c r="AT153" s="151" t="s">
        <v>140</v>
      </c>
      <c r="AU153" s="151" t="s">
        <v>145</v>
      </c>
      <c r="AY153" s="16" t="s">
        <v>137</v>
      </c>
      <c r="BE153" s="152">
        <f>IF(N153="základná",J153,0)</f>
        <v>0</v>
      </c>
      <c r="BF153" s="152">
        <f>IF(N153="znížená",J153,0)</f>
        <v>0</v>
      </c>
      <c r="BG153" s="152">
        <f>IF(N153="zákl. prenesená",J153,0)</f>
        <v>0</v>
      </c>
      <c r="BH153" s="152">
        <f>IF(N153="zníž. prenesená",J153,0)</f>
        <v>0</v>
      </c>
      <c r="BI153" s="152">
        <f>IF(N153="nulová",J153,0)</f>
        <v>0</v>
      </c>
      <c r="BJ153" s="16" t="s">
        <v>145</v>
      </c>
      <c r="BK153" s="152">
        <f>ROUND(I153*H153,2)</f>
        <v>0</v>
      </c>
      <c r="BL153" s="16" t="s">
        <v>144</v>
      </c>
      <c r="BM153" s="151" t="s">
        <v>682</v>
      </c>
    </row>
    <row r="154" spans="2:65" s="12" customFormat="1" ht="11.25">
      <c r="B154" s="153"/>
      <c r="C154" s="243"/>
      <c r="D154" s="244" t="s">
        <v>147</v>
      </c>
      <c r="E154" s="245" t="s">
        <v>1</v>
      </c>
      <c r="F154" s="246" t="s">
        <v>603</v>
      </c>
      <c r="G154" s="243"/>
      <c r="H154" s="247">
        <v>159.41</v>
      </c>
      <c r="I154" s="248"/>
      <c r="J154" s="243"/>
      <c r="L154" s="153"/>
      <c r="M154" s="159"/>
      <c r="T154" s="160"/>
      <c r="AT154" s="155" t="s">
        <v>147</v>
      </c>
      <c r="AU154" s="155" t="s">
        <v>145</v>
      </c>
      <c r="AV154" s="12" t="s">
        <v>145</v>
      </c>
      <c r="AW154" s="12" t="s">
        <v>31</v>
      </c>
      <c r="AX154" s="12" t="s">
        <v>83</v>
      </c>
      <c r="AY154" s="155" t="s">
        <v>137</v>
      </c>
    </row>
    <row r="155" spans="2:65" s="1" customFormat="1" ht="33" customHeight="1">
      <c r="B155" s="138"/>
      <c r="C155" s="236" t="s">
        <v>194</v>
      </c>
      <c r="D155" s="236" t="s">
        <v>140</v>
      </c>
      <c r="E155" s="237" t="s">
        <v>195</v>
      </c>
      <c r="F155" s="238" t="s">
        <v>196</v>
      </c>
      <c r="G155" s="239" t="s">
        <v>151</v>
      </c>
      <c r="H155" s="240">
        <v>159.41</v>
      </c>
      <c r="I155" s="241"/>
      <c r="J155" s="242">
        <f>ROUND(I155*H155,2)</f>
        <v>0</v>
      </c>
      <c r="K155" s="146"/>
      <c r="L155" s="31"/>
      <c r="M155" s="147" t="s">
        <v>1</v>
      </c>
      <c r="N155" s="148" t="s">
        <v>41</v>
      </c>
      <c r="P155" s="149">
        <f>O155*H155</f>
        <v>0</v>
      </c>
      <c r="Q155" s="149">
        <v>2.571E-2</v>
      </c>
      <c r="R155" s="149">
        <f>Q155*H155</f>
        <v>4.0984311</v>
      </c>
      <c r="S155" s="149">
        <v>0</v>
      </c>
      <c r="T155" s="150">
        <f>S155*H155</f>
        <v>0</v>
      </c>
      <c r="AR155" s="151" t="s">
        <v>144</v>
      </c>
      <c r="AT155" s="151" t="s">
        <v>140</v>
      </c>
      <c r="AU155" s="151" t="s">
        <v>145</v>
      </c>
      <c r="AY155" s="16" t="s">
        <v>137</v>
      </c>
      <c r="BE155" s="152">
        <f>IF(N155="základná",J155,0)</f>
        <v>0</v>
      </c>
      <c r="BF155" s="152">
        <f>IF(N155="znížená",J155,0)</f>
        <v>0</v>
      </c>
      <c r="BG155" s="152">
        <f>IF(N155="zákl. prenesená",J155,0)</f>
        <v>0</v>
      </c>
      <c r="BH155" s="152">
        <f>IF(N155="zníž. prenesená",J155,0)</f>
        <v>0</v>
      </c>
      <c r="BI155" s="152">
        <f>IF(N155="nulová",J155,0)</f>
        <v>0</v>
      </c>
      <c r="BJ155" s="16" t="s">
        <v>145</v>
      </c>
      <c r="BK155" s="152">
        <f>ROUND(I155*H155,2)</f>
        <v>0</v>
      </c>
      <c r="BL155" s="16" t="s">
        <v>144</v>
      </c>
      <c r="BM155" s="151" t="s">
        <v>683</v>
      </c>
    </row>
    <row r="156" spans="2:65" s="11" customFormat="1" ht="22.9" customHeight="1">
      <c r="B156" s="126"/>
      <c r="D156" s="127" t="s">
        <v>74</v>
      </c>
      <c r="E156" s="136" t="s">
        <v>198</v>
      </c>
      <c r="F156" s="136" t="s">
        <v>199</v>
      </c>
      <c r="I156" s="129"/>
      <c r="J156" s="137">
        <f>BK156</f>
        <v>0</v>
      </c>
      <c r="L156" s="126"/>
      <c r="M156" s="131"/>
      <c r="P156" s="132">
        <f>P157</f>
        <v>0</v>
      </c>
      <c r="R156" s="132">
        <f>R157</f>
        <v>0</v>
      </c>
      <c r="T156" s="133">
        <f>T157</f>
        <v>0</v>
      </c>
      <c r="AR156" s="127" t="s">
        <v>83</v>
      </c>
      <c r="AT156" s="134" t="s">
        <v>74</v>
      </c>
      <c r="AU156" s="134" t="s">
        <v>83</v>
      </c>
      <c r="AY156" s="127" t="s">
        <v>137</v>
      </c>
      <c r="BK156" s="135">
        <f>BK157</f>
        <v>0</v>
      </c>
    </row>
    <row r="157" spans="2:65" s="1" customFormat="1" ht="24.2" customHeight="1">
      <c r="B157" s="138"/>
      <c r="C157" s="236" t="s">
        <v>200</v>
      </c>
      <c r="D157" s="236" t="s">
        <v>140</v>
      </c>
      <c r="E157" s="237" t="s">
        <v>201</v>
      </c>
      <c r="F157" s="238" t="s">
        <v>202</v>
      </c>
      <c r="G157" s="239" t="s">
        <v>159</v>
      </c>
      <c r="H157" s="240">
        <v>24.356999999999999</v>
      </c>
      <c r="I157" s="241"/>
      <c r="J157" s="242">
        <f>ROUND(I157*H157,2)</f>
        <v>0</v>
      </c>
      <c r="K157" s="146"/>
      <c r="L157" s="31"/>
      <c r="M157" s="147" t="s">
        <v>1</v>
      </c>
      <c r="N157" s="148" t="s">
        <v>41</v>
      </c>
      <c r="P157" s="149">
        <f>O157*H157</f>
        <v>0</v>
      </c>
      <c r="Q157" s="149">
        <v>0</v>
      </c>
      <c r="R157" s="149">
        <f>Q157*H157</f>
        <v>0</v>
      </c>
      <c r="S157" s="149">
        <v>0</v>
      </c>
      <c r="T157" s="150">
        <f>S157*H157</f>
        <v>0</v>
      </c>
      <c r="AR157" s="151" t="s">
        <v>144</v>
      </c>
      <c r="AT157" s="151" t="s">
        <v>140</v>
      </c>
      <c r="AU157" s="151" t="s">
        <v>145</v>
      </c>
      <c r="AY157" s="16" t="s">
        <v>137</v>
      </c>
      <c r="BE157" s="152">
        <f>IF(N157="základná",J157,0)</f>
        <v>0</v>
      </c>
      <c r="BF157" s="152">
        <f>IF(N157="znížená",J157,0)</f>
        <v>0</v>
      </c>
      <c r="BG157" s="152">
        <f>IF(N157="zákl. prenesená",J157,0)</f>
        <v>0</v>
      </c>
      <c r="BH157" s="152">
        <f>IF(N157="zníž. prenesená",J157,0)</f>
        <v>0</v>
      </c>
      <c r="BI157" s="152">
        <f>IF(N157="nulová",J157,0)</f>
        <v>0</v>
      </c>
      <c r="BJ157" s="16" t="s">
        <v>145</v>
      </c>
      <c r="BK157" s="152">
        <f>ROUND(I157*H157,2)</f>
        <v>0</v>
      </c>
      <c r="BL157" s="16" t="s">
        <v>144</v>
      </c>
      <c r="BM157" s="151" t="s">
        <v>684</v>
      </c>
    </row>
    <row r="158" spans="2:65" s="11" customFormat="1" ht="25.9" customHeight="1">
      <c r="B158" s="126"/>
      <c r="D158" s="127" t="s">
        <v>74</v>
      </c>
      <c r="E158" s="128" t="s">
        <v>204</v>
      </c>
      <c r="F158" s="128" t="s">
        <v>205</v>
      </c>
      <c r="I158" s="129"/>
      <c r="J158" s="130">
        <f>BK158</f>
        <v>0</v>
      </c>
      <c r="L158" s="126"/>
      <c r="M158" s="131"/>
      <c r="P158" s="132">
        <f>P159+P176+P182+P207+P238</f>
        <v>0</v>
      </c>
      <c r="R158" s="132">
        <f>R159+R176+R182+R207+R238</f>
        <v>11.460424916640003</v>
      </c>
      <c r="T158" s="133">
        <f>T159+T176+T182+T207+T238</f>
        <v>2.5637512500000001</v>
      </c>
      <c r="AR158" s="127" t="s">
        <v>145</v>
      </c>
      <c r="AT158" s="134" t="s">
        <v>74</v>
      </c>
      <c r="AU158" s="134" t="s">
        <v>75</v>
      </c>
      <c r="AY158" s="127" t="s">
        <v>137</v>
      </c>
      <c r="BK158" s="135">
        <f>BK159+BK176+BK182+BK207+BK238</f>
        <v>0</v>
      </c>
    </row>
    <row r="159" spans="2:65" s="11" customFormat="1" ht="22.9" customHeight="1">
      <c r="B159" s="126"/>
      <c r="D159" s="127" t="s">
        <v>74</v>
      </c>
      <c r="E159" s="136" t="s">
        <v>206</v>
      </c>
      <c r="F159" s="136" t="s">
        <v>207</v>
      </c>
      <c r="I159" s="129"/>
      <c r="J159" s="137">
        <f>BK159</f>
        <v>0</v>
      </c>
      <c r="L159" s="126"/>
      <c r="M159" s="131"/>
      <c r="P159" s="132">
        <f>SUM(P160:P175)</f>
        <v>0</v>
      </c>
      <c r="R159" s="132">
        <f>SUM(R160:R175)</f>
        <v>1.0243831999999999</v>
      </c>
      <c r="T159" s="133">
        <f>SUM(T160:T175)</f>
        <v>0</v>
      </c>
      <c r="AR159" s="127" t="s">
        <v>145</v>
      </c>
      <c r="AT159" s="134" t="s">
        <v>74</v>
      </c>
      <c r="AU159" s="134" t="s">
        <v>83</v>
      </c>
      <c r="AY159" s="127" t="s">
        <v>137</v>
      </c>
      <c r="BK159" s="135">
        <f>SUM(BK160:BK175)</f>
        <v>0</v>
      </c>
    </row>
    <row r="160" spans="2:65" s="1" customFormat="1" ht="33" customHeight="1">
      <c r="B160" s="138"/>
      <c r="C160" s="139" t="s">
        <v>208</v>
      </c>
      <c r="D160" s="139" t="s">
        <v>140</v>
      </c>
      <c r="E160" s="140" t="s">
        <v>209</v>
      </c>
      <c r="F160" s="141" t="s">
        <v>210</v>
      </c>
      <c r="G160" s="142" t="s">
        <v>151</v>
      </c>
      <c r="H160" s="143">
        <v>198.78700000000001</v>
      </c>
      <c r="I160" s="144"/>
      <c r="J160" s="145">
        <f>ROUND(I160*H160,2)</f>
        <v>0</v>
      </c>
      <c r="K160" s="146"/>
      <c r="L160" s="31"/>
      <c r="M160" s="147" t="s">
        <v>1</v>
      </c>
      <c r="N160" s="148" t="s">
        <v>41</v>
      </c>
      <c r="P160" s="149">
        <f>O160*H160</f>
        <v>0</v>
      </c>
      <c r="Q160" s="149">
        <v>0</v>
      </c>
      <c r="R160" s="149">
        <f>Q160*H160</f>
        <v>0</v>
      </c>
      <c r="S160" s="149">
        <v>0</v>
      </c>
      <c r="T160" s="150">
        <f>S160*H160</f>
        <v>0</v>
      </c>
      <c r="AR160" s="151" t="s">
        <v>211</v>
      </c>
      <c r="AT160" s="151" t="s">
        <v>140</v>
      </c>
      <c r="AU160" s="151" t="s">
        <v>145</v>
      </c>
      <c r="AY160" s="16" t="s">
        <v>137</v>
      </c>
      <c r="BE160" s="152">
        <f>IF(N160="základná",J160,0)</f>
        <v>0</v>
      </c>
      <c r="BF160" s="152">
        <f>IF(N160="znížená",J160,0)</f>
        <v>0</v>
      </c>
      <c r="BG160" s="152">
        <f>IF(N160="zákl. prenesená",J160,0)</f>
        <v>0</v>
      </c>
      <c r="BH160" s="152">
        <f>IF(N160="zníž. prenesená",J160,0)</f>
        <v>0</v>
      </c>
      <c r="BI160" s="152">
        <f>IF(N160="nulová",J160,0)</f>
        <v>0</v>
      </c>
      <c r="BJ160" s="16" t="s">
        <v>145</v>
      </c>
      <c r="BK160" s="152">
        <f>ROUND(I160*H160,2)</f>
        <v>0</v>
      </c>
      <c r="BL160" s="16" t="s">
        <v>211</v>
      </c>
      <c r="BM160" s="151" t="s">
        <v>685</v>
      </c>
    </row>
    <row r="161" spans="2:65" s="12" customFormat="1" ht="11.25">
      <c r="B161" s="153"/>
      <c r="D161" s="154" t="s">
        <v>147</v>
      </c>
      <c r="E161" s="155" t="s">
        <v>1</v>
      </c>
      <c r="F161" s="156" t="s">
        <v>213</v>
      </c>
      <c r="H161" s="157">
        <v>198.78700000000001</v>
      </c>
      <c r="I161" s="158"/>
      <c r="L161" s="153"/>
      <c r="M161" s="159"/>
      <c r="T161" s="160"/>
      <c r="AT161" s="155" t="s">
        <v>147</v>
      </c>
      <c r="AU161" s="155" t="s">
        <v>145</v>
      </c>
      <c r="AV161" s="12" t="s">
        <v>145</v>
      </c>
      <c r="AW161" s="12" t="s">
        <v>31</v>
      </c>
      <c r="AX161" s="12" t="s">
        <v>83</v>
      </c>
      <c r="AY161" s="155" t="s">
        <v>137</v>
      </c>
    </row>
    <row r="162" spans="2:65" s="1" customFormat="1" ht="24.2" customHeight="1">
      <c r="B162" s="138"/>
      <c r="C162" s="161" t="s">
        <v>214</v>
      </c>
      <c r="D162" s="161" t="s">
        <v>173</v>
      </c>
      <c r="E162" s="162" t="s">
        <v>215</v>
      </c>
      <c r="F162" s="163" t="s">
        <v>216</v>
      </c>
      <c r="G162" s="164" t="s">
        <v>151</v>
      </c>
      <c r="H162" s="165">
        <v>228.60499999999999</v>
      </c>
      <c r="I162" s="166"/>
      <c r="J162" s="167">
        <f>ROUND(I162*H162,2)</f>
        <v>0</v>
      </c>
      <c r="K162" s="168"/>
      <c r="L162" s="169"/>
      <c r="M162" s="170" t="s">
        <v>1</v>
      </c>
      <c r="N162" s="171" t="s">
        <v>41</v>
      </c>
      <c r="P162" s="149">
        <f>O162*H162</f>
        <v>0</v>
      </c>
      <c r="Q162" s="149">
        <v>1.9E-3</v>
      </c>
      <c r="R162" s="149">
        <f>Q162*H162</f>
        <v>0.4343495</v>
      </c>
      <c r="S162" s="149">
        <v>0</v>
      </c>
      <c r="T162" s="150">
        <f>S162*H162</f>
        <v>0</v>
      </c>
      <c r="AR162" s="151" t="s">
        <v>217</v>
      </c>
      <c r="AT162" s="151" t="s">
        <v>173</v>
      </c>
      <c r="AU162" s="151" t="s">
        <v>145</v>
      </c>
      <c r="AY162" s="16" t="s">
        <v>137</v>
      </c>
      <c r="BE162" s="152">
        <f>IF(N162="základná",J162,0)</f>
        <v>0</v>
      </c>
      <c r="BF162" s="152">
        <f>IF(N162="znížená",J162,0)</f>
        <v>0</v>
      </c>
      <c r="BG162" s="152">
        <f>IF(N162="zákl. prenesená",J162,0)</f>
        <v>0</v>
      </c>
      <c r="BH162" s="152">
        <f>IF(N162="zníž. prenesená",J162,0)</f>
        <v>0</v>
      </c>
      <c r="BI162" s="152">
        <f>IF(N162="nulová",J162,0)</f>
        <v>0</v>
      </c>
      <c r="BJ162" s="16" t="s">
        <v>145</v>
      </c>
      <c r="BK162" s="152">
        <f>ROUND(I162*H162,2)</f>
        <v>0</v>
      </c>
      <c r="BL162" s="16" t="s">
        <v>211</v>
      </c>
      <c r="BM162" s="151" t="s">
        <v>686</v>
      </c>
    </row>
    <row r="163" spans="2:65" s="1" customFormat="1" ht="37.9" customHeight="1">
      <c r="B163" s="138"/>
      <c r="C163" s="139" t="s">
        <v>219</v>
      </c>
      <c r="D163" s="139" t="s">
        <v>140</v>
      </c>
      <c r="E163" s="140" t="s">
        <v>220</v>
      </c>
      <c r="F163" s="141" t="s">
        <v>221</v>
      </c>
      <c r="G163" s="142" t="s">
        <v>151</v>
      </c>
      <c r="H163" s="143">
        <v>172.31200000000001</v>
      </c>
      <c r="I163" s="144"/>
      <c r="J163" s="145">
        <f>ROUND(I163*H163,2)</f>
        <v>0</v>
      </c>
      <c r="K163" s="146"/>
      <c r="L163" s="31"/>
      <c r="M163" s="147" t="s">
        <v>1</v>
      </c>
      <c r="N163" s="148" t="s">
        <v>41</v>
      </c>
      <c r="P163" s="149">
        <f>O163*H163</f>
        <v>0</v>
      </c>
      <c r="Q163" s="149">
        <v>0</v>
      </c>
      <c r="R163" s="149">
        <f>Q163*H163</f>
        <v>0</v>
      </c>
      <c r="S163" s="149">
        <v>0</v>
      </c>
      <c r="T163" s="150">
        <f>S163*H163</f>
        <v>0</v>
      </c>
      <c r="AR163" s="151" t="s">
        <v>211</v>
      </c>
      <c r="AT163" s="151" t="s">
        <v>140</v>
      </c>
      <c r="AU163" s="151" t="s">
        <v>145</v>
      </c>
      <c r="AY163" s="16" t="s">
        <v>137</v>
      </c>
      <c r="BE163" s="152">
        <f>IF(N163="základná",J163,0)</f>
        <v>0</v>
      </c>
      <c r="BF163" s="152">
        <f>IF(N163="znížená",J163,0)</f>
        <v>0</v>
      </c>
      <c r="BG163" s="152">
        <f>IF(N163="zákl. prenesená",J163,0)</f>
        <v>0</v>
      </c>
      <c r="BH163" s="152">
        <f>IF(N163="zníž. prenesená",J163,0)</f>
        <v>0</v>
      </c>
      <c r="BI163" s="152">
        <f>IF(N163="nulová",J163,0)</f>
        <v>0</v>
      </c>
      <c r="BJ163" s="16" t="s">
        <v>145</v>
      </c>
      <c r="BK163" s="152">
        <f>ROUND(I163*H163,2)</f>
        <v>0</v>
      </c>
      <c r="BL163" s="16" t="s">
        <v>211</v>
      </c>
      <c r="BM163" s="151" t="s">
        <v>687</v>
      </c>
    </row>
    <row r="164" spans="2:65" s="12" customFormat="1" ht="11.25">
      <c r="B164" s="153"/>
      <c r="D164" s="154" t="s">
        <v>147</v>
      </c>
      <c r="E164" s="155" t="s">
        <v>1</v>
      </c>
      <c r="F164" s="156" t="s">
        <v>223</v>
      </c>
      <c r="H164" s="157">
        <v>172.31200000000001</v>
      </c>
      <c r="I164" s="158"/>
      <c r="L164" s="153"/>
      <c r="M164" s="159"/>
      <c r="T164" s="160"/>
      <c r="AT164" s="155" t="s">
        <v>147</v>
      </c>
      <c r="AU164" s="155" t="s">
        <v>145</v>
      </c>
      <c r="AV164" s="12" t="s">
        <v>145</v>
      </c>
      <c r="AW164" s="12" t="s">
        <v>31</v>
      </c>
      <c r="AX164" s="12" t="s">
        <v>83</v>
      </c>
      <c r="AY164" s="155" t="s">
        <v>137</v>
      </c>
    </row>
    <row r="165" spans="2:65" s="1" customFormat="1" ht="24.2" customHeight="1">
      <c r="B165" s="138"/>
      <c r="C165" s="161" t="s">
        <v>211</v>
      </c>
      <c r="D165" s="161" t="s">
        <v>173</v>
      </c>
      <c r="E165" s="162" t="s">
        <v>215</v>
      </c>
      <c r="F165" s="163" t="s">
        <v>216</v>
      </c>
      <c r="G165" s="164" t="s">
        <v>151</v>
      </c>
      <c r="H165" s="165">
        <v>227.88300000000001</v>
      </c>
      <c r="I165" s="166"/>
      <c r="J165" s="167">
        <f>ROUND(I165*H165,2)</f>
        <v>0</v>
      </c>
      <c r="K165" s="168"/>
      <c r="L165" s="169"/>
      <c r="M165" s="170" t="s">
        <v>1</v>
      </c>
      <c r="N165" s="171" t="s">
        <v>41</v>
      </c>
      <c r="P165" s="149">
        <f>O165*H165</f>
        <v>0</v>
      </c>
      <c r="Q165" s="149">
        <v>1.9E-3</v>
      </c>
      <c r="R165" s="149">
        <f>Q165*H165</f>
        <v>0.43297770000000002</v>
      </c>
      <c r="S165" s="149">
        <v>0</v>
      </c>
      <c r="T165" s="150">
        <f>S165*H165</f>
        <v>0</v>
      </c>
      <c r="AR165" s="151" t="s">
        <v>217</v>
      </c>
      <c r="AT165" s="151" t="s">
        <v>173</v>
      </c>
      <c r="AU165" s="151" t="s">
        <v>145</v>
      </c>
      <c r="AY165" s="16" t="s">
        <v>137</v>
      </c>
      <c r="BE165" s="152">
        <f>IF(N165="základná",J165,0)</f>
        <v>0</v>
      </c>
      <c r="BF165" s="152">
        <f>IF(N165="znížená",J165,0)</f>
        <v>0</v>
      </c>
      <c r="BG165" s="152">
        <f>IF(N165="zákl. prenesená",J165,0)</f>
        <v>0</v>
      </c>
      <c r="BH165" s="152">
        <f>IF(N165="zníž. prenesená",J165,0)</f>
        <v>0</v>
      </c>
      <c r="BI165" s="152">
        <f>IF(N165="nulová",J165,0)</f>
        <v>0</v>
      </c>
      <c r="BJ165" s="16" t="s">
        <v>145</v>
      </c>
      <c r="BK165" s="152">
        <f>ROUND(I165*H165,2)</f>
        <v>0</v>
      </c>
      <c r="BL165" s="16" t="s">
        <v>211</v>
      </c>
      <c r="BM165" s="151" t="s">
        <v>688</v>
      </c>
    </row>
    <row r="166" spans="2:65" s="12" customFormat="1" ht="11.25">
      <c r="B166" s="153"/>
      <c r="D166" s="154" t="s">
        <v>147</v>
      </c>
      <c r="F166" s="156" t="s">
        <v>225</v>
      </c>
      <c r="H166" s="157">
        <v>227.88300000000001</v>
      </c>
      <c r="I166" s="158"/>
      <c r="L166" s="153"/>
      <c r="M166" s="159"/>
      <c r="T166" s="160"/>
      <c r="AT166" s="155" t="s">
        <v>147</v>
      </c>
      <c r="AU166" s="155" t="s">
        <v>145</v>
      </c>
      <c r="AV166" s="12" t="s">
        <v>145</v>
      </c>
      <c r="AW166" s="12" t="s">
        <v>3</v>
      </c>
      <c r="AX166" s="12" t="s">
        <v>83</v>
      </c>
      <c r="AY166" s="155" t="s">
        <v>137</v>
      </c>
    </row>
    <row r="167" spans="2:65" s="1" customFormat="1" ht="21.75" customHeight="1">
      <c r="B167" s="138"/>
      <c r="C167" s="161" t="s">
        <v>226</v>
      </c>
      <c r="D167" s="161" t="s">
        <v>173</v>
      </c>
      <c r="E167" s="162" t="s">
        <v>227</v>
      </c>
      <c r="F167" s="163" t="s">
        <v>228</v>
      </c>
      <c r="G167" s="164" t="s">
        <v>229</v>
      </c>
      <c r="H167" s="165">
        <v>541.05999999999995</v>
      </c>
      <c r="I167" s="166"/>
      <c r="J167" s="167">
        <f t="shared" ref="J167:J173" si="0">ROUND(I167*H167,2)</f>
        <v>0</v>
      </c>
      <c r="K167" s="168"/>
      <c r="L167" s="169"/>
      <c r="M167" s="170" t="s">
        <v>1</v>
      </c>
      <c r="N167" s="171" t="s">
        <v>41</v>
      </c>
      <c r="P167" s="149">
        <f t="shared" ref="P167:P173" si="1">O167*H167</f>
        <v>0</v>
      </c>
      <c r="Q167" s="149">
        <v>1.4999999999999999E-4</v>
      </c>
      <c r="R167" s="149">
        <f t="shared" ref="R167:R173" si="2">Q167*H167</f>
        <v>8.1158999999999981E-2</v>
      </c>
      <c r="S167" s="149">
        <v>0</v>
      </c>
      <c r="T167" s="150">
        <f t="shared" ref="T167:T173" si="3">S167*H167</f>
        <v>0</v>
      </c>
      <c r="AR167" s="151" t="s">
        <v>217</v>
      </c>
      <c r="AT167" s="151" t="s">
        <v>173</v>
      </c>
      <c r="AU167" s="151" t="s">
        <v>145</v>
      </c>
      <c r="AY167" s="16" t="s">
        <v>137</v>
      </c>
      <c r="BE167" s="152">
        <f t="shared" ref="BE167:BE173" si="4">IF(N167="základná",J167,0)</f>
        <v>0</v>
      </c>
      <c r="BF167" s="152">
        <f t="shared" ref="BF167:BF173" si="5">IF(N167="znížená",J167,0)</f>
        <v>0</v>
      </c>
      <c r="BG167" s="152">
        <f t="shared" ref="BG167:BG173" si="6">IF(N167="zákl. prenesená",J167,0)</f>
        <v>0</v>
      </c>
      <c r="BH167" s="152">
        <f t="shared" ref="BH167:BH173" si="7">IF(N167="zníž. prenesená",J167,0)</f>
        <v>0</v>
      </c>
      <c r="BI167" s="152">
        <f t="shared" ref="BI167:BI173" si="8">IF(N167="nulová",J167,0)</f>
        <v>0</v>
      </c>
      <c r="BJ167" s="16" t="s">
        <v>145</v>
      </c>
      <c r="BK167" s="152">
        <f t="shared" ref="BK167:BK173" si="9">ROUND(I167*H167,2)</f>
        <v>0</v>
      </c>
      <c r="BL167" s="16" t="s">
        <v>211</v>
      </c>
      <c r="BM167" s="151" t="s">
        <v>689</v>
      </c>
    </row>
    <row r="168" spans="2:65" s="1" customFormat="1" ht="21.75" customHeight="1">
      <c r="B168" s="138"/>
      <c r="C168" s="139" t="s">
        <v>231</v>
      </c>
      <c r="D168" s="139" t="s">
        <v>140</v>
      </c>
      <c r="E168" s="140" t="s">
        <v>232</v>
      </c>
      <c r="F168" s="141" t="s">
        <v>233</v>
      </c>
      <c r="G168" s="142" t="s">
        <v>229</v>
      </c>
      <c r="H168" s="143">
        <v>4</v>
      </c>
      <c r="I168" s="144"/>
      <c r="J168" s="145">
        <f t="shared" si="0"/>
        <v>0</v>
      </c>
      <c r="K168" s="146"/>
      <c r="L168" s="31"/>
      <c r="M168" s="147" t="s">
        <v>1</v>
      </c>
      <c r="N168" s="148" t="s">
        <v>41</v>
      </c>
      <c r="P168" s="149">
        <f t="shared" si="1"/>
        <v>0</v>
      </c>
      <c r="Q168" s="149">
        <v>7.9999999999999996E-6</v>
      </c>
      <c r="R168" s="149">
        <f t="shared" si="2"/>
        <v>3.1999999999999999E-5</v>
      </c>
      <c r="S168" s="149">
        <v>0</v>
      </c>
      <c r="T168" s="150">
        <f t="shared" si="3"/>
        <v>0</v>
      </c>
      <c r="AR168" s="151" t="s">
        <v>211</v>
      </c>
      <c r="AT168" s="151" t="s">
        <v>140</v>
      </c>
      <c r="AU168" s="151" t="s">
        <v>145</v>
      </c>
      <c r="AY168" s="16" t="s">
        <v>137</v>
      </c>
      <c r="BE168" s="152">
        <f t="shared" si="4"/>
        <v>0</v>
      </c>
      <c r="BF168" s="152">
        <f t="shared" si="5"/>
        <v>0</v>
      </c>
      <c r="BG168" s="152">
        <f t="shared" si="6"/>
        <v>0</v>
      </c>
      <c r="BH168" s="152">
        <f t="shared" si="7"/>
        <v>0</v>
      </c>
      <c r="BI168" s="152">
        <f t="shared" si="8"/>
        <v>0</v>
      </c>
      <c r="BJ168" s="16" t="s">
        <v>145</v>
      </c>
      <c r="BK168" s="152">
        <f t="shared" si="9"/>
        <v>0</v>
      </c>
      <c r="BL168" s="16" t="s">
        <v>211</v>
      </c>
      <c r="BM168" s="151" t="s">
        <v>690</v>
      </c>
    </row>
    <row r="169" spans="2:65" s="1" customFormat="1" ht="24.2" customHeight="1">
      <c r="B169" s="138"/>
      <c r="C169" s="161" t="s">
        <v>235</v>
      </c>
      <c r="D169" s="161" t="s">
        <v>173</v>
      </c>
      <c r="E169" s="162" t="s">
        <v>236</v>
      </c>
      <c r="F169" s="163" t="s">
        <v>237</v>
      </c>
      <c r="G169" s="164" t="s">
        <v>151</v>
      </c>
      <c r="H169" s="165">
        <v>1.6</v>
      </c>
      <c r="I169" s="166"/>
      <c r="J169" s="167">
        <f t="shared" si="0"/>
        <v>0</v>
      </c>
      <c r="K169" s="168"/>
      <c r="L169" s="169"/>
      <c r="M169" s="170" t="s">
        <v>1</v>
      </c>
      <c r="N169" s="171" t="s">
        <v>41</v>
      </c>
      <c r="P169" s="149">
        <f t="shared" si="1"/>
        <v>0</v>
      </c>
      <c r="Q169" s="149">
        <v>2.2000000000000001E-3</v>
      </c>
      <c r="R169" s="149">
        <f t="shared" si="2"/>
        <v>3.5200000000000006E-3</v>
      </c>
      <c r="S169" s="149">
        <v>0</v>
      </c>
      <c r="T169" s="150">
        <f t="shared" si="3"/>
        <v>0</v>
      </c>
      <c r="AR169" s="151" t="s">
        <v>217</v>
      </c>
      <c r="AT169" s="151" t="s">
        <v>173</v>
      </c>
      <c r="AU169" s="151" t="s">
        <v>145</v>
      </c>
      <c r="AY169" s="16" t="s">
        <v>137</v>
      </c>
      <c r="BE169" s="152">
        <f t="shared" si="4"/>
        <v>0</v>
      </c>
      <c r="BF169" s="152">
        <f t="shared" si="5"/>
        <v>0</v>
      </c>
      <c r="BG169" s="152">
        <f t="shared" si="6"/>
        <v>0</v>
      </c>
      <c r="BH169" s="152">
        <f t="shared" si="7"/>
        <v>0</v>
      </c>
      <c r="BI169" s="152">
        <f t="shared" si="8"/>
        <v>0</v>
      </c>
      <c r="BJ169" s="16" t="s">
        <v>145</v>
      </c>
      <c r="BK169" s="152">
        <f t="shared" si="9"/>
        <v>0</v>
      </c>
      <c r="BL169" s="16" t="s">
        <v>211</v>
      </c>
      <c r="BM169" s="151" t="s">
        <v>691</v>
      </c>
    </row>
    <row r="170" spans="2:65" s="1" customFormat="1" ht="24.2" customHeight="1">
      <c r="B170" s="138"/>
      <c r="C170" s="161" t="s">
        <v>7</v>
      </c>
      <c r="D170" s="161" t="s">
        <v>173</v>
      </c>
      <c r="E170" s="162" t="s">
        <v>239</v>
      </c>
      <c r="F170" s="163" t="s">
        <v>240</v>
      </c>
      <c r="G170" s="164" t="s">
        <v>229</v>
      </c>
      <c r="H170" s="165">
        <v>4</v>
      </c>
      <c r="I170" s="166"/>
      <c r="J170" s="167">
        <f t="shared" si="0"/>
        <v>0</v>
      </c>
      <c r="K170" s="168"/>
      <c r="L170" s="169"/>
      <c r="M170" s="170" t="s">
        <v>1</v>
      </c>
      <c r="N170" s="171" t="s">
        <v>41</v>
      </c>
      <c r="P170" s="149">
        <f t="shared" si="1"/>
        <v>0</v>
      </c>
      <c r="Q170" s="149">
        <v>3.8000000000000002E-4</v>
      </c>
      <c r="R170" s="149">
        <f t="shared" si="2"/>
        <v>1.5200000000000001E-3</v>
      </c>
      <c r="S170" s="149">
        <v>0</v>
      </c>
      <c r="T170" s="150">
        <f t="shared" si="3"/>
        <v>0</v>
      </c>
      <c r="AR170" s="151" t="s">
        <v>217</v>
      </c>
      <c r="AT170" s="151" t="s">
        <v>173</v>
      </c>
      <c r="AU170" s="151" t="s">
        <v>145</v>
      </c>
      <c r="AY170" s="16" t="s">
        <v>137</v>
      </c>
      <c r="BE170" s="152">
        <f t="shared" si="4"/>
        <v>0</v>
      </c>
      <c r="BF170" s="152">
        <f t="shared" si="5"/>
        <v>0</v>
      </c>
      <c r="BG170" s="152">
        <f t="shared" si="6"/>
        <v>0</v>
      </c>
      <c r="BH170" s="152">
        <f t="shared" si="7"/>
        <v>0</v>
      </c>
      <c r="BI170" s="152">
        <f t="shared" si="8"/>
        <v>0</v>
      </c>
      <c r="BJ170" s="16" t="s">
        <v>145</v>
      </c>
      <c r="BK170" s="152">
        <f t="shared" si="9"/>
        <v>0</v>
      </c>
      <c r="BL170" s="16" t="s">
        <v>211</v>
      </c>
      <c r="BM170" s="151" t="s">
        <v>692</v>
      </c>
    </row>
    <row r="171" spans="2:65" s="1" customFormat="1" ht="16.5" customHeight="1">
      <c r="B171" s="138"/>
      <c r="C171" s="161" t="s">
        <v>242</v>
      </c>
      <c r="D171" s="161" t="s">
        <v>173</v>
      </c>
      <c r="E171" s="162" t="s">
        <v>243</v>
      </c>
      <c r="F171" s="163" t="s">
        <v>244</v>
      </c>
      <c r="G171" s="164" t="s">
        <v>229</v>
      </c>
      <c r="H171" s="165">
        <v>20</v>
      </c>
      <c r="I171" s="166"/>
      <c r="J171" s="167">
        <f t="shared" si="0"/>
        <v>0</v>
      </c>
      <c r="K171" s="168"/>
      <c r="L171" s="169"/>
      <c r="M171" s="170" t="s">
        <v>1</v>
      </c>
      <c r="N171" s="171" t="s">
        <v>41</v>
      </c>
      <c r="P171" s="149">
        <f t="shared" si="1"/>
        <v>0</v>
      </c>
      <c r="Q171" s="149">
        <v>3.5E-4</v>
      </c>
      <c r="R171" s="149">
        <f t="shared" si="2"/>
        <v>7.0000000000000001E-3</v>
      </c>
      <c r="S171" s="149">
        <v>0</v>
      </c>
      <c r="T171" s="150">
        <f t="shared" si="3"/>
        <v>0</v>
      </c>
      <c r="AR171" s="151" t="s">
        <v>217</v>
      </c>
      <c r="AT171" s="151" t="s">
        <v>173</v>
      </c>
      <c r="AU171" s="151" t="s">
        <v>145</v>
      </c>
      <c r="AY171" s="16" t="s">
        <v>137</v>
      </c>
      <c r="BE171" s="152">
        <f t="shared" si="4"/>
        <v>0</v>
      </c>
      <c r="BF171" s="152">
        <f t="shared" si="5"/>
        <v>0</v>
      </c>
      <c r="BG171" s="152">
        <f t="shared" si="6"/>
        <v>0</v>
      </c>
      <c r="BH171" s="152">
        <f t="shared" si="7"/>
        <v>0</v>
      </c>
      <c r="BI171" s="152">
        <f t="shared" si="8"/>
        <v>0</v>
      </c>
      <c r="BJ171" s="16" t="s">
        <v>145</v>
      </c>
      <c r="BK171" s="152">
        <f t="shared" si="9"/>
        <v>0</v>
      </c>
      <c r="BL171" s="16" t="s">
        <v>211</v>
      </c>
      <c r="BM171" s="151" t="s">
        <v>693</v>
      </c>
    </row>
    <row r="172" spans="2:65" s="1" customFormat="1" ht="24.2" customHeight="1">
      <c r="B172" s="138"/>
      <c r="C172" s="139" t="s">
        <v>246</v>
      </c>
      <c r="D172" s="139" t="s">
        <v>140</v>
      </c>
      <c r="E172" s="140" t="s">
        <v>247</v>
      </c>
      <c r="F172" s="141" t="s">
        <v>248</v>
      </c>
      <c r="G172" s="142" t="s">
        <v>151</v>
      </c>
      <c r="H172" s="143">
        <v>185</v>
      </c>
      <c r="I172" s="144"/>
      <c r="J172" s="145">
        <f t="shared" si="0"/>
        <v>0</v>
      </c>
      <c r="K172" s="146"/>
      <c r="L172" s="31"/>
      <c r="M172" s="147" t="s">
        <v>1</v>
      </c>
      <c r="N172" s="148" t="s">
        <v>41</v>
      </c>
      <c r="P172" s="149">
        <f t="shared" si="1"/>
        <v>0</v>
      </c>
      <c r="Q172" s="149">
        <v>0</v>
      </c>
      <c r="R172" s="149">
        <f t="shared" si="2"/>
        <v>0</v>
      </c>
      <c r="S172" s="149">
        <v>0</v>
      </c>
      <c r="T172" s="150">
        <f t="shared" si="3"/>
        <v>0</v>
      </c>
      <c r="AR172" s="151" t="s">
        <v>211</v>
      </c>
      <c r="AT172" s="151" t="s">
        <v>140</v>
      </c>
      <c r="AU172" s="151" t="s">
        <v>145</v>
      </c>
      <c r="AY172" s="16" t="s">
        <v>137</v>
      </c>
      <c r="BE172" s="152">
        <f t="shared" si="4"/>
        <v>0</v>
      </c>
      <c r="BF172" s="152">
        <f t="shared" si="5"/>
        <v>0</v>
      </c>
      <c r="BG172" s="152">
        <f t="shared" si="6"/>
        <v>0</v>
      </c>
      <c r="BH172" s="152">
        <f t="shared" si="7"/>
        <v>0</v>
      </c>
      <c r="BI172" s="152">
        <f t="shared" si="8"/>
        <v>0</v>
      </c>
      <c r="BJ172" s="16" t="s">
        <v>145</v>
      </c>
      <c r="BK172" s="152">
        <f t="shared" si="9"/>
        <v>0</v>
      </c>
      <c r="BL172" s="16" t="s">
        <v>211</v>
      </c>
      <c r="BM172" s="151" t="s">
        <v>694</v>
      </c>
    </row>
    <row r="173" spans="2:65" s="1" customFormat="1" ht="16.5" customHeight="1">
      <c r="B173" s="138"/>
      <c r="C173" s="161" t="s">
        <v>250</v>
      </c>
      <c r="D173" s="161" t="s">
        <v>173</v>
      </c>
      <c r="E173" s="162" t="s">
        <v>251</v>
      </c>
      <c r="F173" s="163" t="s">
        <v>252</v>
      </c>
      <c r="G173" s="164" t="s">
        <v>151</v>
      </c>
      <c r="H173" s="165">
        <v>212.75</v>
      </c>
      <c r="I173" s="166"/>
      <c r="J173" s="167">
        <f t="shared" si="0"/>
        <v>0</v>
      </c>
      <c r="K173" s="168"/>
      <c r="L173" s="169"/>
      <c r="M173" s="170" t="s">
        <v>1</v>
      </c>
      <c r="N173" s="171" t="s">
        <v>41</v>
      </c>
      <c r="P173" s="149">
        <f t="shared" si="1"/>
        <v>0</v>
      </c>
      <c r="Q173" s="149">
        <v>2.9999999999999997E-4</v>
      </c>
      <c r="R173" s="149">
        <f t="shared" si="2"/>
        <v>6.3824999999999993E-2</v>
      </c>
      <c r="S173" s="149">
        <v>0</v>
      </c>
      <c r="T173" s="150">
        <f t="shared" si="3"/>
        <v>0</v>
      </c>
      <c r="AR173" s="151" t="s">
        <v>217</v>
      </c>
      <c r="AT173" s="151" t="s">
        <v>173</v>
      </c>
      <c r="AU173" s="151" t="s">
        <v>145</v>
      </c>
      <c r="AY173" s="16" t="s">
        <v>137</v>
      </c>
      <c r="BE173" s="152">
        <f t="shared" si="4"/>
        <v>0</v>
      </c>
      <c r="BF173" s="152">
        <f t="shared" si="5"/>
        <v>0</v>
      </c>
      <c r="BG173" s="152">
        <f t="shared" si="6"/>
        <v>0</v>
      </c>
      <c r="BH173" s="152">
        <f t="shared" si="7"/>
        <v>0</v>
      </c>
      <c r="BI173" s="152">
        <f t="shared" si="8"/>
        <v>0</v>
      </c>
      <c r="BJ173" s="16" t="s">
        <v>145</v>
      </c>
      <c r="BK173" s="152">
        <f t="shared" si="9"/>
        <v>0</v>
      </c>
      <c r="BL173" s="16" t="s">
        <v>211</v>
      </c>
      <c r="BM173" s="151" t="s">
        <v>695</v>
      </c>
    </row>
    <row r="174" spans="2:65" s="12" customFormat="1" ht="11.25">
      <c r="B174" s="153"/>
      <c r="D174" s="154" t="s">
        <v>147</v>
      </c>
      <c r="F174" s="156" t="s">
        <v>254</v>
      </c>
      <c r="H174" s="157">
        <v>212.75</v>
      </c>
      <c r="I174" s="158"/>
      <c r="L174" s="153"/>
      <c r="M174" s="159"/>
      <c r="T174" s="160"/>
      <c r="AT174" s="155" t="s">
        <v>147</v>
      </c>
      <c r="AU174" s="155" t="s">
        <v>145</v>
      </c>
      <c r="AV174" s="12" t="s">
        <v>145</v>
      </c>
      <c r="AW174" s="12" t="s">
        <v>3</v>
      </c>
      <c r="AX174" s="12" t="s">
        <v>83</v>
      </c>
      <c r="AY174" s="155" t="s">
        <v>137</v>
      </c>
    </row>
    <row r="175" spans="2:65" s="1" customFormat="1" ht="24.2" customHeight="1">
      <c r="B175" s="138"/>
      <c r="C175" s="139" t="s">
        <v>255</v>
      </c>
      <c r="D175" s="139" t="s">
        <v>140</v>
      </c>
      <c r="E175" s="140" t="s">
        <v>256</v>
      </c>
      <c r="F175" s="141" t="s">
        <v>257</v>
      </c>
      <c r="G175" s="142" t="s">
        <v>159</v>
      </c>
      <c r="H175" s="143">
        <v>1.024</v>
      </c>
      <c r="I175" s="144"/>
      <c r="J175" s="145">
        <f>ROUND(I175*H175,2)</f>
        <v>0</v>
      </c>
      <c r="K175" s="146"/>
      <c r="L175" s="31"/>
      <c r="M175" s="147" t="s">
        <v>1</v>
      </c>
      <c r="N175" s="148" t="s">
        <v>41</v>
      </c>
      <c r="P175" s="149">
        <f>O175*H175</f>
        <v>0</v>
      </c>
      <c r="Q175" s="149">
        <v>0</v>
      </c>
      <c r="R175" s="149">
        <f>Q175*H175</f>
        <v>0</v>
      </c>
      <c r="S175" s="149">
        <v>0</v>
      </c>
      <c r="T175" s="150">
        <f>S175*H175</f>
        <v>0</v>
      </c>
      <c r="AR175" s="151" t="s">
        <v>211</v>
      </c>
      <c r="AT175" s="151" t="s">
        <v>140</v>
      </c>
      <c r="AU175" s="151" t="s">
        <v>145</v>
      </c>
      <c r="AY175" s="16" t="s">
        <v>137</v>
      </c>
      <c r="BE175" s="152">
        <f>IF(N175="základná",J175,0)</f>
        <v>0</v>
      </c>
      <c r="BF175" s="152">
        <f>IF(N175="znížená",J175,0)</f>
        <v>0</v>
      </c>
      <c r="BG175" s="152">
        <f>IF(N175="zákl. prenesená",J175,0)</f>
        <v>0</v>
      </c>
      <c r="BH175" s="152">
        <f>IF(N175="zníž. prenesená",J175,0)</f>
        <v>0</v>
      </c>
      <c r="BI175" s="152">
        <f>IF(N175="nulová",J175,0)</f>
        <v>0</v>
      </c>
      <c r="BJ175" s="16" t="s">
        <v>145</v>
      </c>
      <c r="BK175" s="152">
        <f>ROUND(I175*H175,2)</f>
        <v>0</v>
      </c>
      <c r="BL175" s="16" t="s">
        <v>211</v>
      </c>
      <c r="BM175" s="151" t="s">
        <v>696</v>
      </c>
    </row>
    <row r="176" spans="2:65" s="11" customFormat="1" ht="22.9" customHeight="1">
      <c r="B176" s="126"/>
      <c r="D176" s="127" t="s">
        <v>74</v>
      </c>
      <c r="E176" s="136" t="s">
        <v>259</v>
      </c>
      <c r="F176" s="136" t="s">
        <v>260</v>
      </c>
      <c r="I176" s="129"/>
      <c r="J176" s="137">
        <f>BK176</f>
        <v>0</v>
      </c>
      <c r="L176" s="126"/>
      <c r="M176" s="131"/>
      <c r="P176" s="132">
        <f>SUM(P177:P181)</f>
        <v>0</v>
      </c>
      <c r="R176" s="132">
        <f>SUM(R177:R181)</f>
        <v>2.5777959200000002</v>
      </c>
      <c r="T176" s="133">
        <f>SUM(T177:T181)</f>
        <v>0</v>
      </c>
      <c r="AR176" s="127" t="s">
        <v>145</v>
      </c>
      <c r="AT176" s="134" t="s">
        <v>74</v>
      </c>
      <c r="AU176" s="134" t="s">
        <v>83</v>
      </c>
      <c r="AY176" s="127" t="s">
        <v>137</v>
      </c>
      <c r="BK176" s="135">
        <f>SUM(BK177:BK181)</f>
        <v>0</v>
      </c>
    </row>
    <row r="177" spans="2:65" s="1" customFormat="1" ht="24.2" customHeight="1">
      <c r="B177" s="138"/>
      <c r="C177" s="139" t="s">
        <v>261</v>
      </c>
      <c r="D177" s="139" t="s">
        <v>140</v>
      </c>
      <c r="E177" s="140" t="s">
        <v>262</v>
      </c>
      <c r="F177" s="141" t="s">
        <v>263</v>
      </c>
      <c r="G177" s="142" t="s">
        <v>151</v>
      </c>
      <c r="H177" s="143">
        <v>172.31200000000001</v>
      </c>
      <c r="I177" s="144"/>
      <c r="J177" s="145">
        <f>ROUND(I177*H177,2)</f>
        <v>0</v>
      </c>
      <c r="K177" s="146"/>
      <c r="L177" s="31"/>
      <c r="M177" s="147" t="s">
        <v>1</v>
      </c>
      <c r="N177" s="148" t="s">
        <v>41</v>
      </c>
      <c r="P177" s="149">
        <f>O177*H177</f>
        <v>0</v>
      </c>
      <c r="Q177" s="149">
        <v>1.16E-3</v>
      </c>
      <c r="R177" s="149">
        <f>Q177*H177</f>
        <v>0.19988192000000002</v>
      </c>
      <c r="S177" s="149">
        <v>0</v>
      </c>
      <c r="T177" s="150">
        <f>S177*H177</f>
        <v>0</v>
      </c>
      <c r="AR177" s="151" t="s">
        <v>211</v>
      </c>
      <c r="AT177" s="151" t="s">
        <v>140</v>
      </c>
      <c r="AU177" s="151" t="s">
        <v>145</v>
      </c>
      <c r="AY177" s="16" t="s">
        <v>137</v>
      </c>
      <c r="BE177" s="152">
        <f>IF(N177="základná",J177,0)</f>
        <v>0</v>
      </c>
      <c r="BF177" s="152">
        <f>IF(N177="znížená",J177,0)</f>
        <v>0</v>
      </c>
      <c r="BG177" s="152">
        <f>IF(N177="zákl. prenesená",J177,0)</f>
        <v>0</v>
      </c>
      <c r="BH177" s="152">
        <f>IF(N177="zníž. prenesená",J177,0)</f>
        <v>0</v>
      </c>
      <c r="BI177" s="152">
        <f>IF(N177="nulová",J177,0)</f>
        <v>0</v>
      </c>
      <c r="BJ177" s="16" t="s">
        <v>145</v>
      </c>
      <c r="BK177" s="152">
        <f>ROUND(I177*H177,2)</f>
        <v>0</v>
      </c>
      <c r="BL177" s="16" t="s">
        <v>211</v>
      </c>
      <c r="BM177" s="151" t="s">
        <v>697</v>
      </c>
    </row>
    <row r="178" spans="2:65" s="12" customFormat="1" ht="11.25">
      <c r="B178" s="153"/>
      <c r="D178" s="154" t="s">
        <v>147</v>
      </c>
      <c r="E178" s="155" t="s">
        <v>1</v>
      </c>
      <c r="F178" s="156" t="s">
        <v>223</v>
      </c>
      <c r="H178" s="157">
        <v>172.31200000000001</v>
      </c>
      <c r="I178" s="158"/>
      <c r="L178" s="153"/>
      <c r="M178" s="159"/>
      <c r="T178" s="160"/>
      <c r="AT178" s="155" t="s">
        <v>147</v>
      </c>
      <c r="AU178" s="155" t="s">
        <v>145</v>
      </c>
      <c r="AV178" s="12" t="s">
        <v>145</v>
      </c>
      <c r="AW178" s="12" t="s">
        <v>31</v>
      </c>
      <c r="AX178" s="12" t="s">
        <v>83</v>
      </c>
      <c r="AY178" s="155" t="s">
        <v>137</v>
      </c>
    </row>
    <row r="179" spans="2:65" s="1" customFormat="1" ht="24.2" customHeight="1">
      <c r="B179" s="138"/>
      <c r="C179" s="161" t="s">
        <v>265</v>
      </c>
      <c r="D179" s="161" t="s">
        <v>173</v>
      </c>
      <c r="E179" s="162" t="s">
        <v>266</v>
      </c>
      <c r="F179" s="163" t="s">
        <v>267</v>
      </c>
      <c r="G179" s="164" t="s">
        <v>151</v>
      </c>
      <c r="H179" s="165">
        <v>396.31900000000002</v>
      </c>
      <c r="I179" s="166"/>
      <c r="J179" s="167">
        <f>ROUND(I179*H179,2)</f>
        <v>0</v>
      </c>
      <c r="K179" s="168"/>
      <c r="L179" s="169"/>
      <c r="M179" s="170" t="s">
        <v>1</v>
      </c>
      <c r="N179" s="171" t="s">
        <v>41</v>
      </c>
      <c r="P179" s="149">
        <f>O179*H179</f>
        <v>0</v>
      </c>
      <c r="Q179" s="149">
        <v>6.0000000000000001E-3</v>
      </c>
      <c r="R179" s="149">
        <f>Q179*H179</f>
        <v>2.3779140000000001</v>
      </c>
      <c r="S179" s="149">
        <v>0</v>
      </c>
      <c r="T179" s="150">
        <f>S179*H179</f>
        <v>0</v>
      </c>
      <c r="AR179" s="151" t="s">
        <v>217</v>
      </c>
      <c r="AT179" s="151" t="s">
        <v>173</v>
      </c>
      <c r="AU179" s="151" t="s">
        <v>145</v>
      </c>
      <c r="AY179" s="16" t="s">
        <v>137</v>
      </c>
      <c r="BE179" s="152">
        <f>IF(N179="základná",J179,0)</f>
        <v>0</v>
      </c>
      <c r="BF179" s="152">
        <f>IF(N179="znížená",J179,0)</f>
        <v>0</v>
      </c>
      <c r="BG179" s="152">
        <f>IF(N179="zákl. prenesená",J179,0)</f>
        <v>0</v>
      </c>
      <c r="BH179" s="152">
        <f>IF(N179="zníž. prenesená",J179,0)</f>
        <v>0</v>
      </c>
      <c r="BI179" s="152">
        <f>IF(N179="nulová",J179,0)</f>
        <v>0</v>
      </c>
      <c r="BJ179" s="16" t="s">
        <v>145</v>
      </c>
      <c r="BK179" s="152">
        <f>ROUND(I179*H179,2)</f>
        <v>0</v>
      </c>
      <c r="BL179" s="16" t="s">
        <v>211</v>
      </c>
      <c r="BM179" s="151" t="s">
        <v>698</v>
      </c>
    </row>
    <row r="180" spans="2:65" s="12" customFormat="1" ht="11.25">
      <c r="B180" s="153"/>
      <c r="D180" s="154" t="s">
        <v>147</v>
      </c>
      <c r="E180" s="155" t="s">
        <v>1</v>
      </c>
      <c r="F180" s="156" t="s">
        <v>269</v>
      </c>
      <c r="H180" s="157">
        <v>396.31900000000002</v>
      </c>
      <c r="I180" s="158"/>
      <c r="L180" s="153"/>
      <c r="M180" s="159"/>
      <c r="T180" s="160"/>
      <c r="AT180" s="155" t="s">
        <v>147</v>
      </c>
      <c r="AU180" s="155" t="s">
        <v>145</v>
      </c>
      <c r="AV180" s="12" t="s">
        <v>145</v>
      </c>
      <c r="AW180" s="12" t="s">
        <v>31</v>
      </c>
      <c r="AX180" s="12" t="s">
        <v>83</v>
      </c>
      <c r="AY180" s="155" t="s">
        <v>137</v>
      </c>
    </row>
    <row r="181" spans="2:65" s="1" customFormat="1" ht="24.2" customHeight="1">
      <c r="B181" s="138"/>
      <c r="C181" s="139" t="s">
        <v>270</v>
      </c>
      <c r="D181" s="139" t="s">
        <v>140</v>
      </c>
      <c r="E181" s="140" t="s">
        <v>271</v>
      </c>
      <c r="F181" s="141" t="s">
        <v>272</v>
      </c>
      <c r="G181" s="142" t="s">
        <v>159</v>
      </c>
      <c r="H181" s="143">
        <v>2.5779999999999998</v>
      </c>
      <c r="I181" s="144"/>
      <c r="J181" s="145">
        <f>ROUND(I181*H181,2)</f>
        <v>0</v>
      </c>
      <c r="K181" s="146"/>
      <c r="L181" s="31"/>
      <c r="M181" s="147" t="s">
        <v>1</v>
      </c>
      <c r="N181" s="148" t="s">
        <v>41</v>
      </c>
      <c r="P181" s="149">
        <f>O181*H181</f>
        <v>0</v>
      </c>
      <c r="Q181" s="149">
        <v>0</v>
      </c>
      <c r="R181" s="149">
        <f>Q181*H181</f>
        <v>0</v>
      </c>
      <c r="S181" s="149">
        <v>0</v>
      </c>
      <c r="T181" s="150">
        <f>S181*H181</f>
        <v>0</v>
      </c>
      <c r="AR181" s="151" t="s">
        <v>211</v>
      </c>
      <c r="AT181" s="151" t="s">
        <v>140</v>
      </c>
      <c r="AU181" s="151" t="s">
        <v>145</v>
      </c>
      <c r="AY181" s="16" t="s">
        <v>137</v>
      </c>
      <c r="BE181" s="152">
        <f>IF(N181="základná",J181,0)</f>
        <v>0</v>
      </c>
      <c r="BF181" s="152">
        <f>IF(N181="znížená",J181,0)</f>
        <v>0</v>
      </c>
      <c r="BG181" s="152">
        <f>IF(N181="zákl. prenesená",J181,0)</f>
        <v>0</v>
      </c>
      <c r="BH181" s="152">
        <f>IF(N181="zníž. prenesená",J181,0)</f>
        <v>0</v>
      </c>
      <c r="BI181" s="152">
        <f>IF(N181="nulová",J181,0)</f>
        <v>0</v>
      </c>
      <c r="BJ181" s="16" t="s">
        <v>145</v>
      </c>
      <c r="BK181" s="152">
        <f>ROUND(I181*H181,2)</f>
        <v>0</v>
      </c>
      <c r="BL181" s="16" t="s">
        <v>211</v>
      </c>
      <c r="BM181" s="151" t="s">
        <v>699</v>
      </c>
    </row>
    <row r="182" spans="2:65" s="11" customFormat="1" ht="22.9" customHeight="1">
      <c r="B182" s="126"/>
      <c r="D182" s="127" t="s">
        <v>74</v>
      </c>
      <c r="E182" s="136" t="s">
        <v>274</v>
      </c>
      <c r="F182" s="136" t="s">
        <v>275</v>
      </c>
      <c r="I182" s="129"/>
      <c r="J182" s="137">
        <f>BK182</f>
        <v>0</v>
      </c>
      <c r="L182" s="126"/>
      <c r="M182" s="131"/>
      <c r="P182" s="132">
        <f>SUM(P183:P206)</f>
        <v>0</v>
      </c>
      <c r="R182" s="132">
        <f>SUM(R183:R206)</f>
        <v>7.618823796640001</v>
      </c>
      <c r="T182" s="133">
        <f>SUM(T183:T206)</f>
        <v>1.0261800000000001</v>
      </c>
      <c r="AR182" s="127" t="s">
        <v>145</v>
      </c>
      <c r="AT182" s="134" t="s">
        <v>74</v>
      </c>
      <c r="AU182" s="134" t="s">
        <v>83</v>
      </c>
      <c r="AY182" s="127" t="s">
        <v>137</v>
      </c>
      <c r="BK182" s="135">
        <f>SUM(BK183:BK206)</f>
        <v>0</v>
      </c>
    </row>
    <row r="183" spans="2:65" s="1" customFormat="1" ht="33" customHeight="1">
      <c r="B183" s="138"/>
      <c r="C183" s="139" t="s">
        <v>276</v>
      </c>
      <c r="D183" s="139" t="s">
        <v>140</v>
      </c>
      <c r="E183" s="140" t="s">
        <v>277</v>
      </c>
      <c r="F183" s="141" t="s">
        <v>278</v>
      </c>
      <c r="G183" s="142" t="s">
        <v>151</v>
      </c>
      <c r="H183" s="143">
        <v>177.15600000000001</v>
      </c>
      <c r="I183" s="144"/>
      <c r="J183" s="145">
        <f>ROUND(I183*H183,2)</f>
        <v>0</v>
      </c>
      <c r="K183" s="146"/>
      <c r="L183" s="31"/>
      <c r="M183" s="147" t="s">
        <v>1</v>
      </c>
      <c r="N183" s="148" t="s">
        <v>41</v>
      </c>
      <c r="P183" s="149">
        <f>O183*H183</f>
        <v>0</v>
      </c>
      <c r="Q183" s="149">
        <v>0</v>
      </c>
      <c r="R183" s="149">
        <f>Q183*H183</f>
        <v>0</v>
      </c>
      <c r="S183" s="149">
        <v>5.0000000000000001E-3</v>
      </c>
      <c r="T183" s="150">
        <f>S183*H183</f>
        <v>0.88578000000000001</v>
      </c>
      <c r="AR183" s="151" t="s">
        <v>211</v>
      </c>
      <c r="AT183" s="151" t="s">
        <v>140</v>
      </c>
      <c r="AU183" s="151" t="s">
        <v>145</v>
      </c>
      <c r="AY183" s="16" t="s">
        <v>137</v>
      </c>
      <c r="BE183" s="152">
        <f>IF(N183="základná",J183,0)</f>
        <v>0</v>
      </c>
      <c r="BF183" s="152">
        <f>IF(N183="znížená",J183,0)</f>
        <v>0</v>
      </c>
      <c r="BG183" s="152">
        <f>IF(N183="zákl. prenesená",J183,0)</f>
        <v>0</v>
      </c>
      <c r="BH183" s="152">
        <f>IF(N183="zníž. prenesená",J183,0)</f>
        <v>0</v>
      </c>
      <c r="BI183" s="152">
        <f>IF(N183="nulová",J183,0)</f>
        <v>0</v>
      </c>
      <c r="BJ183" s="16" t="s">
        <v>145</v>
      </c>
      <c r="BK183" s="152">
        <f>ROUND(I183*H183,2)</f>
        <v>0</v>
      </c>
      <c r="BL183" s="16" t="s">
        <v>211</v>
      </c>
      <c r="BM183" s="151" t="s">
        <v>700</v>
      </c>
    </row>
    <row r="184" spans="2:65" s="12" customFormat="1" ht="11.25">
      <c r="B184" s="153"/>
      <c r="D184" s="154" t="s">
        <v>147</v>
      </c>
      <c r="E184" s="155" t="s">
        <v>1</v>
      </c>
      <c r="F184" s="156" t="s">
        <v>280</v>
      </c>
      <c r="H184" s="157">
        <v>177.15600000000001</v>
      </c>
      <c r="I184" s="158"/>
      <c r="L184" s="153"/>
      <c r="M184" s="159"/>
      <c r="T184" s="160"/>
      <c r="AT184" s="155" t="s">
        <v>147</v>
      </c>
      <c r="AU184" s="155" t="s">
        <v>145</v>
      </c>
      <c r="AV184" s="12" t="s">
        <v>145</v>
      </c>
      <c r="AW184" s="12" t="s">
        <v>31</v>
      </c>
      <c r="AX184" s="12" t="s">
        <v>83</v>
      </c>
      <c r="AY184" s="155" t="s">
        <v>137</v>
      </c>
    </row>
    <row r="185" spans="2:65" s="1" customFormat="1" ht="33" customHeight="1">
      <c r="B185" s="138"/>
      <c r="C185" s="139" t="s">
        <v>281</v>
      </c>
      <c r="D185" s="139" t="s">
        <v>140</v>
      </c>
      <c r="E185" s="140" t="s">
        <v>282</v>
      </c>
      <c r="F185" s="141" t="s">
        <v>283</v>
      </c>
      <c r="G185" s="142" t="s">
        <v>284</v>
      </c>
      <c r="H185" s="143">
        <v>5.85</v>
      </c>
      <c r="I185" s="144"/>
      <c r="J185" s="145">
        <f>ROUND(I185*H185,2)</f>
        <v>0</v>
      </c>
      <c r="K185" s="146"/>
      <c r="L185" s="31"/>
      <c r="M185" s="147" t="s">
        <v>1</v>
      </c>
      <c r="N185" s="148" t="s">
        <v>41</v>
      </c>
      <c r="P185" s="149">
        <f>O185*H185</f>
        <v>0</v>
      </c>
      <c r="Q185" s="149">
        <v>0</v>
      </c>
      <c r="R185" s="149">
        <f>Q185*H185</f>
        <v>0</v>
      </c>
      <c r="S185" s="149">
        <v>2.4E-2</v>
      </c>
      <c r="T185" s="150">
        <f>S185*H185</f>
        <v>0.1404</v>
      </c>
      <c r="AR185" s="151" t="s">
        <v>211</v>
      </c>
      <c r="AT185" s="151" t="s">
        <v>140</v>
      </c>
      <c r="AU185" s="151" t="s">
        <v>145</v>
      </c>
      <c r="AY185" s="16" t="s">
        <v>137</v>
      </c>
      <c r="BE185" s="152">
        <f>IF(N185="základná",J185,0)</f>
        <v>0</v>
      </c>
      <c r="BF185" s="152">
        <f>IF(N185="znížená",J185,0)</f>
        <v>0</v>
      </c>
      <c r="BG185" s="152">
        <f>IF(N185="zákl. prenesená",J185,0)</f>
        <v>0</v>
      </c>
      <c r="BH185" s="152">
        <f>IF(N185="zníž. prenesená",J185,0)</f>
        <v>0</v>
      </c>
      <c r="BI185" s="152">
        <f>IF(N185="nulová",J185,0)</f>
        <v>0</v>
      </c>
      <c r="BJ185" s="16" t="s">
        <v>145</v>
      </c>
      <c r="BK185" s="152">
        <f>ROUND(I185*H185,2)</f>
        <v>0</v>
      </c>
      <c r="BL185" s="16" t="s">
        <v>211</v>
      </c>
      <c r="BM185" s="151" t="s">
        <v>701</v>
      </c>
    </row>
    <row r="186" spans="2:65" s="13" customFormat="1" ht="11.25">
      <c r="B186" s="172"/>
      <c r="D186" s="154" t="s">
        <v>147</v>
      </c>
      <c r="E186" s="173" t="s">
        <v>1</v>
      </c>
      <c r="F186" s="174" t="s">
        <v>286</v>
      </c>
      <c r="H186" s="173" t="s">
        <v>1</v>
      </c>
      <c r="I186" s="175"/>
      <c r="L186" s="172"/>
      <c r="M186" s="176"/>
      <c r="T186" s="177"/>
      <c r="AT186" s="173" t="s">
        <v>147</v>
      </c>
      <c r="AU186" s="173" t="s">
        <v>145</v>
      </c>
      <c r="AV186" s="13" t="s">
        <v>83</v>
      </c>
      <c r="AW186" s="13" t="s">
        <v>31</v>
      </c>
      <c r="AX186" s="13" t="s">
        <v>75</v>
      </c>
      <c r="AY186" s="173" t="s">
        <v>137</v>
      </c>
    </row>
    <row r="187" spans="2:65" s="12" customFormat="1" ht="11.25">
      <c r="B187" s="153"/>
      <c r="D187" s="154" t="s">
        <v>147</v>
      </c>
      <c r="E187" s="155" t="s">
        <v>1</v>
      </c>
      <c r="F187" s="156" t="s">
        <v>287</v>
      </c>
      <c r="H187" s="157">
        <v>5.85</v>
      </c>
      <c r="I187" s="158"/>
      <c r="L187" s="153"/>
      <c r="M187" s="159"/>
      <c r="T187" s="160"/>
      <c r="AT187" s="155" t="s">
        <v>147</v>
      </c>
      <c r="AU187" s="155" t="s">
        <v>145</v>
      </c>
      <c r="AV187" s="12" t="s">
        <v>145</v>
      </c>
      <c r="AW187" s="12" t="s">
        <v>31</v>
      </c>
      <c r="AX187" s="12" t="s">
        <v>83</v>
      </c>
      <c r="AY187" s="155" t="s">
        <v>137</v>
      </c>
    </row>
    <row r="188" spans="2:65" s="1" customFormat="1" ht="24.2" customHeight="1">
      <c r="B188" s="138"/>
      <c r="C188" s="139" t="s">
        <v>288</v>
      </c>
      <c r="D188" s="139" t="s">
        <v>140</v>
      </c>
      <c r="E188" s="140" t="s">
        <v>289</v>
      </c>
      <c r="F188" s="141" t="s">
        <v>290</v>
      </c>
      <c r="G188" s="142" t="s">
        <v>284</v>
      </c>
      <c r="H188" s="143">
        <v>345</v>
      </c>
      <c r="I188" s="144"/>
      <c r="J188" s="145">
        <f>ROUND(I188*H188,2)</f>
        <v>0</v>
      </c>
      <c r="K188" s="146"/>
      <c r="L188" s="31"/>
      <c r="M188" s="147" t="s">
        <v>1</v>
      </c>
      <c r="N188" s="148" t="s">
        <v>41</v>
      </c>
      <c r="P188" s="149">
        <f>O188*H188</f>
        <v>0</v>
      </c>
      <c r="Q188" s="149">
        <v>2.5999999999999998E-4</v>
      </c>
      <c r="R188" s="149">
        <f>Q188*H188</f>
        <v>8.9699999999999988E-2</v>
      </c>
      <c r="S188" s="149">
        <v>0</v>
      </c>
      <c r="T188" s="150">
        <f>S188*H188</f>
        <v>0</v>
      </c>
      <c r="AR188" s="151" t="s">
        <v>211</v>
      </c>
      <c r="AT188" s="151" t="s">
        <v>140</v>
      </c>
      <c r="AU188" s="151" t="s">
        <v>145</v>
      </c>
      <c r="AY188" s="16" t="s">
        <v>137</v>
      </c>
      <c r="BE188" s="152">
        <f>IF(N188="základná",J188,0)</f>
        <v>0</v>
      </c>
      <c r="BF188" s="152">
        <f>IF(N188="znížená",J188,0)</f>
        <v>0</v>
      </c>
      <c r="BG188" s="152">
        <f>IF(N188="zákl. prenesená",J188,0)</f>
        <v>0</v>
      </c>
      <c r="BH188" s="152">
        <f>IF(N188="zníž. prenesená",J188,0)</f>
        <v>0</v>
      </c>
      <c r="BI188" s="152">
        <f>IF(N188="nulová",J188,0)</f>
        <v>0</v>
      </c>
      <c r="BJ188" s="16" t="s">
        <v>145</v>
      </c>
      <c r="BK188" s="152">
        <f>ROUND(I188*H188,2)</f>
        <v>0</v>
      </c>
      <c r="BL188" s="16" t="s">
        <v>211</v>
      </c>
      <c r="BM188" s="151" t="s">
        <v>702</v>
      </c>
    </row>
    <row r="189" spans="2:65" s="13" customFormat="1" ht="11.25">
      <c r="B189" s="172"/>
      <c r="D189" s="154" t="s">
        <v>147</v>
      </c>
      <c r="E189" s="173" t="s">
        <v>1</v>
      </c>
      <c r="F189" s="174" t="s">
        <v>292</v>
      </c>
      <c r="H189" s="173" t="s">
        <v>1</v>
      </c>
      <c r="I189" s="175"/>
      <c r="L189" s="172"/>
      <c r="M189" s="176"/>
      <c r="T189" s="177"/>
      <c r="AT189" s="173" t="s">
        <v>147</v>
      </c>
      <c r="AU189" s="173" t="s">
        <v>145</v>
      </c>
      <c r="AV189" s="13" t="s">
        <v>83</v>
      </c>
      <c r="AW189" s="13" t="s">
        <v>31</v>
      </c>
      <c r="AX189" s="13" t="s">
        <v>75</v>
      </c>
      <c r="AY189" s="173" t="s">
        <v>137</v>
      </c>
    </row>
    <row r="190" spans="2:65" s="12" customFormat="1" ht="11.25">
      <c r="B190" s="153"/>
      <c r="D190" s="154" t="s">
        <v>147</v>
      </c>
      <c r="E190" s="155" t="s">
        <v>1</v>
      </c>
      <c r="F190" s="156" t="s">
        <v>293</v>
      </c>
      <c r="H190" s="157">
        <v>345</v>
      </c>
      <c r="I190" s="158"/>
      <c r="L190" s="153"/>
      <c r="M190" s="159"/>
      <c r="T190" s="160"/>
      <c r="AT190" s="155" t="s">
        <v>147</v>
      </c>
      <c r="AU190" s="155" t="s">
        <v>145</v>
      </c>
      <c r="AV190" s="12" t="s">
        <v>145</v>
      </c>
      <c r="AW190" s="12" t="s">
        <v>31</v>
      </c>
      <c r="AX190" s="12" t="s">
        <v>83</v>
      </c>
      <c r="AY190" s="155" t="s">
        <v>137</v>
      </c>
    </row>
    <row r="191" spans="2:65" s="1" customFormat="1" ht="24.2" customHeight="1">
      <c r="B191" s="138"/>
      <c r="C191" s="139" t="s">
        <v>294</v>
      </c>
      <c r="D191" s="139" t="s">
        <v>140</v>
      </c>
      <c r="E191" s="140" t="s">
        <v>295</v>
      </c>
      <c r="F191" s="141" t="s">
        <v>296</v>
      </c>
      <c r="G191" s="142" t="s">
        <v>284</v>
      </c>
      <c r="H191" s="143">
        <v>97.85</v>
      </c>
      <c r="I191" s="144"/>
      <c r="J191" s="145">
        <f>ROUND(I191*H191,2)</f>
        <v>0</v>
      </c>
      <c r="K191" s="146"/>
      <c r="L191" s="31"/>
      <c r="M191" s="147" t="s">
        <v>1</v>
      </c>
      <c r="N191" s="148" t="s">
        <v>41</v>
      </c>
      <c r="P191" s="149">
        <f>O191*H191</f>
        <v>0</v>
      </c>
      <c r="Q191" s="149">
        <v>2.5999999999999998E-4</v>
      </c>
      <c r="R191" s="149">
        <f>Q191*H191</f>
        <v>2.5440999999999995E-2</v>
      </c>
      <c r="S191" s="149">
        <v>0</v>
      </c>
      <c r="T191" s="150">
        <f>S191*H191</f>
        <v>0</v>
      </c>
      <c r="AR191" s="151" t="s">
        <v>211</v>
      </c>
      <c r="AT191" s="151" t="s">
        <v>140</v>
      </c>
      <c r="AU191" s="151" t="s">
        <v>145</v>
      </c>
      <c r="AY191" s="16" t="s">
        <v>137</v>
      </c>
      <c r="BE191" s="152">
        <f>IF(N191="základná",J191,0)</f>
        <v>0</v>
      </c>
      <c r="BF191" s="152">
        <f>IF(N191="znížená",J191,0)</f>
        <v>0</v>
      </c>
      <c r="BG191" s="152">
        <f>IF(N191="zákl. prenesená",J191,0)</f>
        <v>0</v>
      </c>
      <c r="BH191" s="152">
        <f>IF(N191="zníž. prenesená",J191,0)</f>
        <v>0</v>
      </c>
      <c r="BI191" s="152">
        <f>IF(N191="nulová",J191,0)</f>
        <v>0</v>
      </c>
      <c r="BJ191" s="16" t="s">
        <v>145</v>
      </c>
      <c r="BK191" s="152">
        <f>ROUND(I191*H191,2)</f>
        <v>0</v>
      </c>
      <c r="BL191" s="16" t="s">
        <v>211</v>
      </c>
      <c r="BM191" s="151" t="s">
        <v>703</v>
      </c>
    </row>
    <row r="192" spans="2:65" s="13" customFormat="1" ht="11.25">
      <c r="B192" s="172"/>
      <c r="D192" s="154" t="s">
        <v>147</v>
      </c>
      <c r="E192" s="173" t="s">
        <v>1</v>
      </c>
      <c r="F192" s="174" t="s">
        <v>298</v>
      </c>
      <c r="H192" s="173" t="s">
        <v>1</v>
      </c>
      <c r="I192" s="175"/>
      <c r="L192" s="172"/>
      <c r="M192" s="176"/>
      <c r="T192" s="177"/>
      <c r="AT192" s="173" t="s">
        <v>147</v>
      </c>
      <c r="AU192" s="173" t="s">
        <v>145</v>
      </c>
      <c r="AV192" s="13" t="s">
        <v>83</v>
      </c>
      <c r="AW192" s="13" t="s">
        <v>31</v>
      </c>
      <c r="AX192" s="13" t="s">
        <v>75</v>
      </c>
      <c r="AY192" s="173" t="s">
        <v>137</v>
      </c>
    </row>
    <row r="193" spans="2:65" s="12" customFormat="1" ht="11.25">
      <c r="B193" s="153"/>
      <c r="D193" s="154" t="s">
        <v>147</v>
      </c>
      <c r="E193" s="155" t="s">
        <v>1</v>
      </c>
      <c r="F193" s="156" t="s">
        <v>299</v>
      </c>
      <c r="H193" s="157">
        <v>27.8</v>
      </c>
      <c r="I193" s="158"/>
      <c r="L193" s="153"/>
      <c r="M193" s="159"/>
      <c r="T193" s="160"/>
      <c r="AT193" s="155" t="s">
        <v>147</v>
      </c>
      <c r="AU193" s="155" t="s">
        <v>145</v>
      </c>
      <c r="AV193" s="12" t="s">
        <v>145</v>
      </c>
      <c r="AW193" s="12" t="s">
        <v>31</v>
      </c>
      <c r="AX193" s="12" t="s">
        <v>75</v>
      </c>
      <c r="AY193" s="155" t="s">
        <v>137</v>
      </c>
    </row>
    <row r="194" spans="2:65" s="13" customFormat="1" ht="11.25">
      <c r="B194" s="172"/>
      <c r="D194" s="154" t="s">
        <v>147</v>
      </c>
      <c r="E194" s="173" t="s">
        <v>1</v>
      </c>
      <c r="F194" s="174" t="s">
        <v>286</v>
      </c>
      <c r="H194" s="173" t="s">
        <v>1</v>
      </c>
      <c r="I194" s="175"/>
      <c r="L194" s="172"/>
      <c r="M194" s="176"/>
      <c r="T194" s="177"/>
      <c r="AT194" s="173" t="s">
        <v>147</v>
      </c>
      <c r="AU194" s="173" t="s">
        <v>145</v>
      </c>
      <c r="AV194" s="13" t="s">
        <v>83</v>
      </c>
      <c r="AW194" s="13" t="s">
        <v>31</v>
      </c>
      <c r="AX194" s="13" t="s">
        <v>75</v>
      </c>
      <c r="AY194" s="173" t="s">
        <v>137</v>
      </c>
    </row>
    <row r="195" spans="2:65" s="12" customFormat="1" ht="11.25">
      <c r="B195" s="153"/>
      <c r="D195" s="154" t="s">
        <v>147</v>
      </c>
      <c r="E195" s="155" t="s">
        <v>1</v>
      </c>
      <c r="F195" s="156" t="s">
        <v>287</v>
      </c>
      <c r="H195" s="157">
        <v>5.85</v>
      </c>
      <c r="I195" s="158"/>
      <c r="L195" s="153"/>
      <c r="M195" s="159"/>
      <c r="T195" s="160"/>
      <c r="AT195" s="155" t="s">
        <v>147</v>
      </c>
      <c r="AU195" s="155" t="s">
        <v>145</v>
      </c>
      <c r="AV195" s="12" t="s">
        <v>145</v>
      </c>
      <c r="AW195" s="12" t="s">
        <v>31</v>
      </c>
      <c r="AX195" s="12" t="s">
        <v>75</v>
      </c>
      <c r="AY195" s="155" t="s">
        <v>137</v>
      </c>
    </row>
    <row r="196" spans="2:65" s="13" customFormat="1" ht="11.25">
      <c r="B196" s="172"/>
      <c r="D196" s="154" t="s">
        <v>147</v>
      </c>
      <c r="E196" s="173" t="s">
        <v>1</v>
      </c>
      <c r="F196" s="174" t="s">
        <v>300</v>
      </c>
      <c r="H196" s="173" t="s">
        <v>1</v>
      </c>
      <c r="I196" s="175"/>
      <c r="L196" s="172"/>
      <c r="M196" s="176"/>
      <c r="T196" s="177"/>
      <c r="AT196" s="173" t="s">
        <v>147</v>
      </c>
      <c r="AU196" s="173" t="s">
        <v>145</v>
      </c>
      <c r="AV196" s="13" t="s">
        <v>83</v>
      </c>
      <c r="AW196" s="13" t="s">
        <v>31</v>
      </c>
      <c r="AX196" s="13" t="s">
        <v>75</v>
      </c>
      <c r="AY196" s="173" t="s">
        <v>137</v>
      </c>
    </row>
    <row r="197" spans="2:65" s="12" customFormat="1" ht="11.25">
      <c r="B197" s="153"/>
      <c r="D197" s="154" t="s">
        <v>147</v>
      </c>
      <c r="E197" s="155" t="s">
        <v>1</v>
      </c>
      <c r="F197" s="156" t="s">
        <v>301</v>
      </c>
      <c r="H197" s="157">
        <v>64.2</v>
      </c>
      <c r="I197" s="158"/>
      <c r="L197" s="153"/>
      <c r="M197" s="159"/>
      <c r="T197" s="160"/>
      <c r="AT197" s="155" t="s">
        <v>147</v>
      </c>
      <c r="AU197" s="155" t="s">
        <v>145</v>
      </c>
      <c r="AV197" s="12" t="s">
        <v>145</v>
      </c>
      <c r="AW197" s="12" t="s">
        <v>31</v>
      </c>
      <c r="AX197" s="12" t="s">
        <v>75</v>
      </c>
      <c r="AY197" s="155" t="s">
        <v>137</v>
      </c>
    </row>
    <row r="198" spans="2:65" s="14" customFormat="1" ht="11.25">
      <c r="B198" s="178"/>
      <c r="D198" s="154" t="s">
        <v>147</v>
      </c>
      <c r="E198" s="179" t="s">
        <v>1</v>
      </c>
      <c r="F198" s="180" t="s">
        <v>302</v>
      </c>
      <c r="H198" s="181">
        <v>97.85</v>
      </c>
      <c r="I198" s="182"/>
      <c r="L198" s="178"/>
      <c r="M198" s="183"/>
      <c r="T198" s="184"/>
      <c r="AT198" s="179" t="s">
        <v>147</v>
      </c>
      <c r="AU198" s="179" t="s">
        <v>145</v>
      </c>
      <c r="AV198" s="14" t="s">
        <v>144</v>
      </c>
      <c r="AW198" s="14" t="s">
        <v>31</v>
      </c>
      <c r="AX198" s="14" t="s">
        <v>83</v>
      </c>
      <c r="AY198" s="179" t="s">
        <v>137</v>
      </c>
    </row>
    <row r="199" spans="2:65" s="1" customFormat="1" ht="24.2" customHeight="1">
      <c r="B199" s="138"/>
      <c r="C199" s="161" t="s">
        <v>217</v>
      </c>
      <c r="D199" s="161" t="s">
        <v>173</v>
      </c>
      <c r="E199" s="162" t="s">
        <v>303</v>
      </c>
      <c r="F199" s="163" t="s">
        <v>304</v>
      </c>
      <c r="G199" s="164" t="s">
        <v>143</v>
      </c>
      <c r="H199" s="165">
        <v>10.331</v>
      </c>
      <c r="I199" s="166"/>
      <c r="J199" s="167">
        <f>ROUND(I199*H199,2)</f>
        <v>0</v>
      </c>
      <c r="K199" s="168"/>
      <c r="L199" s="169"/>
      <c r="M199" s="170" t="s">
        <v>1</v>
      </c>
      <c r="N199" s="171" t="s">
        <v>41</v>
      </c>
      <c r="P199" s="149">
        <f>O199*H199</f>
        <v>0</v>
      </c>
      <c r="Q199" s="149">
        <v>0.55000000000000004</v>
      </c>
      <c r="R199" s="149">
        <f>Q199*H199</f>
        <v>5.6820500000000003</v>
      </c>
      <c r="S199" s="149">
        <v>0</v>
      </c>
      <c r="T199" s="150">
        <f>S199*H199</f>
        <v>0</v>
      </c>
      <c r="AR199" s="151" t="s">
        <v>217</v>
      </c>
      <c r="AT199" s="151" t="s">
        <v>173</v>
      </c>
      <c r="AU199" s="151" t="s">
        <v>145</v>
      </c>
      <c r="AY199" s="16" t="s">
        <v>137</v>
      </c>
      <c r="BE199" s="152">
        <f>IF(N199="základná",J199,0)</f>
        <v>0</v>
      </c>
      <c r="BF199" s="152">
        <f>IF(N199="znížená",J199,0)</f>
        <v>0</v>
      </c>
      <c r="BG199" s="152">
        <f>IF(N199="zákl. prenesená",J199,0)</f>
        <v>0</v>
      </c>
      <c r="BH199" s="152">
        <f>IF(N199="zníž. prenesená",J199,0)</f>
        <v>0</v>
      </c>
      <c r="BI199" s="152">
        <f>IF(N199="nulová",J199,0)</f>
        <v>0</v>
      </c>
      <c r="BJ199" s="16" t="s">
        <v>145</v>
      </c>
      <c r="BK199" s="152">
        <f>ROUND(I199*H199,2)</f>
        <v>0</v>
      </c>
      <c r="BL199" s="16" t="s">
        <v>211</v>
      </c>
      <c r="BM199" s="151" t="s">
        <v>704</v>
      </c>
    </row>
    <row r="200" spans="2:65" s="12" customFormat="1" ht="11.25">
      <c r="B200" s="153"/>
      <c r="D200" s="154" t="s">
        <v>147</v>
      </c>
      <c r="E200" s="155" t="s">
        <v>1</v>
      </c>
      <c r="F200" s="156" t="s">
        <v>306</v>
      </c>
      <c r="H200" s="157">
        <v>9.3919999999999995</v>
      </c>
      <c r="I200" s="158"/>
      <c r="L200" s="153"/>
      <c r="M200" s="159"/>
      <c r="T200" s="160"/>
      <c r="AT200" s="155" t="s">
        <v>147</v>
      </c>
      <c r="AU200" s="155" t="s">
        <v>145</v>
      </c>
      <c r="AV200" s="12" t="s">
        <v>145</v>
      </c>
      <c r="AW200" s="12" t="s">
        <v>31</v>
      </c>
      <c r="AX200" s="12" t="s">
        <v>83</v>
      </c>
      <c r="AY200" s="155" t="s">
        <v>137</v>
      </c>
    </row>
    <row r="201" spans="2:65" s="12" customFormat="1" ht="11.25">
      <c r="B201" s="153"/>
      <c r="D201" s="154" t="s">
        <v>147</v>
      </c>
      <c r="F201" s="156" t="s">
        <v>307</v>
      </c>
      <c r="H201" s="157">
        <v>10.331</v>
      </c>
      <c r="I201" s="158"/>
      <c r="L201" s="153"/>
      <c r="M201" s="159"/>
      <c r="T201" s="160"/>
      <c r="AT201" s="155" t="s">
        <v>147</v>
      </c>
      <c r="AU201" s="155" t="s">
        <v>145</v>
      </c>
      <c r="AV201" s="12" t="s">
        <v>145</v>
      </c>
      <c r="AW201" s="12" t="s">
        <v>3</v>
      </c>
      <c r="AX201" s="12" t="s">
        <v>83</v>
      </c>
      <c r="AY201" s="155" t="s">
        <v>137</v>
      </c>
    </row>
    <row r="202" spans="2:65" s="1" customFormat="1" ht="24.2" customHeight="1">
      <c r="B202" s="138"/>
      <c r="C202" s="139" t="s">
        <v>308</v>
      </c>
      <c r="D202" s="139" t="s">
        <v>140</v>
      </c>
      <c r="E202" s="140" t="s">
        <v>309</v>
      </c>
      <c r="F202" s="141" t="s">
        <v>310</v>
      </c>
      <c r="G202" s="142" t="s">
        <v>151</v>
      </c>
      <c r="H202" s="143">
        <v>185</v>
      </c>
      <c r="I202" s="144"/>
      <c r="J202" s="145">
        <f>ROUND(I202*H202,2)</f>
        <v>0</v>
      </c>
      <c r="K202" s="146"/>
      <c r="L202" s="31"/>
      <c r="M202" s="147" t="s">
        <v>1</v>
      </c>
      <c r="N202" s="148" t="s">
        <v>41</v>
      </c>
      <c r="P202" s="149">
        <f>O202*H202</f>
        <v>0</v>
      </c>
      <c r="Q202" s="149">
        <v>0</v>
      </c>
      <c r="R202" s="149">
        <f>Q202*H202</f>
        <v>0</v>
      </c>
      <c r="S202" s="149">
        <v>0</v>
      </c>
      <c r="T202" s="150">
        <f>S202*H202</f>
        <v>0</v>
      </c>
      <c r="AR202" s="151" t="s">
        <v>211</v>
      </c>
      <c r="AT202" s="151" t="s">
        <v>140</v>
      </c>
      <c r="AU202" s="151" t="s">
        <v>145</v>
      </c>
      <c r="AY202" s="16" t="s">
        <v>137</v>
      </c>
      <c r="BE202" s="152">
        <f>IF(N202="základná",J202,0)</f>
        <v>0</v>
      </c>
      <c r="BF202" s="152">
        <f>IF(N202="znížená",J202,0)</f>
        <v>0</v>
      </c>
      <c r="BG202" s="152">
        <f>IF(N202="zákl. prenesená",J202,0)</f>
        <v>0</v>
      </c>
      <c r="BH202" s="152">
        <f>IF(N202="zníž. prenesená",J202,0)</f>
        <v>0</v>
      </c>
      <c r="BI202" s="152">
        <f>IF(N202="nulová",J202,0)</f>
        <v>0</v>
      </c>
      <c r="BJ202" s="16" t="s">
        <v>145</v>
      </c>
      <c r="BK202" s="152">
        <f>ROUND(I202*H202,2)</f>
        <v>0</v>
      </c>
      <c r="BL202" s="16" t="s">
        <v>211</v>
      </c>
      <c r="BM202" s="151" t="s">
        <v>705</v>
      </c>
    </row>
    <row r="203" spans="2:65" s="1" customFormat="1" ht="16.5" customHeight="1">
      <c r="B203" s="138"/>
      <c r="C203" s="161" t="s">
        <v>312</v>
      </c>
      <c r="D203" s="161" t="s">
        <v>173</v>
      </c>
      <c r="E203" s="162" t="s">
        <v>313</v>
      </c>
      <c r="F203" s="163" t="s">
        <v>314</v>
      </c>
      <c r="G203" s="164" t="s">
        <v>151</v>
      </c>
      <c r="H203" s="165">
        <v>203.5</v>
      </c>
      <c r="I203" s="166"/>
      <c r="J203" s="167">
        <f>ROUND(I203*H203,2)</f>
        <v>0</v>
      </c>
      <c r="K203" s="168"/>
      <c r="L203" s="169"/>
      <c r="M203" s="170" t="s">
        <v>1</v>
      </c>
      <c r="N203" s="171" t="s">
        <v>41</v>
      </c>
      <c r="P203" s="149">
        <f>O203*H203</f>
        <v>0</v>
      </c>
      <c r="Q203" s="149">
        <v>7.92E-3</v>
      </c>
      <c r="R203" s="149">
        <f>Q203*H203</f>
        <v>1.61172</v>
      </c>
      <c r="S203" s="149">
        <v>0</v>
      </c>
      <c r="T203" s="150">
        <f>S203*H203</f>
        <v>0</v>
      </c>
      <c r="AR203" s="151" t="s">
        <v>217</v>
      </c>
      <c r="AT203" s="151" t="s">
        <v>173</v>
      </c>
      <c r="AU203" s="151" t="s">
        <v>145</v>
      </c>
      <c r="AY203" s="16" t="s">
        <v>137</v>
      </c>
      <c r="BE203" s="152">
        <f>IF(N203="základná",J203,0)</f>
        <v>0</v>
      </c>
      <c r="BF203" s="152">
        <f>IF(N203="znížená",J203,0)</f>
        <v>0</v>
      </c>
      <c r="BG203" s="152">
        <f>IF(N203="zákl. prenesená",J203,0)</f>
        <v>0</v>
      </c>
      <c r="BH203" s="152">
        <f>IF(N203="zníž. prenesená",J203,0)</f>
        <v>0</v>
      </c>
      <c r="BI203" s="152">
        <f>IF(N203="nulová",J203,0)</f>
        <v>0</v>
      </c>
      <c r="BJ203" s="16" t="s">
        <v>145</v>
      </c>
      <c r="BK203" s="152">
        <f>ROUND(I203*H203,2)</f>
        <v>0</v>
      </c>
      <c r="BL203" s="16" t="s">
        <v>211</v>
      </c>
      <c r="BM203" s="151" t="s">
        <v>706</v>
      </c>
    </row>
    <row r="204" spans="2:65" s="12" customFormat="1" ht="11.25">
      <c r="B204" s="153"/>
      <c r="D204" s="154" t="s">
        <v>147</v>
      </c>
      <c r="E204" s="155" t="s">
        <v>1</v>
      </c>
      <c r="F204" s="156" t="s">
        <v>316</v>
      </c>
      <c r="H204" s="157">
        <v>203.5</v>
      </c>
      <c r="I204" s="158"/>
      <c r="L204" s="153"/>
      <c r="M204" s="159"/>
      <c r="T204" s="160"/>
      <c r="AT204" s="155" t="s">
        <v>147</v>
      </c>
      <c r="AU204" s="155" t="s">
        <v>145</v>
      </c>
      <c r="AV204" s="12" t="s">
        <v>145</v>
      </c>
      <c r="AW204" s="12" t="s">
        <v>31</v>
      </c>
      <c r="AX204" s="12" t="s">
        <v>83</v>
      </c>
      <c r="AY204" s="155" t="s">
        <v>137</v>
      </c>
    </row>
    <row r="205" spans="2:65" s="1" customFormat="1" ht="44.25" customHeight="1">
      <c r="B205" s="138"/>
      <c r="C205" s="139" t="s">
        <v>317</v>
      </c>
      <c r="D205" s="139" t="s">
        <v>140</v>
      </c>
      <c r="E205" s="140" t="s">
        <v>318</v>
      </c>
      <c r="F205" s="141" t="s">
        <v>319</v>
      </c>
      <c r="G205" s="142" t="s">
        <v>143</v>
      </c>
      <c r="H205" s="143">
        <v>9.3919999999999995</v>
      </c>
      <c r="I205" s="144"/>
      <c r="J205" s="145">
        <f>ROUND(I205*H205,2)</f>
        <v>0</v>
      </c>
      <c r="K205" s="146"/>
      <c r="L205" s="31"/>
      <c r="M205" s="147" t="s">
        <v>1</v>
      </c>
      <c r="N205" s="148" t="s">
        <v>41</v>
      </c>
      <c r="P205" s="149">
        <f>O205*H205</f>
        <v>0</v>
      </c>
      <c r="Q205" s="149">
        <v>2.2350169999999999E-2</v>
      </c>
      <c r="R205" s="149">
        <f>Q205*H205</f>
        <v>0.20991279663999998</v>
      </c>
      <c r="S205" s="149">
        <v>0</v>
      </c>
      <c r="T205" s="150">
        <f>S205*H205</f>
        <v>0</v>
      </c>
      <c r="AR205" s="151" t="s">
        <v>211</v>
      </c>
      <c r="AT205" s="151" t="s">
        <v>140</v>
      </c>
      <c r="AU205" s="151" t="s">
        <v>145</v>
      </c>
      <c r="AY205" s="16" t="s">
        <v>137</v>
      </c>
      <c r="BE205" s="152">
        <f>IF(N205="základná",J205,0)</f>
        <v>0</v>
      </c>
      <c r="BF205" s="152">
        <f>IF(N205="znížená",J205,0)</f>
        <v>0</v>
      </c>
      <c r="BG205" s="152">
        <f>IF(N205="zákl. prenesená",J205,0)</f>
        <v>0</v>
      </c>
      <c r="BH205" s="152">
        <f>IF(N205="zníž. prenesená",J205,0)</f>
        <v>0</v>
      </c>
      <c r="BI205" s="152">
        <f>IF(N205="nulová",J205,0)</f>
        <v>0</v>
      </c>
      <c r="BJ205" s="16" t="s">
        <v>145</v>
      </c>
      <c r="BK205" s="152">
        <f>ROUND(I205*H205,2)</f>
        <v>0</v>
      </c>
      <c r="BL205" s="16" t="s">
        <v>211</v>
      </c>
      <c r="BM205" s="151" t="s">
        <v>707</v>
      </c>
    </row>
    <row r="206" spans="2:65" s="1" customFormat="1" ht="24.2" customHeight="1">
      <c r="B206" s="138"/>
      <c r="C206" s="139" t="s">
        <v>321</v>
      </c>
      <c r="D206" s="139" t="s">
        <v>140</v>
      </c>
      <c r="E206" s="140" t="s">
        <v>322</v>
      </c>
      <c r="F206" s="141" t="s">
        <v>323</v>
      </c>
      <c r="G206" s="142" t="s">
        <v>159</v>
      </c>
      <c r="H206" s="143">
        <v>7.6189999999999998</v>
      </c>
      <c r="I206" s="144"/>
      <c r="J206" s="145">
        <f>ROUND(I206*H206,2)</f>
        <v>0</v>
      </c>
      <c r="K206" s="146"/>
      <c r="L206" s="31"/>
      <c r="M206" s="147" t="s">
        <v>1</v>
      </c>
      <c r="N206" s="148" t="s">
        <v>41</v>
      </c>
      <c r="P206" s="149">
        <f>O206*H206</f>
        <v>0</v>
      </c>
      <c r="Q206" s="149">
        <v>0</v>
      </c>
      <c r="R206" s="149">
        <f>Q206*H206</f>
        <v>0</v>
      </c>
      <c r="S206" s="149">
        <v>0</v>
      </c>
      <c r="T206" s="150">
        <f>S206*H206</f>
        <v>0</v>
      </c>
      <c r="AR206" s="151" t="s">
        <v>211</v>
      </c>
      <c r="AT206" s="151" t="s">
        <v>140</v>
      </c>
      <c r="AU206" s="151" t="s">
        <v>145</v>
      </c>
      <c r="AY206" s="16" t="s">
        <v>137</v>
      </c>
      <c r="BE206" s="152">
        <f>IF(N206="základná",J206,0)</f>
        <v>0</v>
      </c>
      <c r="BF206" s="152">
        <f>IF(N206="znížená",J206,0)</f>
        <v>0</v>
      </c>
      <c r="BG206" s="152">
        <f>IF(N206="zákl. prenesená",J206,0)</f>
        <v>0</v>
      </c>
      <c r="BH206" s="152">
        <f>IF(N206="zníž. prenesená",J206,0)</f>
        <v>0</v>
      </c>
      <c r="BI206" s="152">
        <f>IF(N206="nulová",J206,0)</f>
        <v>0</v>
      </c>
      <c r="BJ206" s="16" t="s">
        <v>145</v>
      </c>
      <c r="BK206" s="152">
        <f>ROUND(I206*H206,2)</f>
        <v>0</v>
      </c>
      <c r="BL206" s="16" t="s">
        <v>211</v>
      </c>
      <c r="BM206" s="151" t="s">
        <v>708</v>
      </c>
    </row>
    <row r="207" spans="2:65" s="11" customFormat="1" ht="22.9" customHeight="1">
      <c r="B207" s="126"/>
      <c r="D207" s="127" t="s">
        <v>74</v>
      </c>
      <c r="E207" s="136" t="s">
        <v>325</v>
      </c>
      <c r="F207" s="136" t="s">
        <v>326</v>
      </c>
      <c r="I207" s="129"/>
      <c r="J207" s="137">
        <f>BK207</f>
        <v>0</v>
      </c>
      <c r="L207" s="126"/>
      <c r="M207" s="131"/>
      <c r="P207" s="132">
        <f>SUM(P208:P237)</f>
        <v>0</v>
      </c>
      <c r="R207" s="132">
        <f>SUM(R208:R237)</f>
        <v>0.23175400000000004</v>
      </c>
      <c r="T207" s="133">
        <f>SUM(T208:T237)</f>
        <v>1.5375712500000001</v>
      </c>
      <c r="AR207" s="127" t="s">
        <v>145</v>
      </c>
      <c r="AT207" s="134" t="s">
        <v>74</v>
      </c>
      <c r="AU207" s="134" t="s">
        <v>83</v>
      </c>
      <c r="AY207" s="127" t="s">
        <v>137</v>
      </c>
      <c r="BK207" s="135">
        <f>SUM(BK208:BK237)</f>
        <v>0</v>
      </c>
    </row>
    <row r="208" spans="2:65" s="1" customFormat="1" ht="24.2" customHeight="1">
      <c r="B208" s="138"/>
      <c r="C208" s="139" t="s">
        <v>327</v>
      </c>
      <c r="D208" s="139" t="s">
        <v>140</v>
      </c>
      <c r="E208" s="140" t="s">
        <v>328</v>
      </c>
      <c r="F208" s="141" t="s">
        <v>329</v>
      </c>
      <c r="G208" s="142" t="s">
        <v>151</v>
      </c>
      <c r="H208" s="143">
        <v>186.375</v>
      </c>
      <c r="I208" s="144"/>
      <c r="J208" s="145">
        <f>ROUND(I208*H208,2)</f>
        <v>0</v>
      </c>
      <c r="K208" s="146"/>
      <c r="L208" s="31"/>
      <c r="M208" s="147" t="s">
        <v>1</v>
      </c>
      <c r="N208" s="148" t="s">
        <v>41</v>
      </c>
      <c r="P208" s="149">
        <f>O208*H208</f>
        <v>0</v>
      </c>
      <c r="Q208" s="149">
        <v>0</v>
      </c>
      <c r="R208" s="149">
        <f>Q208*H208</f>
        <v>0</v>
      </c>
      <c r="S208" s="149">
        <v>7.5100000000000002E-3</v>
      </c>
      <c r="T208" s="150">
        <f>S208*H208</f>
        <v>1.39967625</v>
      </c>
      <c r="AR208" s="151" t="s">
        <v>211</v>
      </c>
      <c r="AT208" s="151" t="s">
        <v>140</v>
      </c>
      <c r="AU208" s="151" t="s">
        <v>145</v>
      </c>
      <c r="AY208" s="16" t="s">
        <v>137</v>
      </c>
      <c r="BE208" s="152">
        <f>IF(N208="základná",J208,0)</f>
        <v>0</v>
      </c>
      <c r="BF208" s="152">
        <f>IF(N208="znížená",J208,0)</f>
        <v>0</v>
      </c>
      <c r="BG208" s="152">
        <f>IF(N208="zákl. prenesená",J208,0)</f>
        <v>0</v>
      </c>
      <c r="BH208" s="152">
        <f>IF(N208="zníž. prenesená",J208,0)</f>
        <v>0</v>
      </c>
      <c r="BI208" s="152">
        <f>IF(N208="nulová",J208,0)</f>
        <v>0</v>
      </c>
      <c r="BJ208" s="16" t="s">
        <v>145</v>
      </c>
      <c r="BK208" s="152">
        <f>ROUND(I208*H208,2)</f>
        <v>0</v>
      </c>
      <c r="BL208" s="16" t="s">
        <v>211</v>
      </c>
      <c r="BM208" s="151" t="s">
        <v>709</v>
      </c>
    </row>
    <row r="209" spans="2:65" s="13" customFormat="1" ht="11.25">
      <c r="B209" s="172"/>
      <c r="D209" s="154" t="s">
        <v>147</v>
      </c>
      <c r="E209" s="173" t="s">
        <v>1</v>
      </c>
      <c r="F209" s="174" t="s">
        <v>331</v>
      </c>
      <c r="H209" s="173" t="s">
        <v>1</v>
      </c>
      <c r="I209" s="175"/>
      <c r="L209" s="172"/>
      <c r="M209" s="176"/>
      <c r="T209" s="177"/>
      <c r="AT209" s="173" t="s">
        <v>147</v>
      </c>
      <c r="AU209" s="173" t="s">
        <v>145</v>
      </c>
      <c r="AV209" s="13" t="s">
        <v>83</v>
      </c>
      <c r="AW209" s="13" t="s">
        <v>31</v>
      </c>
      <c r="AX209" s="13" t="s">
        <v>75</v>
      </c>
      <c r="AY209" s="173" t="s">
        <v>137</v>
      </c>
    </row>
    <row r="210" spans="2:65" s="12" customFormat="1" ht="11.25">
      <c r="B210" s="153"/>
      <c r="D210" s="154" t="s">
        <v>147</v>
      </c>
      <c r="E210" s="155" t="s">
        <v>1</v>
      </c>
      <c r="F210" s="156" t="s">
        <v>332</v>
      </c>
      <c r="H210" s="157">
        <v>186.375</v>
      </c>
      <c r="I210" s="158"/>
      <c r="L210" s="153"/>
      <c r="M210" s="159"/>
      <c r="T210" s="160"/>
      <c r="AT210" s="155" t="s">
        <v>147</v>
      </c>
      <c r="AU210" s="155" t="s">
        <v>145</v>
      </c>
      <c r="AV210" s="12" t="s">
        <v>145</v>
      </c>
      <c r="AW210" s="12" t="s">
        <v>31</v>
      </c>
      <c r="AX210" s="12" t="s">
        <v>83</v>
      </c>
      <c r="AY210" s="155" t="s">
        <v>137</v>
      </c>
    </row>
    <row r="211" spans="2:65" s="1" customFormat="1" ht="24.2" customHeight="1">
      <c r="B211" s="138"/>
      <c r="C211" s="139" t="s">
        <v>333</v>
      </c>
      <c r="D211" s="139" t="s">
        <v>140</v>
      </c>
      <c r="E211" s="140" t="s">
        <v>334</v>
      </c>
      <c r="F211" s="141" t="s">
        <v>335</v>
      </c>
      <c r="G211" s="142" t="s">
        <v>284</v>
      </c>
      <c r="H211" s="143">
        <v>54.65</v>
      </c>
      <c r="I211" s="144"/>
      <c r="J211" s="145">
        <f>ROUND(I211*H211,2)</f>
        <v>0</v>
      </c>
      <c r="K211" s="146"/>
      <c r="L211" s="31"/>
      <c r="M211" s="147" t="s">
        <v>1</v>
      </c>
      <c r="N211" s="148" t="s">
        <v>41</v>
      </c>
      <c r="P211" s="149">
        <f>O211*H211</f>
        <v>0</v>
      </c>
      <c r="Q211" s="149">
        <v>0</v>
      </c>
      <c r="R211" s="149">
        <f>Q211*H211</f>
        <v>0</v>
      </c>
      <c r="S211" s="149">
        <v>2.3E-3</v>
      </c>
      <c r="T211" s="150">
        <f>S211*H211</f>
        <v>0.125695</v>
      </c>
      <c r="AR211" s="151" t="s">
        <v>211</v>
      </c>
      <c r="AT211" s="151" t="s">
        <v>140</v>
      </c>
      <c r="AU211" s="151" t="s">
        <v>145</v>
      </c>
      <c r="AY211" s="16" t="s">
        <v>137</v>
      </c>
      <c r="BE211" s="152">
        <f>IF(N211="základná",J211,0)</f>
        <v>0</v>
      </c>
      <c r="BF211" s="152">
        <f>IF(N211="znížená",J211,0)</f>
        <v>0</v>
      </c>
      <c r="BG211" s="152">
        <f>IF(N211="zákl. prenesená",J211,0)</f>
        <v>0</v>
      </c>
      <c r="BH211" s="152">
        <f>IF(N211="zníž. prenesená",J211,0)</f>
        <v>0</v>
      </c>
      <c r="BI211" s="152">
        <f>IF(N211="nulová",J211,0)</f>
        <v>0</v>
      </c>
      <c r="BJ211" s="16" t="s">
        <v>145</v>
      </c>
      <c r="BK211" s="152">
        <f>ROUND(I211*H211,2)</f>
        <v>0</v>
      </c>
      <c r="BL211" s="16" t="s">
        <v>211</v>
      </c>
      <c r="BM211" s="151" t="s">
        <v>710</v>
      </c>
    </row>
    <row r="212" spans="2:65" s="12" customFormat="1" ht="11.25">
      <c r="B212" s="153"/>
      <c r="D212" s="154" t="s">
        <v>147</v>
      </c>
      <c r="E212" s="155" t="s">
        <v>1</v>
      </c>
      <c r="F212" s="156" t="s">
        <v>337</v>
      </c>
      <c r="H212" s="157">
        <v>54.65</v>
      </c>
      <c r="I212" s="158"/>
      <c r="L212" s="153"/>
      <c r="M212" s="159"/>
      <c r="T212" s="160"/>
      <c r="AT212" s="155" t="s">
        <v>147</v>
      </c>
      <c r="AU212" s="155" t="s">
        <v>145</v>
      </c>
      <c r="AV212" s="12" t="s">
        <v>145</v>
      </c>
      <c r="AW212" s="12" t="s">
        <v>31</v>
      </c>
      <c r="AX212" s="12" t="s">
        <v>83</v>
      </c>
      <c r="AY212" s="155" t="s">
        <v>137</v>
      </c>
    </row>
    <row r="213" spans="2:65" s="1" customFormat="1" ht="33" customHeight="1">
      <c r="B213" s="138"/>
      <c r="C213" s="139" t="s">
        <v>338</v>
      </c>
      <c r="D213" s="139" t="s">
        <v>140</v>
      </c>
      <c r="E213" s="140" t="s">
        <v>339</v>
      </c>
      <c r="F213" s="141" t="s">
        <v>340</v>
      </c>
      <c r="G213" s="142" t="s">
        <v>229</v>
      </c>
      <c r="H213" s="143">
        <v>4</v>
      </c>
      <c r="I213" s="144"/>
      <c r="J213" s="145">
        <f>ROUND(I213*H213,2)</f>
        <v>0</v>
      </c>
      <c r="K213" s="146"/>
      <c r="L213" s="31"/>
      <c r="M213" s="147" t="s">
        <v>1</v>
      </c>
      <c r="N213" s="148" t="s">
        <v>41</v>
      </c>
      <c r="P213" s="149">
        <f>O213*H213</f>
        <v>0</v>
      </c>
      <c r="Q213" s="149">
        <v>0</v>
      </c>
      <c r="R213" s="149">
        <f>Q213*H213</f>
        <v>0</v>
      </c>
      <c r="S213" s="149">
        <v>3.0500000000000002E-3</v>
      </c>
      <c r="T213" s="150">
        <f>S213*H213</f>
        <v>1.2200000000000001E-2</v>
      </c>
      <c r="AR213" s="151" t="s">
        <v>211</v>
      </c>
      <c r="AT213" s="151" t="s">
        <v>140</v>
      </c>
      <c r="AU213" s="151" t="s">
        <v>145</v>
      </c>
      <c r="AY213" s="16" t="s">
        <v>137</v>
      </c>
      <c r="BE213" s="152">
        <f>IF(N213="základná",J213,0)</f>
        <v>0</v>
      </c>
      <c r="BF213" s="152">
        <f>IF(N213="znížená",J213,0)</f>
        <v>0</v>
      </c>
      <c r="BG213" s="152">
        <f>IF(N213="zákl. prenesená",J213,0)</f>
        <v>0</v>
      </c>
      <c r="BH213" s="152">
        <f>IF(N213="zníž. prenesená",J213,0)</f>
        <v>0</v>
      </c>
      <c r="BI213" s="152">
        <f>IF(N213="nulová",J213,0)</f>
        <v>0</v>
      </c>
      <c r="BJ213" s="16" t="s">
        <v>145</v>
      </c>
      <c r="BK213" s="152">
        <f>ROUND(I213*H213,2)</f>
        <v>0</v>
      </c>
      <c r="BL213" s="16" t="s">
        <v>211</v>
      </c>
      <c r="BM213" s="151" t="s">
        <v>711</v>
      </c>
    </row>
    <row r="214" spans="2:65" s="1" customFormat="1" ht="33" customHeight="1">
      <c r="B214" s="138"/>
      <c r="C214" s="139" t="s">
        <v>342</v>
      </c>
      <c r="D214" s="139" t="s">
        <v>140</v>
      </c>
      <c r="E214" s="140" t="s">
        <v>343</v>
      </c>
      <c r="F214" s="141" t="s">
        <v>344</v>
      </c>
      <c r="G214" s="142" t="s">
        <v>284</v>
      </c>
      <c r="H214" s="143">
        <v>14.2</v>
      </c>
      <c r="I214" s="144"/>
      <c r="J214" s="145">
        <f>ROUND(I214*H214,2)</f>
        <v>0</v>
      </c>
      <c r="K214" s="146"/>
      <c r="L214" s="31"/>
      <c r="M214" s="147" t="s">
        <v>1</v>
      </c>
      <c r="N214" s="148" t="s">
        <v>41</v>
      </c>
      <c r="P214" s="149">
        <f>O214*H214</f>
        <v>0</v>
      </c>
      <c r="Q214" s="149">
        <v>4.1599999999999996E-3</v>
      </c>
      <c r="R214" s="149">
        <f>Q214*H214</f>
        <v>5.9071999999999993E-2</v>
      </c>
      <c r="S214" s="149">
        <v>0</v>
      </c>
      <c r="T214" s="150">
        <f>S214*H214</f>
        <v>0</v>
      </c>
      <c r="AR214" s="151" t="s">
        <v>211</v>
      </c>
      <c r="AT214" s="151" t="s">
        <v>140</v>
      </c>
      <c r="AU214" s="151" t="s">
        <v>145</v>
      </c>
      <c r="AY214" s="16" t="s">
        <v>137</v>
      </c>
      <c r="BE214" s="152">
        <f>IF(N214="základná",J214,0)</f>
        <v>0</v>
      </c>
      <c r="BF214" s="152">
        <f>IF(N214="znížená",J214,0)</f>
        <v>0</v>
      </c>
      <c r="BG214" s="152">
        <f>IF(N214="zákl. prenesená",J214,0)</f>
        <v>0</v>
      </c>
      <c r="BH214" s="152">
        <f>IF(N214="zníž. prenesená",J214,0)</f>
        <v>0</v>
      </c>
      <c r="BI214" s="152">
        <f>IF(N214="nulová",J214,0)</f>
        <v>0</v>
      </c>
      <c r="BJ214" s="16" t="s">
        <v>145</v>
      </c>
      <c r="BK214" s="152">
        <f>ROUND(I214*H214,2)</f>
        <v>0</v>
      </c>
      <c r="BL214" s="16" t="s">
        <v>211</v>
      </c>
      <c r="BM214" s="151" t="s">
        <v>712</v>
      </c>
    </row>
    <row r="215" spans="2:65" s="13" customFormat="1" ht="11.25">
      <c r="B215" s="172"/>
      <c r="D215" s="154" t="s">
        <v>147</v>
      </c>
      <c r="E215" s="173" t="s">
        <v>1</v>
      </c>
      <c r="F215" s="174" t="s">
        <v>346</v>
      </c>
      <c r="H215" s="173" t="s">
        <v>1</v>
      </c>
      <c r="I215" s="175"/>
      <c r="L215" s="172"/>
      <c r="M215" s="176"/>
      <c r="T215" s="177"/>
      <c r="AT215" s="173" t="s">
        <v>147</v>
      </c>
      <c r="AU215" s="173" t="s">
        <v>145</v>
      </c>
      <c r="AV215" s="13" t="s">
        <v>83</v>
      </c>
      <c r="AW215" s="13" t="s">
        <v>31</v>
      </c>
      <c r="AX215" s="13" t="s">
        <v>75</v>
      </c>
      <c r="AY215" s="173" t="s">
        <v>137</v>
      </c>
    </row>
    <row r="216" spans="2:65" s="12" customFormat="1" ht="11.25">
      <c r="B216" s="153"/>
      <c r="D216" s="154" t="s">
        <v>147</v>
      </c>
      <c r="E216" s="155" t="s">
        <v>1</v>
      </c>
      <c r="F216" s="156" t="s">
        <v>347</v>
      </c>
      <c r="H216" s="157">
        <v>14.2</v>
      </c>
      <c r="I216" s="158"/>
      <c r="L216" s="153"/>
      <c r="M216" s="159"/>
      <c r="T216" s="160"/>
      <c r="AT216" s="155" t="s">
        <v>147</v>
      </c>
      <c r="AU216" s="155" t="s">
        <v>145</v>
      </c>
      <c r="AV216" s="12" t="s">
        <v>145</v>
      </c>
      <c r="AW216" s="12" t="s">
        <v>31</v>
      </c>
      <c r="AX216" s="12" t="s">
        <v>83</v>
      </c>
      <c r="AY216" s="155" t="s">
        <v>137</v>
      </c>
    </row>
    <row r="217" spans="2:65" s="1" customFormat="1" ht="33" customHeight="1">
      <c r="B217" s="138"/>
      <c r="C217" s="139" t="s">
        <v>348</v>
      </c>
      <c r="D217" s="139" t="s">
        <v>140</v>
      </c>
      <c r="E217" s="140" t="s">
        <v>349</v>
      </c>
      <c r="F217" s="141" t="s">
        <v>350</v>
      </c>
      <c r="G217" s="142" t="s">
        <v>284</v>
      </c>
      <c r="H217" s="143">
        <v>40.6</v>
      </c>
      <c r="I217" s="144"/>
      <c r="J217" s="145">
        <f>ROUND(I217*H217,2)</f>
        <v>0</v>
      </c>
      <c r="K217" s="146"/>
      <c r="L217" s="31"/>
      <c r="M217" s="147" t="s">
        <v>1</v>
      </c>
      <c r="N217" s="148" t="s">
        <v>41</v>
      </c>
      <c r="P217" s="149">
        <f>O217*H217</f>
        <v>0</v>
      </c>
      <c r="Q217" s="149">
        <v>2.8600000000000001E-3</v>
      </c>
      <c r="R217" s="149">
        <f>Q217*H217</f>
        <v>0.11611600000000001</v>
      </c>
      <c r="S217" s="149">
        <v>0</v>
      </c>
      <c r="T217" s="150">
        <f>S217*H217</f>
        <v>0</v>
      </c>
      <c r="AR217" s="151" t="s">
        <v>211</v>
      </c>
      <c r="AT217" s="151" t="s">
        <v>140</v>
      </c>
      <c r="AU217" s="151" t="s">
        <v>145</v>
      </c>
      <c r="AY217" s="16" t="s">
        <v>137</v>
      </c>
      <c r="BE217" s="152">
        <f>IF(N217="základná",J217,0)</f>
        <v>0</v>
      </c>
      <c r="BF217" s="152">
        <f>IF(N217="znížená",J217,0)</f>
        <v>0</v>
      </c>
      <c r="BG217" s="152">
        <f>IF(N217="zákl. prenesená",J217,0)</f>
        <v>0</v>
      </c>
      <c r="BH217" s="152">
        <f>IF(N217="zníž. prenesená",J217,0)</f>
        <v>0</v>
      </c>
      <c r="BI217" s="152">
        <f>IF(N217="nulová",J217,0)</f>
        <v>0</v>
      </c>
      <c r="BJ217" s="16" t="s">
        <v>145</v>
      </c>
      <c r="BK217" s="152">
        <f>ROUND(I217*H217,2)</f>
        <v>0</v>
      </c>
      <c r="BL217" s="16" t="s">
        <v>211</v>
      </c>
      <c r="BM217" s="151" t="s">
        <v>713</v>
      </c>
    </row>
    <row r="218" spans="2:65" s="13" customFormat="1" ht="11.25">
      <c r="B218" s="172"/>
      <c r="D218" s="154" t="s">
        <v>147</v>
      </c>
      <c r="E218" s="173" t="s">
        <v>1</v>
      </c>
      <c r="F218" s="174" t="s">
        <v>352</v>
      </c>
      <c r="H218" s="173" t="s">
        <v>1</v>
      </c>
      <c r="I218" s="175"/>
      <c r="L218" s="172"/>
      <c r="M218" s="176"/>
      <c r="T218" s="177"/>
      <c r="AT218" s="173" t="s">
        <v>147</v>
      </c>
      <c r="AU218" s="173" t="s">
        <v>145</v>
      </c>
      <c r="AV218" s="13" t="s">
        <v>83</v>
      </c>
      <c r="AW218" s="13" t="s">
        <v>31</v>
      </c>
      <c r="AX218" s="13" t="s">
        <v>75</v>
      </c>
      <c r="AY218" s="173" t="s">
        <v>137</v>
      </c>
    </row>
    <row r="219" spans="2:65" s="12" customFormat="1" ht="11.25">
      <c r="B219" s="153"/>
      <c r="D219" s="154" t="s">
        <v>147</v>
      </c>
      <c r="E219" s="155" t="s">
        <v>1</v>
      </c>
      <c r="F219" s="156" t="s">
        <v>353</v>
      </c>
      <c r="H219" s="157">
        <v>40.6</v>
      </c>
      <c r="I219" s="158"/>
      <c r="L219" s="153"/>
      <c r="M219" s="159"/>
      <c r="T219" s="160"/>
      <c r="AT219" s="155" t="s">
        <v>147</v>
      </c>
      <c r="AU219" s="155" t="s">
        <v>145</v>
      </c>
      <c r="AV219" s="12" t="s">
        <v>145</v>
      </c>
      <c r="AW219" s="12" t="s">
        <v>31</v>
      </c>
      <c r="AX219" s="12" t="s">
        <v>83</v>
      </c>
      <c r="AY219" s="155" t="s">
        <v>137</v>
      </c>
    </row>
    <row r="220" spans="2:65" s="1" customFormat="1" ht="33" customHeight="1">
      <c r="B220" s="138"/>
      <c r="C220" s="139" t="s">
        <v>354</v>
      </c>
      <c r="D220" s="139" t="s">
        <v>140</v>
      </c>
      <c r="E220" s="140" t="s">
        <v>355</v>
      </c>
      <c r="F220" s="141" t="s">
        <v>356</v>
      </c>
      <c r="G220" s="142" t="s">
        <v>229</v>
      </c>
      <c r="H220" s="143">
        <v>4</v>
      </c>
      <c r="I220" s="144"/>
      <c r="J220" s="145">
        <f>ROUND(I220*H220,2)</f>
        <v>0</v>
      </c>
      <c r="K220" s="146"/>
      <c r="L220" s="31"/>
      <c r="M220" s="147" t="s">
        <v>1</v>
      </c>
      <c r="N220" s="148" t="s">
        <v>41</v>
      </c>
      <c r="P220" s="149">
        <f>O220*H220</f>
        <v>0</v>
      </c>
      <c r="Q220" s="149">
        <v>1.6019999999999999E-3</v>
      </c>
      <c r="R220" s="149">
        <f>Q220*H220</f>
        <v>6.4079999999999996E-3</v>
      </c>
      <c r="S220" s="149">
        <v>0</v>
      </c>
      <c r="T220" s="150">
        <f>S220*H220</f>
        <v>0</v>
      </c>
      <c r="AR220" s="151" t="s">
        <v>211</v>
      </c>
      <c r="AT220" s="151" t="s">
        <v>140</v>
      </c>
      <c r="AU220" s="151" t="s">
        <v>145</v>
      </c>
      <c r="AY220" s="16" t="s">
        <v>137</v>
      </c>
      <c r="BE220" s="152">
        <f>IF(N220="základná",J220,0)</f>
        <v>0</v>
      </c>
      <c r="BF220" s="152">
        <f>IF(N220="znížená",J220,0)</f>
        <v>0</v>
      </c>
      <c r="BG220" s="152">
        <f>IF(N220="zákl. prenesená",J220,0)</f>
        <v>0</v>
      </c>
      <c r="BH220" s="152">
        <f>IF(N220="zníž. prenesená",J220,0)</f>
        <v>0</v>
      </c>
      <c r="BI220" s="152">
        <f>IF(N220="nulová",J220,0)</f>
        <v>0</v>
      </c>
      <c r="BJ220" s="16" t="s">
        <v>145</v>
      </c>
      <c r="BK220" s="152">
        <f>ROUND(I220*H220,2)</f>
        <v>0</v>
      </c>
      <c r="BL220" s="16" t="s">
        <v>211</v>
      </c>
      <c r="BM220" s="151" t="s">
        <v>714</v>
      </c>
    </row>
    <row r="221" spans="2:65" s="1" customFormat="1" ht="24.2" customHeight="1">
      <c r="B221" s="138"/>
      <c r="C221" s="139" t="s">
        <v>358</v>
      </c>
      <c r="D221" s="139" t="s">
        <v>140</v>
      </c>
      <c r="E221" s="140" t="s">
        <v>359</v>
      </c>
      <c r="F221" s="141" t="s">
        <v>360</v>
      </c>
      <c r="G221" s="142" t="s">
        <v>284</v>
      </c>
      <c r="H221" s="143">
        <v>14.2</v>
      </c>
      <c r="I221" s="144"/>
      <c r="J221" s="145">
        <f>ROUND(I221*H221,2)</f>
        <v>0</v>
      </c>
      <c r="K221" s="146"/>
      <c r="L221" s="31"/>
      <c r="M221" s="147" t="s">
        <v>1</v>
      </c>
      <c r="N221" s="148" t="s">
        <v>41</v>
      </c>
      <c r="P221" s="149">
        <f>O221*H221</f>
        <v>0</v>
      </c>
      <c r="Q221" s="149">
        <v>1.5900000000000001E-3</v>
      </c>
      <c r="R221" s="149">
        <f>Q221*H221</f>
        <v>2.2578000000000001E-2</v>
      </c>
      <c r="S221" s="149">
        <v>0</v>
      </c>
      <c r="T221" s="150">
        <f>S221*H221</f>
        <v>0</v>
      </c>
      <c r="AR221" s="151" t="s">
        <v>211</v>
      </c>
      <c r="AT221" s="151" t="s">
        <v>140</v>
      </c>
      <c r="AU221" s="151" t="s">
        <v>145</v>
      </c>
      <c r="AY221" s="16" t="s">
        <v>137</v>
      </c>
      <c r="BE221" s="152">
        <f>IF(N221="základná",J221,0)</f>
        <v>0</v>
      </c>
      <c r="BF221" s="152">
        <f>IF(N221="znížená",J221,0)</f>
        <v>0</v>
      </c>
      <c r="BG221" s="152">
        <f>IF(N221="zákl. prenesená",J221,0)</f>
        <v>0</v>
      </c>
      <c r="BH221" s="152">
        <f>IF(N221="zníž. prenesená",J221,0)</f>
        <v>0</v>
      </c>
      <c r="BI221" s="152">
        <f>IF(N221="nulová",J221,0)</f>
        <v>0</v>
      </c>
      <c r="BJ221" s="16" t="s">
        <v>145</v>
      </c>
      <c r="BK221" s="152">
        <f>ROUND(I221*H221,2)</f>
        <v>0</v>
      </c>
      <c r="BL221" s="16" t="s">
        <v>211</v>
      </c>
      <c r="BM221" s="151" t="s">
        <v>715</v>
      </c>
    </row>
    <row r="222" spans="2:65" s="13" customFormat="1" ht="11.25">
      <c r="B222" s="172"/>
      <c r="D222" s="154" t="s">
        <v>147</v>
      </c>
      <c r="E222" s="173" t="s">
        <v>1</v>
      </c>
      <c r="F222" s="174" t="s">
        <v>362</v>
      </c>
      <c r="H222" s="173" t="s">
        <v>1</v>
      </c>
      <c r="I222" s="175"/>
      <c r="L222" s="172"/>
      <c r="M222" s="176"/>
      <c r="T222" s="177"/>
      <c r="AT222" s="173" t="s">
        <v>147</v>
      </c>
      <c r="AU222" s="173" t="s">
        <v>145</v>
      </c>
      <c r="AV222" s="13" t="s">
        <v>83</v>
      </c>
      <c r="AW222" s="13" t="s">
        <v>31</v>
      </c>
      <c r="AX222" s="13" t="s">
        <v>75</v>
      </c>
      <c r="AY222" s="173" t="s">
        <v>137</v>
      </c>
    </row>
    <row r="223" spans="2:65" s="12" customFormat="1" ht="11.25">
      <c r="B223" s="153"/>
      <c r="D223" s="154" t="s">
        <v>147</v>
      </c>
      <c r="E223" s="155" t="s">
        <v>1</v>
      </c>
      <c r="F223" s="156" t="s">
        <v>347</v>
      </c>
      <c r="H223" s="157">
        <v>14.2</v>
      </c>
      <c r="I223" s="158"/>
      <c r="L223" s="153"/>
      <c r="M223" s="159"/>
      <c r="T223" s="160"/>
      <c r="AT223" s="155" t="s">
        <v>147</v>
      </c>
      <c r="AU223" s="155" t="s">
        <v>145</v>
      </c>
      <c r="AV223" s="12" t="s">
        <v>145</v>
      </c>
      <c r="AW223" s="12" t="s">
        <v>31</v>
      </c>
      <c r="AX223" s="12" t="s">
        <v>83</v>
      </c>
      <c r="AY223" s="155" t="s">
        <v>137</v>
      </c>
    </row>
    <row r="224" spans="2:65" s="1" customFormat="1" ht="33" customHeight="1">
      <c r="B224" s="138"/>
      <c r="C224" s="139" t="s">
        <v>363</v>
      </c>
      <c r="D224" s="139" t="s">
        <v>140</v>
      </c>
      <c r="E224" s="140" t="s">
        <v>364</v>
      </c>
      <c r="F224" s="141" t="s">
        <v>365</v>
      </c>
      <c r="G224" s="142" t="s">
        <v>229</v>
      </c>
      <c r="H224" s="143">
        <v>2</v>
      </c>
      <c r="I224" s="144"/>
      <c r="J224" s="145">
        <f>ROUND(I224*H224,2)</f>
        <v>0</v>
      </c>
      <c r="K224" s="146"/>
      <c r="L224" s="31"/>
      <c r="M224" s="147" t="s">
        <v>1</v>
      </c>
      <c r="N224" s="148" t="s">
        <v>41</v>
      </c>
      <c r="P224" s="149">
        <f>O224*H224</f>
        <v>0</v>
      </c>
      <c r="Q224" s="149">
        <v>1.57E-3</v>
      </c>
      <c r="R224" s="149">
        <f>Q224*H224</f>
        <v>3.14E-3</v>
      </c>
      <c r="S224" s="149">
        <v>0</v>
      </c>
      <c r="T224" s="150">
        <f>S224*H224</f>
        <v>0</v>
      </c>
      <c r="AR224" s="151" t="s">
        <v>211</v>
      </c>
      <c r="AT224" s="151" t="s">
        <v>140</v>
      </c>
      <c r="AU224" s="151" t="s">
        <v>145</v>
      </c>
      <c r="AY224" s="16" t="s">
        <v>137</v>
      </c>
      <c r="BE224" s="152">
        <f>IF(N224="základná",J224,0)</f>
        <v>0</v>
      </c>
      <c r="BF224" s="152">
        <f>IF(N224="znížená",J224,0)</f>
        <v>0</v>
      </c>
      <c r="BG224" s="152">
        <f>IF(N224="zákl. prenesená",J224,0)</f>
        <v>0</v>
      </c>
      <c r="BH224" s="152">
        <f>IF(N224="zníž. prenesená",J224,0)</f>
        <v>0</v>
      </c>
      <c r="BI224" s="152">
        <f>IF(N224="nulová",J224,0)</f>
        <v>0</v>
      </c>
      <c r="BJ224" s="16" t="s">
        <v>145</v>
      </c>
      <c r="BK224" s="152">
        <f>ROUND(I224*H224,2)</f>
        <v>0</v>
      </c>
      <c r="BL224" s="16" t="s">
        <v>211</v>
      </c>
      <c r="BM224" s="151" t="s">
        <v>716</v>
      </c>
    </row>
    <row r="225" spans="2:65" s="13" customFormat="1" ht="11.25">
      <c r="B225" s="172"/>
      <c r="D225" s="154" t="s">
        <v>147</v>
      </c>
      <c r="E225" s="173" t="s">
        <v>1</v>
      </c>
      <c r="F225" s="174" t="s">
        <v>367</v>
      </c>
      <c r="H225" s="173" t="s">
        <v>1</v>
      </c>
      <c r="I225" s="175"/>
      <c r="L225" s="172"/>
      <c r="M225" s="176"/>
      <c r="T225" s="177"/>
      <c r="AT225" s="173" t="s">
        <v>147</v>
      </c>
      <c r="AU225" s="173" t="s">
        <v>145</v>
      </c>
      <c r="AV225" s="13" t="s">
        <v>83</v>
      </c>
      <c r="AW225" s="13" t="s">
        <v>31</v>
      </c>
      <c r="AX225" s="13" t="s">
        <v>75</v>
      </c>
      <c r="AY225" s="173" t="s">
        <v>137</v>
      </c>
    </row>
    <row r="226" spans="2:65" s="12" customFormat="1" ht="11.25">
      <c r="B226" s="153"/>
      <c r="D226" s="154" t="s">
        <v>147</v>
      </c>
      <c r="E226" s="155" t="s">
        <v>1</v>
      </c>
      <c r="F226" s="156" t="s">
        <v>145</v>
      </c>
      <c r="H226" s="157">
        <v>2</v>
      </c>
      <c r="I226" s="158"/>
      <c r="L226" s="153"/>
      <c r="M226" s="159"/>
      <c r="T226" s="160"/>
      <c r="AT226" s="155" t="s">
        <v>147</v>
      </c>
      <c r="AU226" s="155" t="s">
        <v>145</v>
      </c>
      <c r="AV226" s="12" t="s">
        <v>145</v>
      </c>
      <c r="AW226" s="12" t="s">
        <v>31</v>
      </c>
      <c r="AX226" s="12" t="s">
        <v>83</v>
      </c>
      <c r="AY226" s="155" t="s">
        <v>137</v>
      </c>
    </row>
    <row r="227" spans="2:65" s="1" customFormat="1" ht="33" customHeight="1">
      <c r="B227" s="138"/>
      <c r="C227" s="139" t="s">
        <v>368</v>
      </c>
      <c r="D227" s="139" t="s">
        <v>140</v>
      </c>
      <c r="E227" s="140" t="s">
        <v>369</v>
      </c>
      <c r="F227" s="141" t="s">
        <v>370</v>
      </c>
      <c r="G227" s="142" t="s">
        <v>229</v>
      </c>
      <c r="H227" s="143">
        <v>6</v>
      </c>
      <c r="I227" s="144"/>
      <c r="J227" s="145">
        <f>ROUND(I227*H227,2)</f>
        <v>0</v>
      </c>
      <c r="K227" s="146"/>
      <c r="L227" s="31"/>
      <c r="M227" s="147" t="s">
        <v>1</v>
      </c>
      <c r="N227" s="148" t="s">
        <v>41</v>
      </c>
      <c r="P227" s="149">
        <f>O227*H227</f>
        <v>0</v>
      </c>
      <c r="Q227" s="149">
        <v>9.0000000000000006E-5</v>
      </c>
      <c r="R227" s="149">
        <f>Q227*H227</f>
        <v>5.4000000000000001E-4</v>
      </c>
      <c r="S227" s="149">
        <v>0</v>
      </c>
      <c r="T227" s="150">
        <f>S227*H227</f>
        <v>0</v>
      </c>
      <c r="AR227" s="151" t="s">
        <v>211</v>
      </c>
      <c r="AT227" s="151" t="s">
        <v>140</v>
      </c>
      <c r="AU227" s="151" t="s">
        <v>145</v>
      </c>
      <c r="AY227" s="16" t="s">
        <v>137</v>
      </c>
      <c r="BE227" s="152">
        <f>IF(N227="základná",J227,0)</f>
        <v>0</v>
      </c>
      <c r="BF227" s="152">
        <f>IF(N227="znížená",J227,0)</f>
        <v>0</v>
      </c>
      <c r="BG227" s="152">
        <f>IF(N227="zákl. prenesená",J227,0)</f>
        <v>0</v>
      </c>
      <c r="BH227" s="152">
        <f>IF(N227="zníž. prenesená",J227,0)</f>
        <v>0</v>
      </c>
      <c r="BI227" s="152">
        <f>IF(N227="nulová",J227,0)</f>
        <v>0</v>
      </c>
      <c r="BJ227" s="16" t="s">
        <v>145</v>
      </c>
      <c r="BK227" s="152">
        <f>ROUND(I227*H227,2)</f>
        <v>0</v>
      </c>
      <c r="BL227" s="16" t="s">
        <v>211</v>
      </c>
      <c r="BM227" s="151" t="s">
        <v>717</v>
      </c>
    </row>
    <row r="228" spans="2:65" s="13" customFormat="1" ht="11.25">
      <c r="B228" s="172"/>
      <c r="D228" s="154" t="s">
        <v>147</v>
      </c>
      <c r="E228" s="173" t="s">
        <v>1</v>
      </c>
      <c r="F228" s="174" t="s">
        <v>372</v>
      </c>
      <c r="H228" s="173" t="s">
        <v>1</v>
      </c>
      <c r="I228" s="175"/>
      <c r="L228" s="172"/>
      <c r="M228" s="176"/>
      <c r="T228" s="177"/>
      <c r="AT228" s="173" t="s">
        <v>147</v>
      </c>
      <c r="AU228" s="173" t="s">
        <v>145</v>
      </c>
      <c r="AV228" s="13" t="s">
        <v>83</v>
      </c>
      <c r="AW228" s="13" t="s">
        <v>31</v>
      </c>
      <c r="AX228" s="13" t="s">
        <v>75</v>
      </c>
      <c r="AY228" s="173" t="s">
        <v>137</v>
      </c>
    </row>
    <row r="229" spans="2:65" s="12" customFormat="1" ht="11.25">
      <c r="B229" s="153"/>
      <c r="D229" s="154" t="s">
        <v>147</v>
      </c>
      <c r="E229" s="155" t="s">
        <v>1</v>
      </c>
      <c r="F229" s="156" t="s">
        <v>144</v>
      </c>
      <c r="H229" s="157">
        <v>4</v>
      </c>
      <c r="I229" s="158"/>
      <c r="L229" s="153"/>
      <c r="M229" s="159"/>
      <c r="T229" s="160"/>
      <c r="AT229" s="155" t="s">
        <v>147</v>
      </c>
      <c r="AU229" s="155" t="s">
        <v>145</v>
      </c>
      <c r="AV229" s="12" t="s">
        <v>145</v>
      </c>
      <c r="AW229" s="12" t="s">
        <v>31</v>
      </c>
      <c r="AX229" s="12" t="s">
        <v>75</v>
      </c>
      <c r="AY229" s="155" t="s">
        <v>137</v>
      </c>
    </row>
    <row r="230" spans="2:65" s="13" customFormat="1" ht="11.25">
      <c r="B230" s="172"/>
      <c r="D230" s="154" t="s">
        <v>147</v>
      </c>
      <c r="E230" s="173" t="s">
        <v>1</v>
      </c>
      <c r="F230" s="174" t="s">
        <v>373</v>
      </c>
      <c r="H230" s="173" t="s">
        <v>1</v>
      </c>
      <c r="I230" s="175"/>
      <c r="L230" s="172"/>
      <c r="M230" s="176"/>
      <c r="T230" s="177"/>
      <c r="AT230" s="173" t="s">
        <v>147</v>
      </c>
      <c r="AU230" s="173" t="s">
        <v>145</v>
      </c>
      <c r="AV230" s="13" t="s">
        <v>83</v>
      </c>
      <c r="AW230" s="13" t="s">
        <v>31</v>
      </c>
      <c r="AX230" s="13" t="s">
        <v>75</v>
      </c>
      <c r="AY230" s="173" t="s">
        <v>137</v>
      </c>
    </row>
    <row r="231" spans="2:65" s="12" customFormat="1" ht="11.25">
      <c r="B231" s="153"/>
      <c r="D231" s="154" t="s">
        <v>147</v>
      </c>
      <c r="E231" s="155" t="s">
        <v>1</v>
      </c>
      <c r="F231" s="156" t="s">
        <v>145</v>
      </c>
      <c r="H231" s="157">
        <v>2</v>
      </c>
      <c r="I231" s="158"/>
      <c r="L231" s="153"/>
      <c r="M231" s="159"/>
      <c r="T231" s="160"/>
      <c r="AT231" s="155" t="s">
        <v>147</v>
      </c>
      <c r="AU231" s="155" t="s">
        <v>145</v>
      </c>
      <c r="AV231" s="12" t="s">
        <v>145</v>
      </c>
      <c r="AW231" s="12" t="s">
        <v>31</v>
      </c>
      <c r="AX231" s="12" t="s">
        <v>75</v>
      </c>
      <c r="AY231" s="155" t="s">
        <v>137</v>
      </c>
    </row>
    <row r="232" spans="2:65" s="14" customFormat="1" ht="11.25">
      <c r="B232" s="178"/>
      <c r="D232" s="154" t="s">
        <v>147</v>
      </c>
      <c r="E232" s="179" t="s">
        <v>1</v>
      </c>
      <c r="F232" s="180" t="s">
        <v>302</v>
      </c>
      <c r="H232" s="181">
        <v>6</v>
      </c>
      <c r="I232" s="182"/>
      <c r="L232" s="178"/>
      <c r="M232" s="183"/>
      <c r="T232" s="184"/>
      <c r="AT232" s="179" t="s">
        <v>147</v>
      </c>
      <c r="AU232" s="179" t="s">
        <v>145</v>
      </c>
      <c r="AV232" s="14" t="s">
        <v>144</v>
      </c>
      <c r="AW232" s="14" t="s">
        <v>31</v>
      </c>
      <c r="AX232" s="14" t="s">
        <v>83</v>
      </c>
      <c r="AY232" s="179" t="s">
        <v>137</v>
      </c>
    </row>
    <row r="233" spans="2:65" s="1" customFormat="1" ht="21.75" customHeight="1">
      <c r="B233" s="138"/>
      <c r="C233" s="161" t="s">
        <v>374</v>
      </c>
      <c r="D233" s="161" t="s">
        <v>173</v>
      </c>
      <c r="E233" s="162" t="s">
        <v>375</v>
      </c>
      <c r="F233" s="163" t="s">
        <v>376</v>
      </c>
      <c r="G233" s="164" t="s">
        <v>229</v>
      </c>
      <c r="H233" s="165">
        <v>6</v>
      </c>
      <c r="I233" s="166"/>
      <c r="J233" s="167">
        <f>ROUND(I233*H233,2)</f>
        <v>0</v>
      </c>
      <c r="K233" s="168"/>
      <c r="L233" s="169"/>
      <c r="M233" s="170" t="s">
        <v>1</v>
      </c>
      <c r="N233" s="171" t="s">
        <v>41</v>
      </c>
      <c r="P233" s="149">
        <f>O233*H233</f>
        <v>0</v>
      </c>
      <c r="Q233" s="149">
        <v>2.5000000000000001E-4</v>
      </c>
      <c r="R233" s="149">
        <f>Q233*H233</f>
        <v>1.5E-3</v>
      </c>
      <c r="S233" s="149">
        <v>0</v>
      </c>
      <c r="T233" s="150">
        <f>S233*H233</f>
        <v>0</v>
      </c>
      <c r="AR233" s="151" t="s">
        <v>217</v>
      </c>
      <c r="AT233" s="151" t="s">
        <v>173</v>
      </c>
      <c r="AU233" s="151" t="s">
        <v>145</v>
      </c>
      <c r="AY233" s="16" t="s">
        <v>137</v>
      </c>
      <c r="BE233" s="152">
        <f>IF(N233="základná",J233,0)</f>
        <v>0</v>
      </c>
      <c r="BF233" s="152">
        <f>IF(N233="znížená",J233,0)</f>
        <v>0</v>
      </c>
      <c r="BG233" s="152">
        <f>IF(N233="zákl. prenesená",J233,0)</f>
        <v>0</v>
      </c>
      <c r="BH233" s="152">
        <f>IF(N233="zníž. prenesená",J233,0)</f>
        <v>0</v>
      </c>
      <c r="BI233" s="152">
        <f>IF(N233="nulová",J233,0)</f>
        <v>0</v>
      </c>
      <c r="BJ233" s="16" t="s">
        <v>145</v>
      </c>
      <c r="BK233" s="152">
        <f>ROUND(I233*H233,2)</f>
        <v>0</v>
      </c>
      <c r="BL233" s="16" t="s">
        <v>211</v>
      </c>
      <c r="BM233" s="151" t="s">
        <v>718</v>
      </c>
    </row>
    <row r="234" spans="2:65" s="1" customFormat="1" ht="24.2" customHeight="1">
      <c r="B234" s="138"/>
      <c r="C234" s="139" t="s">
        <v>378</v>
      </c>
      <c r="D234" s="139" t="s">
        <v>140</v>
      </c>
      <c r="E234" s="140" t="s">
        <v>379</v>
      </c>
      <c r="F234" s="141" t="s">
        <v>380</v>
      </c>
      <c r="G234" s="142" t="s">
        <v>284</v>
      </c>
      <c r="H234" s="143">
        <v>8</v>
      </c>
      <c r="I234" s="144"/>
      <c r="J234" s="145">
        <f>ROUND(I234*H234,2)</f>
        <v>0</v>
      </c>
      <c r="K234" s="146"/>
      <c r="L234" s="31"/>
      <c r="M234" s="147" t="s">
        <v>1</v>
      </c>
      <c r="N234" s="148" t="s">
        <v>41</v>
      </c>
      <c r="P234" s="149">
        <f>O234*H234</f>
        <v>0</v>
      </c>
      <c r="Q234" s="149">
        <v>2.8E-3</v>
      </c>
      <c r="R234" s="149">
        <f>Q234*H234</f>
        <v>2.24E-2</v>
      </c>
      <c r="S234" s="149">
        <v>0</v>
      </c>
      <c r="T234" s="150">
        <f>S234*H234</f>
        <v>0</v>
      </c>
      <c r="AR234" s="151" t="s">
        <v>211</v>
      </c>
      <c r="AT234" s="151" t="s">
        <v>140</v>
      </c>
      <c r="AU234" s="151" t="s">
        <v>145</v>
      </c>
      <c r="AY234" s="16" t="s">
        <v>137</v>
      </c>
      <c r="BE234" s="152">
        <f>IF(N234="základná",J234,0)</f>
        <v>0</v>
      </c>
      <c r="BF234" s="152">
        <f>IF(N234="znížená",J234,0)</f>
        <v>0</v>
      </c>
      <c r="BG234" s="152">
        <f>IF(N234="zákl. prenesená",J234,0)</f>
        <v>0</v>
      </c>
      <c r="BH234" s="152">
        <f>IF(N234="zníž. prenesená",J234,0)</f>
        <v>0</v>
      </c>
      <c r="BI234" s="152">
        <f>IF(N234="nulová",J234,0)</f>
        <v>0</v>
      </c>
      <c r="BJ234" s="16" t="s">
        <v>145</v>
      </c>
      <c r="BK234" s="152">
        <f>ROUND(I234*H234,2)</f>
        <v>0</v>
      </c>
      <c r="BL234" s="16" t="s">
        <v>211</v>
      </c>
      <c r="BM234" s="151" t="s">
        <v>719</v>
      </c>
    </row>
    <row r="235" spans="2:65" s="13" customFormat="1" ht="11.25">
      <c r="B235" s="172"/>
      <c r="D235" s="154" t="s">
        <v>147</v>
      </c>
      <c r="E235" s="173" t="s">
        <v>1</v>
      </c>
      <c r="F235" s="174" t="s">
        <v>382</v>
      </c>
      <c r="H235" s="173" t="s">
        <v>1</v>
      </c>
      <c r="I235" s="175"/>
      <c r="L235" s="172"/>
      <c r="M235" s="176"/>
      <c r="T235" s="177"/>
      <c r="AT235" s="173" t="s">
        <v>147</v>
      </c>
      <c r="AU235" s="173" t="s">
        <v>145</v>
      </c>
      <c r="AV235" s="13" t="s">
        <v>83</v>
      </c>
      <c r="AW235" s="13" t="s">
        <v>31</v>
      </c>
      <c r="AX235" s="13" t="s">
        <v>75</v>
      </c>
      <c r="AY235" s="173" t="s">
        <v>137</v>
      </c>
    </row>
    <row r="236" spans="2:65" s="12" customFormat="1" ht="11.25">
      <c r="B236" s="153"/>
      <c r="D236" s="154" t="s">
        <v>147</v>
      </c>
      <c r="E236" s="155" t="s">
        <v>1</v>
      </c>
      <c r="F236" s="156" t="s">
        <v>176</v>
      </c>
      <c r="H236" s="157">
        <v>8</v>
      </c>
      <c r="I236" s="158"/>
      <c r="L236" s="153"/>
      <c r="M236" s="159"/>
      <c r="T236" s="160"/>
      <c r="AT236" s="155" t="s">
        <v>147</v>
      </c>
      <c r="AU236" s="155" t="s">
        <v>145</v>
      </c>
      <c r="AV236" s="12" t="s">
        <v>145</v>
      </c>
      <c r="AW236" s="12" t="s">
        <v>31</v>
      </c>
      <c r="AX236" s="12" t="s">
        <v>83</v>
      </c>
      <c r="AY236" s="155" t="s">
        <v>137</v>
      </c>
    </row>
    <row r="237" spans="2:65" s="1" customFormat="1" ht="24.2" customHeight="1">
      <c r="B237" s="138"/>
      <c r="C237" s="139" t="s">
        <v>383</v>
      </c>
      <c r="D237" s="139" t="s">
        <v>140</v>
      </c>
      <c r="E237" s="140" t="s">
        <v>384</v>
      </c>
      <c r="F237" s="141" t="s">
        <v>385</v>
      </c>
      <c r="G237" s="142" t="s">
        <v>159</v>
      </c>
      <c r="H237" s="143">
        <v>0.23200000000000001</v>
      </c>
      <c r="I237" s="144"/>
      <c r="J237" s="145">
        <f>ROUND(I237*H237,2)</f>
        <v>0</v>
      </c>
      <c r="K237" s="146"/>
      <c r="L237" s="31"/>
      <c r="M237" s="147" t="s">
        <v>1</v>
      </c>
      <c r="N237" s="148" t="s">
        <v>41</v>
      </c>
      <c r="P237" s="149">
        <f>O237*H237</f>
        <v>0</v>
      </c>
      <c r="Q237" s="149">
        <v>0</v>
      </c>
      <c r="R237" s="149">
        <f>Q237*H237</f>
        <v>0</v>
      </c>
      <c r="S237" s="149">
        <v>0</v>
      </c>
      <c r="T237" s="150">
        <f>S237*H237</f>
        <v>0</v>
      </c>
      <c r="AR237" s="151" t="s">
        <v>211</v>
      </c>
      <c r="AT237" s="151" t="s">
        <v>140</v>
      </c>
      <c r="AU237" s="151" t="s">
        <v>145</v>
      </c>
      <c r="AY237" s="16" t="s">
        <v>137</v>
      </c>
      <c r="BE237" s="152">
        <f>IF(N237="základná",J237,0)</f>
        <v>0</v>
      </c>
      <c r="BF237" s="152">
        <f>IF(N237="znížená",J237,0)</f>
        <v>0</v>
      </c>
      <c r="BG237" s="152">
        <f>IF(N237="zákl. prenesená",J237,0)</f>
        <v>0</v>
      </c>
      <c r="BH237" s="152">
        <f>IF(N237="zníž. prenesená",J237,0)</f>
        <v>0</v>
      </c>
      <c r="BI237" s="152">
        <f>IF(N237="nulová",J237,0)</f>
        <v>0</v>
      </c>
      <c r="BJ237" s="16" t="s">
        <v>145</v>
      </c>
      <c r="BK237" s="152">
        <f>ROUND(I237*H237,2)</f>
        <v>0</v>
      </c>
      <c r="BL237" s="16" t="s">
        <v>211</v>
      </c>
      <c r="BM237" s="151" t="s">
        <v>720</v>
      </c>
    </row>
    <row r="238" spans="2:65" s="11" customFormat="1" ht="22.9" customHeight="1">
      <c r="B238" s="126"/>
      <c r="D238" s="127" t="s">
        <v>74</v>
      </c>
      <c r="E238" s="136" t="s">
        <v>387</v>
      </c>
      <c r="F238" s="136" t="s">
        <v>388</v>
      </c>
      <c r="I238" s="129"/>
      <c r="J238" s="137">
        <f>BK238</f>
        <v>0</v>
      </c>
      <c r="L238" s="126"/>
      <c r="M238" s="131"/>
      <c r="P238" s="132">
        <f>SUM(P239:P240)</f>
        <v>0</v>
      </c>
      <c r="R238" s="132">
        <f>SUM(R239:R240)</f>
        <v>7.6679999999999995E-3</v>
      </c>
      <c r="T238" s="133">
        <f>SUM(T239:T240)</f>
        <v>0</v>
      </c>
      <c r="AR238" s="127" t="s">
        <v>145</v>
      </c>
      <c r="AT238" s="134" t="s">
        <v>74</v>
      </c>
      <c r="AU238" s="134" t="s">
        <v>83</v>
      </c>
      <c r="AY238" s="127" t="s">
        <v>137</v>
      </c>
      <c r="BK238" s="135">
        <f>SUM(BK239:BK240)</f>
        <v>0</v>
      </c>
    </row>
    <row r="239" spans="2:65" s="1" customFormat="1" ht="24.2" customHeight="1">
      <c r="B239" s="138"/>
      <c r="C239" s="236" t="s">
        <v>389</v>
      </c>
      <c r="D239" s="236" t="s">
        <v>140</v>
      </c>
      <c r="E239" s="237" t="s">
        <v>390</v>
      </c>
      <c r="F239" s="238" t="s">
        <v>391</v>
      </c>
      <c r="G239" s="239" t="s">
        <v>151</v>
      </c>
      <c r="H239" s="240">
        <v>14.2</v>
      </c>
      <c r="I239" s="241"/>
      <c r="J239" s="242">
        <f>ROUND(I239*H239,2)</f>
        <v>0</v>
      </c>
      <c r="K239" s="146"/>
      <c r="L239" s="31"/>
      <c r="M239" s="147" t="s">
        <v>1</v>
      </c>
      <c r="N239" s="148" t="s">
        <v>41</v>
      </c>
      <c r="P239" s="149">
        <f>O239*H239</f>
        <v>0</v>
      </c>
      <c r="Q239" s="149">
        <v>5.4000000000000001E-4</v>
      </c>
      <c r="R239" s="149">
        <f>Q239*H239</f>
        <v>7.6679999999999995E-3</v>
      </c>
      <c r="S239" s="149">
        <v>0</v>
      </c>
      <c r="T239" s="150">
        <f>S239*H239</f>
        <v>0</v>
      </c>
      <c r="AR239" s="151" t="s">
        <v>211</v>
      </c>
      <c r="AT239" s="151" t="s">
        <v>140</v>
      </c>
      <c r="AU239" s="151" t="s">
        <v>145</v>
      </c>
      <c r="AY239" s="16" t="s">
        <v>137</v>
      </c>
      <c r="BE239" s="152">
        <f>IF(N239="základná",J239,0)</f>
        <v>0</v>
      </c>
      <c r="BF239" s="152">
        <f>IF(N239="znížená",J239,0)</f>
        <v>0</v>
      </c>
      <c r="BG239" s="152">
        <f>IF(N239="zákl. prenesená",J239,0)</f>
        <v>0</v>
      </c>
      <c r="BH239" s="152">
        <f>IF(N239="zníž. prenesená",J239,0)</f>
        <v>0</v>
      </c>
      <c r="BI239" s="152">
        <f>IF(N239="nulová",J239,0)</f>
        <v>0</v>
      </c>
      <c r="BJ239" s="16" t="s">
        <v>145</v>
      </c>
      <c r="BK239" s="152">
        <f>ROUND(I239*H239,2)</f>
        <v>0</v>
      </c>
      <c r="BL239" s="16" t="s">
        <v>211</v>
      </c>
      <c r="BM239" s="151" t="s">
        <v>721</v>
      </c>
    </row>
    <row r="240" spans="2:65" s="12" customFormat="1" ht="11.25">
      <c r="B240" s="153"/>
      <c r="D240" s="154" t="s">
        <v>147</v>
      </c>
      <c r="E240" s="155" t="s">
        <v>1</v>
      </c>
      <c r="F240" s="156" t="s">
        <v>183</v>
      </c>
      <c r="H240" s="157">
        <v>14.2</v>
      </c>
      <c r="I240" s="158"/>
      <c r="L240" s="153"/>
      <c r="M240" s="159"/>
      <c r="T240" s="160"/>
      <c r="AT240" s="155" t="s">
        <v>147</v>
      </c>
      <c r="AU240" s="155" t="s">
        <v>145</v>
      </c>
      <c r="AV240" s="12" t="s">
        <v>145</v>
      </c>
      <c r="AW240" s="12" t="s">
        <v>31</v>
      </c>
      <c r="AX240" s="12" t="s">
        <v>83</v>
      </c>
      <c r="AY240" s="155" t="s">
        <v>137</v>
      </c>
    </row>
    <row r="241" spans="2:65" s="11" customFormat="1" ht="25.9" customHeight="1">
      <c r="B241" s="126"/>
      <c r="D241" s="127" t="s">
        <v>74</v>
      </c>
      <c r="E241" s="128" t="s">
        <v>173</v>
      </c>
      <c r="F241" s="128" t="s">
        <v>393</v>
      </c>
      <c r="I241" s="129"/>
      <c r="J241" s="130">
        <f>BK241</f>
        <v>0</v>
      </c>
      <c r="L241" s="126"/>
      <c r="M241" s="131"/>
      <c r="P241" s="132">
        <f>P242+P271</f>
        <v>0</v>
      </c>
      <c r="R241" s="132">
        <f>R242+R271</f>
        <v>5.0760000000000007E-2</v>
      </c>
      <c r="T241" s="133">
        <f>T242+T271</f>
        <v>0</v>
      </c>
      <c r="AR241" s="127" t="s">
        <v>138</v>
      </c>
      <c r="AT241" s="134" t="s">
        <v>74</v>
      </c>
      <c r="AU241" s="134" t="s">
        <v>75</v>
      </c>
      <c r="AY241" s="127" t="s">
        <v>137</v>
      </c>
      <c r="BK241" s="135">
        <f>BK242+BK271</f>
        <v>0</v>
      </c>
    </row>
    <row r="242" spans="2:65" s="11" customFormat="1" ht="22.9" customHeight="1">
      <c r="B242" s="126"/>
      <c r="D242" s="127" t="s">
        <v>74</v>
      </c>
      <c r="E242" s="136" t="s">
        <v>394</v>
      </c>
      <c r="F242" s="136" t="s">
        <v>395</v>
      </c>
      <c r="I242" s="129"/>
      <c r="J242" s="137">
        <f>BK242</f>
        <v>0</v>
      </c>
      <c r="L242" s="126"/>
      <c r="M242" s="131"/>
      <c r="P242" s="132">
        <f>SUM(P243:P270)</f>
        <v>0</v>
      </c>
      <c r="R242" s="132">
        <f>SUM(R243:R270)</f>
        <v>5.0760000000000007E-2</v>
      </c>
      <c r="T242" s="133">
        <f>SUM(T243:T270)</f>
        <v>0</v>
      </c>
      <c r="AR242" s="127" t="s">
        <v>138</v>
      </c>
      <c r="AT242" s="134" t="s">
        <v>74</v>
      </c>
      <c r="AU242" s="134" t="s">
        <v>83</v>
      </c>
      <c r="AY242" s="127" t="s">
        <v>137</v>
      </c>
      <c r="BK242" s="135">
        <f>SUM(BK243:BK270)</f>
        <v>0</v>
      </c>
    </row>
    <row r="243" spans="2:65" s="1" customFormat="1" ht="21.75" customHeight="1">
      <c r="B243" s="138"/>
      <c r="C243" s="139" t="s">
        <v>396</v>
      </c>
      <c r="D243" s="139" t="s">
        <v>140</v>
      </c>
      <c r="E243" s="140" t="s">
        <v>397</v>
      </c>
      <c r="F243" s="141" t="s">
        <v>398</v>
      </c>
      <c r="G243" s="142" t="s">
        <v>284</v>
      </c>
      <c r="H243" s="143">
        <v>116</v>
      </c>
      <c r="I243" s="144"/>
      <c r="J243" s="145">
        <f t="shared" ref="J243:J270" si="10">ROUND(I243*H243,2)</f>
        <v>0</v>
      </c>
      <c r="K243" s="146"/>
      <c r="L243" s="31"/>
      <c r="M243" s="147" t="s">
        <v>1</v>
      </c>
      <c r="N243" s="148" t="s">
        <v>41</v>
      </c>
      <c r="P243" s="149">
        <f t="shared" ref="P243:P270" si="11">O243*H243</f>
        <v>0</v>
      </c>
      <c r="Q243" s="149">
        <v>0</v>
      </c>
      <c r="R243" s="149">
        <f t="shared" ref="R243:R270" si="12">Q243*H243</f>
        <v>0</v>
      </c>
      <c r="S243" s="149">
        <v>0</v>
      </c>
      <c r="T243" s="150">
        <f t="shared" ref="T243:T270" si="13">S243*H243</f>
        <v>0</v>
      </c>
      <c r="AR243" s="151" t="s">
        <v>399</v>
      </c>
      <c r="AT243" s="151" t="s">
        <v>140</v>
      </c>
      <c r="AU243" s="151" t="s">
        <v>145</v>
      </c>
      <c r="AY243" s="16" t="s">
        <v>137</v>
      </c>
      <c r="BE243" s="152">
        <f t="shared" ref="BE243:BE270" si="14">IF(N243="základná",J243,0)</f>
        <v>0</v>
      </c>
      <c r="BF243" s="152">
        <f t="shared" ref="BF243:BF270" si="15">IF(N243="znížená",J243,0)</f>
        <v>0</v>
      </c>
      <c r="BG243" s="152">
        <f t="shared" ref="BG243:BG270" si="16">IF(N243="zákl. prenesená",J243,0)</f>
        <v>0</v>
      </c>
      <c r="BH243" s="152">
        <f t="shared" ref="BH243:BH270" si="17">IF(N243="zníž. prenesená",J243,0)</f>
        <v>0</v>
      </c>
      <c r="BI243" s="152">
        <f t="shared" ref="BI243:BI270" si="18">IF(N243="nulová",J243,0)</f>
        <v>0</v>
      </c>
      <c r="BJ243" s="16" t="s">
        <v>145</v>
      </c>
      <c r="BK243" s="152">
        <f t="shared" ref="BK243:BK270" si="19">ROUND(I243*H243,2)</f>
        <v>0</v>
      </c>
      <c r="BL243" s="16" t="s">
        <v>399</v>
      </c>
      <c r="BM243" s="151" t="s">
        <v>722</v>
      </c>
    </row>
    <row r="244" spans="2:65" s="1" customFormat="1" ht="16.5" customHeight="1">
      <c r="B244" s="138"/>
      <c r="C244" s="161" t="s">
        <v>401</v>
      </c>
      <c r="D244" s="161" t="s">
        <v>173</v>
      </c>
      <c r="E244" s="162" t="s">
        <v>402</v>
      </c>
      <c r="F244" s="163" t="s">
        <v>403</v>
      </c>
      <c r="G244" s="164" t="s">
        <v>229</v>
      </c>
      <c r="H244" s="165">
        <v>46</v>
      </c>
      <c r="I244" s="166"/>
      <c r="J244" s="167">
        <f t="shared" si="10"/>
        <v>0</v>
      </c>
      <c r="K244" s="168"/>
      <c r="L244" s="169"/>
      <c r="M244" s="170" t="s">
        <v>1</v>
      </c>
      <c r="N244" s="171" t="s">
        <v>41</v>
      </c>
      <c r="P244" s="149">
        <f t="shared" si="11"/>
        <v>0</v>
      </c>
      <c r="Q244" s="149">
        <v>0</v>
      </c>
      <c r="R244" s="149">
        <f t="shared" si="12"/>
        <v>0</v>
      </c>
      <c r="S244" s="149">
        <v>0</v>
      </c>
      <c r="T244" s="150">
        <f t="shared" si="13"/>
        <v>0</v>
      </c>
      <c r="AR244" s="151" t="s">
        <v>404</v>
      </c>
      <c r="AT244" s="151" t="s">
        <v>173</v>
      </c>
      <c r="AU244" s="151" t="s">
        <v>145</v>
      </c>
      <c r="AY244" s="16" t="s">
        <v>137</v>
      </c>
      <c r="BE244" s="152">
        <f t="shared" si="14"/>
        <v>0</v>
      </c>
      <c r="BF244" s="152">
        <f t="shared" si="15"/>
        <v>0</v>
      </c>
      <c r="BG244" s="152">
        <f t="shared" si="16"/>
        <v>0</v>
      </c>
      <c r="BH244" s="152">
        <f t="shared" si="17"/>
        <v>0</v>
      </c>
      <c r="BI244" s="152">
        <f t="shared" si="18"/>
        <v>0</v>
      </c>
      <c r="BJ244" s="16" t="s">
        <v>145</v>
      </c>
      <c r="BK244" s="152">
        <f t="shared" si="19"/>
        <v>0</v>
      </c>
      <c r="BL244" s="16" t="s">
        <v>399</v>
      </c>
      <c r="BM244" s="151" t="s">
        <v>723</v>
      </c>
    </row>
    <row r="245" spans="2:65" s="1" customFormat="1" ht="16.5" customHeight="1">
      <c r="B245" s="138"/>
      <c r="C245" s="161" t="s">
        <v>406</v>
      </c>
      <c r="D245" s="161" t="s">
        <v>173</v>
      </c>
      <c r="E245" s="162" t="s">
        <v>407</v>
      </c>
      <c r="F245" s="163" t="s">
        <v>408</v>
      </c>
      <c r="G245" s="164" t="s">
        <v>229</v>
      </c>
      <c r="H245" s="165">
        <v>44</v>
      </c>
      <c r="I245" s="166"/>
      <c r="J245" s="167">
        <f t="shared" si="10"/>
        <v>0</v>
      </c>
      <c r="K245" s="168"/>
      <c r="L245" s="169"/>
      <c r="M245" s="170" t="s">
        <v>1</v>
      </c>
      <c r="N245" s="171" t="s">
        <v>41</v>
      </c>
      <c r="P245" s="149">
        <f t="shared" si="11"/>
        <v>0</v>
      </c>
      <c r="Q245" s="149">
        <v>0</v>
      </c>
      <c r="R245" s="149">
        <f t="shared" si="12"/>
        <v>0</v>
      </c>
      <c r="S245" s="149">
        <v>0</v>
      </c>
      <c r="T245" s="150">
        <f t="shared" si="13"/>
        <v>0</v>
      </c>
      <c r="AR245" s="151" t="s">
        <v>404</v>
      </c>
      <c r="AT245" s="151" t="s">
        <v>173</v>
      </c>
      <c r="AU245" s="151" t="s">
        <v>145</v>
      </c>
      <c r="AY245" s="16" t="s">
        <v>137</v>
      </c>
      <c r="BE245" s="152">
        <f t="shared" si="14"/>
        <v>0</v>
      </c>
      <c r="BF245" s="152">
        <f t="shared" si="15"/>
        <v>0</v>
      </c>
      <c r="BG245" s="152">
        <f t="shared" si="16"/>
        <v>0</v>
      </c>
      <c r="BH245" s="152">
        <f t="shared" si="17"/>
        <v>0</v>
      </c>
      <c r="BI245" s="152">
        <f t="shared" si="18"/>
        <v>0</v>
      </c>
      <c r="BJ245" s="16" t="s">
        <v>145</v>
      </c>
      <c r="BK245" s="152">
        <f t="shared" si="19"/>
        <v>0</v>
      </c>
      <c r="BL245" s="16" t="s">
        <v>399</v>
      </c>
      <c r="BM245" s="151" t="s">
        <v>724</v>
      </c>
    </row>
    <row r="246" spans="2:65" s="1" customFormat="1" ht="24.2" customHeight="1">
      <c r="B246" s="138"/>
      <c r="C246" s="161" t="s">
        <v>410</v>
      </c>
      <c r="D246" s="161" t="s">
        <v>173</v>
      </c>
      <c r="E246" s="162" t="s">
        <v>411</v>
      </c>
      <c r="F246" s="163" t="s">
        <v>412</v>
      </c>
      <c r="G246" s="164" t="s">
        <v>413</v>
      </c>
      <c r="H246" s="165">
        <v>44.08</v>
      </c>
      <c r="I246" s="166"/>
      <c r="J246" s="167">
        <f t="shared" si="10"/>
        <v>0</v>
      </c>
      <c r="K246" s="168"/>
      <c r="L246" s="169"/>
      <c r="M246" s="170" t="s">
        <v>1</v>
      </c>
      <c r="N246" s="171" t="s">
        <v>41</v>
      </c>
      <c r="P246" s="149">
        <f t="shared" si="11"/>
        <v>0</v>
      </c>
      <c r="Q246" s="149">
        <v>1E-3</v>
      </c>
      <c r="R246" s="149">
        <f t="shared" si="12"/>
        <v>4.4080000000000001E-2</v>
      </c>
      <c r="S246" s="149">
        <v>0</v>
      </c>
      <c r="T246" s="150">
        <f t="shared" si="13"/>
        <v>0</v>
      </c>
      <c r="AR246" s="151" t="s">
        <v>404</v>
      </c>
      <c r="AT246" s="151" t="s">
        <v>173</v>
      </c>
      <c r="AU246" s="151" t="s">
        <v>145</v>
      </c>
      <c r="AY246" s="16" t="s">
        <v>137</v>
      </c>
      <c r="BE246" s="152">
        <f t="shared" si="14"/>
        <v>0</v>
      </c>
      <c r="BF246" s="152">
        <f t="shared" si="15"/>
        <v>0</v>
      </c>
      <c r="BG246" s="152">
        <f t="shared" si="16"/>
        <v>0</v>
      </c>
      <c r="BH246" s="152">
        <f t="shared" si="17"/>
        <v>0</v>
      </c>
      <c r="BI246" s="152">
        <f t="shared" si="18"/>
        <v>0</v>
      </c>
      <c r="BJ246" s="16" t="s">
        <v>145</v>
      </c>
      <c r="BK246" s="152">
        <f t="shared" si="19"/>
        <v>0</v>
      </c>
      <c r="BL246" s="16" t="s">
        <v>399</v>
      </c>
      <c r="BM246" s="151" t="s">
        <v>725</v>
      </c>
    </row>
    <row r="247" spans="2:65" s="1" customFormat="1" ht="21.75" customHeight="1">
      <c r="B247" s="138"/>
      <c r="C247" s="139" t="s">
        <v>415</v>
      </c>
      <c r="D247" s="139" t="s">
        <v>140</v>
      </c>
      <c r="E247" s="140" t="s">
        <v>528</v>
      </c>
      <c r="F247" s="141" t="s">
        <v>529</v>
      </c>
      <c r="G247" s="142" t="s">
        <v>284</v>
      </c>
      <c r="H247" s="143">
        <v>16</v>
      </c>
      <c r="I247" s="144"/>
      <c r="J247" s="145">
        <f t="shared" si="10"/>
        <v>0</v>
      </c>
      <c r="K247" s="146"/>
      <c r="L247" s="31"/>
      <c r="M247" s="147" t="s">
        <v>1</v>
      </c>
      <c r="N247" s="148" t="s">
        <v>41</v>
      </c>
      <c r="P247" s="149">
        <f t="shared" si="11"/>
        <v>0</v>
      </c>
      <c r="Q247" s="149">
        <v>0</v>
      </c>
      <c r="R247" s="149">
        <f t="shared" si="12"/>
        <v>0</v>
      </c>
      <c r="S247" s="149">
        <v>0</v>
      </c>
      <c r="T247" s="150">
        <f t="shared" si="13"/>
        <v>0</v>
      </c>
      <c r="AR247" s="151" t="s">
        <v>399</v>
      </c>
      <c r="AT247" s="151" t="s">
        <v>140</v>
      </c>
      <c r="AU247" s="151" t="s">
        <v>145</v>
      </c>
      <c r="AY247" s="16" t="s">
        <v>137</v>
      </c>
      <c r="BE247" s="152">
        <f t="shared" si="14"/>
        <v>0</v>
      </c>
      <c r="BF247" s="152">
        <f t="shared" si="15"/>
        <v>0</v>
      </c>
      <c r="BG247" s="152">
        <f t="shared" si="16"/>
        <v>0</v>
      </c>
      <c r="BH247" s="152">
        <f t="shared" si="17"/>
        <v>0</v>
      </c>
      <c r="BI247" s="152">
        <f t="shared" si="18"/>
        <v>0</v>
      </c>
      <c r="BJ247" s="16" t="s">
        <v>145</v>
      </c>
      <c r="BK247" s="152">
        <f t="shared" si="19"/>
        <v>0</v>
      </c>
      <c r="BL247" s="16" t="s">
        <v>399</v>
      </c>
      <c r="BM247" s="151" t="s">
        <v>726</v>
      </c>
    </row>
    <row r="248" spans="2:65" s="1" customFormat="1" ht="24.2" customHeight="1">
      <c r="B248" s="138"/>
      <c r="C248" s="161" t="s">
        <v>419</v>
      </c>
      <c r="D248" s="161" t="s">
        <v>173</v>
      </c>
      <c r="E248" s="162" t="s">
        <v>411</v>
      </c>
      <c r="F248" s="163" t="s">
        <v>412</v>
      </c>
      <c r="G248" s="164" t="s">
        <v>413</v>
      </c>
      <c r="H248" s="165">
        <v>6.08</v>
      </c>
      <c r="I248" s="166"/>
      <c r="J248" s="167">
        <f t="shared" si="10"/>
        <v>0</v>
      </c>
      <c r="K248" s="168"/>
      <c r="L248" s="169"/>
      <c r="M248" s="170" t="s">
        <v>1</v>
      </c>
      <c r="N248" s="171" t="s">
        <v>41</v>
      </c>
      <c r="P248" s="149">
        <f t="shared" si="11"/>
        <v>0</v>
      </c>
      <c r="Q248" s="149">
        <v>1E-3</v>
      </c>
      <c r="R248" s="149">
        <f t="shared" si="12"/>
        <v>6.0800000000000003E-3</v>
      </c>
      <c r="S248" s="149">
        <v>0</v>
      </c>
      <c r="T248" s="150">
        <f t="shared" si="13"/>
        <v>0</v>
      </c>
      <c r="AR248" s="151" t="s">
        <v>404</v>
      </c>
      <c r="AT248" s="151" t="s">
        <v>173</v>
      </c>
      <c r="AU248" s="151" t="s">
        <v>145</v>
      </c>
      <c r="AY248" s="16" t="s">
        <v>137</v>
      </c>
      <c r="BE248" s="152">
        <f t="shared" si="14"/>
        <v>0</v>
      </c>
      <c r="BF248" s="152">
        <f t="shared" si="15"/>
        <v>0</v>
      </c>
      <c r="BG248" s="152">
        <f t="shared" si="16"/>
        <v>0</v>
      </c>
      <c r="BH248" s="152">
        <f t="shared" si="17"/>
        <v>0</v>
      </c>
      <c r="BI248" s="152">
        <f t="shared" si="18"/>
        <v>0</v>
      </c>
      <c r="BJ248" s="16" t="s">
        <v>145</v>
      </c>
      <c r="BK248" s="152">
        <f t="shared" si="19"/>
        <v>0</v>
      </c>
      <c r="BL248" s="16" t="s">
        <v>399</v>
      </c>
      <c r="BM248" s="151" t="s">
        <v>727</v>
      </c>
    </row>
    <row r="249" spans="2:65" s="1" customFormat="1" ht="16.5" customHeight="1">
      <c r="B249" s="138"/>
      <c r="C249" s="161" t="s">
        <v>423</v>
      </c>
      <c r="D249" s="161" t="s">
        <v>173</v>
      </c>
      <c r="E249" s="162" t="s">
        <v>532</v>
      </c>
      <c r="F249" s="163" t="s">
        <v>533</v>
      </c>
      <c r="G249" s="164" t="s">
        <v>229</v>
      </c>
      <c r="H249" s="165">
        <v>16</v>
      </c>
      <c r="I249" s="166"/>
      <c r="J249" s="167">
        <f t="shared" si="10"/>
        <v>0</v>
      </c>
      <c r="K249" s="168"/>
      <c r="L249" s="169"/>
      <c r="M249" s="170" t="s">
        <v>1</v>
      </c>
      <c r="N249" s="171" t="s">
        <v>41</v>
      </c>
      <c r="P249" s="149">
        <f t="shared" si="11"/>
        <v>0</v>
      </c>
      <c r="Q249" s="149">
        <v>0</v>
      </c>
      <c r="R249" s="149">
        <f t="shared" si="12"/>
        <v>0</v>
      </c>
      <c r="S249" s="149">
        <v>0</v>
      </c>
      <c r="T249" s="150">
        <f t="shared" si="13"/>
        <v>0</v>
      </c>
      <c r="AR249" s="151" t="s">
        <v>404</v>
      </c>
      <c r="AT249" s="151" t="s">
        <v>173</v>
      </c>
      <c r="AU249" s="151" t="s">
        <v>145</v>
      </c>
      <c r="AY249" s="16" t="s">
        <v>137</v>
      </c>
      <c r="BE249" s="152">
        <f t="shared" si="14"/>
        <v>0</v>
      </c>
      <c r="BF249" s="152">
        <f t="shared" si="15"/>
        <v>0</v>
      </c>
      <c r="BG249" s="152">
        <f t="shared" si="16"/>
        <v>0</v>
      </c>
      <c r="BH249" s="152">
        <f t="shared" si="17"/>
        <v>0</v>
      </c>
      <c r="BI249" s="152">
        <f t="shared" si="18"/>
        <v>0</v>
      </c>
      <c r="BJ249" s="16" t="s">
        <v>145</v>
      </c>
      <c r="BK249" s="152">
        <f t="shared" si="19"/>
        <v>0</v>
      </c>
      <c r="BL249" s="16" t="s">
        <v>399</v>
      </c>
      <c r="BM249" s="151" t="s">
        <v>728</v>
      </c>
    </row>
    <row r="250" spans="2:65" s="1" customFormat="1" ht="16.5" customHeight="1">
      <c r="B250" s="138"/>
      <c r="C250" s="161" t="s">
        <v>427</v>
      </c>
      <c r="D250" s="161" t="s">
        <v>173</v>
      </c>
      <c r="E250" s="162" t="s">
        <v>535</v>
      </c>
      <c r="F250" s="163" t="s">
        <v>441</v>
      </c>
      <c r="G250" s="164" t="s">
        <v>229</v>
      </c>
      <c r="H250" s="165">
        <v>8</v>
      </c>
      <c r="I250" s="166"/>
      <c r="J250" s="167">
        <f t="shared" si="10"/>
        <v>0</v>
      </c>
      <c r="K250" s="168"/>
      <c r="L250" s="169"/>
      <c r="M250" s="170" t="s">
        <v>1</v>
      </c>
      <c r="N250" s="171" t="s">
        <v>41</v>
      </c>
      <c r="P250" s="149">
        <f t="shared" si="11"/>
        <v>0</v>
      </c>
      <c r="Q250" s="149">
        <v>0</v>
      </c>
      <c r="R250" s="149">
        <f t="shared" si="12"/>
        <v>0</v>
      </c>
      <c r="S250" s="149">
        <v>0</v>
      </c>
      <c r="T250" s="150">
        <f t="shared" si="13"/>
        <v>0</v>
      </c>
      <c r="AR250" s="151" t="s">
        <v>404</v>
      </c>
      <c r="AT250" s="151" t="s">
        <v>173</v>
      </c>
      <c r="AU250" s="151" t="s">
        <v>145</v>
      </c>
      <c r="AY250" s="16" t="s">
        <v>137</v>
      </c>
      <c r="BE250" s="152">
        <f t="shared" si="14"/>
        <v>0</v>
      </c>
      <c r="BF250" s="152">
        <f t="shared" si="15"/>
        <v>0</v>
      </c>
      <c r="BG250" s="152">
        <f t="shared" si="16"/>
        <v>0</v>
      </c>
      <c r="BH250" s="152">
        <f t="shared" si="17"/>
        <v>0</v>
      </c>
      <c r="BI250" s="152">
        <f t="shared" si="18"/>
        <v>0</v>
      </c>
      <c r="BJ250" s="16" t="s">
        <v>145</v>
      </c>
      <c r="BK250" s="152">
        <f t="shared" si="19"/>
        <v>0</v>
      </c>
      <c r="BL250" s="16" t="s">
        <v>399</v>
      </c>
      <c r="BM250" s="151" t="s">
        <v>729</v>
      </c>
    </row>
    <row r="251" spans="2:65" s="1" customFormat="1" ht="24.2" customHeight="1">
      <c r="B251" s="138"/>
      <c r="C251" s="139" t="s">
        <v>431</v>
      </c>
      <c r="D251" s="139" t="s">
        <v>140</v>
      </c>
      <c r="E251" s="140" t="s">
        <v>416</v>
      </c>
      <c r="F251" s="141" t="s">
        <v>417</v>
      </c>
      <c r="G251" s="142" t="s">
        <v>229</v>
      </c>
      <c r="H251" s="143">
        <v>1</v>
      </c>
      <c r="I251" s="144"/>
      <c r="J251" s="145">
        <f t="shared" si="10"/>
        <v>0</v>
      </c>
      <c r="K251" s="146"/>
      <c r="L251" s="31"/>
      <c r="M251" s="147" t="s">
        <v>1</v>
      </c>
      <c r="N251" s="148" t="s">
        <v>41</v>
      </c>
      <c r="P251" s="149">
        <f t="shared" si="11"/>
        <v>0</v>
      </c>
      <c r="Q251" s="149">
        <v>0</v>
      </c>
      <c r="R251" s="149">
        <f t="shared" si="12"/>
        <v>0</v>
      </c>
      <c r="S251" s="149">
        <v>0</v>
      </c>
      <c r="T251" s="150">
        <f t="shared" si="13"/>
        <v>0</v>
      </c>
      <c r="AR251" s="151" t="s">
        <v>399</v>
      </c>
      <c r="AT251" s="151" t="s">
        <v>140</v>
      </c>
      <c r="AU251" s="151" t="s">
        <v>145</v>
      </c>
      <c r="AY251" s="16" t="s">
        <v>137</v>
      </c>
      <c r="BE251" s="152">
        <f t="shared" si="14"/>
        <v>0</v>
      </c>
      <c r="BF251" s="152">
        <f t="shared" si="15"/>
        <v>0</v>
      </c>
      <c r="BG251" s="152">
        <f t="shared" si="16"/>
        <v>0</v>
      </c>
      <c r="BH251" s="152">
        <f t="shared" si="17"/>
        <v>0</v>
      </c>
      <c r="BI251" s="152">
        <f t="shared" si="18"/>
        <v>0</v>
      </c>
      <c r="BJ251" s="16" t="s">
        <v>145</v>
      </c>
      <c r="BK251" s="152">
        <f t="shared" si="19"/>
        <v>0</v>
      </c>
      <c r="BL251" s="16" t="s">
        <v>399</v>
      </c>
      <c r="BM251" s="151" t="s">
        <v>730</v>
      </c>
    </row>
    <row r="252" spans="2:65" s="1" customFormat="1" ht="16.5" customHeight="1">
      <c r="B252" s="138"/>
      <c r="C252" s="161" t="s">
        <v>435</v>
      </c>
      <c r="D252" s="161" t="s">
        <v>173</v>
      </c>
      <c r="E252" s="162" t="s">
        <v>420</v>
      </c>
      <c r="F252" s="163" t="s">
        <v>421</v>
      </c>
      <c r="G252" s="164" t="s">
        <v>229</v>
      </c>
      <c r="H252" s="165">
        <v>2</v>
      </c>
      <c r="I252" s="166"/>
      <c r="J252" s="167">
        <f t="shared" si="10"/>
        <v>0</v>
      </c>
      <c r="K252" s="168"/>
      <c r="L252" s="169"/>
      <c r="M252" s="170" t="s">
        <v>1</v>
      </c>
      <c r="N252" s="171" t="s">
        <v>41</v>
      </c>
      <c r="P252" s="149">
        <f t="shared" si="11"/>
        <v>0</v>
      </c>
      <c r="Q252" s="149">
        <v>0</v>
      </c>
      <c r="R252" s="149">
        <f t="shared" si="12"/>
        <v>0</v>
      </c>
      <c r="S252" s="149">
        <v>0</v>
      </c>
      <c r="T252" s="150">
        <f t="shared" si="13"/>
        <v>0</v>
      </c>
      <c r="AR252" s="151" t="s">
        <v>404</v>
      </c>
      <c r="AT252" s="151" t="s">
        <v>173</v>
      </c>
      <c r="AU252" s="151" t="s">
        <v>145</v>
      </c>
      <c r="AY252" s="16" t="s">
        <v>137</v>
      </c>
      <c r="BE252" s="152">
        <f t="shared" si="14"/>
        <v>0</v>
      </c>
      <c r="BF252" s="152">
        <f t="shared" si="15"/>
        <v>0</v>
      </c>
      <c r="BG252" s="152">
        <f t="shared" si="16"/>
        <v>0</v>
      </c>
      <c r="BH252" s="152">
        <f t="shared" si="17"/>
        <v>0</v>
      </c>
      <c r="BI252" s="152">
        <f t="shared" si="18"/>
        <v>0</v>
      </c>
      <c r="BJ252" s="16" t="s">
        <v>145</v>
      </c>
      <c r="BK252" s="152">
        <f t="shared" si="19"/>
        <v>0</v>
      </c>
      <c r="BL252" s="16" t="s">
        <v>399</v>
      </c>
      <c r="BM252" s="151" t="s">
        <v>731</v>
      </c>
    </row>
    <row r="253" spans="2:65" s="1" customFormat="1" ht="16.5" customHeight="1">
      <c r="B253" s="138"/>
      <c r="C253" s="161" t="s">
        <v>439</v>
      </c>
      <c r="D253" s="161" t="s">
        <v>173</v>
      </c>
      <c r="E253" s="162" t="s">
        <v>424</v>
      </c>
      <c r="F253" s="163" t="s">
        <v>425</v>
      </c>
      <c r="G253" s="164" t="s">
        <v>229</v>
      </c>
      <c r="H253" s="165">
        <v>1</v>
      </c>
      <c r="I253" s="166"/>
      <c r="J253" s="167">
        <f t="shared" si="10"/>
        <v>0</v>
      </c>
      <c r="K253" s="168"/>
      <c r="L253" s="169"/>
      <c r="M253" s="170" t="s">
        <v>1</v>
      </c>
      <c r="N253" s="171" t="s">
        <v>41</v>
      </c>
      <c r="P253" s="149">
        <f t="shared" si="11"/>
        <v>0</v>
      </c>
      <c r="Q253" s="149">
        <v>0</v>
      </c>
      <c r="R253" s="149">
        <f t="shared" si="12"/>
        <v>0</v>
      </c>
      <c r="S253" s="149">
        <v>0</v>
      </c>
      <c r="T253" s="150">
        <f t="shared" si="13"/>
        <v>0</v>
      </c>
      <c r="AR253" s="151" t="s">
        <v>404</v>
      </c>
      <c r="AT253" s="151" t="s">
        <v>173</v>
      </c>
      <c r="AU253" s="151" t="s">
        <v>145</v>
      </c>
      <c r="AY253" s="16" t="s">
        <v>137</v>
      </c>
      <c r="BE253" s="152">
        <f t="shared" si="14"/>
        <v>0</v>
      </c>
      <c r="BF253" s="152">
        <f t="shared" si="15"/>
        <v>0</v>
      </c>
      <c r="BG253" s="152">
        <f t="shared" si="16"/>
        <v>0</v>
      </c>
      <c r="BH253" s="152">
        <f t="shared" si="17"/>
        <v>0</v>
      </c>
      <c r="BI253" s="152">
        <f t="shared" si="18"/>
        <v>0</v>
      </c>
      <c r="BJ253" s="16" t="s">
        <v>145</v>
      </c>
      <c r="BK253" s="152">
        <f t="shared" si="19"/>
        <v>0</v>
      </c>
      <c r="BL253" s="16" t="s">
        <v>399</v>
      </c>
      <c r="BM253" s="151" t="s">
        <v>732</v>
      </c>
    </row>
    <row r="254" spans="2:65" s="1" customFormat="1" ht="16.5" customHeight="1">
      <c r="B254" s="138"/>
      <c r="C254" s="161" t="s">
        <v>443</v>
      </c>
      <c r="D254" s="161" t="s">
        <v>173</v>
      </c>
      <c r="E254" s="162" t="s">
        <v>428</v>
      </c>
      <c r="F254" s="163" t="s">
        <v>429</v>
      </c>
      <c r="G254" s="164" t="s">
        <v>229</v>
      </c>
      <c r="H254" s="165">
        <v>1</v>
      </c>
      <c r="I254" s="166"/>
      <c r="J254" s="167">
        <f t="shared" si="10"/>
        <v>0</v>
      </c>
      <c r="K254" s="168"/>
      <c r="L254" s="169"/>
      <c r="M254" s="170" t="s">
        <v>1</v>
      </c>
      <c r="N254" s="171" t="s">
        <v>41</v>
      </c>
      <c r="P254" s="149">
        <f t="shared" si="11"/>
        <v>0</v>
      </c>
      <c r="Q254" s="149">
        <v>0</v>
      </c>
      <c r="R254" s="149">
        <f t="shared" si="12"/>
        <v>0</v>
      </c>
      <c r="S254" s="149">
        <v>0</v>
      </c>
      <c r="T254" s="150">
        <f t="shared" si="13"/>
        <v>0</v>
      </c>
      <c r="AR254" s="151" t="s">
        <v>404</v>
      </c>
      <c r="AT254" s="151" t="s">
        <v>173</v>
      </c>
      <c r="AU254" s="151" t="s">
        <v>145</v>
      </c>
      <c r="AY254" s="16" t="s">
        <v>137</v>
      </c>
      <c r="BE254" s="152">
        <f t="shared" si="14"/>
        <v>0</v>
      </c>
      <c r="BF254" s="152">
        <f t="shared" si="15"/>
        <v>0</v>
      </c>
      <c r="BG254" s="152">
        <f t="shared" si="16"/>
        <v>0</v>
      </c>
      <c r="BH254" s="152">
        <f t="shared" si="17"/>
        <v>0</v>
      </c>
      <c r="BI254" s="152">
        <f t="shared" si="18"/>
        <v>0</v>
      </c>
      <c r="BJ254" s="16" t="s">
        <v>145</v>
      </c>
      <c r="BK254" s="152">
        <f t="shared" si="19"/>
        <v>0</v>
      </c>
      <c r="BL254" s="16" t="s">
        <v>399</v>
      </c>
      <c r="BM254" s="151" t="s">
        <v>733</v>
      </c>
    </row>
    <row r="255" spans="2:65" s="1" customFormat="1" ht="16.5" customHeight="1">
      <c r="B255" s="138"/>
      <c r="C255" s="161" t="s">
        <v>447</v>
      </c>
      <c r="D255" s="161" t="s">
        <v>173</v>
      </c>
      <c r="E255" s="162" t="s">
        <v>432</v>
      </c>
      <c r="F255" s="163" t="s">
        <v>433</v>
      </c>
      <c r="G255" s="164" t="s">
        <v>229</v>
      </c>
      <c r="H255" s="165">
        <v>1</v>
      </c>
      <c r="I255" s="166"/>
      <c r="J255" s="167">
        <f t="shared" si="10"/>
        <v>0</v>
      </c>
      <c r="K255" s="168"/>
      <c r="L255" s="169"/>
      <c r="M255" s="170" t="s">
        <v>1</v>
      </c>
      <c r="N255" s="171" t="s">
        <v>41</v>
      </c>
      <c r="P255" s="149">
        <f t="shared" si="11"/>
        <v>0</v>
      </c>
      <c r="Q255" s="149">
        <v>0</v>
      </c>
      <c r="R255" s="149">
        <f t="shared" si="12"/>
        <v>0</v>
      </c>
      <c r="S255" s="149">
        <v>0</v>
      </c>
      <c r="T255" s="150">
        <f t="shared" si="13"/>
        <v>0</v>
      </c>
      <c r="AR255" s="151" t="s">
        <v>404</v>
      </c>
      <c r="AT255" s="151" t="s">
        <v>173</v>
      </c>
      <c r="AU255" s="151" t="s">
        <v>145</v>
      </c>
      <c r="AY255" s="16" t="s">
        <v>137</v>
      </c>
      <c r="BE255" s="152">
        <f t="shared" si="14"/>
        <v>0</v>
      </c>
      <c r="BF255" s="152">
        <f t="shared" si="15"/>
        <v>0</v>
      </c>
      <c r="BG255" s="152">
        <f t="shared" si="16"/>
        <v>0</v>
      </c>
      <c r="BH255" s="152">
        <f t="shared" si="17"/>
        <v>0</v>
      </c>
      <c r="BI255" s="152">
        <f t="shared" si="18"/>
        <v>0</v>
      </c>
      <c r="BJ255" s="16" t="s">
        <v>145</v>
      </c>
      <c r="BK255" s="152">
        <f t="shared" si="19"/>
        <v>0</v>
      </c>
      <c r="BL255" s="16" t="s">
        <v>399</v>
      </c>
      <c r="BM255" s="151" t="s">
        <v>734</v>
      </c>
    </row>
    <row r="256" spans="2:65" s="1" customFormat="1" ht="16.5" customHeight="1">
      <c r="B256" s="138"/>
      <c r="C256" s="139" t="s">
        <v>451</v>
      </c>
      <c r="D256" s="139" t="s">
        <v>140</v>
      </c>
      <c r="E256" s="140" t="s">
        <v>436</v>
      </c>
      <c r="F256" s="141" t="s">
        <v>437</v>
      </c>
      <c r="G256" s="142" t="s">
        <v>229</v>
      </c>
      <c r="H256" s="143">
        <v>60</v>
      </c>
      <c r="I256" s="144"/>
      <c r="J256" s="145">
        <f t="shared" si="10"/>
        <v>0</v>
      </c>
      <c r="K256" s="146"/>
      <c r="L256" s="31"/>
      <c r="M256" s="147" t="s">
        <v>1</v>
      </c>
      <c r="N256" s="148" t="s">
        <v>41</v>
      </c>
      <c r="P256" s="149">
        <f t="shared" si="11"/>
        <v>0</v>
      </c>
      <c r="Q256" s="149">
        <v>0</v>
      </c>
      <c r="R256" s="149">
        <f t="shared" si="12"/>
        <v>0</v>
      </c>
      <c r="S256" s="149">
        <v>0</v>
      </c>
      <c r="T256" s="150">
        <f t="shared" si="13"/>
        <v>0</v>
      </c>
      <c r="AR256" s="151" t="s">
        <v>399</v>
      </c>
      <c r="AT256" s="151" t="s">
        <v>140</v>
      </c>
      <c r="AU256" s="151" t="s">
        <v>145</v>
      </c>
      <c r="AY256" s="16" t="s">
        <v>137</v>
      </c>
      <c r="BE256" s="152">
        <f t="shared" si="14"/>
        <v>0</v>
      </c>
      <c r="BF256" s="152">
        <f t="shared" si="15"/>
        <v>0</v>
      </c>
      <c r="BG256" s="152">
        <f t="shared" si="16"/>
        <v>0</v>
      </c>
      <c r="BH256" s="152">
        <f t="shared" si="17"/>
        <v>0</v>
      </c>
      <c r="BI256" s="152">
        <f t="shared" si="18"/>
        <v>0</v>
      </c>
      <c r="BJ256" s="16" t="s">
        <v>145</v>
      </c>
      <c r="BK256" s="152">
        <f t="shared" si="19"/>
        <v>0</v>
      </c>
      <c r="BL256" s="16" t="s">
        <v>399</v>
      </c>
      <c r="BM256" s="151" t="s">
        <v>735</v>
      </c>
    </row>
    <row r="257" spans="2:65" s="1" customFormat="1" ht="16.5" customHeight="1">
      <c r="B257" s="138"/>
      <c r="C257" s="161" t="s">
        <v>399</v>
      </c>
      <c r="D257" s="161" t="s">
        <v>173</v>
      </c>
      <c r="E257" s="162" t="s">
        <v>440</v>
      </c>
      <c r="F257" s="163" t="s">
        <v>441</v>
      </c>
      <c r="G257" s="164" t="s">
        <v>229</v>
      </c>
      <c r="H257" s="165">
        <v>60</v>
      </c>
      <c r="I257" s="166"/>
      <c r="J257" s="167">
        <f t="shared" si="10"/>
        <v>0</v>
      </c>
      <c r="K257" s="168"/>
      <c r="L257" s="169"/>
      <c r="M257" s="170" t="s">
        <v>1</v>
      </c>
      <c r="N257" s="171" t="s">
        <v>41</v>
      </c>
      <c r="P257" s="149">
        <f t="shared" si="11"/>
        <v>0</v>
      </c>
      <c r="Q257" s="149">
        <v>0</v>
      </c>
      <c r="R257" s="149">
        <f t="shared" si="12"/>
        <v>0</v>
      </c>
      <c r="S257" s="149">
        <v>0</v>
      </c>
      <c r="T257" s="150">
        <f t="shared" si="13"/>
        <v>0</v>
      </c>
      <c r="AR257" s="151" t="s">
        <v>404</v>
      </c>
      <c r="AT257" s="151" t="s">
        <v>173</v>
      </c>
      <c r="AU257" s="151" t="s">
        <v>145</v>
      </c>
      <c r="AY257" s="16" t="s">
        <v>137</v>
      </c>
      <c r="BE257" s="152">
        <f t="shared" si="14"/>
        <v>0</v>
      </c>
      <c r="BF257" s="152">
        <f t="shared" si="15"/>
        <v>0</v>
      </c>
      <c r="BG257" s="152">
        <f t="shared" si="16"/>
        <v>0</v>
      </c>
      <c r="BH257" s="152">
        <f t="shared" si="17"/>
        <v>0</v>
      </c>
      <c r="BI257" s="152">
        <f t="shared" si="18"/>
        <v>0</v>
      </c>
      <c r="BJ257" s="16" t="s">
        <v>145</v>
      </c>
      <c r="BK257" s="152">
        <f t="shared" si="19"/>
        <v>0</v>
      </c>
      <c r="BL257" s="16" t="s">
        <v>399</v>
      </c>
      <c r="BM257" s="151" t="s">
        <v>736</v>
      </c>
    </row>
    <row r="258" spans="2:65" s="1" customFormat="1" ht="24.2" customHeight="1">
      <c r="B258" s="138"/>
      <c r="C258" s="139" t="s">
        <v>544</v>
      </c>
      <c r="D258" s="139" t="s">
        <v>140</v>
      </c>
      <c r="E258" s="140" t="s">
        <v>444</v>
      </c>
      <c r="F258" s="141" t="s">
        <v>445</v>
      </c>
      <c r="G258" s="142" t="s">
        <v>229</v>
      </c>
      <c r="H258" s="143">
        <v>7</v>
      </c>
      <c r="I258" s="144"/>
      <c r="J258" s="145">
        <f t="shared" si="10"/>
        <v>0</v>
      </c>
      <c r="K258" s="146"/>
      <c r="L258" s="31"/>
      <c r="M258" s="147" t="s">
        <v>1</v>
      </c>
      <c r="N258" s="148" t="s">
        <v>41</v>
      </c>
      <c r="P258" s="149">
        <f t="shared" si="11"/>
        <v>0</v>
      </c>
      <c r="Q258" s="149">
        <v>0</v>
      </c>
      <c r="R258" s="149">
        <f t="shared" si="12"/>
        <v>0</v>
      </c>
      <c r="S258" s="149">
        <v>0</v>
      </c>
      <c r="T258" s="150">
        <f t="shared" si="13"/>
        <v>0</v>
      </c>
      <c r="AR258" s="151" t="s">
        <v>399</v>
      </c>
      <c r="AT258" s="151" t="s">
        <v>140</v>
      </c>
      <c r="AU258" s="151" t="s">
        <v>145</v>
      </c>
      <c r="AY258" s="16" t="s">
        <v>137</v>
      </c>
      <c r="BE258" s="152">
        <f t="shared" si="14"/>
        <v>0</v>
      </c>
      <c r="BF258" s="152">
        <f t="shared" si="15"/>
        <v>0</v>
      </c>
      <c r="BG258" s="152">
        <f t="shared" si="16"/>
        <v>0</v>
      </c>
      <c r="BH258" s="152">
        <f t="shared" si="17"/>
        <v>0</v>
      </c>
      <c r="BI258" s="152">
        <f t="shared" si="18"/>
        <v>0</v>
      </c>
      <c r="BJ258" s="16" t="s">
        <v>145</v>
      </c>
      <c r="BK258" s="152">
        <f t="shared" si="19"/>
        <v>0</v>
      </c>
      <c r="BL258" s="16" t="s">
        <v>399</v>
      </c>
      <c r="BM258" s="151" t="s">
        <v>737</v>
      </c>
    </row>
    <row r="259" spans="2:65" s="1" customFormat="1" ht="16.5" customHeight="1">
      <c r="B259" s="138"/>
      <c r="C259" s="161" t="s">
        <v>546</v>
      </c>
      <c r="D259" s="161" t="s">
        <v>173</v>
      </c>
      <c r="E259" s="162" t="s">
        <v>547</v>
      </c>
      <c r="F259" s="163" t="s">
        <v>548</v>
      </c>
      <c r="G259" s="164" t="s">
        <v>229</v>
      </c>
      <c r="H259" s="165">
        <v>4</v>
      </c>
      <c r="I259" s="166"/>
      <c r="J259" s="167">
        <f t="shared" si="10"/>
        <v>0</v>
      </c>
      <c r="K259" s="168"/>
      <c r="L259" s="169"/>
      <c r="M259" s="170" t="s">
        <v>1</v>
      </c>
      <c r="N259" s="171" t="s">
        <v>41</v>
      </c>
      <c r="P259" s="149">
        <f t="shared" si="11"/>
        <v>0</v>
      </c>
      <c r="Q259" s="149">
        <v>0</v>
      </c>
      <c r="R259" s="149">
        <f t="shared" si="12"/>
        <v>0</v>
      </c>
      <c r="S259" s="149">
        <v>0</v>
      </c>
      <c r="T259" s="150">
        <f t="shared" si="13"/>
        <v>0</v>
      </c>
      <c r="AR259" s="151" t="s">
        <v>404</v>
      </c>
      <c r="AT259" s="151" t="s">
        <v>173</v>
      </c>
      <c r="AU259" s="151" t="s">
        <v>145</v>
      </c>
      <c r="AY259" s="16" t="s">
        <v>137</v>
      </c>
      <c r="BE259" s="152">
        <f t="shared" si="14"/>
        <v>0</v>
      </c>
      <c r="BF259" s="152">
        <f t="shared" si="15"/>
        <v>0</v>
      </c>
      <c r="BG259" s="152">
        <f t="shared" si="16"/>
        <v>0</v>
      </c>
      <c r="BH259" s="152">
        <f t="shared" si="17"/>
        <v>0</v>
      </c>
      <c r="BI259" s="152">
        <f t="shared" si="18"/>
        <v>0</v>
      </c>
      <c r="BJ259" s="16" t="s">
        <v>145</v>
      </c>
      <c r="BK259" s="152">
        <f t="shared" si="19"/>
        <v>0</v>
      </c>
      <c r="BL259" s="16" t="s">
        <v>399</v>
      </c>
      <c r="BM259" s="151" t="s">
        <v>738</v>
      </c>
    </row>
    <row r="260" spans="2:65" s="1" customFormat="1" ht="16.5" customHeight="1">
      <c r="B260" s="138"/>
      <c r="C260" s="161" t="s">
        <v>550</v>
      </c>
      <c r="D260" s="161" t="s">
        <v>173</v>
      </c>
      <c r="E260" s="162" t="s">
        <v>448</v>
      </c>
      <c r="F260" s="163" t="s">
        <v>449</v>
      </c>
      <c r="G260" s="164" t="s">
        <v>229</v>
      </c>
      <c r="H260" s="165">
        <v>1</v>
      </c>
      <c r="I260" s="166"/>
      <c r="J260" s="167">
        <f t="shared" si="10"/>
        <v>0</v>
      </c>
      <c r="K260" s="168"/>
      <c r="L260" s="169"/>
      <c r="M260" s="170" t="s">
        <v>1</v>
      </c>
      <c r="N260" s="171" t="s">
        <v>41</v>
      </c>
      <c r="P260" s="149">
        <f t="shared" si="11"/>
        <v>0</v>
      </c>
      <c r="Q260" s="149">
        <v>0</v>
      </c>
      <c r="R260" s="149">
        <f t="shared" si="12"/>
        <v>0</v>
      </c>
      <c r="S260" s="149">
        <v>0</v>
      </c>
      <c r="T260" s="150">
        <f t="shared" si="13"/>
        <v>0</v>
      </c>
      <c r="AR260" s="151" t="s">
        <v>404</v>
      </c>
      <c r="AT260" s="151" t="s">
        <v>173</v>
      </c>
      <c r="AU260" s="151" t="s">
        <v>145</v>
      </c>
      <c r="AY260" s="16" t="s">
        <v>137</v>
      </c>
      <c r="BE260" s="152">
        <f t="shared" si="14"/>
        <v>0</v>
      </c>
      <c r="BF260" s="152">
        <f t="shared" si="15"/>
        <v>0</v>
      </c>
      <c r="BG260" s="152">
        <f t="shared" si="16"/>
        <v>0</v>
      </c>
      <c r="BH260" s="152">
        <f t="shared" si="17"/>
        <v>0</v>
      </c>
      <c r="BI260" s="152">
        <f t="shared" si="18"/>
        <v>0</v>
      </c>
      <c r="BJ260" s="16" t="s">
        <v>145</v>
      </c>
      <c r="BK260" s="152">
        <f t="shared" si="19"/>
        <v>0</v>
      </c>
      <c r="BL260" s="16" t="s">
        <v>399</v>
      </c>
      <c r="BM260" s="151" t="s">
        <v>739</v>
      </c>
    </row>
    <row r="261" spans="2:65" s="1" customFormat="1" ht="16.5" customHeight="1">
      <c r="B261" s="138"/>
      <c r="C261" s="161" t="s">
        <v>552</v>
      </c>
      <c r="D261" s="161" t="s">
        <v>173</v>
      </c>
      <c r="E261" s="162" t="s">
        <v>452</v>
      </c>
      <c r="F261" s="163" t="s">
        <v>453</v>
      </c>
      <c r="G261" s="164" t="s">
        <v>229</v>
      </c>
      <c r="H261" s="165">
        <v>2</v>
      </c>
      <c r="I261" s="166"/>
      <c r="J261" s="167">
        <f t="shared" si="10"/>
        <v>0</v>
      </c>
      <c r="K261" s="168"/>
      <c r="L261" s="169"/>
      <c r="M261" s="170" t="s">
        <v>1</v>
      </c>
      <c r="N261" s="171" t="s">
        <v>41</v>
      </c>
      <c r="P261" s="149">
        <f t="shared" si="11"/>
        <v>0</v>
      </c>
      <c r="Q261" s="149">
        <v>0</v>
      </c>
      <c r="R261" s="149">
        <f t="shared" si="12"/>
        <v>0</v>
      </c>
      <c r="S261" s="149">
        <v>0</v>
      </c>
      <c r="T261" s="150">
        <f t="shared" si="13"/>
        <v>0</v>
      </c>
      <c r="AR261" s="151" t="s">
        <v>404</v>
      </c>
      <c r="AT261" s="151" t="s">
        <v>173</v>
      </c>
      <c r="AU261" s="151" t="s">
        <v>145</v>
      </c>
      <c r="AY261" s="16" t="s">
        <v>137</v>
      </c>
      <c r="BE261" s="152">
        <f t="shared" si="14"/>
        <v>0</v>
      </c>
      <c r="BF261" s="152">
        <f t="shared" si="15"/>
        <v>0</v>
      </c>
      <c r="BG261" s="152">
        <f t="shared" si="16"/>
        <v>0</v>
      </c>
      <c r="BH261" s="152">
        <f t="shared" si="17"/>
        <v>0</v>
      </c>
      <c r="BI261" s="152">
        <f t="shared" si="18"/>
        <v>0</v>
      </c>
      <c r="BJ261" s="16" t="s">
        <v>145</v>
      </c>
      <c r="BK261" s="152">
        <f t="shared" si="19"/>
        <v>0</v>
      </c>
      <c r="BL261" s="16" t="s">
        <v>399</v>
      </c>
      <c r="BM261" s="151" t="s">
        <v>740</v>
      </c>
    </row>
    <row r="262" spans="2:65" s="1" customFormat="1" ht="16.5" customHeight="1">
      <c r="B262" s="138"/>
      <c r="C262" s="139" t="s">
        <v>554</v>
      </c>
      <c r="D262" s="139" t="s">
        <v>140</v>
      </c>
      <c r="E262" s="140" t="s">
        <v>555</v>
      </c>
      <c r="F262" s="141" t="s">
        <v>556</v>
      </c>
      <c r="G262" s="142" t="s">
        <v>229</v>
      </c>
      <c r="H262" s="143">
        <v>4</v>
      </c>
      <c r="I262" s="144"/>
      <c r="J262" s="145">
        <f t="shared" si="10"/>
        <v>0</v>
      </c>
      <c r="K262" s="146"/>
      <c r="L262" s="31"/>
      <c r="M262" s="147" t="s">
        <v>1</v>
      </c>
      <c r="N262" s="148" t="s">
        <v>41</v>
      </c>
      <c r="P262" s="149">
        <f t="shared" si="11"/>
        <v>0</v>
      </c>
      <c r="Q262" s="149">
        <v>0</v>
      </c>
      <c r="R262" s="149">
        <f t="shared" si="12"/>
        <v>0</v>
      </c>
      <c r="S262" s="149">
        <v>0</v>
      </c>
      <c r="T262" s="150">
        <f t="shared" si="13"/>
        <v>0</v>
      </c>
      <c r="AR262" s="151" t="s">
        <v>399</v>
      </c>
      <c r="AT262" s="151" t="s">
        <v>140</v>
      </c>
      <c r="AU262" s="151" t="s">
        <v>145</v>
      </c>
      <c r="AY262" s="16" t="s">
        <v>137</v>
      </c>
      <c r="BE262" s="152">
        <f t="shared" si="14"/>
        <v>0</v>
      </c>
      <c r="BF262" s="152">
        <f t="shared" si="15"/>
        <v>0</v>
      </c>
      <c r="BG262" s="152">
        <f t="shared" si="16"/>
        <v>0</v>
      </c>
      <c r="BH262" s="152">
        <f t="shared" si="17"/>
        <v>0</v>
      </c>
      <c r="BI262" s="152">
        <f t="shared" si="18"/>
        <v>0</v>
      </c>
      <c r="BJ262" s="16" t="s">
        <v>145</v>
      </c>
      <c r="BK262" s="152">
        <f t="shared" si="19"/>
        <v>0</v>
      </c>
      <c r="BL262" s="16" t="s">
        <v>399</v>
      </c>
      <c r="BM262" s="151" t="s">
        <v>741</v>
      </c>
    </row>
    <row r="263" spans="2:65" s="1" customFormat="1" ht="16.5" customHeight="1">
      <c r="B263" s="138"/>
      <c r="C263" s="161" t="s">
        <v>558</v>
      </c>
      <c r="D263" s="161" t="s">
        <v>173</v>
      </c>
      <c r="E263" s="162" t="s">
        <v>559</v>
      </c>
      <c r="F263" s="163" t="s">
        <v>560</v>
      </c>
      <c r="G263" s="164" t="s">
        <v>229</v>
      </c>
      <c r="H263" s="165">
        <v>8</v>
      </c>
      <c r="I263" s="166"/>
      <c r="J263" s="167">
        <f t="shared" si="10"/>
        <v>0</v>
      </c>
      <c r="K263" s="168"/>
      <c r="L263" s="169"/>
      <c r="M263" s="170" t="s">
        <v>1</v>
      </c>
      <c r="N263" s="171" t="s">
        <v>41</v>
      </c>
      <c r="P263" s="149">
        <f t="shared" si="11"/>
        <v>0</v>
      </c>
      <c r="Q263" s="149">
        <v>0</v>
      </c>
      <c r="R263" s="149">
        <f t="shared" si="12"/>
        <v>0</v>
      </c>
      <c r="S263" s="149">
        <v>0</v>
      </c>
      <c r="T263" s="150">
        <f t="shared" si="13"/>
        <v>0</v>
      </c>
      <c r="AR263" s="151" t="s">
        <v>404</v>
      </c>
      <c r="AT263" s="151" t="s">
        <v>173</v>
      </c>
      <c r="AU263" s="151" t="s">
        <v>145</v>
      </c>
      <c r="AY263" s="16" t="s">
        <v>137</v>
      </c>
      <c r="BE263" s="152">
        <f t="shared" si="14"/>
        <v>0</v>
      </c>
      <c r="BF263" s="152">
        <f t="shared" si="15"/>
        <v>0</v>
      </c>
      <c r="BG263" s="152">
        <f t="shared" si="16"/>
        <v>0</v>
      </c>
      <c r="BH263" s="152">
        <f t="shared" si="17"/>
        <v>0</v>
      </c>
      <c r="BI263" s="152">
        <f t="shared" si="18"/>
        <v>0</v>
      </c>
      <c r="BJ263" s="16" t="s">
        <v>145</v>
      </c>
      <c r="BK263" s="152">
        <f t="shared" si="19"/>
        <v>0</v>
      </c>
      <c r="BL263" s="16" t="s">
        <v>399</v>
      </c>
      <c r="BM263" s="151" t="s">
        <v>742</v>
      </c>
    </row>
    <row r="264" spans="2:65" s="1" customFormat="1" ht="16.5" customHeight="1">
      <c r="B264" s="138"/>
      <c r="C264" s="161" t="s">
        <v>562</v>
      </c>
      <c r="D264" s="161" t="s">
        <v>173</v>
      </c>
      <c r="E264" s="162" t="s">
        <v>563</v>
      </c>
      <c r="F264" s="163" t="s">
        <v>564</v>
      </c>
      <c r="G264" s="164" t="s">
        <v>229</v>
      </c>
      <c r="H264" s="165">
        <v>4</v>
      </c>
      <c r="I264" s="166"/>
      <c r="J264" s="167">
        <f t="shared" si="10"/>
        <v>0</v>
      </c>
      <c r="K264" s="168"/>
      <c r="L264" s="169"/>
      <c r="M264" s="170" t="s">
        <v>1</v>
      </c>
      <c r="N264" s="171" t="s">
        <v>41</v>
      </c>
      <c r="P264" s="149">
        <f t="shared" si="11"/>
        <v>0</v>
      </c>
      <c r="Q264" s="149">
        <v>0</v>
      </c>
      <c r="R264" s="149">
        <f t="shared" si="12"/>
        <v>0</v>
      </c>
      <c r="S264" s="149">
        <v>0</v>
      </c>
      <c r="T264" s="150">
        <f t="shared" si="13"/>
        <v>0</v>
      </c>
      <c r="AR264" s="151" t="s">
        <v>404</v>
      </c>
      <c r="AT264" s="151" t="s">
        <v>173</v>
      </c>
      <c r="AU264" s="151" t="s">
        <v>145</v>
      </c>
      <c r="AY264" s="16" t="s">
        <v>137</v>
      </c>
      <c r="BE264" s="152">
        <f t="shared" si="14"/>
        <v>0</v>
      </c>
      <c r="BF264" s="152">
        <f t="shared" si="15"/>
        <v>0</v>
      </c>
      <c r="BG264" s="152">
        <f t="shared" si="16"/>
        <v>0</v>
      </c>
      <c r="BH264" s="152">
        <f t="shared" si="17"/>
        <v>0</v>
      </c>
      <c r="BI264" s="152">
        <f t="shared" si="18"/>
        <v>0</v>
      </c>
      <c r="BJ264" s="16" t="s">
        <v>145</v>
      </c>
      <c r="BK264" s="152">
        <f t="shared" si="19"/>
        <v>0</v>
      </c>
      <c r="BL264" s="16" t="s">
        <v>399</v>
      </c>
      <c r="BM264" s="151" t="s">
        <v>743</v>
      </c>
    </row>
    <row r="265" spans="2:65" s="1" customFormat="1" ht="21.75" customHeight="1">
      <c r="B265" s="138"/>
      <c r="C265" s="139" t="s">
        <v>566</v>
      </c>
      <c r="D265" s="139" t="s">
        <v>140</v>
      </c>
      <c r="E265" s="140" t="s">
        <v>567</v>
      </c>
      <c r="F265" s="141" t="s">
        <v>568</v>
      </c>
      <c r="G265" s="142" t="s">
        <v>229</v>
      </c>
      <c r="H265" s="143">
        <v>4</v>
      </c>
      <c r="I265" s="144"/>
      <c r="J265" s="145">
        <f t="shared" si="10"/>
        <v>0</v>
      </c>
      <c r="K265" s="146"/>
      <c r="L265" s="31"/>
      <c r="M265" s="147" t="s">
        <v>1</v>
      </c>
      <c r="N265" s="148" t="s">
        <v>41</v>
      </c>
      <c r="P265" s="149">
        <f t="shared" si="11"/>
        <v>0</v>
      </c>
      <c r="Q265" s="149">
        <v>0</v>
      </c>
      <c r="R265" s="149">
        <f t="shared" si="12"/>
        <v>0</v>
      </c>
      <c r="S265" s="149">
        <v>0</v>
      </c>
      <c r="T265" s="150">
        <f t="shared" si="13"/>
        <v>0</v>
      </c>
      <c r="AR265" s="151" t="s">
        <v>399</v>
      </c>
      <c r="AT265" s="151" t="s">
        <v>140</v>
      </c>
      <c r="AU265" s="151" t="s">
        <v>145</v>
      </c>
      <c r="AY265" s="16" t="s">
        <v>137</v>
      </c>
      <c r="BE265" s="152">
        <f t="shared" si="14"/>
        <v>0</v>
      </c>
      <c r="BF265" s="152">
        <f t="shared" si="15"/>
        <v>0</v>
      </c>
      <c r="BG265" s="152">
        <f t="shared" si="16"/>
        <v>0</v>
      </c>
      <c r="BH265" s="152">
        <f t="shared" si="17"/>
        <v>0</v>
      </c>
      <c r="BI265" s="152">
        <f t="shared" si="18"/>
        <v>0</v>
      </c>
      <c r="BJ265" s="16" t="s">
        <v>145</v>
      </c>
      <c r="BK265" s="152">
        <f t="shared" si="19"/>
        <v>0</v>
      </c>
      <c r="BL265" s="16" t="s">
        <v>399</v>
      </c>
      <c r="BM265" s="151" t="s">
        <v>744</v>
      </c>
    </row>
    <row r="266" spans="2:65" s="1" customFormat="1" ht="16.5" customHeight="1">
      <c r="B266" s="138"/>
      <c r="C266" s="161" t="s">
        <v>570</v>
      </c>
      <c r="D266" s="161" t="s">
        <v>173</v>
      </c>
      <c r="E266" s="162" t="s">
        <v>571</v>
      </c>
      <c r="F266" s="163" t="s">
        <v>572</v>
      </c>
      <c r="G266" s="164" t="s">
        <v>229</v>
      </c>
      <c r="H266" s="165">
        <v>4</v>
      </c>
      <c r="I266" s="166"/>
      <c r="J266" s="167">
        <f t="shared" si="10"/>
        <v>0</v>
      </c>
      <c r="K266" s="168"/>
      <c r="L266" s="169"/>
      <c r="M266" s="170" t="s">
        <v>1</v>
      </c>
      <c r="N266" s="171" t="s">
        <v>41</v>
      </c>
      <c r="P266" s="149">
        <f t="shared" si="11"/>
        <v>0</v>
      </c>
      <c r="Q266" s="149">
        <v>1.4999999999999999E-4</v>
      </c>
      <c r="R266" s="149">
        <f t="shared" si="12"/>
        <v>5.9999999999999995E-4</v>
      </c>
      <c r="S266" s="149">
        <v>0</v>
      </c>
      <c r="T266" s="150">
        <f t="shared" si="13"/>
        <v>0</v>
      </c>
      <c r="AR266" s="151" t="s">
        <v>404</v>
      </c>
      <c r="AT266" s="151" t="s">
        <v>173</v>
      </c>
      <c r="AU266" s="151" t="s">
        <v>145</v>
      </c>
      <c r="AY266" s="16" t="s">
        <v>137</v>
      </c>
      <c r="BE266" s="152">
        <f t="shared" si="14"/>
        <v>0</v>
      </c>
      <c r="BF266" s="152">
        <f t="shared" si="15"/>
        <v>0</v>
      </c>
      <c r="BG266" s="152">
        <f t="shared" si="16"/>
        <v>0</v>
      </c>
      <c r="BH266" s="152">
        <f t="shared" si="17"/>
        <v>0</v>
      </c>
      <c r="BI266" s="152">
        <f t="shared" si="18"/>
        <v>0</v>
      </c>
      <c r="BJ266" s="16" t="s">
        <v>145</v>
      </c>
      <c r="BK266" s="152">
        <f t="shared" si="19"/>
        <v>0</v>
      </c>
      <c r="BL266" s="16" t="s">
        <v>399</v>
      </c>
      <c r="BM266" s="151" t="s">
        <v>745</v>
      </c>
    </row>
    <row r="267" spans="2:65" s="1" customFormat="1" ht="24.2" customHeight="1">
      <c r="B267" s="138"/>
      <c r="C267" s="139" t="s">
        <v>574</v>
      </c>
      <c r="D267" s="139" t="s">
        <v>140</v>
      </c>
      <c r="E267" s="140" t="s">
        <v>575</v>
      </c>
      <c r="F267" s="141" t="s">
        <v>576</v>
      </c>
      <c r="G267" s="142" t="s">
        <v>229</v>
      </c>
      <c r="H267" s="143">
        <v>8</v>
      </c>
      <c r="I267" s="144"/>
      <c r="J267" s="145">
        <f t="shared" si="10"/>
        <v>0</v>
      </c>
      <c r="K267" s="146"/>
      <c r="L267" s="31"/>
      <c r="M267" s="147" t="s">
        <v>1</v>
      </c>
      <c r="N267" s="148" t="s">
        <v>41</v>
      </c>
      <c r="P267" s="149">
        <f t="shared" si="11"/>
        <v>0</v>
      </c>
      <c r="Q267" s="149">
        <v>0</v>
      </c>
      <c r="R267" s="149">
        <f t="shared" si="12"/>
        <v>0</v>
      </c>
      <c r="S267" s="149">
        <v>0</v>
      </c>
      <c r="T267" s="150">
        <f t="shared" si="13"/>
        <v>0</v>
      </c>
      <c r="AR267" s="151" t="s">
        <v>399</v>
      </c>
      <c r="AT267" s="151" t="s">
        <v>140</v>
      </c>
      <c r="AU267" s="151" t="s">
        <v>145</v>
      </c>
      <c r="AY267" s="16" t="s">
        <v>137</v>
      </c>
      <c r="BE267" s="152">
        <f t="shared" si="14"/>
        <v>0</v>
      </c>
      <c r="BF267" s="152">
        <f t="shared" si="15"/>
        <v>0</v>
      </c>
      <c r="BG267" s="152">
        <f t="shared" si="16"/>
        <v>0</v>
      </c>
      <c r="BH267" s="152">
        <f t="shared" si="17"/>
        <v>0</v>
      </c>
      <c r="BI267" s="152">
        <f t="shared" si="18"/>
        <v>0</v>
      </c>
      <c r="BJ267" s="16" t="s">
        <v>145</v>
      </c>
      <c r="BK267" s="152">
        <f t="shared" si="19"/>
        <v>0</v>
      </c>
      <c r="BL267" s="16" t="s">
        <v>399</v>
      </c>
      <c r="BM267" s="151" t="s">
        <v>746</v>
      </c>
    </row>
    <row r="268" spans="2:65" s="1" customFormat="1" ht="16.5" customHeight="1">
      <c r="B268" s="138"/>
      <c r="C268" s="161" t="s">
        <v>578</v>
      </c>
      <c r="D268" s="161" t="s">
        <v>173</v>
      </c>
      <c r="E268" s="162" t="s">
        <v>579</v>
      </c>
      <c r="F268" s="163" t="s">
        <v>580</v>
      </c>
      <c r="G268" s="164" t="s">
        <v>229</v>
      </c>
      <c r="H268" s="165">
        <v>8</v>
      </c>
      <c r="I268" s="166"/>
      <c r="J268" s="167">
        <f t="shared" si="10"/>
        <v>0</v>
      </c>
      <c r="K268" s="168"/>
      <c r="L268" s="169"/>
      <c r="M268" s="170" t="s">
        <v>1</v>
      </c>
      <c r="N268" s="171" t="s">
        <v>41</v>
      </c>
      <c r="P268" s="149">
        <f t="shared" si="11"/>
        <v>0</v>
      </c>
      <c r="Q268" s="149">
        <v>0</v>
      </c>
      <c r="R268" s="149">
        <f t="shared" si="12"/>
        <v>0</v>
      </c>
      <c r="S268" s="149">
        <v>0</v>
      </c>
      <c r="T268" s="150">
        <f t="shared" si="13"/>
        <v>0</v>
      </c>
      <c r="AR268" s="151" t="s">
        <v>404</v>
      </c>
      <c r="AT268" s="151" t="s">
        <v>173</v>
      </c>
      <c r="AU268" s="151" t="s">
        <v>145</v>
      </c>
      <c r="AY268" s="16" t="s">
        <v>137</v>
      </c>
      <c r="BE268" s="152">
        <f t="shared" si="14"/>
        <v>0</v>
      </c>
      <c r="BF268" s="152">
        <f t="shared" si="15"/>
        <v>0</v>
      </c>
      <c r="BG268" s="152">
        <f t="shared" si="16"/>
        <v>0</v>
      </c>
      <c r="BH268" s="152">
        <f t="shared" si="17"/>
        <v>0</v>
      </c>
      <c r="BI268" s="152">
        <f t="shared" si="18"/>
        <v>0</v>
      </c>
      <c r="BJ268" s="16" t="s">
        <v>145</v>
      </c>
      <c r="BK268" s="152">
        <f t="shared" si="19"/>
        <v>0</v>
      </c>
      <c r="BL268" s="16" t="s">
        <v>399</v>
      </c>
      <c r="BM268" s="151" t="s">
        <v>747</v>
      </c>
    </row>
    <row r="269" spans="2:65" s="1" customFormat="1" ht="16.5" customHeight="1">
      <c r="B269" s="138"/>
      <c r="C269" s="161" t="s">
        <v>582</v>
      </c>
      <c r="D269" s="161" t="s">
        <v>173</v>
      </c>
      <c r="E269" s="162" t="s">
        <v>583</v>
      </c>
      <c r="F269" s="163" t="s">
        <v>584</v>
      </c>
      <c r="G269" s="164" t="s">
        <v>229</v>
      </c>
      <c r="H269" s="165">
        <v>16</v>
      </c>
      <c r="I269" s="166"/>
      <c r="J269" s="167">
        <f t="shared" si="10"/>
        <v>0</v>
      </c>
      <c r="K269" s="168"/>
      <c r="L269" s="169"/>
      <c r="M269" s="170" t="s">
        <v>1</v>
      </c>
      <c r="N269" s="171" t="s">
        <v>41</v>
      </c>
      <c r="P269" s="149">
        <f t="shared" si="11"/>
        <v>0</v>
      </c>
      <c r="Q269" s="149">
        <v>0</v>
      </c>
      <c r="R269" s="149">
        <f t="shared" si="12"/>
        <v>0</v>
      </c>
      <c r="S269" s="149">
        <v>0</v>
      </c>
      <c r="T269" s="150">
        <f t="shared" si="13"/>
        <v>0</v>
      </c>
      <c r="AR269" s="151" t="s">
        <v>404</v>
      </c>
      <c r="AT269" s="151" t="s">
        <v>173</v>
      </c>
      <c r="AU269" s="151" t="s">
        <v>145</v>
      </c>
      <c r="AY269" s="16" t="s">
        <v>137</v>
      </c>
      <c r="BE269" s="152">
        <f t="shared" si="14"/>
        <v>0</v>
      </c>
      <c r="BF269" s="152">
        <f t="shared" si="15"/>
        <v>0</v>
      </c>
      <c r="BG269" s="152">
        <f t="shared" si="16"/>
        <v>0</v>
      </c>
      <c r="BH269" s="152">
        <f t="shared" si="17"/>
        <v>0</v>
      </c>
      <c r="BI269" s="152">
        <f t="shared" si="18"/>
        <v>0</v>
      </c>
      <c r="BJ269" s="16" t="s">
        <v>145</v>
      </c>
      <c r="BK269" s="152">
        <f t="shared" si="19"/>
        <v>0</v>
      </c>
      <c r="BL269" s="16" t="s">
        <v>399</v>
      </c>
      <c r="BM269" s="151" t="s">
        <v>748</v>
      </c>
    </row>
    <row r="270" spans="2:65" s="1" customFormat="1" ht="16.5" customHeight="1">
      <c r="B270" s="138"/>
      <c r="C270" s="161" t="s">
        <v>586</v>
      </c>
      <c r="D270" s="161" t="s">
        <v>173</v>
      </c>
      <c r="E270" s="162" t="s">
        <v>587</v>
      </c>
      <c r="F270" s="163" t="s">
        <v>588</v>
      </c>
      <c r="G270" s="164" t="s">
        <v>413</v>
      </c>
      <c r="H270" s="165">
        <v>9.8559999999999999</v>
      </c>
      <c r="I270" s="166"/>
      <c r="J270" s="167">
        <f t="shared" si="10"/>
        <v>0</v>
      </c>
      <c r="K270" s="168"/>
      <c r="L270" s="169"/>
      <c r="M270" s="170" t="s">
        <v>1</v>
      </c>
      <c r="N270" s="171" t="s">
        <v>41</v>
      </c>
      <c r="P270" s="149">
        <f t="shared" si="11"/>
        <v>0</v>
      </c>
      <c r="Q270" s="149">
        <v>0</v>
      </c>
      <c r="R270" s="149">
        <f t="shared" si="12"/>
        <v>0</v>
      </c>
      <c r="S270" s="149">
        <v>0</v>
      </c>
      <c r="T270" s="150">
        <f t="shared" si="13"/>
        <v>0</v>
      </c>
      <c r="AR270" s="151" t="s">
        <v>404</v>
      </c>
      <c r="AT270" s="151" t="s">
        <v>173</v>
      </c>
      <c r="AU270" s="151" t="s">
        <v>145</v>
      </c>
      <c r="AY270" s="16" t="s">
        <v>137</v>
      </c>
      <c r="BE270" s="152">
        <f t="shared" si="14"/>
        <v>0</v>
      </c>
      <c r="BF270" s="152">
        <f t="shared" si="15"/>
        <v>0</v>
      </c>
      <c r="BG270" s="152">
        <f t="shared" si="16"/>
        <v>0</v>
      </c>
      <c r="BH270" s="152">
        <f t="shared" si="17"/>
        <v>0</v>
      </c>
      <c r="BI270" s="152">
        <f t="shared" si="18"/>
        <v>0</v>
      </c>
      <c r="BJ270" s="16" t="s">
        <v>145</v>
      </c>
      <c r="BK270" s="152">
        <f t="shared" si="19"/>
        <v>0</v>
      </c>
      <c r="BL270" s="16" t="s">
        <v>399</v>
      </c>
      <c r="BM270" s="151" t="s">
        <v>749</v>
      </c>
    </row>
    <row r="271" spans="2:65" s="11" customFormat="1" ht="22.9" customHeight="1">
      <c r="B271" s="126"/>
      <c r="D271" s="127" t="s">
        <v>74</v>
      </c>
      <c r="E271" s="136" t="s">
        <v>455</v>
      </c>
      <c r="F271" s="136" t="s">
        <v>456</v>
      </c>
      <c r="I271" s="129"/>
      <c r="J271" s="137">
        <f>BK271</f>
        <v>0</v>
      </c>
      <c r="L271" s="126"/>
      <c r="M271" s="131"/>
      <c r="P271" s="132">
        <f>P272</f>
        <v>0</v>
      </c>
      <c r="R271" s="132">
        <f>R272</f>
        <v>0</v>
      </c>
      <c r="T271" s="133">
        <f>T272</f>
        <v>0</v>
      </c>
      <c r="AR271" s="127" t="s">
        <v>144</v>
      </c>
      <c r="AT271" s="134" t="s">
        <v>74</v>
      </c>
      <c r="AU271" s="134" t="s">
        <v>83</v>
      </c>
      <c r="AY271" s="127" t="s">
        <v>137</v>
      </c>
      <c r="BK271" s="135">
        <f>BK272</f>
        <v>0</v>
      </c>
    </row>
    <row r="272" spans="2:65" s="1" customFormat="1" ht="33" customHeight="1">
      <c r="B272" s="138"/>
      <c r="C272" s="139" t="s">
        <v>590</v>
      </c>
      <c r="D272" s="139" t="s">
        <v>140</v>
      </c>
      <c r="E272" s="140" t="s">
        <v>457</v>
      </c>
      <c r="F272" s="141" t="s">
        <v>458</v>
      </c>
      <c r="G272" s="142" t="s">
        <v>459</v>
      </c>
      <c r="H272" s="143">
        <v>15</v>
      </c>
      <c r="I272" s="144"/>
      <c r="J272" s="145">
        <f>ROUND(I272*H272,2)</f>
        <v>0</v>
      </c>
      <c r="K272" s="146"/>
      <c r="L272" s="31"/>
      <c r="M272" s="185" t="s">
        <v>1</v>
      </c>
      <c r="N272" s="186" t="s">
        <v>41</v>
      </c>
      <c r="O272" s="187"/>
      <c r="P272" s="188">
        <f>O272*H272</f>
        <v>0</v>
      </c>
      <c r="Q272" s="188">
        <v>0</v>
      </c>
      <c r="R272" s="188">
        <f>Q272*H272</f>
        <v>0</v>
      </c>
      <c r="S272" s="188">
        <v>0</v>
      </c>
      <c r="T272" s="189">
        <f>S272*H272</f>
        <v>0</v>
      </c>
      <c r="AR272" s="151" t="s">
        <v>460</v>
      </c>
      <c r="AT272" s="151" t="s">
        <v>140</v>
      </c>
      <c r="AU272" s="151" t="s">
        <v>145</v>
      </c>
      <c r="AY272" s="16" t="s">
        <v>137</v>
      </c>
      <c r="BE272" s="152">
        <f>IF(N272="základná",J272,0)</f>
        <v>0</v>
      </c>
      <c r="BF272" s="152">
        <f>IF(N272="znížená",J272,0)</f>
        <v>0</v>
      </c>
      <c r="BG272" s="152">
        <f>IF(N272="zákl. prenesená",J272,0)</f>
        <v>0</v>
      </c>
      <c r="BH272" s="152">
        <f>IF(N272="zníž. prenesená",J272,0)</f>
        <v>0</v>
      </c>
      <c r="BI272" s="152">
        <f>IF(N272="nulová",J272,0)</f>
        <v>0</v>
      </c>
      <c r="BJ272" s="16" t="s">
        <v>145</v>
      </c>
      <c r="BK272" s="152">
        <f>ROUND(I272*H272,2)</f>
        <v>0</v>
      </c>
      <c r="BL272" s="16" t="s">
        <v>460</v>
      </c>
      <c r="BM272" s="151" t="s">
        <v>750</v>
      </c>
    </row>
    <row r="273" spans="2:12" s="1" customFormat="1" ht="6.95" customHeight="1">
      <c r="B273" s="46"/>
      <c r="C273" s="47"/>
      <c r="D273" s="47"/>
      <c r="E273" s="47"/>
      <c r="F273" s="47"/>
      <c r="G273" s="47"/>
      <c r="H273" s="47"/>
      <c r="I273" s="47"/>
      <c r="J273" s="47"/>
      <c r="K273" s="47"/>
      <c r="L273" s="31"/>
    </row>
  </sheetData>
  <autoFilter ref="C130:K272" xr:uid="{00000000-0009-0000-0000-000004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73"/>
  <sheetViews>
    <sheetView showGridLines="0" topLeftCell="A227" workbookViewId="0">
      <selection activeCell="I251" sqref="I251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1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96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4.95" customHeight="1">
      <c r="B4" s="19"/>
      <c r="D4" s="20" t="s">
        <v>100</v>
      </c>
      <c r="L4" s="19"/>
      <c r="M4" s="90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16.5" customHeight="1">
      <c r="B7" s="19"/>
      <c r="E7" s="232" t="str">
        <f>'Rekapitulácia stavby'!K6</f>
        <v>Rekonštrukcia striech ubytovacích blokov a spojovacej chodby</v>
      </c>
      <c r="F7" s="233"/>
      <c r="G7" s="233"/>
      <c r="H7" s="233"/>
      <c r="L7" s="19"/>
    </row>
    <row r="8" spans="2:46" s="1" customFormat="1" ht="12" customHeight="1">
      <c r="B8" s="31"/>
      <c r="D8" s="26" t="s">
        <v>101</v>
      </c>
      <c r="L8" s="31"/>
    </row>
    <row r="9" spans="2:46" s="1" customFormat="1" ht="16.5" customHeight="1">
      <c r="B9" s="31"/>
      <c r="E9" s="190" t="s">
        <v>751</v>
      </c>
      <c r="F9" s="234"/>
      <c r="G9" s="234"/>
      <c r="H9" s="234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10. 4. 2024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">
        <v>1</v>
      </c>
      <c r="L14" s="31"/>
    </row>
    <row r="15" spans="2:46" s="1" customFormat="1" ht="18" customHeight="1">
      <c r="B15" s="31"/>
      <c r="E15" s="24" t="s">
        <v>25</v>
      </c>
      <c r="I15" s="26" t="s">
        <v>26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5" t="str">
        <f>'Rekapitulácia stavby'!E14</f>
        <v>Vyplň údaj</v>
      </c>
      <c r="F18" s="212"/>
      <c r="G18" s="212"/>
      <c r="H18" s="212"/>
      <c r="I18" s="26" t="s">
        <v>26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tr">
        <f>IF('Rekapitulácia stavby'!AN19="","",'Rekapitulácia stavby'!AN19)</f>
        <v/>
      </c>
      <c r="L23" s="31"/>
    </row>
    <row r="24" spans="2:12" s="1" customFormat="1" ht="18" customHeight="1">
      <c r="B24" s="31"/>
      <c r="E24" s="24" t="str">
        <f>IF('Rekapitulácia stavby'!E20="","",'Rekapitulácia stavby'!E20)</f>
        <v xml:space="preserve"> </v>
      </c>
      <c r="I24" s="26" t="s">
        <v>26</v>
      </c>
      <c r="J24" s="24" t="str">
        <f>IF('Rekapitulácia stavby'!AN20="","",'Rekapitulácia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16.5" customHeight="1">
      <c r="B27" s="91"/>
      <c r="E27" s="217" t="s">
        <v>1</v>
      </c>
      <c r="F27" s="217"/>
      <c r="G27" s="217"/>
      <c r="H27" s="217"/>
      <c r="L27" s="91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35</v>
      </c>
      <c r="J30" s="68">
        <f>ROUND(J131,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5" customHeight="1">
      <c r="B33" s="31"/>
      <c r="D33" s="57" t="s">
        <v>39</v>
      </c>
      <c r="E33" s="36" t="s">
        <v>40</v>
      </c>
      <c r="F33" s="93">
        <f>ROUND((SUM(BE131:BE272)),  2)</f>
        <v>0</v>
      </c>
      <c r="G33" s="94"/>
      <c r="H33" s="94"/>
      <c r="I33" s="95">
        <v>0.2</v>
      </c>
      <c r="J33" s="93">
        <f>ROUND(((SUM(BE131:BE272))*I33),  2)</f>
        <v>0</v>
      </c>
      <c r="L33" s="31"/>
    </row>
    <row r="34" spans="2:12" s="1" customFormat="1" ht="14.45" customHeight="1">
      <c r="B34" s="31"/>
      <c r="E34" s="36" t="s">
        <v>41</v>
      </c>
      <c r="F34" s="93">
        <f>ROUND((SUM(BF131:BF272)),  2)</f>
        <v>0</v>
      </c>
      <c r="G34" s="94"/>
      <c r="H34" s="94"/>
      <c r="I34" s="95">
        <v>0.2</v>
      </c>
      <c r="J34" s="93">
        <f>ROUND(((SUM(BF131:BF272))*I34),  2)</f>
        <v>0</v>
      </c>
      <c r="L34" s="31"/>
    </row>
    <row r="35" spans="2:12" s="1" customFormat="1" ht="14.45" hidden="1" customHeight="1">
      <c r="B35" s="31"/>
      <c r="E35" s="26" t="s">
        <v>42</v>
      </c>
      <c r="F35" s="96">
        <f>ROUND((SUM(BG131:BG272)),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43</v>
      </c>
      <c r="F36" s="96">
        <f>ROUND((SUM(BH131:BH272)),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44</v>
      </c>
      <c r="F37" s="93">
        <f>ROUND((SUM(BI131:BI272)),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45</v>
      </c>
      <c r="E39" s="59"/>
      <c r="F39" s="59"/>
      <c r="G39" s="100" t="s">
        <v>46</v>
      </c>
      <c r="H39" s="101" t="s">
        <v>47</v>
      </c>
      <c r="I39" s="59"/>
      <c r="J39" s="102">
        <f>SUM(J30:J37)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5" t="s">
        <v>50</v>
      </c>
      <c r="E61" s="33"/>
      <c r="F61" s="104" t="s">
        <v>51</v>
      </c>
      <c r="G61" s="45" t="s">
        <v>50</v>
      </c>
      <c r="H61" s="33"/>
      <c r="I61" s="33"/>
      <c r="J61" s="105" t="s">
        <v>51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5" t="s">
        <v>50</v>
      </c>
      <c r="E76" s="33"/>
      <c r="F76" s="104" t="s">
        <v>51</v>
      </c>
      <c r="G76" s="45" t="s">
        <v>50</v>
      </c>
      <c r="H76" s="33"/>
      <c r="I76" s="33"/>
      <c r="J76" s="105" t="s">
        <v>51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103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16.5" customHeight="1">
      <c r="B85" s="31"/>
      <c r="E85" s="232" t="str">
        <f>E7</f>
        <v>Rekonštrukcia striech ubytovacích blokov a spojovacej chodby</v>
      </c>
      <c r="F85" s="233"/>
      <c r="G85" s="233"/>
      <c r="H85" s="233"/>
      <c r="L85" s="31"/>
    </row>
    <row r="86" spans="2:47" s="1" customFormat="1" ht="12" customHeight="1">
      <c r="B86" s="31"/>
      <c r="C86" s="26" t="s">
        <v>101</v>
      </c>
      <c r="L86" s="31"/>
    </row>
    <row r="87" spans="2:47" s="1" customFormat="1" ht="16.5" customHeight="1">
      <c r="B87" s="31"/>
      <c r="E87" s="190" t="str">
        <f>E9</f>
        <v>03/2024-A9 - Blok A9</v>
      </c>
      <c r="F87" s="234"/>
      <c r="G87" s="234"/>
      <c r="H87" s="234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Tornaľa</v>
      </c>
      <c r="I89" s="26" t="s">
        <v>21</v>
      </c>
      <c r="J89" s="54" t="str">
        <f>IF(J12="","",J12)</f>
        <v>10. 4. 2024</v>
      </c>
      <c r="L89" s="31"/>
    </row>
    <row r="90" spans="2:47" s="1" customFormat="1" ht="6.95" customHeight="1">
      <c r="B90" s="31"/>
      <c r="L90" s="31"/>
    </row>
    <row r="91" spans="2:47" s="1" customFormat="1" ht="40.15" customHeight="1">
      <c r="B91" s="31"/>
      <c r="C91" s="26" t="s">
        <v>23</v>
      </c>
      <c r="F91" s="24" t="str">
        <f>E15</f>
        <v>DD a DSS Tornaľa</v>
      </c>
      <c r="I91" s="26" t="s">
        <v>29</v>
      </c>
      <c r="J91" s="29" t="str">
        <f>E21</f>
        <v>STAVOMAT RS s.r.o., Rimavská Sobota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104</v>
      </c>
      <c r="D94" s="98"/>
      <c r="E94" s="98"/>
      <c r="F94" s="98"/>
      <c r="G94" s="98"/>
      <c r="H94" s="98"/>
      <c r="I94" s="98"/>
      <c r="J94" s="107" t="s">
        <v>105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106</v>
      </c>
      <c r="J96" s="68">
        <f>J131</f>
        <v>0</v>
      </c>
      <c r="L96" s="31"/>
      <c r="AU96" s="16" t="s">
        <v>107</v>
      </c>
    </row>
    <row r="97" spans="2:12" s="8" customFormat="1" ht="24.95" customHeight="1">
      <c r="B97" s="109"/>
      <c r="D97" s="110" t="s">
        <v>108</v>
      </c>
      <c r="E97" s="111"/>
      <c r="F97" s="111"/>
      <c r="G97" s="111"/>
      <c r="H97" s="111"/>
      <c r="I97" s="111"/>
      <c r="J97" s="112">
        <f>J132</f>
        <v>0</v>
      </c>
      <c r="L97" s="109"/>
    </row>
    <row r="98" spans="2:12" s="9" customFormat="1" ht="19.899999999999999" customHeight="1">
      <c r="B98" s="113"/>
      <c r="D98" s="114" t="s">
        <v>109</v>
      </c>
      <c r="E98" s="115"/>
      <c r="F98" s="115"/>
      <c r="G98" s="115"/>
      <c r="H98" s="115"/>
      <c r="I98" s="115"/>
      <c r="J98" s="116">
        <f>J133</f>
        <v>0</v>
      </c>
      <c r="L98" s="113"/>
    </row>
    <row r="99" spans="2:12" s="9" customFormat="1" ht="19.899999999999999" customHeight="1">
      <c r="B99" s="113"/>
      <c r="D99" s="114" t="s">
        <v>110</v>
      </c>
      <c r="E99" s="115"/>
      <c r="F99" s="115"/>
      <c r="G99" s="115"/>
      <c r="H99" s="115"/>
      <c r="I99" s="115"/>
      <c r="J99" s="116">
        <f>J142</f>
        <v>0</v>
      </c>
      <c r="L99" s="113"/>
    </row>
    <row r="100" spans="2:12" s="9" customFormat="1" ht="19.899999999999999" customHeight="1">
      <c r="B100" s="113"/>
      <c r="D100" s="114" t="s">
        <v>111</v>
      </c>
      <c r="E100" s="115"/>
      <c r="F100" s="115"/>
      <c r="G100" s="115"/>
      <c r="H100" s="115"/>
      <c r="I100" s="115"/>
      <c r="J100" s="116">
        <f>J147</f>
        <v>0</v>
      </c>
      <c r="L100" s="113"/>
    </row>
    <row r="101" spans="2:12" s="9" customFormat="1" ht="19.899999999999999" customHeight="1">
      <c r="B101" s="113"/>
      <c r="D101" s="114" t="s">
        <v>112</v>
      </c>
      <c r="E101" s="115"/>
      <c r="F101" s="115"/>
      <c r="G101" s="115"/>
      <c r="H101" s="115"/>
      <c r="I101" s="115"/>
      <c r="J101" s="116">
        <f>J152</f>
        <v>0</v>
      </c>
      <c r="L101" s="113"/>
    </row>
    <row r="102" spans="2:12" s="9" customFormat="1" ht="19.899999999999999" customHeight="1">
      <c r="B102" s="113"/>
      <c r="D102" s="114" t="s">
        <v>113</v>
      </c>
      <c r="E102" s="115"/>
      <c r="F102" s="115"/>
      <c r="G102" s="115"/>
      <c r="H102" s="115"/>
      <c r="I102" s="115"/>
      <c r="J102" s="116">
        <f>J156</f>
        <v>0</v>
      </c>
      <c r="L102" s="113"/>
    </row>
    <row r="103" spans="2:12" s="8" customFormat="1" ht="24.95" customHeight="1">
      <c r="B103" s="109"/>
      <c r="D103" s="110" t="s">
        <v>114</v>
      </c>
      <c r="E103" s="111"/>
      <c r="F103" s="111"/>
      <c r="G103" s="111"/>
      <c r="H103" s="111"/>
      <c r="I103" s="111"/>
      <c r="J103" s="112">
        <f>J158</f>
        <v>0</v>
      </c>
      <c r="L103" s="109"/>
    </row>
    <row r="104" spans="2:12" s="9" customFormat="1" ht="19.899999999999999" customHeight="1">
      <c r="B104" s="113"/>
      <c r="D104" s="114" t="s">
        <v>115</v>
      </c>
      <c r="E104" s="115"/>
      <c r="F104" s="115"/>
      <c r="G104" s="115"/>
      <c r="H104" s="115"/>
      <c r="I104" s="115"/>
      <c r="J104" s="116">
        <f>J159</f>
        <v>0</v>
      </c>
      <c r="L104" s="113"/>
    </row>
    <row r="105" spans="2:12" s="9" customFormat="1" ht="19.899999999999999" customHeight="1">
      <c r="B105" s="113"/>
      <c r="D105" s="114" t="s">
        <v>116</v>
      </c>
      <c r="E105" s="115"/>
      <c r="F105" s="115"/>
      <c r="G105" s="115"/>
      <c r="H105" s="115"/>
      <c r="I105" s="115"/>
      <c r="J105" s="116">
        <f>J176</f>
        <v>0</v>
      </c>
      <c r="L105" s="113"/>
    </row>
    <row r="106" spans="2:12" s="9" customFormat="1" ht="19.899999999999999" customHeight="1">
      <c r="B106" s="113"/>
      <c r="D106" s="114" t="s">
        <v>117</v>
      </c>
      <c r="E106" s="115"/>
      <c r="F106" s="115"/>
      <c r="G106" s="115"/>
      <c r="H106" s="115"/>
      <c r="I106" s="115"/>
      <c r="J106" s="116">
        <f>J182</f>
        <v>0</v>
      </c>
      <c r="L106" s="113"/>
    </row>
    <row r="107" spans="2:12" s="9" customFormat="1" ht="19.899999999999999" customHeight="1">
      <c r="B107" s="113"/>
      <c r="D107" s="114" t="s">
        <v>118</v>
      </c>
      <c r="E107" s="115"/>
      <c r="F107" s="115"/>
      <c r="G107" s="115"/>
      <c r="H107" s="115"/>
      <c r="I107" s="115"/>
      <c r="J107" s="116">
        <f>J207</f>
        <v>0</v>
      </c>
      <c r="L107" s="113"/>
    </row>
    <row r="108" spans="2:12" s="9" customFormat="1" ht="19.899999999999999" customHeight="1">
      <c r="B108" s="113"/>
      <c r="D108" s="114" t="s">
        <v>119</v>
      </c>
      <c r="E108" s="115"/>
      <c r="F108" s="115"/>
      <c r="G108" s="115"/>
      <c r="H108" s="115"/>
      <c r="I108" s="115"/>
      <c r="J108" s="116">
        <f>J238</f>
        <v>0</v>
      </c>
      <c r="L108" s="113"/>
    </row>
    <row r="109" spans="2:12" s="8" customFormat="1" ht="24.95" customHeight="1">
      <c r="B109" s="109"/>
      <c r="D109" s="110" t="s">
        <v>120</v>
      </c>
      <c r="E109" s="111"/>
      <c r="F109" s="111"/>
      <c r="G109" s="111"/>
      <c r="H109" s="111"/>
      <c r="I109" s="111"/>
      <c r="J109" s="112">
        <f>J241</f>
        <v>0</v>
      </c>
      <c r="L109" s="109"/>
    </row>
    <row r="110" spans="2:12" s="9" customFormat="1" ht="19.899999999999999" customHeight="1">
      <c r="B110" s="113"/>
      <c r="D110" s="114" t="s">
        <v>121</v>
      </c>
      <c r="E110" s="115"/>
      <c r="F110" s="115"/>
      <c r="G110" s="115"/>
      <c r="H110" s="115"/>
      <c r="I110" s="115"/>
      <c r="J110" s="116">
        <f>J242</f>
        <v>0</v>
      </c>
      <c r="L110" s="113"/>
    </row>
    <row r="111" spans="2:12" s="9" customFormat="1" ht="19.899999999999999" customHeight="1">
      <c r="B111" s="113"/>
      <c r="D111" s="114" t="s">
        <v>122</v>
      </c>
      <c r="E111" s="115"/>
      <c r="F111" s="115"/>
      <c r="G111" s="115"/>
      <c r="H111" s="115"/>
      <c r="I111" s="115"/>
      <c r="J111" s="116">
        <f>J271</f>
        <v>0</v>
      </c>
      <c r="L111" s="113"/>
    </row>
    <row r="112" spans="2:12" s="1" customFormat="1" ht="21.75" customHeight="1">
      <c r="B112" s="31"/>
      <c r="L112" s="31"/>
    </row>
    <row r="113" spans="2:12" s="1" customFormat="1" ht="6.95" customHeight="1"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31"/>
    </row>
    <row r="117" spans="2:12" s="1" customFormat="1" ht="6.95" customHeight="1">
      <c r="B117" s="48"/>
      <c r="C117" s="49"/>
      <c r="D117" s="49"/>
      <c r="E117" s="49"/>
      <c r="F117" s="49"/>
      <c r="G117" s="49"/>
      <c r="H117" s="49"/>
      <c r="I117" s="49"/>
      <c r="J117" s="49"/>
      <c r="K117" s="49"/>
      <c r="L117" s="31"/>
    </row>
    <row r="118" spans="2:12" s="1" customFormat="1" ht="24.95" customHeight="1">
      <c r="B118" s="31"/>
      <c r="C118" s="20" t="s">
        <v>123</v>
      </c>
      <c r="L118" s="31"/>
    </row>
    <row r="119" spans="2:12" s="1" customFormat="1" ht="6.95" customHeight="1">
      <c r="B119" s="31"/>
      <c r="L119" s="31"/>
    </row>
    <row r="120" spans="2:12" s="1" customFormat="1" ht="12" customHeight="1">
      <c r="B120" s="31"/>
      <c r="C120" s="26" t="s">
        <v>15</v>
      </c>
      <c r="L120" s="31"/>
    </row>
    <row r="121" spans="2:12" s="1" customFormat="1" ht="16.5" customHeight="1">
      <c r="B121" s="31"/>
      <c r="E121" s="232" t="str">
        <f>E7</f>
        <v>Rekonštrukcia striech ubytovacích blokov a spojovacej chodby</v>
      </c>
      <c r="F121" s="233"/>
      <c r="G121" s="233"/>
      <c r="H121" s="233"/>
      <c r="L121" s="31"/>
    </row>
    <row r="122" spans="2:12" s="1" customFormat="1" ht="12" customHeight="1">
      <c r="B122" s="31"/>
      <c r="C122" s="26" t="s">
        <v>101</v>
      </c>
      <c r="L122" s="31"/>
    </row>
    <row r="123" spans="2:12" s="1" customFormat="1" ht="16.5" customHeight="1">
      <c r="B123" s="31"/>
      <c r="E123" s="190" t="str">
        <f>E9</f>
        <v>03/2024-A9 - Blok A9</v>
      </c>
      <c r="F123" s="234"/>
      <c r="G123" s="234"/>
      <c r="H123" s="234"/>
      <c r="L123" s="31"/>
    </row>
    <row r="124" spans="2:12" s="1" customFormat="1" ht="6.95" customHeight="1">
      <c r="B124" s="31"/>
      <c r="L124" s="31"/>
    </row>
    <row r="125" spans="2:12" s="1" customFormat="1" ht="12" customHeight="1">
      <c r="B125" s="31"/>
      <c r="C125" s="26" t="s">
        <v>19</v>
      </c>
      <c r="F125" s="24" t="str">
        <f>F12</f>
        <v>Tornaľa</v>
      </c>
      <c r="I125" s="26" t="s">
        <v>21</v>
      </c>
      <c r="J125" s="54" t="str">
        <f>IF(J12="","",J12)</f>
        <v>10. 4. 2024</v>
      </c>
      <c r="L125" s="31"/>
    </row>
    <row r="126" spans="2:12" s="1" customFormat="1" ht="6.95" customHeight="1">
      <c r="B126" s="31"/>
      <c r="L126" s="31"/>
    </row>
    <row r="127" spans="2:12" s="1" customFormat="1" ht="40.15" customHeight="1">
      <c r="B127" s="31"/>
      <c r="C127" s="26" t="s">
        <v>23</v>
      </c>
      <c r="F127" s="24" t="str">
        <f>E15</f>
        <v>DD a DSS Tornaľa</v>
      </c>
      <c r="I127" s="26" t="s">
        <v>29</v>
      </c>
      <c r="J127" s="29" t="str">
        <f>E21</f>
        <v>STAVOMAT RS s.r.o., Rimavská Sobota</v>
      </c>
      <c r="L127" s="31"/>
    </row>
    <row r="128" spans="2:12" s="1" customFormat="1" ht="15.2" customHeight="1">
      <c r="B128" s="31"/>
      <c r="C128" s="26" t="s">
        <v>27</v>
      </c>
      <c r="F128" s="24" t="str">
        <f>IF(E18="","",E18)</f>
        <v>Vyplň údaj</v>
      </c>
      <c r="I128" s="26" t="s">
        <v>32</v>
      </c>
      <c r="J128" s="29" t="str">
        <f>E24</f>
        <v xml:space="preserve"> </v>
      </c>
      <c r="L128" s="31"/>
    </row>
    <row r="129" spans="2:65" s="1" customFormat="1" ht="10.35" customHeight="1">
      <c r="B129" s="31"/>
      <c r="L129" s="31"/>
    </row>
    <row r="130" spans="2:65" s="10" customFormat="1" ht="29.25" customHeight="1">
      <c r="B130" s="117"/>
      <c r="C130" s="118" t="s">
        <v>124</v>
      </c>
      <c r="D130" s="119" t="s">
        <v>60</v>
      </c>
      <c r="E130" s="119" t="s">
        <v>56</v>
      </c>
      <c r="F130" s="119" t="s">
        <v>57</v>
      </c>
      <c r="G130" s="119" t="s">
        <v>125</v>
      </c>
      <c r="H130" s="119" t="s">
        <v>126</v>
      </c>
      <c r="I130" s="119" t="s">
        <v>127</v>
      </c>
      <c r="J130" s="120" t="s">
        <v>105</v>
      </c>
      <c r="K130" s="121" t="s">
        <v>128</v>
      </c>
      <c r="L130" s="117"/>
      <c r="M130" s="61" t="s">
        <v>1</v>
      </c>
      <c r="N130" s="62" t="s">
        <v>39</v>
      </c>
      <c r="O130" s="62" t="s">
        <v>129</v>
      </c>
      <c r="P130" s="62" t="s">
        <v>130</v>
      </c>
      <c r="Q130" s="62" t="s">
        <v>131</v>
      </c>
      <c r="R130" s="62" t="s">
        <v>132</v>
      </c>
      <c r="S130" s="62" t="s">
        <v>133</v>
      </c>
      <c r="T130" s="63" t="s">
        <v>134</v>
      </c>
    </row>
    <row r="131" spans="2:65" s="1" customFormat="1" ht="22.9" customHeight="1">
      <c r="B131" s="31"/>
      <c r="C131" s="66" t="s">
        <v>106</v>
      </c>
      <c r="J131" s="122">
        <f>BK131</f>
        <v>0</v>
      </c>
      <c r="L131" s="31"/>
      <c r="M131" s="64"/>
      <c r="N131" s="55"/>
      <c r="O131" s="55"/>
      <c r="P131" s="123">
        <f>P132+P158+P241</f>
        <v>0</v>
      </c>
      <c r="Q131" s="55"/>
      <c r="R131" s="123">
        <f>R132+R158+R241</f>
        <v>36.337738436900004</v>
      </c>
      <c r="S131" s="55"/>
      <c r="T131" s="124">
        <f>T132+T158+T241</f>
        <v>2.5637512500000001</v>
      </c>
      <c r="AT131" s="16" t="s">
        <v>74</v>
      </c>
      <c r="AU131" s="16" t="s">
        <v>107</v>
      </c>
      <c r="BK131" s="125">
        <f>BK132+BK158+BK241</f>
        <v>0</v>
      </c>
    </row>
    <row r="132" spans="2:65" s="11" customFormat="1" ht="25.9" customHeight="1">
      <c r="B132" s="126"/>
      <c r="D132" s="127" t="s">
        <v>74</v>
      </c>
      <c r="E132" s="128" t="s">
        <v>135</v>
      </c>
      <c r="F132" s="128" t="s">
        <v>136</v>
      </c>
      <c r="I132" s="129"/>
      <c r="J132" s="130">
        <f>BK132</f>
        <v>0</v>
      </c>
      <c r="L132" s="126"/>
      <c r="M132" s="131"/>
      <c r="P132" s="132">
        <f>P133+P142+P147+P152+P156</f>
        <v>0</v>
      </c>
      <c r="R132" s="132">
        <f>R133+R142+R147+R152+R156</f>
        <v>24.816373520260001</v>
      </c>
      <c r="T132" s="133">
        <f>T133+T142+T147+T152+T156</f>
        <v>0</v>
      </c>
      <c r="AR132" s="127" t="s">
        <v>83</v>
      </c>
      <c r="AT132" s="134" t="s">
        <v>74</v>
      </c>
      <c r="AU132" s="134" t="s">
        <v>75</v>
      </c>
      <c r="AY132" s="127" t="s">
        <v>137</v>
      </c>
      <c r="BK132" s="135">
        <f>BK133+BK142+BK147+BK152+BK156</f>
        <v>0</v>
      </c>
    </row>
    <row r="133" spans="2:65" s="11" customFormat="1" ht="22.9" customHeight="1">
      <c r="B133" s="126"/>
      <c r="D133" s="127" t="s">
        <v>74</v>
      </c>
      <c r="E133" s="136" t="s">
        <v>138</v>
      </c>
      <c r="F133" s="136" t="s">
        <v>139</v>
      </c>
      <c r="I133" s="129"/>
      <c r="J133" s="137">
        <f>BK133</f>
        <v>0</v>
      </c>
      <c r="L133" s="126"/>
      <c r="M133" s="131"/>
      <c r="P133" s="132">
        <f>SUM(P134:P141)</f>
        <v>0</v>
      </c>
      <c r="R133" s="132">
        <f>SUM(R134:R141)</f>
        <v>15.881977270260002</v>
      </c>
      <c r="T133" s="133">
        <f>SUM(T134:T141)</f>
        <v>0</v>
      </c>
      <c r="AR133" s="127" t="s">
        <v>83</v>
      </c>
      <c r="AT133" s="134" t="s">
        <v>74</v>
      </c>
      <c r="AU133" s="134" t="s">
        <v>83</v>
      </c>
      <c r="AY133" s="127" t="s">
        <v>137</v>
      </c>
      <c r="BK133" s="135">
        <f>SUM(BK134:BK141)</f>
        <v>0</v>
      </c>
    </row>
    <row r="134" spans="2:65" s="1" customFormat="1" ht="24.2" customHeight="1">
      <c r="B134" s="138"/>
      <c r="C134" s="139" t="s">
        <v>83</v>
      </c>
      <c r="D134" s="139" t="s">
        <v>140</v>
      </c>
      <c r="E134" s="140" t="s">
        <v>141</v>
      </c>
      <c r="F134" s="141" t="s">
        <v>142</v>
      </c>
      <c r="G134" s="142" t="s">
        <v>143</v>
      </c>
      <c r="H134" s="143">
        <v>5.3630000000000004</v>
      </c>
      <c r="I134" s="144"/>
      <c r="J134" s="145">
        <f>ROUND(I134*H134,2)</f>
        <v>0</v>
      </c>
      <c r="K134" s="146"/>
      <c r="L134" s="31"/>
      <c r="M134" s="147" t="s">
        <v>1</v>
      </c>
      <c r="N134" s="148" t="s">
        <v>41</v>
      </c>
      <c r="P134" s="149">
        <f>O134*H134</f>
        <v>0</v>
      </c>
      <c r="Q134" s="149">
        <v>2.2119</v>
      </c>
      <c r="R134" s="149">
        <f>Q134*H134</f>
        <v>11.8624197</v>
      </c>
      <c r="S134" s="149">
        <v>0</v>
      </c>
      <c r="T134" s="150">
        <f>S134*H134</f>
        <v>0</v>
      </c>
      <c r="AR134" s="151" t="s">
        <v>144</v>
      </c>
      <c r="AT134" s="151" t="s">
        <v>140</v>
      </c>
      <c r="AU134" s="151" t="s">
        <v>145</v>
      </c>
      <c r="AY134" s="16" t="s">
        <v>137</v>
      </c>
      <c r="BE134" s="152">
        <f>IF(N134="základná",J134,0)</f>
        <v>0</v>
      </c>
      <c r="BF134" s="152">
        <f>IF(N134="znížená",J134,0)</f>
        <v>0</v>
      </c>
      <c r="BG134" s="152">
        <f>IF(N134="zákl. prenesená",J134,0)</f>
        <v>0</v>
      </c>
      <c r="BH134" s="152">
        <f>IF(N134="zníž. prenesená",J134,0)</f>
        <v>0</v>
      </c>
      <c r="BI134" s="152">
        <f>IF(N134="nulová",J134,0)</f>
        <v>0</v>
      </c>
      <c r="BJ134" s="16" t="s">
        <v>145</v>
      </c>
      <c r="BK134" s="152">
        <f>ROUND(I134*H134,2)</f>
        <v>0</v>
      </c>
      <c r="BL134" s="16" t="s">
        <v>144</v>
      </c>
      <c r="BM134" s="151" t="s">
        <v>752</v>
      </c>
    </row>
    <row r="135" spans="2:65" s="12" customFormat="1" ht="22.5">
      <c r="B135" s="153"/>
      <c r="D135" s="154" t="s">
        <v>147</v>
      </c>
      <c r="E135" s="155" t="s">
        <v>1</v>
      </c>
      <c r="F135" s="156" t="s">
        <v>148</v>
      </c>
      <c r="H135" s="157">
        <v>5.3630000000000004</v>
      </c>
      <c r="I135" s="158"/>
      <c r="L135" s="153"/>
      <c r="M135" s="159"/>
      <c r="T135" s="160"/>
      <c r="AT135" s="155" t="s">
        <v>147</v>
      </c>
      <c r="AU135" s="155" t="s">
        <v>145</v>
      </c>
      <c r="AV135" s="12" t="s">
        <v>145</v>
      </c>
      <c r="AW135" s="12" t="s">
        <v>31</v>
      </c>
      <c r="AX135" s="12" t="s">
        <v>83</v>
      </c>
      <c r="AY135" s="155" t="s">
        <v>137</v>
      </c>
    </row>
    <row r="136" spans="2:65" s="1" customFormat="1" ht="24.2" customHeight="1">
      <c r="B136" s="138"/>
      <c r="C136" s="139" t="s">
        <v>145</v>
      </c>
      <c r="D136" s="139" t="s">
        <v>140</v>
      </c>
      <c r="E136" s="140" t="s">
        <v>149</v>
      </c>
      <c r="F136" s="141" t="s">
        <v>150</v>
      </c>
      <c r="G136" s="142" t="s">
        <v>151</v>
      </c>
      <c r="H136" s="143">
        <v>38.201999999999998</v>
      </c>
      <c r="I136" s="144"/>
      <c r="J136" s="145">
        <f>ROUND(I136*H136,2)</f>
        <v>0</v>
      </c>
      <c r="K136" s="146"/>
      <c r="L136" s="31"/>
      <c r="M136" s="147" t="s">
        <v>1</v>
      </c>
      <c r="N136" s="148" t="s">
        <v>41</v>
      </c>
      <c r="P136" s="149">
        <f>O136*H136</f>
        <v>0</v>
      </c>
      <c r="Q136" s="149">
        <v>3.96E-3</v>
      </c>
      <c r="R136" s="149">
        <f>Q136*H136</f>
        <v>0.15127991999999998</v>
      </c>
      <c r="S136" s="149">
        <v>0</v>
      </c>
      <c r="T136" s="150">
        <f>S136*H136</f>
        <v>0</v>
      </c>
      <c r="AR136" s="151" t="s">
        <v>144</v>
      </c>
      <c r="AT136" s="151" t="s">
        <v>140</v>
      </c>
      <c r="AU136" s="151" t="s">
        <v>145</v>
      </c>
      <c r="AY136" s="16" t="s">
        <v>137</v>
      </c>
      <c r="BE136" s="152">
        <f>IF(N136="základná",J136,0)</f>
        <v>0</v>
      </c>
      <c r="BF136" s="152">
        <f>IF(N136="znížená",J136,0)</f>
        <v>0</v>
      </c>
      <c r="BG136" s="152">
        <f>IF(N136="zákl. prenesená",J136,0)</f>
        <v>0</v>
      </c>
      <c r="BH136" s="152">
        <f>IF(N136="zníž. prenesená",J136,0)</f>
        <v>0</v>
      </c>
      <c r="BI136" s="152">
        <f>IF(N136="nulová",J136,0)</f>
        <v>0</v>
      </c>
      <c r="BJ136" s="16" t="s">
        <v>145</v>
      </c>
      <c r="BK136" s="152">
        <f>ROUND(I136*H136,2)</f>
        <v>0</v>
      </c>
      <c r="BL136" s="16" t="s">
        <v>144</v>
      </c>
      <c r="BM136" s="151" t="s">
        <v>753</v>
      </c>
    </row>
    <row r="137" spans="2:65" s="12" customFormat="1" ht="11.25">
      <c r="B137" s="153"/>
      <c r="D137" s="154" t="s">
        <v>147</v>
      </c>
      <c r="E137" s="155" t="s">
        <v>1</v>
      </c>
      <c r="F137" s="156" t="s">
        <v>153</v>
      </c>
      <c r="H137" s="157">
        <v>38.201999999999998</v>
      </c>
      <c r="I137" s="158"/>
      <c r="L137" s="153"/>
      <c r="M137" s="159"/>
      <c r="T137" s="160"/>
      <c r="AT137" s="155" t="s">
        <v>147</v>
      </c>
      <c r="AU137" s="155" t="s">
        <v>145</v>
      </c>
      <c r="AV137" s="12" t="s">
        <v>145</v>
      </c>
      <c r="AW137" s="12" t="s">
        <v>31</v>
      </c>
      <c r="AX137" s="12" t="s">
        <v>83</v>
      </c>
      <c r="AY137" s="155" t="s">
        <v>137</v>
      </c>
    </row>
    <row r="138" spans="2:65" s="1" customFormat="1" ht="24.2" customHeight="1">
      <c r="B138" s="138"/>
      <c r="C138" s="139" t="s">
        <v>138</v>
      </c>
      <c r="D138" s="139" t="s">
        <v>140</v>
      </c>
      <c r="E138" s="140" t="s">
        <v>154</v>
      </c>
      <c r="F138" s="141" t="s">
        <v>155</v>
      </c>
      <c r="G138" s="142" t="s">
        <v>151</v>
      </c>
      <c r="H138" s="143">
        <v>38.201999999999998</v>
      </c>
      <c r="I138" s="144"/>
      <c r="J138" s="145">
        <f>ROUND(I138*H138,2)</f>
        <v>0</v>
      </c>
      <c r="K138" s="146"/>
      <c r="L138" s="31"/>
      <c r="M138" s="147" t="s">
        <v>1</v>
      </c>
      <c r="N138" s="148" t="s">
        <v>41</v>
      </c>
      <c r="P138" s="149">
        <f>O138*H138</f>
        <v>0</v>
      </c>
      <c r="Q138" s="149">
        <v>0</v>
      </c>
      <c r="R138" s="149">
        <f>Q138*H138</f>
        <v>0</v>
      </c>
      <c r="S138" s="149">
        <v>0</v>
      </c>
      <c r="T138" s="150">
        <f>S138*H138</f>
        <v>0</v>
      </c>
      <c r="AR138" s="151" t="s">
        <v>144</v>
      </c>
      <c r="AT138" s="151" t="s">
        <v>140</v>
      </c>
      <c r="AU138" s="151" t="s">
        <v>145</v>
      </c>
      <c r="AY138" s="16" t="s">
        <v>137</v>
      </c>
      <c r="BE138" s="152">
        <f>IF(N138="základná",J138,0)</f>
        <v>0</v>
      </c>
      <c r="BF138" s="152">
        <f>IF(N138="znížená",J138,0)</f>
        <v>0</v>
      </c>
      <c r="BG138" s="152">
        <f>IF(N138="zákl. prenesená",J138,0)</f>
        <v>0</v>
      </c>
      <c r="BH138" s="152">
        <f>IF(N138="zníž. prenesená",J138,0)</f>
        <v>0</v>
      </c>
      <c r="BI138" s="152">
        <f>IF(N138="nulová",J138,0)</f>
        <v>0</v>
      </c>
      <c r="BJ138" s="16" t="s">
        <v>145</v>
      </c>
      <c r="BK138" s="152">
        <f>ROUND(I138*H138,2)</f>
        <v>0</v>
      </c>
      <c r="BL138" s="16" t="s">
        <v>144</v>
      </c>
      <c r="BM138" s="151" t="s">
        <v>754</v>
      </c>
    </row>
    <row r="139" spans="2:65" s="1" customFormat="1" ht="16.5" customHeight="1">
      <c r="B139" s="138"/>
      <c r="C139" s="139" t="s">
        <v>144</v>
      </c>
      <c r="D139" s="139" t="s">
        <v>140</v>
      </c>
      <c r="E139" s="140" t="s">
        <v>157</v>
      </c>
      <c r="F139" s="141" t="s">
        <v>158</v>
      </c>
      <c r="G139" s="142" t="s">
        <v>159</v>
      </c>
      <c r="H139" s="143">
        <v>0.42899999999999999</v>
      </c>
      <c r="I139" s="144"/>
      <c r="J139" s="145">
        <f>ROUND(I139*H139,2)</f>
        <v>0</v>
      </c>
      <c r="K139" s="146"/>
      <c r="L139" s="31"/>
      <c r="M139" s="147" t="s">
        <v>1</v>
      </c>
      <c r="N139" s="148" t="s">
        <v>41</v>
      </c>
      <c r="P139" s="149">
        <f>O139*H139</f>
        <v>0</v>
      </c>
      <c r="Q139" s="149">
        <v>1.0152039399999999</v>
      </c>
      <c r="R139" s="149">
        <f>Q139*H139</f>
        <v>0.43552249025999995</v>
      </c>
      <c r="S139" s="149">
        <v>0</v>
      </c>
      <c r="T139" s="150">
        <f>S139*H139</f>
        <v>0</v>
      </c>
      <c r="AR139" s="151" t="s">
        <v>144</v>
      </c>
      <c r="AT139" s="151" t="s">
        <v>140</v>
      </c>
      <c r="AU139" s="151" t="s">
        <v>145</v>
      </c>
      <c r="AY139" s="16" t="s">
        <v>137</v>
      </c>
      <c r="BE139" s="152">
        <f>IF(N139="základná",J139,0)</f>
        <v>0</v>
      </c>
      <c r="BF139" s="152">
        <f>IF(N139="znížená",J139,0)</f>
        <v>0</v>
      </c>
      <c r="BG139" s="152">
        <f>IF(N139="zákl. prenesená",J139,0)</f>
        <v>0</v>
      </c>
      <c r="BH139" s="152">
        <f>IF(N139="zníž. prenesená",J139,0)</f>
        <v>0</v>
      </c>
      <c r="BI139" s="152">
        <f>IF(N139="nulová",J139,0)</f>
        <v>0</v>
      </c>
      <c r="BJ139" s="16" t="s">
        <v>145</v>
      </c>
      <c r="BK139" s="152">
        <f>ROUND(I139*H139,2)</f>
        <v>0</v>
      </c>
      <c r="BL139" s="16" t="s">
        <v>144</v>
      </c>
      <c r="BM139" s="151" t="s">
        <v>755</v>
      </c>
    </row>
    <row r="140" spans="2:65" s="1" customFormat="1" ht="33" customHeight="1">
      <c r="B140" s="138"/>
      <c r="C140" s="139" t="s">
        <v>161</v>
      </c>
      <c r="D140" s="139" t="s">
        <v>140</v>
      </c>
      <c r="E140" s="140" t="s">
        <v>162</v>
      </c>
      <c r="F140" s="141" t="s">
        <v>163</v>
      </c>
      <c r="G140" s="142" t="s">
        <v>151</v>
      </c>
      <c r="H140" s="143">
        <v>30.859000000000002</v>
      </c>
      <c r="I140" s="144"/>
      <c r="J140" s="145">
        <f>ROUND(I140*H140,2)</f>
        <v>0</v>
      </c>
      <c r="K140" s="146"/>
      <c r="L140" s="31"/>
      <c r="M140" s="147" t="s">
        <v>1</v>
      </c>
      <c r="N140" s="148" t="s">
        <v>41</v>
      </c>
      <c r="P140" s="149">
        <f>O140*H140</f>
        <v>0</v>
      </c>
      <c r="Q140" s="149">
        <v>0.11124000000000001</v>
      </c>
      <c r="R140" s="149">
        <f>Q140*H140</f>
        <v>3.4327551600000006</v>
      </c>
      <c r="S140" s="149">
        <v>0</v>
      </c>
      <c r="T140" s="150">
        <f>S140*H140</f>
        <v>0</v>
      </c>
      <c r="AR140" s="151" t="s">
        <v>144</v>
      </c>
      <c r="AT140" s="151" t="s">
        <v>140</v>
      </c>
      <c r="AU140" s="151" t="s">
        <v>145</v>
      </c>
      <c r="AY140" s="16" t="s">
        <v>137</v>
      </c>
      <c r="BE140" s="152">
        <f>IF(N140="základná",J140,0)</f>
        <v>0</v>
      </c>
      <c r="BF140" s="152">
        <f>IF(N140="znížená",J140,0)</f>
        <v>0</v>
      </c>
      <c r="BG140" s="152">
        <f>IF(N140="zákl. prenesená",J140,0)</f>
        <v>0</v>
      </c>
      <c r="BH140" s="152">
        <f>IF(N140="zníž. prenesená",J140,0)</f>
        <v>0</v>
      </c>
      <c r="BI140" s="152">
        <f>IF(N140="nulová",J140,0)</f>
        <v>0</v>
      </c>
      <c r="BJ140" s="16" t="s">
        <v>145</v>
      </c>
      <c r="BK140" s="152">
        <f>ROUND(I140*H140,2)</f>
        <v>0</v>
      </c>
      <c r="BL140" s="16" t="s">
        <v>144</v>
      </c>
      <c r="BM140" s="151" t="s">
        <v>756</v>
      </c>
    </row>
    <row r="141" spans="2:65" s="12" customFormat="1" ht="11.25">
      <c r="B141" s="153"/>
      <c r="D141" s="154" t="s">
        <v>147</v>
      </c>
      <c r="E141" s="155" t="s">
        <v>1</v>
      </c>
      <c r="F141" s="156" t="s">
        <v>165</v>
      </c>
      <c r="H141" s="157">
        <v>30.859000000000002</v>
      </c>
      <c r="I141" s="158"/>
      <c r="L141" s="153"/>
      <c r="M141" s="159"/>
      <c r="T141" s="160"/>
      <c r="AT141" s="155" t="s">
        <v>147</v>
      </c>
      <c r="AU141" s="155" t="s">
        <v>145</v>
      </c>
      <c r="AV141" s="12" t="s">
        <v>145</v>
      </c>
      <c r="AW141" s="12" t="s">
        <v>31</v>
      </c>
      <c r="AX141" s="12" t="s">
        <v>83</v>
      </c>
      <c r="AY141" s="155" t="s">
        <v>137</v>
      </c>
    </row>
    <row r="142" spans="2:65" s="11" customFormat="1" ht="22.9" customHeight="1">
      <c r="B142" s="126"/>
      <c r="D142" s="127" t="s">
        <v>74</v>
      </c>
      <c r="E142" s="136" t="s">
        <v>144</v>
      </c>
      <c r="F142" s="136" t="s">
        <v>166</v>
      </c>
      <c r="I142" s="129"/>
      <c r="J142" s="137">
        <f>BK142</f>
        <v>0</v>
      </c>
      <c r="L142" s="126"/>
      <c r="M142" s="131"/>
      <c r="P142" s="132">
        <f>SUM(P143:P146)</f>
        <v>0</v>
      </c>
      <c r="R142" s="132">
        <f>SUM(R143:R146)</f>
        <v>1.494345E-2</v>
      </c>
      <c r="T142" s="133">
        <f>SUM(T143:T146)</f>
        <v>0</v>
      </c>
      <c r="AR142" s="127" t="s">
        <v>83</v>
      </c>
      <c r="AT142" s="134" t="s">
        <v>74</v>
      </c>
      <c r="AU142" s="134" t="s">
        <v>83</v>
      </c>
      <c r="AY142" s="127" t="s">
        <v>137</v>
      </c>
      <c r="BK142" s="135">
        <f>SUM(BK143:BK146)</f>
        <v>0</v>
      </c>
    </row>
    <row r="143" spans="2:65" s="1" customFormat="1" ht="33" customHeight="1">
      <c r="B143" s="138"/>
      <c r="C143" s="139" t="s">
        <v>167</v>
      </c>
      <c r="D143" s="139" t="s">
        <v>140</v>
      </c>
      <c r="E143" s="140" t="s">
        <v>168</v>
      </c>
      <c r="F143" s="141" t="s">
        <v>169</v>
      </c>
      <c r="G143" s="142" t="s">
        <v>151</v>
      </c>
      <c r="H143" s="143">
        <v>7.9379999999999997</v>
      </c>
      <c r="I143" s="144"/>
      <c r="J143" s="145">
        <f>ROUND(I143*H143,2)</f>
        <v>0</v>
      </c>
      <c r="K143" s="146"/>
      <c r="L143" s="31"/>
      <c r="M143" s="147" t="s">
        <v>1</v>
      </c>
      <c r="N143" s="148" t="s">
        <v>41</v>
      </c>
      <c r="P143" s="149">
        <f>O143*H143</f>
        <v>0</v>
      </c>
      <c r="Q143" s="149">
        <v>1.4999999999999999E-4</v>
      </c>
      <c r="R143" s="149">
        <f>Q143*H143</f>
        <v>1.1906999999999998E-3</v>
      </c>
      <c r="S143" s="149">
        <v>0</v>
      </c>
      <c r="T143" s="150">
        <f>S143*H143</f>
        <v>0</v>
      </c>
      <c r="AR143" s="151" t="s">
        <v>144</v>
      </c>
      <c r="AT143" s="151" t="s">
        <v>140</v>
      </c>
      <c r="AU143" s="151" t="s">
        <v>145</v>
      </c>
      <c r="AY143" s="16" t="s">
        <v>137</v>
      </c>
      <c r="BE143" s="152">
        <f>IF(N143="základná",J143,0)</f>
        <v>0</v>
      </c>
      <c r="BF143" s="152">
        <f>IF(N143="znížená",J143,0)</f>
        <v>0</v>
      </c>
      <c r="BG143" s="152">
        <f>IF(N143="zákl. prenesená",J143,0)</f>
        <v>0</v>
      </c>
      <c r="BH143" s="152">
        <f>IF(N143="zníž. prenesená",J143,0)</f>
        <v>0</v>
      </c>
      <c r="BI143" s="152">
        <f>IF(N143="nulová",J143,0)</f>
        <v>0</v>
      </c>
      <c r="BJ143" s="16" t="s">
        <v>145</v>
      </c>
      <c r="BK143" s="152">
        <f>ROUND(I143*H143,2)</f>
        <v>0</v>
      </c>
      <c r="BL143" s="16" t="s">
        <v>144</v>
      </c>
      <c r="BM143" s="151" t="s">
        <v>757</v>
      </c>
    </row>
    <row r="144" spans="2:65" s="12" customFormat="1" ht="11.25">
      <c r="B144" s="153"/>
      <c r="D144" s="154" t="s">
        <v>147</v>
      </c>
      <c r="E144" s="155" t="s">
        <v>1</v>
      </c>
      <c r="F144" s="156" t="s">
        <v>171</v>
      </c>
      <c r="H144" s="157">
        <v>7.9379999999999997</v>
      </c>
      <c r="I144" s="158"/>
      <c r="L144" s="153"/>
      <c r="M144" s="159"/>
      <c r="T144" s="160"/>
      <c r="AT144" s="155" t="s">
        <v>147</v>
      </c>
      <c r="AU144" s="155" t="s">
        <v>145</v>
      </c>
      <c r="AV144" s="12" t="s">
        <v>145</v>
      </c>
      <c r="AW144" s="12" t="s">
        <v>31</v>
      </c>
      <c r="AX144" s="12" t="s">
        <v>83</v>
      </c>
      <c r="AY144" s="155" t="s">
        <v>137</v>
      </c>
    </row>
    <row r="145" spans="2:65" s="1" customFormat="1" ht="16.5" customHeight="1">
      <c r="B145" s="138"/>
      <c r="C145" s="161" t="s">
        <v>172</v>
      </c>
      <c r="D145" s="161" t="s">
        <v>173</v>
      </c>
      <c r="E145" s="162" t="s">
        <v>174</v>
      </c>
      <c r="F145" s="163" t="s">
        <v>175</v>
      </c>
      <c r="G145" s="164" t="s">
        <v>151</v>
      </c>
      <c r="H145" s="165">
        <v>8.3350000000000009</v>
      </c>
      <c r="I145" s="166"/>
      <c r="J145" s="167">
        <f>ROUND(I145*H145,2)</f>
        <v>0</v>
      </c>
      <c r="K145" s="168"/>
      <c r="L145" s="169"/>
      <c r="M145" s="170" t="s">
        <v>1</v>
      </c>
      <c r="N145" s="171" t="s">
        <v>41</v>
      </c>
      <c r="P145" s="149">
        <f>O145*H145</f>
        <v>0</v>
      </c>
      <c r="Q145" s="149">
        <v>1.65E-3</v>
      </c>
      <c r="R145" s="149">
        <f>Q145*H145</f>
        <v>1.3752750000000001E-2</v>
      </c>
      <c r="S145" s="149">
        <v>0</v>
      </c>
      <c r="T145" s="150">
        <f>S145*H145</f>
        <v>0</v>
      </c>
      <c r="AR145" s="151" t="s">
        <v>176</v>
      </c>
      <c r="AT145" s="151" t="s">
        <v>173</v>
      </c>
      <c r="AU145" s="151" t="s">
        <v>145</v>
      </c>
      <c r="AY145" s="16" t="s">
        <v>137</v>
      </c>
      <c r="BE145" s="152">
        <f>IF(N145="základná",J145,0)</f>
        <v>0</v>
      </c>
      <c r="BF145" s="152">
        <f>IF(N145="znížená",J145,0)</f>
        <v>0</v>
      </c>
      <c r="BG145" s="152">
        <f>IF(N145="zákl. prenesená",J145,0)</f>
        <v>0</v>
      </c>
      <c r="BH145" s="152">
        <f>IF(N145="zníž. prenesená",J145,0)</f>
        <v>0</v>
      </c>
      <c r="BI145" s="152">
        <f>IF(N145="nulová",J145,0)</f>
        <v>0</v>
      </c>
      <c r="BJ145" s="16" t="s">
        <v>145</v>
      </c>
      <c r="BK145" s="152">
        <f>ROUND(I145*H145,2)</f>
        <v>0</v>
      </c>
      <c r="BL145" s="16" t="s">
        <v>144</v>
      </c>
      <c r="BM145" s="151" t="s">
        <v>758</v>
      </c>
    </row>
    <row r="146" spans="2:65" s="12" customFormat="1" ht="11.25">
      <c r="B146" s="153"/>
      <c r="D146" s="154" t="s">
        <v>147</v>
      </c>
      <c r="F146" s="156" t="s">
        <v>178</v>
      </c>
      <c r="H146" s="157">
        <v>8.3350000000000009</v>
      </c>
      <c r="I146" s="158"/>
      <c r="L146" s="153"/>
      <c r="M146" s="159"/>
      <c r="T146" s="160"/>
      <c r="AT146" s="155" t="s">
        <v>147</v>
      </c>
      <c r="AU146" s="155" t="s">
        <v>145</v>
      </c>
      <c r="AV146" s="12" t="s">
        <v>145</v>
      </c>
      <c r="AW146" s="12" t="s">
        <v>3</v>
      </c>
      <c r="AX146" s="12" t="s">
        <v>83</v>
      </c>
      <c r="AY146" s="155" t="s">
        <v>137</v>
      </c>
    </row>
    <row r="147" spans="2:65" s="11" customFormat="1" ht="22.9" customHeight="1">
      <c r="B147" s="126"/>
      <c r="D147" s="127" t="s">
        <v>74</v>
      </c>
      <c r="E147" s="136" t="s">
        <v>167</v>
      </c>
      <c r="F147" s="136" t="s">
        <v>179</v>
      </c>
      <c r="I147" s="129"/>
      <c r="J147" s="137">
        <f>BK147</f>
        <v>0</v>
      </c>
      <c r="L147" s="126"/>
      <c r="M147" s="131"/>
      <c r="P147" s="132">
        <f>SUM(P148:P151)</f>
        <v>0</v>
      </c>
      <c r="R147" s="132">
        <f>SUM(R148:R151)</f>
        <v>0.26340999999999998</v>
      </c>
      <c r="T147" s="133">
        <f>SUM(T148:T151)</f>
        <v>0</v>
      </c>
      <c r="AR147" s="127" t="s">
        <v>83</v>
      </c>
      <c r="AT147" s="134" t="s">
        <v>74</v>
      </c>
      <c r="AU147" s="134" t="s">
        <v>83</v>
      </c>
      <c r="AY147" s="127" t="s">
        <v>137</v>
      </c>
      <c r="BK147" s="135">
        <f>SUM(BK148:BK151)</f>
        <v>0</v>
      </c>
    </row>
    <row r="148" spans="2:65" s="1" customFormat="1" ht="16.5" customHeight="1">
      <c r="B148" s="138"/>
      <c r="C148" s="236" t="s">
        <v>176</v>
      </c>
      <c r="D148" s="236" t="s">
        <v>140</v>
      </c>
      <c r="E148" s="237" t="s">
        <v>180</v>
      </c>
      <c r="F148" s="238" t="s">
        <v>181</v>
      </c>
      <c r="G148" s="239" t="s">
        <v>151</v>
      </c>
      <c r="H148" s="240">
        <v>14.2</v>
      </c>
      <c r="I148" s="241"/>
      <c r="J148" s="242">
        <f>ROUND(I148*H148,2)</f>
        <v>0</v>
      </c>
      <c r="K148" s="146"/>
      <c r="L148" s="31"/>
      <c r="M148" s="147" t="s">
        <v>1</v>
      </c>
      <c r="N148" s="148" t="s">
        <v>41</v>
      </c>
      <c r="P148" s="149">
        <f>O148*H148</f>
        <v>0</v>
      </c>
      <c r="Q148" s="149">
        <v>6.8799999999999998E-3</v>
      </c>
      <c r="R148" s="149">
        <f>Q148*H148</f>
        <v>9.7695999999999991E-2</v>
      </c>
      <c r="S148" s="149">
        <v>0</v>
      </c>
      <c r="T148" s="150">
        <f>S148*H148</f>
        <v>0</v>
      </c>
      <c r="AR148" s="151" t="s">
        <v>144</v>
      </c>
      <c r="AT148" s="151" t="s">
        <v>140</v>
      </c>
      <c r="AU148" s="151" t="s">
        <v>145</v>
      </c>
      <c r="AY148" s="16" t="s">
        <v>137</v>
      </c>
      <c r="BE148" s="152">
        <f>IF(N148="základná",J148,0)</f>
        <v>0</v>
      </c>
      <c r="BF148" s="152">
        <f>IF(N148="znížená",J148,0)</f>
        <v>0</v>
      </c>
      <c r="BG148" s="152">
        <f>IF(N148="zákl. prenesená",J148,0)</f>
        <v>0</v>
      </c>
      <c r="BH148" s="152">
        <f>IF(N148="zníž. prenesená",J148,0)</f>
        <v>0</v>
      </c>
      <c r="BI148" s="152">
        <f>IF(N148="nulová",J148,0)</f>
        <v>0</v>
      </c>
      <c r="BJ148" s="16" t="s">
        <v>145</v>
      </c>
      <c r="BK148" s="152">
        <f>ROUND(I148*H148,2)</f>
        <v>0</v>
      </c>
      <c r="BL148" s="16" t="s">
        <v>144</v>
      </c>
      <c r="BM148" s="151" t="s">
        <v>759</v>
      </c>
    </row>
    <row r="149" spans="2:65" s="12" customFormat="1" ht="11.25">
      <c r="B149" s="153"/>
      <c r="D149" s="154" t="s">
        <v>147</v>
      </c>
      <c r="E149" s="155" t="s">
        <v>1</v>
      </c>
      <c r="F149" s="156" t="s">
        <v>183</v>
      </c>
      <c r="H149" s="157">
        <v>14.2</v>
      </c>
      <c r="I149" s="158"/>
      <c r="L149" s="153"/>
      <c r="M149" s="159"/>
      <c r="T149" s="160"/>
      <c r="AT149" s="155" t="s">
        <v>147</v>
      </c>
      <c r="AU149" s="155" t="s">
        <v>145</v>
      </c>
      <c r="AV149" s="12" t="s">
        <v>145</v>
      </c>
      <c r="AW149" s="12" t="s">
        <v>31</v>
      </c>
      <c r="AX149" s="12" t="s">
        <v>83</v>
      </c>
      <c r="AY149" s="155" t="s">
        <v>137</v>
      </c>
    </row>
    <row r="150" spans="2:65" s="1" customFormat="1" ht="24.2" customHeight="1">
      <c r="B150" s="138"/>
      <c r="C150" s="139" t="s">
        <v>184</v>
      </c>
      <c r="D150" s="139" t="s">
        <v>140</v>
      </c>
      <c r="E150" s="140" t="s">
        <v>185</v>
      </c>
      <c r="F150" s="141" t="s">
        <v>186</v>
      </c>
      <c r="G150" s="142" t="s">
        <v>151</v>
      </c>
      <c r="H150" s="143">
        <v>14.2</v>
      </c>
      <c r="I150" s="144"/>
      <c r="J150" s="145">
        <f>ROUND(I150*H150,2)</f>
        <v>0</v>
      </c>
      <c r="K150" s="146"/>
      <c r="L150" s="31"/>
      <c r="M150" s="147" t="s">
        <v>1</v>
      </c>
      <c r="N150" s="148" t="s">
        <v>41</v>
      </c>
      <c r="P150" s="149">
        <f>O150*H150</f>
        <v>0</v>
      </c>
      <c r="Q150" s="149">
        <v>1.167E-2</v>
      </c>
      <c r="R150" s="149">
        <f>Q150*H150</f>
        <v>0.165714</v>
      </c>
      <c r="S150" s="149">
        <v>0</v>
      </c>
      <c r="T150" s="150">
        <f>S150*H150</f>
        <v>0</v>
      </c>
      <c r="AR150" s="151" t="s">
        <v>144</v>
      </c>
      <c r="AT150" s="151" t="s">
        <v>140</v>
      </c>
      <c r="AU150" s="151" t="s">
        <v>145</v>
      </c>
      <c r="AY150" s="16" t="s">
        <v>137</v>
      </c>
      <c r="BE150" s="152">
        <f>IF(N150="základná",J150,0)</f>
        <v>0</v>
      </c>
      <c r="BF150" s="152">
        <f>IF(N150="znížená",J150,0)</f>
        <v>0</v>
      </c>
      <c r="BG150" s="152">
        <f>IF(N150="zákl. prenesená",J150,0)</f>
        <v>0</v>
      </c>
      <c r="BH150" s="152">
        <f>IF(N150="zníž. prenesená",J150,0)</f>
        <v>0</v>
      </c>
      <c r="BI150" s="152">
        <f>IF(N150="nulová",J150,0)</f>
        <v>0</v>
      </c>
      <c r="BJ150" s="16" t="s">
        <v>145</v>
      </c>
      <c r="BK150" s="152">
        <f>ROUND(I150*H150,2)</f>
        <v>0</v>
      </c>
      <c r="BL150" s="16" t="s">
        <v>144</v>
      </c>
      <c r="BM150" s="151" t="s">
        <v>760</v>
      </c>
    </row>
    <row r="151" spans="2:65" s="12" customFormat="1" ht="11.25">
      <c r="B151" s="153"/>
      <c r="D151" s="154" t="s">
        <v>147</v>
      </c>
      <c r="E151" s="155" t="s">
        <v>1</v>
      </c>
      <c r="F151" s="156" t="s">
        <v>183</v>
      </c>
      <c r="H151" s="157">
        <v>14.2</v>
      </c>
      <c r="I151" s="158"/>
      <c r="L151" s="153"/>
      <c r="M151" s="159"/>
      <c r="T151" s="160"/>
      <c r="AT151" s="155" t="s">
        <v>147</v>
      </c>
      <c r="AU151" s="155" t="s">
        <v>145</v>
      </c>
      <c r="AV151" s="12" t="s">
        <v>145</v>
      </c>
      <c r="AW151" s="12" t="s">
        <v>31</v>
      </c>
      <c r="AX151" s="12" t="s">
        <v>83</v>
      </c>
      <c r="AY151" s="155" t="s">
        <v>137</v>
      </c>
    </row>
    <row r="152" spans="2:65" s="11" customFormat="1" ht="22.9" customHeight="1">
      <c r="B152" s="126"/>
      <c r="D152" s="127" t="s">
        <v>74</v>
      </c>
      <c r="E152" s="136" t="s">
        <v>184</v>
      </c>
      <c r="F152" s="136" t="s">
        <v>188</v>
      </c>
      <c r="I152" s="129"/>
      <c r="J152" s="137">
        <f>BK152</f>
        <v>0</v>
      </c>
      <c r="L152" s="126"/>
      <c r="M152" s="131"/>
      <c r="P152" s="132">
        <f>SUM(P153:P155)</f>
        <v>0</v>
      </c>
      <c r="R152" s="132">
        <f>SUM(R153:R155)</f>
        <v>8.6560427999999998</v>
      </c>
      <c r="T152" s="133">
        <f>SUM(T153:T155)</f>
        <v>0</v>
      </c>
      <c r="AR152" s="127" t="s">
        <v>83</v>
      </c>
      <c r="AT152" s="134" t="s">
        <v>74</v>
      </c>
      <c r="AU152" s="134" t="s">
        <v>83</v>
      </c>
      <c r="AY152" s="127" t="s">
        <v>137</v>
      </c>
      <c r="BK152" s="135">
        <f>SUM(BK153:BK155)</f>
        <v>0</v>
      </c>
    </row>
    <row r="153" spans="2:65" s="1" customFormat="1" ht="33" customHeight="1">
      <c r="B153" s="138"/>
      <c r="C153" s="236" t="s">
        <v>189</v>
      </c>
      <c r="D153" s="236" t="s">
        <v>140</v>
      </c>
      <c r="E153" s="237" t="s">
        <v>190</v>
      </c>
      <c r="F153" s="238" t="s">
        <v>191</v>
      </c>
      <c r="G153" s="239" t="s">
        <v>151</v>
      </c>
      <c r="H153" s="240">
        <v>168.34</v>
      </c>
      <c r="I153" s="241"/>
      <c r="J153" s="242">
        <f>ROUND(I153*H153,2)</f>
        <v>0</v>
      </c>
      <c r="K153" s="146"/>
      <c r="L153" s="31"/>
      <c r="M153" s="147" t="s">
        <v>1</v>
      </c>
      <c r="N153" s="148" t="s">
        <v>41</v>
      </c>
      <c r="P153" s="149">
        <f>O153*H153</f>
        <v>0</v>
      </c>
      <c r="Q153" s="149">
        <v>2.571E-2</v>
      </c>
      <c r="R153" s="149">
        <f>Q153*H153</f>
        <v>4.3280213999999999</v>
      </c>
      <c r="S153" s="149">
        <v>0</v>
      </c>
      <c r="T153" s="150">
        <f>S153*H153</f>
        <v>0</v>
      </c>
      <c r="AR153" s="151" t="s">
        <v>144</v>
      </c>
      <c r="AT153" s="151" t="s">
        <v>140</v>
      </c>
      <c r="AU153" s="151" t="s">
        <v>145</v>
      </c>
      <c r="AY153" s="16" t="s">
        <v>137</v>
      </c>
      <c r="BE153" s="152">
        <f>IF(N153="základná",J153,0)</f>
        <v>0</v>
      </c>
      <c r="BF153" s="152">
        <f>IF(N153="znížená",J153,0)</f>
        <v>0</v>
      </c>
      <c r="BG153" s="152">
        <f>IF(N153="zákl. prenesená",J153,0)</f>
        <v>0</v>
      </c>
      <c r="BH153" s="152">
        <f>IF(N153="zníž. prenesená",J153,0)</f>
        <v>0</v>
      </c>
      <c r="BI153" s="152">
        <f>IF(N153="nulová",J153,0)</f>
        <v>0</v>
      </c>
      <c r="BJ153" s="16" t="s">
        <v>145</v>
      </c>
      <c r="BK153" s="152">
        <f>ROUND(I153*H153,2)</f>
        <v>0</v>
      </c>
      <c r="BL153" s="16" t="s">
        <v>144</v>
      </c>
      <c r="BM153" s="151" t="s">
        <v>761</v>
      </c>
    </row>
    <row r="154" spans="2:65" s="12" customFormat="1" ht="11.25">
      <c r="B154" s="153"/>
      <c r="C154" s="243"/>
      <c r="D154" s="244" t="s">
        <v>147</v>
      </c>
      <c r="E154" s="245" t="s">
        <v>1</v>
      </c>
      <c r="F154" s="246" t="s">
        <v>762</v>
      </c>
      <c r="G154" s="243"/>
      <c r="H154" s="247">
        <v>168.34</v>
      </c>
      <c r="I154" s="248"/>
      <c r="J154" s="243"/>
      <c r="L154" s="153"/>
      <c r="M154" s="159"/>
      <c r="T154" s="160"/>
      <c r="AT154" s="155" t="s">
        <v>147</v>
      </c>
      <c r="AU154" s="155" t="s">
        <v>145</v>
      </c>
      <c r="AV154" s="12" t="s">
        <v>145</v>
      </c>
      <c r="AW154" s="12" t="s">
        <v>31</v>
      </c>
      <c r="AX154" s="12" t="s">
        <v>83</v>
      </c>
      <c r="AY154" s="155" t="s">
        <v>137</v>
      </c>
    </row>
    <row r="155" spans="2:65" s="1" customFormat="1" ht="33" customHeight="1">
      <c r="B155" s="138"/>
      <c r="C155" s="236" t="s">
        <v>194</v>
      </c>
      <c r="D155" s="236" t="s">
        <v>140</v>
      </c>
      <c r="E155" s="237" t="s">
        <v>195</v>
      </c>
      <c r="F155" s="238" t="s">
        <v>196</v>
      </c>
      <c r="G155" s="239" t="s">
        <v>151</v>
      </c>
      <c r="H155" s="240">
        <v>168.34</v>
      </c>
      <c r="I155" s="241"/>
      <c r="J155" s="242">
        <f>ROUND(I155*H155,2)</f>
        <v>0</v>
      </c>
      <c r="K155" s="146"/>
      <c r="L155" s="31"/>
      <c r="M155" s="147" t="s">
        <v>1</v>
      </c>
      <c r="N155" s="148" t="s">
        <v>41</v>
      </c>
      <c r="P155" s="149">
        <f>O155*H155</f>
        <v>0</v>
      </c>
      <c r="Q155" s="149">
        <v>2.571E-2</v>
      </c>
      <c r="R155" s="149">
        <f>Q155*H155</f>
        <v>4.3280213999999999</v>
      </c>
      <c r="S155" s="149">
        <v>0</v>
      </c>
      <c r="T155" s="150">
        <f>S155*H155</f>
        <v>0</v>
      </c>
      <c r="AR155" s="151" t="s">
        <v>144</v>
      </c>
      <c r="AT155" s="151" t="s">
        <v>140</v>
      </c>
      <c r="AU155" s="151" t="s">
        <v>145</v>
      </c>
      <c r="AY155" s="16" t="s">
        <v>137</v>
      </c>
      <c r="BE155" s="152">
        <f>IF(N155="základná",J155,0)</f>
        <v>0</v>
      </c>
      <c r="BF155" s="152">
        <f>IF(N155="znížená",J155,0)</f>
        <v>0</v>
      </c>
      <c r="BG155" s="152">
        <f>IF(N155="zákl. prenesená",J155,0)</f>
        <v>0</v>
      </c>
      <c r="BH155" s="152">
        <f>IF(N155="zníž. prenesená",J155,0)</f>
        <v>0</v>
      </c>
      <c r="BI155" s="152">
        <f>IF(N155="nulová",J155,0)</f>
        <v>0</v>
      </c>
      <c r="BJ155" s="16" t="s">
        <v>145</v>
      </c>
      <c r="BK155" s="152">
        <f>ROUND(I155*H155,2)</f>
        <v>0</v>
      </c>
      <c r="BL155" s="16" t="s">
        <v>144</v>
      </c>
      <c r="BM155" s="151" t="s">
        <v>763</v>
      </c>
    </row>
    <row r="156" spans="2:65" s="11" customFormat="1" ht="22.9" customHeight="1">
      <c r="B156" s="126"/>
      <c r="D156" s="127" t="s">
        <v>74</v>
      </c>
      <c r="E156" s="136" t="s">
        <v>198</v>
      </c>
      <c r="F156" s="136" t="s">
        <v>199</v>
      </c>
      <c r="I156" s="129"/>
      <c r="J156" s="137">
        <f>BK156</f>
        <v>0</v>
      </c>
      <c r="L156" s="126"/>
      <c r="M156" s="131"/>
      <c r="P156" s="132">
        <f>P157</f>
        <v>0</v>
      </c>
      <c r="R156" s="132">
        <f>R157</f>
        <v>0</v>
      </c>
      <c r="T156" s="133">
        <f>T157</f>
        <v>0</v>
      </c>
      <c r="AR156" s="127" t="s">
        <v>83</v>
      </c>
      <c r="AT156" s="134" t="s">
        <v>74</v>
      </c>
      <c r="AU156" s="134" t="s">
        <v>83</v>
      </c>
      <c r="AY156" s="127" t="s">
        <v>137</v>
      </c>
      <c r="BK156" s="135">
        <f>BK157</f>
        <v>0</v>
      </c>
    </row>
    <row r="157" spans="2:65" s="1" customFormat="1" ht="24.2" customHeight="1">
      <c r="B157" s="138"/>
      <c r="C157" s="236" t="s">
        <v>200</v>
      </c>
      <c r="D157" s="236" t="s">
        <v>140</v>
      </c>
      <c r="E157" s="237" t="s">
        <v>201</v>
      </c>
      <c r="F157" s="238" t="s">
        <v>202</v>
      </c>
      <c r="G157" s="239" t="s">
        <v>159</v>
      </c>
      <c r="H157" s="240">
        <v>24.815999999999999</v>
      </c>
      <c r="I157" s="241"/>
      <c r="J157" s="242">
        <f>ROUND(I157*H157,2)</f>
        <v>0</v>
      </c>
      <c r="K157" s="146"/>
      <c r="L157" s="31"/>
      <c r="M157" s="147" t="s">
        <v>1</v>
      </c>
      <c r="N157" s="148" t="s">
        <v>41</v>
      </c>
      <c r="P157" s="149">
        <f>O157*H157</f>
        <v>0</v>
      </c>
      <c r="Q157" s="149">
        <v>0</v>
      </c>
      <c r="R157" s="149">
        <f>Q157*H157</f>
        <v>0</v>
      </c>
      <c r="S157" s="149">
        <v>0</v>
      </c>
      <c r="T157" s="150">
        <f>S157*H157</f>
        <v>0</v>
      </c>
      <c r="AR157" s="151" t="s">
        <v>144</v>
      </c>
      <c r="AT157" s="151" t="s">
        <v>140</v>
      </c>
      <c r="AU157" s="151" t="s">
        <v>145</v>
      </c>
      <c r="AY157" s="16" t="s">
        <v>137</v>
      </c>
      <c r="BE157" s="152">
        <f>IF(N157="základná",J157,0)</f>
        <v>0</v>
      </c>
      <c r="BF157" s="152">
        <f>IF(N157="znížená",J157,0)</f>
        <v>0</v>
      </c>
      <c r="BG157" s="152">
        <f>IF(N157="zákl. prenesená",J157,0)</f>
        <v>0</v>
      </c>
      <c r="BH157" s="152">
        <f>IF(N157="zníž. prenesená",J157,0)</f>
        <v>0</v>
      </c>
      <c r="BI157" s="152">
        <f>IF(N157="nulová",J157,0)</f>
        <v>0</v>
      </c>
      <c r="BJ157" s="16" t="s">
        <v>145</v>
      </c>
      <c r="BK157" s="152">
        <f>ROUND(I157*H157,2)</f>
        <v>0</v>
      </c>
      <c r="BL157" s="16" t="s">
        <v>144</v>
      </c>
      <c r="BM157" s="151" t="s">
        <v>764</v>
      </c>
    </row>
    <row r="158" spans="2:65" s="11" customFormat="1" ht="25.9" customHeight="1">
      <c r="B158" s="126"/>
      <c r="D158" s="127" t="s">
        <v>74</v>
      </c>
      <c r="E158" s="128" t="s">
        <v>204</v>
      </c>
      <c r="F158" s="128" t="s">
        <v>205</v>
      </c>
      <c r="I158" s="129"/>
      <c r="J158" s="130">
        <f>BK158</f>
        <v>0</v>
      </c>
      <c r="L158" s="126"/>
      <c r="M158" s="131"/>
      <c r="P158" s="132">
        <f>P159+P176+P182+P207+P238</f>
        <v>0</v>
      </c>
      <c r="R158" s="132">
        <f>R159+R176+R182+R207+R238</f>
        <v>11.460424916640003</v>
      </c>
      <c r="T158" s="133">
        <f>T159+T176+T182+T207+T238</f>
        <v>2.5637512500000001</v>
      </c>
      <c r="AR158" s="127" t="s">
        <v>145</v>
      </c>
      <c r="AT158" s="134" t="s">
        <v>74</v>
      </c>
      <c r="AU158" s="134" t="s">
        <v>75</v>
      </c>
      <c r="AY158" s="127" t="s">
        <v>137</v>
      </c>
      <c r="BK158" s="135">
        <f>BK159+BK176+BK182+BK207+BK238</f>
        <v>0</v>
      </c>
    </row>
    <row r="159" spans="2:65" s="11" customFormat="1" ht="22.9" customHeight="1">
      <c r="B159" s="126"/>
      <c r="D159" s="127" t="s">
        <v>74</v>
      </c>
      <c r="E159" s="136" t="s">
        <v>206</v>
      </c>
      <c r="F159" s="136" t="s">
        <v>207</v>
      </c>
      <c r="I159" s="129"/>
      <c r="J159" s="137">
        <f>BK159</f>
        <v>0</v>
      </c>
      <c r="L159" s="126"/>
      <c r="M159" s="131"/>
      <c r="P159" s="132">
        <f>SUM(P160:P175)</f>
        <v>0</v>
      </c>
      <c r="R159" s="132">
        <f>SUM(R160:R175)</f>
        <v>1.0243831999999999</v>
      </c>
      <c r="T159" s="133">
        <f>SUM(T160:T175)</f>
        <v>0</v>
      </c>
      <c r="AR159" s="127" t="s">
        <v>145</v>
      </c>
      <c r="AT159" s="134" t="s">
        <v>74</v>
      </c>
      <c r="AU159" s="134" t="s">
        <v>83</v>
      </c>
      <c r="AY159" s="127" t="s">
        <v>137</v>
      </c>
      <c r="BK159" s="135">
        <f>SUM(BK160:BK175)</f>
        <v>0</v>
      </c>
    </row>
    <row r="160" spans="2:65" s="1" customFormat="1" ht="33" customHeight="1">
      <c r="B160" s="138"/>
      <c r="C160" s="139" t="s">
        <v>208</v>
      </c>
      <c r="D160" s="139" t="s">
        <v>140</v>
      </c>
      <c r="E160" s="140" t="s">
        <v>209</v>
      </c>
      <c r="F160" s="141" t="s">
        <v>210</v>
      </c>
      <c r="G160" s="142" t="s">
        <v>151</v>
      </c>
      <c r="H160" s="143">
        <v>198.78700000000001</v>
      </c>
      <c r="I160" s="144"/>
      <c r="J160" s="145">
        <f>ROUND(I160*H160,2)</f>
        <v>0</v>
      </c>
      <c r="K160" s="146"/>
      <c r="L160" s="31"/>
      <c r="M160" s="147" t="s">
        <v>1</v>
      </c>
      <c r="N160" s="148" t="s">
        <v>41</v>
      </c>
      <c r="P160" s="149">
        <f>O160*H160</f>
        <v>0</v>
      </c>
      <c r="Q160" s="149">
        <v>0</v>
      </c>
      <c r="R160" s="149">
        <f>Q160*H160</f>
        <v>0</v>
      </c>
      <c r="S160" s="149">
        <v>0</v>
      </c>
      <c r="T160" s="150">
        <f>S160*H160</f>
        <v>0</v>
      </c>
      <c r="AR160" s="151" t="s">
        <v>211</v>
      </c>
      <c r="AT160" s="151" t="s">
        <v>140</v>
      </c>
      <c r="AU160" s="151" t="s">
        <v>145</v>
      </c>
      <c r="AY160" s="16" t="s">
        <v>137</v>
      </c>
      <c r="BE160" s="152">
        <f>IF(N160="základná",J160,0)</f>
        <v>0</v>
      </c>
      <c r="BF160" s="152">
        <f>IF(N160="znížená",J160,0)</f>
        <v>0</v>
      </c>
      <c r="BG160" s="152">
        <f>IF(N160="zákl. prenesená",J160,0)</f>
        <v>0</v>
      </c>
      <c r="BH160" s="152">
        <f>IF(N160="zníž. prenesená",J160,0)</f>
        <v>0</v>
      </c>
      <c r="BI160" s="152">
        <f>IF(N160="nulová",J160,0)</f>
        <v>0</v>
      </c>
      <c r="BJ160" s="16" t="s">
        <v>145</v>
      </c>
      <c r="BK160" s="152">
        <f>ROUND(I160*H160,2)</f>
        <v>0</v>
      </c>
      <c r="BL160" s="16" t="s">
        <v>211</v>
      </c>
      <c r="BM160" s="151" t="s">
        <v>765</v>
      </c>
    </row>
    <row r="161" spans="2:65" s="12" customFormat="1" ht="11.25">
      <c r="B161" s="153"/>
      <c r="D161" s="154" t="s">
        <v>147</v>
      </c>
      <c r="E161" s="155" t="s">
        <v>1</v>
      </c>
      <c r="F161" s="156" t="s">
        <v>213</v>
      </c>
      <c r="H161" s="157">
        <v>198.78700000000001</v>
      </c>
      <c r="I161" s="158"/>
      <c r="L161" s="153"/>
      <c r="M161" s="159"/>
      <c r="T161" s="160"/>
      <c r="AT161" s="155" t="s">
        <v>147</v>
      </c>
      <c r="AU161" s="155" t="s">
        <v>145</v>
      </c>
      <c r="AV161" s="12" t="s">
        <v>145</v>
      </c>
      <c r="AW161" s="12" t="s">
        <v>31</v>
      </c>
      <c r="AX161" s="12" t="s">
        <v>83</v>
      </c>
      <c r="AY161" s="155" t="s">
        <v>137</v>
      </c>
    </row>
    <row r="162" spans="2:65" s="1" customFormat="1" ht="24.2" customHeight="1">
      <c r="B162" s="138"/>
      <c r="C162" s="161" t="s">
        <v>214</v>
      </c>
      <c r="D162" s="161" t="s">
        <v>173</v>
      </c>
      <c r="E162" s="162" t="s">
        <v>215</v>
      </c>
      <c r="F162" s="163" t="s">
        <v>216</v>
      </c>
      <c r="G162" s="164" t="s">
        <v>151</v>
      </c>
      <c r="H162" s="165">
        <v>228.60499999999999</v>
      </c>
      <c r="I162" s="166"/>
      <c r="J162" s="167">
        <f>ROUND(I162*H162,2)</f>
        <v>0</v>
      </c>
      <c r="K162" s="168"/>
      <c r="L162" s="169"/>
      <c r="M162" s="170" t="s">
        <v>1</v>
      </c>
      <c r="N162" s="171" t="s">
        <v>41</v>
      </c>
      <c r="P162" s="149">
        <f>O162*H162</f>
        <v>0</v>
      </c>
      <c r="Q162" s="149">
        <v>1.9E-3</v>
      </c>
      <c r="R162" s="149">
        <f>Q162*H162</f>
        <v>0.4343495</v>
      </c>
      <c r="S162" s="149">
        <v>0</v>
      </c>
      <c r="T162" s="150">
        <f>S162*H162</f>
        <v>0</v>
      </c>
      <c r="AR162" s="151" t="s">
        <v>217</v>
      </c>
      <c r="AT162" s="151" t="s">
        <v>173</v>
      </c>
      <c r="AU162" s="151" t="s">
        <v>145</v>
      </c>
      <c r="AY162" s="16" t="s">
        <v>137</v>
      </c>
      <c r="BE162" s="152">
        <f>IF(N162="základná",J162,0)</f>
        <v>0</v>
      </c>
      <c r="BF162" s="152">
        <f>IF(N162="znížená",J162,0)</f>
        <v>0</v>
      </c>
      <c r="BG162" s="152">
        <f>IF(N162="zákl. prenesená",J162,0)</f>
        <v>0</v>
      </c>
      <c r="BH162" s="152">
        <f>IF(N162="zníž. prenesená",J162,0)</f>
        <v>0</v>
      </c>
      <c r="BI162" s="152">
        <f>IF(N162="nulová",J162,0)</f>
        <v>0</v>
      </c>
      <c r="BJ162" s="16" t="s">
        <v>145</v>
      </c>
      <c r="BK162" s="152">
        <f>ROUND(I162*H162,2)</f>
        <v>0</v>
      </c>
      <c r="BL162" s="16" t="s">
        <v>211</v>
      </c>
      <c r="BM162" s="151" t="s">
        <v>766</v>
      </c>
    </row>
    <row r="163" spans="2:65" s="1" customFormat="1" ht="37.9" customHeight="1">
      <c r="B163" s="138"/>
      <c r="C163" s="139" t="s">
        <v>219</v>
      </c>
      <c r="D163" s="139" t="s">
        <v>140</v>
      </c>
      <c r="E163" s="140" t="s">
        <v>220</v>
      </c>
      <c r="F163" s="141" t="s">
        <v>221</v>
      </c>
      <c r="G163" s="142" t="s">
        <v>151</v>
      </c>
      <c r="H163" s="143">
        <v>172.31200000000001</v>
      </c>
      <c r="I163" s="144"/>
      <c r="J163" s="145">
        <f>ROUND(I163*H163,2)</f>
        <v>0</v>
      </c>
      <c r="K163" s="146"/>
      <c r="L163" s="31"/>
      <c r="M163" s="147" t="s">
        <v>1</v>
      </c>
      <c r="N163" s="148" t="s">
        <v>41</v>
      </c>
      <c r="P163" s="149">
        <f>O163*H163</f>
        <v>0</v>
      </c>
      <c r="Q163" s="149">
        <v>0</v>
      </c>
      <c r="R163" s="149">
        <f>Q163*H163</f>
        <v>0</v>
      </c>
      <c r="S163" s="149">
        <v>0</v>
      </c>
      <c r="T163" s="150">
        <f>S163*H163</f>
        <v>0</v>
      </c>
      <c r="AR163" s="151" t="s">
        <v>211</v>
      </c>
      <c r="AT163" s="151" t="s">
        <v>140</v>
      </c>
      <c r="AU163" s="151" t="s">
        <v>145</v>
      </c>
      <c r="AY163" s="16" t="s">
        <v>137</v>
      </c>
      <c r="BE163" s="152">
        <f>IF(N163="základná",J163,0)</f>
        <v>0</v>
      </c>
      <c r="BF163" s="152">
        <f>IF(N163="znížená",J163,0)</f>
        <v>0</v>
      </c>
      <c r="BG163" s="152">
        <f>IF(N163="zákl. prenesená",J163,0)</f>
        <v>0</v>
      </c>
      <c r="BH163" s="152">
        <f>IF(N163="zníž. prenesená",J163,0)</f>
        <v>0</v>
      </c>
      <c r="BI163" s="152">
        <f>IF(N163="nulová",J163,0)</f>
        <v>0</v>
      </c>
      <c r="BJ163" s="16" t="s">
        <v>145</v>
      </c>
      <c r="BK163" s="152">
        <f>ROUND(I163*H163,2)</f>
        <v>0</v>
      </c>
      <c r="BL163" s="16" t="s">
        <v>211</v>
      </c>
      <c r="BM163" s="151" t="s">
        <v>767</v>
      </c>
    </row>
    <row r="164" spans="2:65" s="12" customFormat="1" ht="11.25">
      <c r="B164" s="153"/>
      <c r="D164" s="154" t="s">
        <v>147</v>
      </c>
      <c r="E164" s="155" t="s">
        <v>1</v>
      </c>
      <c r="F164" s="156" t="s">
        <v>223</v>
      </c>
      <c r="H164" s="157">
        <v>172.31200000000001</v>
      </c>
      <c r="I164" s="158"/>
      <c r="L164" s="153"/>
      <c r="M164" s="159"/>
      <c r="T164" s="160"/>
      <c r="AT164" s="155" t="s">
        <v>147</v>
      </c>
      <c r="AU164" s="155" t="s">
        <v>145</v>
      </c>
      <c r="AV164" s="12" t="s">
        <v>145</v>
      </c>
      <c r="AW164" s="12" t="s">
        <v>31</v>
      </c>
      <c r="AX164" s="12" t="s">
        <v>83</v>
      </c>
      <c r="AY164" s="155" t="s">
        <v>137</v>
      </c>
    </row>
    <row r="165" spans="2:65" s="1" customFormat="1" ht="24.2" customHeight="1">
      <c r="B165" s="138"/>
      <c r="C165" s="161" t="s">
        <v>211</v>
      </c>
      <c r="D165" s="161" t="s">
        <v>173</v>
      </c>
      <c r="E165" s="162" t="s">
        <v>215</v>
      </c>
      <c r="F165" s="163" t="s">
        <v>216</v>
      </c>
      <c r="G165" s="164" t="s">
        <v>151</v>
      </c>
      <c r="H165" s="165">
        <v>227.88300000000001</v>
      </c>
      <c r="I165" s="166"/>
      <c r="J165" s="167">
        <f>ROUND(I165*H165,2)</f>
        <v>0</v>
      </c>
      <c r="K165" s="168"/>
      <c r="L165" s="169"/>
      <c r="M165" s="170" t="s">
        <v>1</v>
      </c>
      <c r="N165" s="171" t="s">
        <v>41</v>
      </c>
      <c r="P165" s="149">
        <f>O165*H165</f>
        <v>0</v>
      </c>
      <c r="Q165" s="149">
        <v>1.9E-3</v>
      </c>
      <c r="R165" s="149">
        <f>Q165*H165</f>
        <v>0.43297770000000002</v>
      </c>
      <c r="S165" s="149">
        <v>0</v>
      </c>
      <c r="T165" s="150">
        <f>S165*H165</f>
        <v>0</v>
      </c>
      <c r="AR165" s="151" t="s">
        <v>217</v>
      </c>
      <c r="AT165" s="151" t="s">
        <v>173</v>
      </c>
      <c r="AU165" s="151" t="s">
        <v>145</v>
      </c>
      <c r="AY165" s="16" t="s">
        <v>137</v>
      </c>
      <c r="BE165" s="152">
        <f>IF(N165="základná",J165,0)</f>
        <v>0</v>
      </c>
      <c r="BF165" s="152">
        <f>IF(N165="znížená",J165,0)</f>
        <v>0</v>
      </c>
      <c r="BG165" s="152">
        <f>IF(N165="zákl. prenesená",J165,0)</f>
        <v>0</v>
      </c>
      <c r="BH165" s="152">
        <f>IF(N165="zníž. prenesená",J165,0)</f>
        <v>0</v>
      </c>
      <c r="BI165" s="152">
        <f>IF(N165="nulová",J165,0)</f>
        <v>0</v>
      </c>
      <c r="BJ165" s="16" t="s">
        <v>145</v>
      </c>
      <c r="BK165" s="152">
        <f>ROUND(I165*H165,2)</f>
        <v>0</v>
      </c>
      <c r="BL165" s="16" t="s">
        <v>211</v>
      </c>
      <c r="BM165" s="151" t="s">
        <v>768</v>
      </c>
    </row>
    <row r="166" spans="2:65" s="12" customFormat="1" ht="11.25">
      <c r="B166" s="153"/>
      <c r="D166" s="154" t="s">
        <v>147</v>
      </c>
      <c r="F166" s="156" t="s">
        <v>225</v>
      </c>
      <c r="H166" s="157">
        <v>227.88300000000001</v>
      </c>
      <c r="I166" s="158"/>
      <c r="L166" s="153"/>
      <c r="M166" s="159"/>
      <c r="T166" s="160"/>
      <c r="AT166" s="155" t="s">
        <v>147</v>
      </c>
      <c r="AU166" s="155" t="s">
        <v>145</v>
      </c>
      <c r="AV166" s="12" t="s">
        <v>145</v>
      </c>
      <c r="AW166" s="12" t="s">
        <v>3</v>
      </c>
      <c r="AX166" s="12" t="s">
        <v>83</v>
      </c>
      <c r="AY166" s="155" t="s">
        <v>137</v>
      </c>
    </row>
    <row r="167" spans="2:65" s="1" customFormat="1" ht="21.75" customHeight="1">
      <c r="B167" s="138"/>
      <c r="C167" s="161" t="s">
        <v>226</v>
      </c>
      <c r="D167" s="161" t="s">
        <v>173</v>
      </c>
      <c r="E167" s="162" t="s">
        <v>227</v>
      </c>
      <c r="F167" s="163" t="s">
        <v>228</v>
      </c>
      <c r="G167" s="164" t="s">
        <v>229</v>
      </c>
      <c r="H167" s="165">
        <v>541.05999999999995</v>
      </c>
      <c r="I167" s="166"/>
      <c r="J167" s="167">
        <f t="shared" ref="J167:J173" si="0">ROUND(I167*H167,2)</f>
        <v>0</v>
      </c>
      <c r="K167" s="168"/>
      <c r="L167" s="169"/>
      <c r="M167" s="170" t="s">
        <v>1</v>
      </c>
      <c r="N167" s="171" t="s">
        <v>41</v>
      </c>
      <c r="P167" s="149">
        <f t="shared" ref="P167:P173" si="1">O167*H167</f>
        <v>0</v>
      </c>
      <c r="Q167" s="149">
        <v>1.4999999999999999E-4</v>
      </c>
      <c r="R167" s="149">
        <f t="shared" ref="R167:R173" si="2">Q167*H167</f>
        <v>8.1158999999999981E-2</v>
      </c>
      <c r="S167" s="149">
        <v>0</v>
      </c>
      <c r="T167" s="150">
        <f t="shared" ref="T167:T173" si="3">S167*H167</f>
        <v>0</v>
      </c>
      <c r="AR167" s="151" t="s">
        <v>217</v>
      </c>
      <c r="AT167" s="151" t="s">
        <v>173</v>
      </c>
      <c r="AU167" s="151" t="s">
        <v>145</v>
      </c>
      <c r="AY167" s="16" t="s">
        <v>137</v>
      </c>
      <c r="BE167" s="152">
        <f t="shared" ref="BE167:BE173" si="4">IF(N167="základná",J167,0)</f>
        <v>0</v>
      </c>
      <c r="BF167" s="152">
        <f t="shared" ref="BF167:BF173" si="5">IF(N167="znížená",J167,0)</f>
        <v>0</v>
      </c>
      <c r="BG167" s="152">
        <f t="shared" ref="BG167:BG173" si="6">IF(N167="zákl. prenesená",J167,0)</f>
        <v>0</v>
      </c>
      <c r="BH167" s="152">
        <f t="shared" ref="BH167:BH173" si="7">IF(N167="zníž. prenesená",J167,0)</f>
        <v>0</v>
      </c>
      <c r="BI167" s="152">
        <f t="shared" ref="BI167:BI173" si="8">IF(N167="nulová",J167,0)</f>
        <v>0</v>
      </c>
      <c r="BJ167" s="16" t="s">
        <v>145</v>
      </c>
      <c r="BK167" s="152">
        <f t="shared" ref="BK167:BK173" si="9">ROUND(I167*H167,2)</f>
        <v>0</v>
      </c>
      <c r="BL167" s="16" t="s">
        <v>211</v>
      </c>
      <c r="BM167" s="151" t="s">
        <v>769</v>
      </c>
    </row>
    <row r="168" spans="2:65" s="1" customFormat="1" ht="21.75" customHeight="1">
      <c r="B168" s="138"/>
      <c r="C168" s="139" t="s">
        <v>231</v>
      </c>
      <c r="D168" s="139" t="s">
        <v>140</v>
      </c>
      <c r="E168" s="140" t="s">
        <v>232</v>
      </c>
      <c r="F168" s="141" t="s">
        <v>233</v>
      </c>
      <c r="G168" s="142" t="s">
        <v>229</v>
      </c>
      <c r="H168" s="143">
        <v>4</v>
      </c>
      <c r="I168" s="144"/>
      <c r="J168" s="145">
        <f t="shared" si="0"/>
        <v>0</v>
      </c>
      <c r="K168" s="146"/>
      <c r="L168" s="31"/>
      <c r="M168" s="147" t="s">
        <v>1</v>
      </c>
      <c r="N168" s="148" t="s">
        <v>41</v>
      </c>
      <c r="P168" s="149">
        <f t="shared" si="1"/>
        <v>0</v>
      </c>
      <c r="Q168" s="149">
        <v>7.9999999999999996E-6</v>
      </c>
      <c r="R168" s="149">
        <f t="shared" si="2"/>
        <v>3.1999999999999999E-5</v>
      </c>
      <c r="S168" s="149">
        <v>0</v>
      </c>
      <c r="T168" s="150">
        <f t="shared" si="3"/>
        <v>0</v>
      </c>
      <c r="AR168" s="151" t="s">
        <v>211</v>
      </c>
      <c r="AT168" s="151" t="s">
        <v>140</v>
      </c>
      <c r="AU168" s="151" t="s">
        <v>145</v>
      </c>
      <c r="AY168" s="16" t="s">
        <v>137</v>
      </c>
      <c r="BE168" s="152">
        <f t="shared" si="4"/>
        <v>0</v>
      </c>
      <c r="BF168" s="152">
        <f t="shared" si="5"/>
        <v>0</v>
      </c>
      <c r="BG168" s="152">
        <f t="shared" si="6"/>
        <v>0</v>
      </c>
      <c r="BH168" s="152">
        <f t="shared" si="7"/>
        <v>0</v>
      </c>
      <c r="BI168" s="152">
        <f t="shared" si="8"/>
        <v>0</v>
      </c>
      <c r="BJ168" s="16" t="s">
        <v>145</v>
      </c>
      <c r="BK168" s="152">
        <f t="shared" si="9"/>
        <v>0</v>
      </c>
      <c r="BL168" s="16" t="s">
        <v>211</v>
      </c>
      <c r="BM168" s="151" t="s">
        <v>770</v>
      </c>
    </row>
    <row r="169" spans="2:65" s="1" customFormat="1" ht="24.2" customHeight="1">
      <c r="B169" s="138"/>
      <c r="C169" s="161" t="s">
        <v>235</v>
      </c>
      <c r="D169" s="161" t="s">
        <v>173</v>
      </c>
      <c r="E169" s="162" t="s">
        <v>236</v>
      </c>
      <c r="F169" s="163" t="s">
        <v>237</v>
      </c>
      <c r="G169" s="164" t="s">
        <v>151</v>
      </c>
      <c r="H169" s="165">
        <v>1.6</v>
      </c>
      <c r="I169" s="166"/>
      <c r="J169" s="167">
        <f t="shared" si="0"/>
        <v>0</v>
      </c>
      <c r="K169" s="168"/>
      <c r="L169" s="169"/>
      <c r="M169" s="170" t="s">
        <v>1</v>
      </c>
      <c r="N169" s="171" t="s">
        <v>41</v>
      </c>
      <c r="P169" s="149">
        <f t="shared" si="1"/>
        <v>0</v>
      </c>
      <c r="Q169" s="149">
        <v>2.2000000000000001E-3</v>
      </c>
      <c r="R169" s="149">
        <f t="shared" si="2"/>
        <v>3.5200000000000006E-3</v>
      </c>
      <c r="S169" s="149">
        <v>0</v>
      </c>
      <c r="T169" s="150">
        <f t="shared" si="3"/>
        <v>0</v>
      </c>
      <c r="AR169" s="151" t="s">
        <v>217</v>
      </c>
      <c r="AT169" s="151" t="s">
        <v>173</v>
      </c>
      <c r="AU169" s="151" t="s">
        <v>145</v>
      </c>
      <c r="AY169" s="16" t="s">
        <v>137</v>
      </c>
      <c r="BE169" s="152">
        <f t="shared" si="4"/>
        <v>0</v>
      </c>
      <c r="BF169" s="152">
        <f t="shared" si="5"/>
        <v>0</v>
      </c>
      <c r="BG169" s="152">
        <f t="shared" si="6"/>
        <v>0</v>
      </c>
      <c r="BH169" s="152">
        <f t="shared" si="7"/>
        <v>0</v>
      </c>
      <c r="BI169" s="152">
        <f t="shared" si="8"/>
        <v>0</v>
      </c>
      <c r="BJ169" s="16" t="s">
        <v>145</v>
      </c>
      <c r="BK169" s="152">
        <f t="shared" si="9"/>
        <v>0</v>
      </c>
      <c r="BL169" s="16" t="s">
        <v>211</v>
      </c>
      <c r="BM169" s="151" t="s">
        <v>771</v>
      </c>
    </row>
    <row r="170" spans="2:65" s="1" customFormat="1" ht="24.2" customHeight="1">
      <c r="B170" s="138"/>
      <c r="C170" s="161" t="s">
        <v>7</v>
      </c>
      <c r="D170" s="161" t="s">
        <v>173</v>
      </c>
      <c r="E170" s="162" t="s">
        <v>239</v>
      </c>
      <c r="F170" s="163" t="s">
        <v>240</v>
      </c>
      <c r="G170" s="164" t="s">
        <v>229</v>
      </c>
      <c r="H170" s="165">
        <v>4</v>
      </c>
      <c r="I170" s="166"/>
      <c r="J170" s="167">
        <f t="shared" si="0"/>
        <v>0</v>
      </c>
      <c r="K170" s="168"/>
      <c r="L170" s="169"/>
      <c r="M170" s="170" t="s">
        <v>1</v>
      </c>
      <c r="N170" s="171" t="s">
        <v>41</v>
      </c>
      <c r="P170" s="149">
        <f t="shared" si="1"/>
        <v>0</v>
      </c>
      <c r="Q170" s="149">
        <v>3.8000000000000002E-4</v>
      </c>
      <c r="R170" s="149">
        <f t="shared" si="2"/>
        <v>1.5200000000000001E-3</v>
      </c>
      <c r="S170" s="149">
        <v>0</v>
      </c>
      <c r="T170" s="150">
        <f t="shared" si="3"/>
        <v>0</v>
      </c>
      <c r="AR170" s="151" t="s">
        <v>217</v>
      </c>
      <c r="AT170" s="151" t="s">
        <v>173</v>
      </c>
      <c r="AU170" s="151" t="s">
        <v>145</v>
      </c>
      <c r="AY170" s="16" t="s">
        <v>137</v>
      </c>
      <c r="BE170" s="152">
        <f t="shared" si="4"/>
        <v>0</v>
      </c>
      <c r="BF170" s="152">
        <f t="shared" si="5"/>
        <v>0</v>
      </c>
      <c r="BG170" s="152">
        <f t="shared" si="6"/>
        <v>0</v>
      </c>
      <c r="BH170" s="152">
        <f t="shared" si="7"/>
        <v>0</v>
      </c>
      <c r="BI170" s="152">
        <f t="shared" si="8"/>
        <v>0</v>
      </c>
      <c r="BJ170" s="16" t="s">
        <v>145</v>
      </c>
      <c r="BK170" s="152">
        <f t="shared" si="9"/>
        <v>0</v>
      </c>
      <c r="BL170" s="16" t="s">
        <v>211</v>
      </c>
      <c r="BM170" s="151" t="s">
        <v>772</v>
      </c>
    </row>
    <row r="171" spans="2:65" s="1" customFormat="1" ht="16.5" customHeight="1">
      <c r="B171" s="138"/>
      <c r="C171" s="161" t="s">
        <v>242</v>
      </c>
      <c r="D171" s="161" t="s">
        <v>173</v>
      </c>
      <c r="E171" s="162" t="s">
        <v>243</v>
      </c>
      <c r="F171" s="163" t="s">
        <v>244</v>
      </c>
      <c r="G171" s="164" t="s">
        <v>229</v>
      </c>
      <c r="H171" s="165">
        <v>20</v>
      </c>
      <c r="I171" s="166"/>
      <c r="J171" s="167">
        <f t="shared" si="0"/>
        <v>0</v>
      </c>
      <c r="K171" s="168"/>
      <c r="L171" s="169"/>
      <c r="M171" s="170" t="s">
        <v>1</v>
      </c>
      <c r="N171" s="171" t="s">
        <v>41</v>
      </c>
      <c r="P171" s="149">
        <f t="shared" si="1"/>
        <v>0</v>
      </c>
      <c r="Q171" s="149">
        <v>3.5E-4</v>
      </c>
      <c r="R171" s="149">
        <f t="shared" si="2"/>
        <v>7.0000000000000001E-3</v>
      </c>
      <c r="S171" s="149">
        <v>0</v>
      </c>
      <c r="T171" s="150">
        <f t="shared" si="3"/>
        <v>0</v>
      </c>
      <c r="AR171" s="151" t="s">
        <v>217</v>
      </c>
      <c r="AT171" s="151" t="s">
        <v>173</v>
      </c>
      <c r="AU171" s="151" t="s">
        <v>145</v>
      </c>
      <c r="AY171" s="16" t="s">
        <v>137</v>
      </c>
      <c r="BE171" s="152">
        <f t="shared" si="4"/>
        <v>0</v>
      </c>
      <c r="BF171" s="152">
        <f t="shared" si="5"/>
        <v>0</v>
      </c>
      <c r="BG171" s="152">
        <f t="shared" si="6"/>
        <v>0</v>
      </c>
      <c r="BH171" s="152">
        <f t="shared" si="7"/>
        <v>0</v>
      </c>
      <c r="BI171" s="152">
        <f t="shared" si="8"/>
        <v>0</v>
      </c>
      <c r="BJ171" s="16" t="s">
        <v>145</v>
      </c>
      <c r="BK171" s="152">
        <f t="shared" si="9"/>
        <v>0</v>
      </c>
      <c r="BL171" s="16" t="s">
        <v>211</v>
      </c>
      <c r="BM171" s="151" t="s">
        <v>773</v>
      </c>
    </row>
    <row r="172" spans="2:65" s="1" customFormat="1" ht="24.2" customHeight="1">
      <c r="B172" s="138"/>
      <c r="C172" s="139" t="s">
        <v>246</v>
      </c>
      <c r="D172" s="139" t="s">
        <v>140</v>
      </c>
      <c r="E172" s="140" t="s">
        <v>247</v>
      </c>
      <c r="F172" s="141" t="s">
        <v>248</v>
      </c>
      <c r="G172" s="142" t="s">
        <v>151</v>
      </c>
      <c r="H172" s="143">
        <v>185</v>
      </c>
      <c r="I172" s="144"/>
      <c r="J172" s="145">
        <f t="shared" si="0"/>
        <v>0</v>
      </c>
      <c r="K172" s="146"/>
      <c r="L172" s="31"/>
      <c r="M172" s="147" t="s">
        <v>1</v>
      </c>
      <c r="N172" s="148" t="s">
        <v>41</v>
      </c>
      <c r="P172" s="149">
        <f t="shared" si="1"/>
        <v>0</v>
      </c>
      <c r="Q172" s="149">
        <v>0</v>
      </c>
      <c r="R172" s="149">
        <f t="shared" si="2"/>
        <v>0</v>
      </c>
      <c r="S172" s="149">
        <v>0</v>
      </c>
      <c r="T172" s="150">
        <f t="shared" si="3"/>
        <v>0</v>
      </c>
      <c r="AR172" s="151" t="s">
        <v>211</v>
      </c>
      <c r="AT172" s="151" t="s">
        <v>140</v>
      </c>
      <c r="AU172" s="151" t="s">
        <v>145</v>
      </c>
      <c r="AY172" s="16" t="s">
        <v>137</v>
      </c>
      <c r="BE172" s="152">
        <f t="shared" si="4"/>
        <v>0</v>
      </c>
      <c r="BF172" s="152">
        <f t="shared" si="5"/>
        <v>0</v>
      </c>
      <c r="BG172" s="152">
        <f t="shared" si="6"/>
        <v>0</v>
      </c>
      <c r="BH172" s="152">
        <f t="shared" si="7"/>
        <v>0</v>
      </c>
      <c r="BI172" s="152">
        <f t="shared" si="8"/>
        <v>0</v>
      </c>
      <c r="BJ172" s="16" t="s">
        <v>145</v>
      </c>
      <c r="BK172" s="152">
        <f t="shared" si="9"/>
        <v>0</v>
      </c>
      <c r="BL172" s="16" t="s">
        <v>211</v>
      </c>
      <c r="BM172" s="151" t="s">
        <v>774</v>
      </c>
    </row>
    <row r="173" spans="2:65" s="1" customFormat="1" ht="16.5" customHeight="1">
      <c r="B173" s="138"/>
      <c r="C173" s="161" t="s">
        <v>250</v>
      </c>
      <c r="D173" s="161" t="s">
        <v>173</v>
      </c>
      <c r="E173" s="162" t="s">
        <v>251</v>
      </c>
      <c r="F173" s="163" t="s">
        <v>252</v>
      </c>
      <c r="G173" s="164" t="s">
        <v>151</v>
      </c>
      <c r="H173" s="165">
        <v>212.75</v>
      </c>
      <c r="I173" s="166"/>
      <c r="J173" s="167">
        <f t="shared" si="0"/>
        <v>0</v>
      </c>
      <c r="K173" s="168"/>
      <c r="L173" s="169"/>
      <c r="M173" s="170" t="s">
        <v>1</v>
      </c>
      <c r="N173" s="171" t="s">
        <v>41</v>
      </c>
      <c r="P173" s="149">
        <f t="shared" si="1"/>
        <v>0</v>
      </c>
      <c r="Q173" s="149">
        <v>2.9999999999999997E-4</v>
      </c>
      <c r="R173" s="149">
        <f t="shared" si="2"/>
        <v>6.3824999999999993E-2</v>
      </c>
      <c r="S173" s="149">
        <v>0</v>
      </c>
      <c r="T173" s="150">
        <f t="shared" si="3"/>
        <v>0</v>
      </c>
      <c r="AR173" s="151" t="s">
        <v>217</v>
      </c>
      <c r="AT173" s="151" t="s">
        <v>173</v>
      </c>
      <c r="AU173" s="151" t="s">
        <v>145</v>
      </c>
      <c r="AY173" s="16" t="s">
        <v>137</v>
      </c>
      <c r="BE173" s="152">
        <f t="shared" si="4"/>
        <v>0</v>
      </c>
      <c r="BF173" s="152">
        <f t="shared" si="5"/>
        <v>0</v>
      </c>
      <c r="BG173" s="152">
        <f t="shared" si="6"/>
        <v>0</v>
      </c>
      <c r="BH173" s="152">
        <f t="shared" si="7"/>
        <v>0</v>
      </c>
      <c r="BI173" s="152">
        <f t="shared" si="8"/>
        <v>0</v>
      </c>
      <c r="BJ173" s="16" t="s">
        <v>145</v>
      </c>
      <c r="BK173" s="152">
        <f t="shared" si="9"/>
        <v>0</v>
      </c>
      <c r="BL173" s="16" t="s">
        <v>211</v>
      </c>
      <c r="BM173" s="151" t="s">
        <v>775</v>
      </c>
    </row>
    <row r="174" spans="2:65" s="12" customFormat="1" ht="11.25">
      <c r="B174" s="153"/>
      <c r="D174" s="154" t="s">
        <v>147</v>
      </c>
      <c r="F174" s="156" t="s">
        <v>254</v>
      </c>
      <c r="H174" s="157">
        <v>212.75</v>
      </c>
      <c r="I174" s="158"/>
      <c r="L174" s="153"/>
      <c r="M174" s="159"/>
      <c r="T174" s="160"/>
      <c r="AT174" s="155" t="s">
        <v>147</v>
      </c>
      <c r="AU174" s="155" t="s">
        <v>145</v>
      </c>
      <c r="AV174" s="12" t="s">
        <v>145</v>
      </c>
      <c r="AW174" s="12" t="s">
        <v>3</v>
      </c>
      <c r="AX174" s="12" t="s">
        <v>83</v>
      </c>
      <c r="AY174" s="155" t="s">
        <v>137</v>
      </c>
    </row>
    <row r="175" spans="2:65" s="1" customFormat="1" ht="24.2" customHeight="1">
      <c r="B175" s="138"/>
      <c r="C175" s="139" t="s">
        <v>255</v>
      </c>
      <c r="D175" s="139" t="s">
        <v>140</v>
      </c>
      <c r="E175" s="140" t="s">
        <v>256</v>
      </c>
      <c r="F175" s="141" t="s">
        <v>257</v>
      </c>
      <c r="G175" s="142" t="s">
        <v>159</v>
      </c>
      <c r="H175" s="143">
        <v>1.024</v>
      </c>
      <c r="I175" s="144"/>
      <c r="J175" s="145">
        <f>ROUND(I175*H175,2)</f>
        <v>0</v>
      </c>
      <c r="K175" s="146"/>
      <c r="L175" s="31"/>
      <c r="M175" s="147" t="s">
        <v>1</v>
      </c>
      <c r="N175" s="148" t="s">
        <v>41</v>
      </c>
      <c r="P175" s="149">
        <f>O175*H175</f>
        <v>0</v>
      </c>
      <c r="Q175" s="149">
        <v>0</v>
      </c>
      <c r="R175" s="149">
        <f>Q175*H175</f>
        <v>0</v>
      </c>
      <c r="S175" s="149">
        <v>0</v>
      </c>
      <c r="T175" s="150">
        <f>S175*H175</f>
        <v>0</v>
      </c>
      <c r="AR175" s="151" t="s">
        <v>211</v>
      </c>
      <c r="AT175" s="151" t="s">
        <v>140</v>
      </c>
      <c r="AU175" s="151" t="s">
        <v>145</v>
      </c>
      <c r="AY175" s="16" t="s">
        <v>137</v>
      </c>
      <c r="BE175" s="152">
        <f>IF(N175="základná",J175,0)</f>
        <v>0</v>
      </c>
      <c r="BF175" s="152">
        <f>IF(N175="znížená",J175,0)</f>
        <v>0</v>
      </c>
      <c r="BG175" s="152">
        <f>IF(N175="zákl. prenesená",J175,0)</f>
        <v>0</v>
      </c>
      <c r="BH175" s="152">
        <f>IF(N175="zníž. prenesená",J175,0)</f>
        <v>0</v>
      </c>
      <c r="BI175" s="152">
        <f>IF(N175="nulová",J175,0)</f>
        <v>0</v>
      </c>
      <c r="BJ175" s="16" t="s">
        <v>145</v>
      </c>
      <c r="BK175" s="152">
        <f>ROUND(I175*H175,2)</f>
        <v>0</v>
      </c>
      <c r="BL175" s="16" t="s">
        <v>211</v>
      </c>
      <c r="BM175" s="151" t="s">
        <v>776</v>
      </c>
    </row>
    <row r="176" spans="2:65" s="11" customFormat="1" ht="22.9" customHeight="1">
      <c r="B176" s="126"/>
      <c r="D176" s="127" t="s">
        <v>74</v>
      </c>
      <c r="E176" s="136" t="s">
        <v>259</v>
      </c>
      <c r="F176" s="136" t="s">
        <v>260</v>
      </c>
      <c r="I176" s="129"/>
      <c r="J176" s="137">
        <f>BK176</f>
        <v>0</v>
      </c>
      <c r="L176" s="126"/>
      <c r="M176" s="131"/>
      <c r="P176" s="132">
        <f>SUM(P177:P181)</f>
        <v>0</v>
      </c>
      <c r="R176" s="132">
        <f>SUM(R177:R181)</f>
        <v>2.5777959200000002</v>
      </c>
      <c r="T176" s="133">
        <f>SUM(T177:T181)</f>
        <v>0</v>
      </c>
      <c r="AR176" s="127" t="s">
        <v>145</v>
      </c>
      <c r="AT176" s="134" t="s">
        <v>74</v>
      </c>
      <c r="AU176" s="134" t="s">
        <v>83</v>
      </c>
      <c r="AY176" s="127" t="s">
        <v>137</v>
      </c>
      <c r="BK176" s="135">
        <f>SUM(BK177:BK181)</f>
        <v>0</v>
      </c>
    </row>
    <row r="177" spans="2:65" s="1" customFormat="1" ht="24.2" customHeight="1">
      <c r="B177" s="138"/>
      <c r="C177" s="139" t="s">
        <v>261</v>
      </c>
      <c r="D177" s="139" t="s">
        <v>140</v>
      </c>
      <c r="E177" s="140" t="s">
        <v>262</v>
      </c>
      <c r="F177" s="141" t="s">
        <v>263</v>
      </c>
      <c r="G177" s="142" t="s">
        <v>151</v>
      </c>
      <c r="H177" s="143">
        <v>172.31200000000001</v>
      </c>
      <c r="I177" s="144"/>
      <c r="J177" s="145">
        <f>ROUND(I177*H177,2)</f>
        <v>0</v>
      </c>
      <c r="K177" s="146"/>
      <c r="L177" s="31"/>
      <c r="M177" s="147" t="s">
        <v>1</v>
      </c>
      <c r="N177" s="148" t="s">
        <v>41</v>
      </c>
      <c r="P177" s="149">
        <f>O177*H177</f>
        <v>0</v>
      </c>
      <c r="Q177" s="149">
        <v>1.16E-3</v>
      </c>
      <c r="R177" s="149">
        <f>Q177*H177</f>
        <v>0.19988192000000002</v>
      </c>
      <c r="S177" s="149">
        <v>0</v>
      </c>
      <c r="T177" s="150">
        <f>S177*H177</f>
        <v>0</v>
      </c>
      <c r="AR177" s="151" t="s">
        <v>211</v>
      </c>
      <c r="AT177" s="151" t="s">
        <v>140</v>
      </c>
      <c r="AU177" s="151" t="s">
        <v>145</v>
      </c>
      <c r="AY177" s="16" t="s">
        <v>137</v>
      </c>
      <c r="BE177" s="152">
        <f>IF(N177="základná",J177,0)</f>
        <v>0</v>
      </c>
      <c r="BF177" s="152">
        <f>IF(N177="znížená",J177,0)</f>
        <v>0</v>
      </c>
      <c r="BG177" s="152">
        <f>IF(N177="zákl. prenesená",J177,0)</f>
        <v>0</v>
      </c>
      <c r="BH177" s="152">
        <f>IF(N177="zníž. prenesená",J177,0)</f>
        <v>0</v>
      </c>
      <c r="BI177" s="152">
        <f>IF(N177="nulová",J177,0)</f>
        <v>0</v>
      </c>
      <c r="BJ177" s="16" t="s">
        <v>145</v>
      </c>
      <c r="BK177" s="152">
        <f>ROUND(I177*H177,2)</f>
        <v>0</v>
      </c>
      <c r="BL177" s="16" t="s">
        <v>211</v>
      </c>
      <c r="BM177" s="151" t="s">
        <v>777</v>
      </c>
    </row>
    <row r="178" spans="2:65" s="12" customFormat="1" ht="11.25">
      <c r="B178" s="153"/>
      <c r="D178" s="154" t="s">
        <v>147</v>
      </c>
      <c r="E178" s="155" t="s">
        <v>1</v>
      </c>
      <c r="F178" s="156" t="s">
        <v>223</v>
      </c>
      <c r="H178" s="157">
        <v>172.31200000000001</v>
      </c>
      <c r="I178" s="158"/>
      <c r="L178" s="153"/>
      <c r="M178" s="159"/>
      <c r="T178" s="160"/>
      <c r="AT178" s="155" t="s">
        <v>147</v>
      </c>
      <c r="AU178" s="155" t="s">
        <v>145</v>
      </c>
      <c r="AV178" s="12" t="s">
        <v>145</v>
      </c>
      <c r="AW178" s="12" t="s">
        <v>31</v>
      </c>
      <c r="AX178" s="12" t="s">
        <v>83</v>
      </c>
      <c r="AY178" s="155" t="s">
        <v>137</v>
      </c>
    </row>
    <row r="179" spans="2:65" s="1" customFormat="1" ht="24.2" customHeight="1">
      <c r="B179" s="138"/>
      <c r="C179" s="161" t="s">
        <v>265</v>
      </c>
      <c r="D179" s="161" t="s">
        <v>173</v>
      </c>
      <c r="E179" s="162" t="s">
        <v>266</v>
      </c>
      <c r="F179" s="163" t="s">
        <v>267</v>
      </c>
      <c r="G179" s="164" t="s">
        <v>151</v>
      </c>
      <c r="H179" s="165">
        <v>396.31900000000002</v>
      </c>
      <c r="I179" s="166"/>
      <c r="J179" s="167">
        <f>ROUND(I179*H179,2)</f>
        <v>0</v>
      </c>
      <c r="K179" s="168"/>
      <c r="L179" s="169"/>
      <c r="M179" s="170" t="s">
        <v>1</v>
      </c>
      <c r="N179" s="171" t="s">
        <v>41</v>
      </c>
      <c r="P179" s="149">
        <f>O179*H179</f>
        <v>0</v>
      </c>
      <c r="Q179" s="149">
        <v>6.0000000000000001E-3</v>
      </c>
      <c r="R179" s="149">
        <f>Q179*H179</f>
        <v>2.3779140000000001</v>
      </c>
      <c r="S179" s="149">
        <v>0</v>
      </c>
      <c r="T179" s="150">
        <f>S179*H179</f>
        <v>0</v>
      </c>
      <c r="AR179" s="151" t="s">
        <v>217</v>
      </c>
      <c r="AT179" s="151" t="s">
        <v>173</v>
      </c>
      <c r="AU179" s="151" t="s">
        <v>145</v>
      </c>
      <c r="AY179" s="16" t="s">
        <v>137</v>
      </c>
      <c r="BE179" s="152">
        <f>IF(N179="základná",J179,0)</f>
        <v>0</v>
      </c>
      <c r="BF179" s="152">
        <f>IF(N179="znížená",J179,0)</f>
        <v>0</v>
      </c>
      <c r="BG179" s="152">
        <f>IF(N179="zákl. prenesená",J179,0)</f>
        <v>0</v>
      </c>
      <c r="BH179" s="152">
        <f>IF(N179="zníž. prenesená",J179,0)</f>
        <v>0</v>
      </c>
      <c r="BI179" s="152">
        <f>IF(N179="nulová",J179,0)</f>
        <v>0</v>
      </c>
      <c r="BJ179" s="16" t="s">
        <v>145</v>
      </c>
      <c r="BK179" s="152">
        <f>ROUND(I179*H179,2)</f>
        <v>0</v>
      </c>
      <c r="BL179" s="16" t="s">
        <v>211</v>
      </c>
      <c r="BM179" s="151" t="s">
        <v>778</v>
      </c>
    </row>
    <row r="180" spans="2:65" s="12" customFormat="1" ht="11.25">
      <c r="B180" s="153"/>
      <c r="D180" s="154" t="s">
        <v>147</v>
      </c>
      <c r="E180" s="155" t="s">
        <v>1</v>
      </c>
      <c r="F180" s="156" t="s">
        <v>269</v>
      </c>
      <c r="H180" s="157">
        <v>396.31900000000002</v>
      </c>
      <c r="I180" s="158"/>
      <c r="L180" s="153"/>
      <c r="M180" s="159"/>
      <c r="T180" s="160"/>
      <c r="AT180" s="155" t="s">
        <v>147</v>
      </c>
      <c r="AU180" s="155" t="s">
        <v>145</v>
      </c>
      <c r="AV180" s="12" t="s">
        <v>145</v>
      </c>
      <c r="AW180" s="12" t="s">
        <v>31</v>
      </c>
      <c r="AX180" s="12" t="s">
        <v>83</v>
      </c>
      <c r="AY180" s="155" t="s">
        <v>137</v>
      </c>
    </row>
    <row r="181" spans="2:65" s="1" customFormat="1" ht="24.2" customHeight="1">
      <c r="B181" s="138"/>
      <c r="C181" s="139" t="s">
        <v>270</v>
      </c>
      <c r="D181" s="139" t="s">
        <v>140</v>
      </c>
      <c r="E181" s="140" t="s">
        <v>271</v>
      </c>
      <c r="F181" s="141" t="s">
        <v>272</v>
      </c>
      <c r="G181" s="142" t="s">
        <v>159</v>
      </c>
      <c r="H181" s="143">
        <v>2.5779999999999998</v>
      </c>
      <c r="I181" s="144"/>
      <c r="J181" s="145">
        <f>ROUND(I181*H181,2)</f>
        <v>0</v>
      </c>
      <c r="K181" s="146"/>
      <c r="L181" s="31"/>
      <c r="M181" s="147" t="s">
        <v>1</v>
      </c>
      <c r="N181" s="148" t="s">
        <v>41</v>
      </c>
      <c r="P181" s="149">
        <f>O181*H181</f>
        <v>0</v>
      </c>
      <c r="Q181" s="149">
        <v>0</v>
      </c>
      <c r="R181" s="149">
        <f>Q181*H181</f>
        <v>0</v>
      </c>
      <c r="S181" s="149">
        <v>0</v>
      </c>
      <c r="T181" s="150">
        <f>S181*H181</f>
        <v>0</v>
      </c>
      <c r="AR181" s="151" t="s">
        <v>211</v>
      </c>
      <c r="AT181" s="151" t="s">
        <v>140</v>
      </c>
      <c r="AU181" s="151" t="s">
        <v>145</v>
      </c>
      <c r="AY181" s="16" t="s">
        <v>137</v>
      </c>
      <c r="BE181" s="152">
        <f>IF(N181="základná",J181,0)</f>
        <v>0</v>
      </c>
      <c r="BF181" s="152">
        <f>IF(N181="znížená",J181,0)</f>
        <v>0</v>
      </c>
      <c r="BG181" s="152">
        <f>IF(N181="zákl. prenesená",J181,0)</f>
        <v>0</v>
      </c>
      <c r="BH181" s="152">
        <f>IF(N181="zníž. prenesená",J181,0)</f>
        <v>0</v>
      </c>
      <c r="BI181" s="152">
        <f>IF(N181="nulová",J181,0)</f>
        <v>0</v>
      </c>
      <c r="BJ181" s="16" t="s">
        <v>145</v>
      </c>
      <c r="BK181" s="152">
        <f>ROUND(I181*H181,2)</f>
        <v>0</v>
      </c>
      <c r="BL181" s="16" t="s">
        <v>211</v>
      </c>
      <c r="BM181" s="151" t="s">
        <v>779</v>
      </c>
    </row>
    <row r="182" spans="2:65" s="11" customFormat="1" ht="22.9" customHeight="1">
      <c r="B182" s="126"/>
      <c r="D182" s="127" t="s">
        <v>74</v>
      </c>
      <c r="E182" s="136" t="s">
        <v>274</v>
      </c>
      <c r="F182" s="136" t="s">
        <v>275</v>
      </c>
      <c r="I182" s="129"/>
      <c r="J182" s="137">
        <f>BK182</f>
        <v>0</v>
      </c>
      <c r="L182" s="126"/>
      <c r="M182" s="131"/>
      <c r="P182" s="132">
        <f>SUM(P183:P206)</f>
        <v>0</v>
      </c>
      <c r="R182" s="132">
        <f>SUM(R183:R206)</f>
        <v>7.618823796640001</v>
      </c>
      <c r="T182" s="133">
        <f>SUM(T183:T206)</f>
        <v>1.0261800000000001</v>
      </c>
      <c r="AR182" s="127" t="s">
        <v>145</v>
      </c>
      <c r="AT182" s="134" t="s">
        <v>74</v>
      </c>
      <c r="AU182" s="134" t="s">
        <v>83</v>
      </c>
      <c r="AY182" s="127" t="s">
        <v>137</v>
      </c>
      <c r="BK182" s="135">
        <f>SUM(BK183:BK206)</f>
        <v>0</v>
      </c>
    </row>
    <row r="183" spans="2:65" s="1" customFormat="1" ht="33" customHeight="1">
      <c r="B183" s="138"/>
      <c r="C183" s="139" t="s">
        <v>276</v>
      </c>
      <c r="D183" s="139" t="s">
        <v>140</v>
      </c>
      <c r="E183" s="140" t="s">
        <v>277</v>
      </c>
      <c r="F183" s="141" t="s">
        <v>278</v>
      </c>
      <c r="G183" s="142" t="s">
        <v>151</v>
      </c>
      <c r="H183" s="143">
        <v>177.15600000000001</v>
      </c>
      <c r="I183" s="144"/>
      <c r="J183" s="145">
        <f>ROUND(I183*H183,2)</f>
        <v>0</v>
      </c>
      <c r="K183" s="146"/>
      <c r="L183" s="31"/>
      <c r="M183" s="147" t="s">
        <v>1</v>
      </c>
      <c r="N183" s="148" t="s">
        <v>41</v>
      </c>
      <c r="P183" s="149">
        <f>O183*H183</f>
        <v>0</v>
      </c>
      <c r="Q183" s="149">
        <v>0</v>
      </c>
      <c r="R183" s="149">
        <f>Q183*H183</f>
        <v>0</v>
      </c>
      <c r="S183" s="149">
        <v>5.0000000000000001E-3</v>
      </c>
      <c r="T183" s="150">
        <f>S183*H183</f>
        <v>0.88578000000000001</v>
      </c>
      <c r="AR183" s="151" t="s">
        <v>211</v>
      </c>
      <c r="AT183" s="151" t="s">
        <v>140</v>
      </c>
      <c r="AU183" s="151" t="s">
        <v>145</v>
      </c>
      <c r="AY183" s="16" t="s">
        <v>137</v>
      </c>
      <c r="BE183" s="152">
        <f>IF(N183="základná",J183,0)</f>
        <v>0</v>
      </c>
      <c r="BF183" s="152">
        <f>IF(N183="znížená",J183,0)</f>
        <v>0</v>
      </c>
      <c r="BG183" s="152">
        <f>IF(N183="zákl. prenesená",J183,0)</f>
        <v>0</v>
      </c>
      <c r="BH183" s="152">
        <f>IF(N183="zníž. prenesená",J183,0)</f>
        <v>0</v>
      </c>
      <c r="BI183" s="152">
        <f>IF(N183="nulová",J183,0)</f>
        <v>0</v>
      </c>
      <c r="BJ183" s="16" t="s">
        <v>145</v>
      </c>
      <c r="BK183" s="152">
        <f>ROUND(I183*H183,2)</f>
        <v>0</v>
      </c>
      <c r="BL183" s="16" t="s">
        <v>211</v>
      </c>
      <c r="BM183" s="151" t="s">
        <v>780</v>
      </c>
    </row>
    <row r="184" spans="2:65" s="12" customFormat="1" ht="11.25">
      <c r="B184" s="153"/>
      <c r="D184" s="154" t="s">
        <v>147</v>
      </c>
      <c r="E184" s="155" t="s">
        <v>1</v>
      </c>
      <c r="F184" s="156" t="s">
        <v>280</v>
      </c>
      <c r="H184" s="157">
        <v>177.15600000000001</v>
      </c>
      <c r="I184" s="158"/>
      <c r="L184" s="153"/>
      <c r="M184" s="159"/>
      <c r="T184" s="160"/>
      <c r="AT184" s="155" t="s">
        <v>147</v>
      </c>
      <c r="AU184" s="155" t="s">
        <v>145</v>
      </c>
      <c r="AV184" s="12" t="s">
        <v>145</v>
      </c>
      <c r="AW184" s="12" t="s">
        <v>31</v>
      </c>
      <c r="AX184" s="12" t="s">
        <v>83</v>
      </c>
      <c r="AY184" s="155" t="s">
        <v>137</v>
      </c>
    </row>
    <row r="185" spans="2:65" s="1" customFormat="1" ht="33" customHeight="1">
      <c r="B185" s="138"/>
      <c r="C185" s="139" t="s">
        <v>281</v>
      </c>
      <c r="D185" s="139" t="s">
        <v>140</v>
      </c>
      <c r="E185" s="140" t="s">
        <v>282</v>
      </c>
      <c r="F185" s="141" t="s">
        <v>283</v>
      </c>
      <c r="G185" s="142" t="s">
        <v>284</v>
      </c>
      <c r="H185" s="143">
        <v>5.85</v>
      </c>
      <c r="I185" s="144"/>
      <c r="J185" s="145">
        <f>ROUND(I185*H185,2)</f>
        <v>0</v>
      </c>
      <c r="K185" s="146"/>
      <c r="L185" s="31"/>
      <c r="M185" s="147" t="s">
        <v>1</v>
      </c>
      <c r="N185" s="148" t="s">
        <v>41</v>
      </c>
      <c r="P185" s="149">
        <f>O185*H185</f>
        <v>0</v>
      </c>
      <c r="Q185" s="149">
        <v>0</v>
      </c>
      <c r="R185" s="149">
        <f>Q185*H185</f>
        <v>0</v>
      </c>
      <c r="S185" s="149">
        <v>2.4E-2</v>
      </c>
      <c r="T185" s="150">
        <f>S185*H185</f>
        <v>0.1404</v>
      </c>
      <c r="AR185" s="151" t="s">
        <v>211</v>
      </c>
      <c r="AT185" s="151" t="s">
        <v>140</v>
      </c>
      <c r="AU185" s="151" t="s">
        <v>145</v>
      </c>
      <c r="AY185" s="16" t="s">
        <v>137</v>
      </c>
      <c r="BE185" s="152">
        <f>IF(N185="základná",J185,0)</f>
        <v>0</v>
      </c>
      <c r="BF185" s="152">
        <f>IF(N185="znížená",J185,0)</f>
        <v>0</v>
      </c>
      <c r="BG185" s="152">
        <f>IF(N185="zákl. prenesená",J185,0)</f>
        <v>0</v>
      </c>
      <c r="BH185" s="152">
        <f>IF(N185="zníž. prenesená",J185,0)</f>
        <v>0</v>
      </c>
      <c r="BI185" s="152">
        <f>IF(N185="nulová",J185,0)</f>
        <v>0</v>
      </c>
      <c r="BJ185" s="16" t="s">
        <v>145</v>
      </c>
      <c r="BK185" s="152">
        <f>ROUND(I185*H185,2)</f>
        <v>0</v>
      </c>
      <c r="BL185" s="16" t="s">
        <v>211</v>
      </c>
      <c r="BM185" s="151" t="s">
        <v>781</v>
      </c>
    </row>
    <row r="186" spans="2:65" s="13" customFormat="1" ht="11.25">
      <c r="B186" s="172"/>
      <c r="D186" s="154" t="s">
        <v>147</v>
      </c>
      <c r="E186" s="173" t="s">
        <v>1</v>
      </c>
      <c r="F186" s="174" t="s">
        <v>286</v>
      </c>
      <c r="H186" s="173" t="s">
        <v>1</v>
      </c>
      <c r="I186" s="175"/>
      <c r="L186" s="172"/>
      <c r="M186" s="176"/>
      <c r="T186" s="177"/>
      <c r="AT186" s="173" t="s">
        <v>147</v>
      </c>
      <c r="AU186" s="173" t="s">
        <v>145</v>
      </c>
      <c r="AV186" s="13" t="s">
        <v>83</v>
      </c>
      <c r="AW186" s="13" t="s">
        <v>31</v>
      </c>
      <c r="AX186" s="13" t="s">
        <v>75</v>
      </c>
      <c r="AY186" s="173" t="s">
        <v>137</v>
      </c>
    </row>
    <row r="187" spans="2:65" s="12" customFormat="1" ht="11.25">
      <c r="B187" s="153"/>
      <c r="D187" s="154" t="s">
        <v>147</v>
      </c>
      <c r="E187" s="155" t="s">
        <v>1</v>
      </c>
      <c r="F187" s="156" t="s">
        <v>287</v>
      </c>
      <c r="H187" s="157">
        <v>5.85</v>
      </c>
      <c r="I187" s="158"/>
      <c r="L187" s="153"/>
      <c r="M187" s="159"/>
      <c r="T187" s="160"/>
      <c r="AT187" s="155" t="s">
        <v>147</v>
      </c>
      <c r="AU187" s="155" t="s">
        <v>145</v>
      </c>
      <c r="AV187" s="12" t="s">
        <v>145</v>
      </c>
      <c r="AW187" s="12" t="s">
        <v>31</v>
      </c>
      <c r="AX187" s="12" t="s">
        <v>83</v>
      </c>
      <c r="AY187" s="155" t="s">
        <v>137</v>
      </c>
    </row>
    <row r="188" spans="2:65" s="1" customFormat="1" ht="24.2" customHeight="1">
      <c r="B188" s="138"/>
      <c r="C188" s="139" t="s">
        <v>288</v>
      </c>
      <c r="D188" s="139" t="s">
        <v>140</v>
      </c>
      <c r="E188" s="140" t="s">
        <v>289</v>
      </c>
      <c r="F188" s="141" t="s">
        <v>290</v>
      </c>
      <c r="G188" s="142" t="s">
        <v>284</v>
      </c>
      <c r="H188" s="143">
        <v>345</v>
      </c>
      <c r="I188" s="144"/>
      <c r="J188" s="145">
        <f>ROUND(I188*H188,2)</f>
        <v>0</v>
      </c>
      <c r="K188" s="146"/>
      <c r="L188" s="31"/>
      <c r="M188" s="147" t="s">
        <v>1</v>
      </c>
      <c r="N188" s="148" t="s">
        <v>41</v>
      </c>
      <c r="P188" s="149">
        <f>O188*H188</f>
        <v>0</v>
      </c>
      <c r="Q188" s="149">
        <v>2.5999999999999998E-4</v>
      </c>
      <c r="R188" s="149">
        <f>Q188*H188</f>
        <v>8.9699999999999988E-2</v>
      </c>
      <c r="S188" s="149">
        <v>0</v>
      </c>
      <c r="T188" s="150">
        <f>S188*H188</f>
        <v>0</v>
      </c>
      <c r="AR188" s="151" t="s">
        <v>211</v>
      </c>
      <c r="AT188" s="151" t="s">
        <v>140</v>
      </c>
      <c r="AU188" s="151" t="s">
        <v>145</v>
      </c>
      <c r="AY188" s="16" t="s">
        <v>137</v>
      </c>
      <c r="BE188" s="152">
        <f>IF(N188="základná",J188,0)</f>
        <v>0</v>
      </c>
      <c r="BF188" s="152">
        <f>IF(N188="znížená",J188,0)</f>
        <v>0</v>
      </c>
      <c r="BG188" s="152">
        <f>IF(N188="zákl. prenesená",J188,0)</f>
        <v>0</v>
      </c>
      <c r="BH188" s="152">
        <f>IF(N188="zníž. prenesená",J188,0)</f>
        <v>0</v>
      </c>
      <c r="BI188" s="152">
        <f>IF(N188="nulová",J188,0)</f>
        <v>0</v>
      </c>
      <c r="BJ188" s="16" t="s">
        <v>145</v>
      </c>
      <c r="BK188" s="152">
        <f>ROUND(I188*H188,2)</f>
        <v>0</v>
      </c>
      <c r="BL188" s="16" t="s">
        <v>211</v>
      </c>
      <c r="BM188" s="151" t="s">
        <v>782</v>
      </c>
    </row>
    <row r="189" spans="2:65" s="13" customFormat="1" ht="11.25">
      <c r="B189" s="172"/>
      <c r="D189" s="154" t="s">
        <v>147</v>
      </c>
      <c r="E189" s="173" t="s">
        <v>1</v>
      </c>
      <c r="F189" s="174" t="s">
        <v>292</v>
      </c>
      <c r="H189" s="173" t="s">
        <v>1</v>
      </c>
      <c r="I189" s="175"/>
      <c r="L189" s="172"/>
      <c r="M189" s="176"/>
      <c r="T189" s="177"/>
      <c r="AT189" s="173" t="s">
        <v>147</v>
      </c>
      <c r="AU189" s="173" t="s">
        <v>145</v>
      </c>
      <c r="AV189" s="13" t="s">
        <v>83</v>
      </c>
      <c r="AW189" s="13" t="s">
        <v>31</v>
      </c>
      <c r="AX189" s="13" t="s">
        <v>75</v>
      </c>
      <c r="AY189" s="173" t="s">
        <v>137</v>
      </c>
    </row>
    <row r="190" spans="2:65" s="12" customFormat="1" ht="11.25">
      <c r="B190" s="153"/>
      <c r="D190" s="154" t="s">
        <v>147</v>
      </c>
      <c r="E190" s="155" t="s">
        <v>1</v>
      </c>
      <c r="F190" s="156" t="s">
        <v>293</v>
      </c>
      <c r="H190" s="157">
        <v>345</v>
      </c>
      <c r="I190" s="158"/>
      <c r="L190" s="153"/>
      <c r="M190" s="159"/>
      <c r="T190" s="160"/>
      <c r="AT190" s="155" t="s">
        <v>147</v>
      </c>
      <c r="AU190" s="155" t="s">
        <v>145</v>
      </c>
      <c r="AV190" s="12" t="s">
        <v>145</v>
      </c>
      <c r="AW190" s="12" t="s">
        <v>31</v>
      </c>
      <c r="AX190" s="12" t="s">
        <v>83</v>
      </c>
      <c r="AY190" s="155" t="s">
        <v>137</v>
      </c>
    </row>
    <row r="191" spans="2:65" s="1" customFormat="1" ht="24.2" customHeight="1">
      <c r="B191" s="138"/>
      <c r="C191" s="139" t="s">
        <v>294</v>
      </c>
      <c r="D191" s="139" t="s">
        <v>140</v>
      </c>
      <c r="E191" s="140" t="s">
        <v>295</v>
      </c>
      <c r="F191" s="141" t="s">
        <v>296</v>
      </c>
      <c r="G191" s="142" t="s">
        <v>284</v>
      </c>
      <c r="H191" s="143">
        <v>97.85</v>
      </c>
      <c r="I191" s="144"/>
      <c r="J191" s="145">
        <f>ROUND(I191*H191,2)</f>
        <v>0</v>
      </c>
      <c r="K191" s="146"/>
      <c r="L191" s="31"/>
      <c r="M191" s="147" t="s">
        <v>1</v>
      </c>
      <c r="N191" s="148" t="s">
        <v>41</v>
      </c>
      <c r="P191" s="149">
        <f>O191*H191</f>
        <v>0</v>
      </c>
      <c r="Q191" s="149">
        <v>2.5999999999999998E-4</v>
      </c>
      <c r="R191" s="149">
        <f>Q191*H191</f>
        <v>2.5440999999999995E-2</v>
      </c>
      <c r="S191" s="149">
        <v>0</v>
      </c>
      <c r="T191" s="150">
        <f>S191*H191</f>
        <v>0</v>
      </c>
      <c r="AR191" s="151" t="s">
        <v>211</v>
      </c>
      <c r="AT191" s="151" t="s">
        <v>140</v>
      </c>
      <c r="AU191" s="151" t="s">
        <v>145</v>
      </c>
      <c r="AY191" s="16" t="s">
        <v>137</v>
      </c>
      <c r="BE191" s="152">
        <f>IF(N191="základná",J191,0)</f>
        <v>0</v>
      </c>
      <c r="BF191" s="152">
        <f>IF(N191="znížená",J191,0)</f>
        <v>0</v>
      </c>
      <c r="BG191" s="152">
        <f>IF(N191="zákl. prenesená",J191,0)</f>
        <v>0</v>
      </c>
      <c r="BH191" s="152">
        <f>IF(N191="zníž. prenesená",J191,0)</f>
        <v>0</v>
      </c>
      <c r="BI191" s="152">
        <f>IF(N191="nulová",J191,0)</f>
        <v>0</v>
      </c>
      <c r="BJ191" s="16" t="s">
        <v>145</v>
      </c>
      <c r="BK191" s="152">
        <f>ROUND(I191*H191,2)</f>
        <v>0</v>
      </c>
      <c r="BL191" s="16" t="s">
        <v>211</v>
      </c>
      <c r="BM191" s="151" t="s">
        <v>783</v>
      </c>
    </row>
    <row r="192" spans="2:65" s="13" customFormat="1" ht="11.25">
      <c r="B192" s="172"/>
      <c r="D192" s="154" t="s">
        <v>147</v>
      </c>
      <c r="E192" s="173" t="s">
        <v>1</v>
      </c>
      <c r="F192" s="174" t="s">
        <v>298</v>
      </c>
      <c r="H192" s="173" t="s">
        <v>1</v>
      </c>
      <c r="I192" s="175"/>
      <c r="L192" s="172"/>
      <c r="M192" s="176"/>
      <c r="T192" s="177"/>
      <c r="AT192" s="173" t="s">
        <v>147</v>
      </c>
      <c r="AU192" s="173" t="s">
        <v>145</v>
      </c>
      <c r="AV192" s="13" t="s">
        <v>83</v>
      </c>
      <c r="AW192" s="13" t="s">
        <v>31</v>
      </c>
      <c r="AX192" s="13" t="s">
        <v>75</v>
      </c>
      <c r="AY192" s="173" t="s">
        <v>137</v>
      </c>
    </row>
    <row r="193" spans="2:65" s="12" customFormat="1" ht="11.25">
      <c r="B193" s="153"/>
      <c r="D193" s="154" t="s">
        <v>147</v>
      </c>
      <c r="E193" s="155" t="s">
        <v>1</v>
      </c>
      <c r="F193" s="156" t="s">
        <v>299</v>
      </c>
      <c r="H193" s="157">
        <v>27.8</v>
      </c>
      <c r="I193" s="158"/>
      <c r="L193" s="153"/>
      <c r="M193" s="159"/>
      <c r="T193" s="160"/>
      <c r="AT193" s="155" t="s">
        <v>147</v>
      </c>
      <c r="AU193" s="155" t="s">
        <v>145</v>
      </c>
      <c r="AV193" s="12" t="s">
        <v>145</v>
      </c>
      <c r="AW193" s="12" t="s">
        <v>31</v>
      </c>
      <c r="AX193" s="12" t="s">
        <v>75</v>
      </c>
      <c r="AY193" s="155" t="s">
        <v>137</v>
      </c>
    </row>
    <row r="194" spans="2:65" s="13" customFormat="1" ht="11.25">
      <c r="B194" s="172"/>
      <c r="D194" s="154" t="s">
        <v>147</v>
      </c>
      <c r="E194" s="173" t="s">
        <v>1</v>
      </c>
      <c r="F194" s="174" t="s">
        <v>286</v>
      </c>
      <c r="H194" s="173" t="s">
        <v>1</v>
      </c>
      <c r="I194" s="175"/>
      <c r="L194" s="172"/>
      <c r="M194" s="176"/>
      <c r="T194" s="177"/>
      <c r="AT194" s="173" t="s">
        <v>147</v>
      </c>
      <c r="AU194" s="173" t="s">
        <v>145</v>
      </c>
      <c r="AV194" s="13" t="s">
        <v>83</v>
      </c>
      <c r="AW194" s="13" t="s">
        <v>31</v>
      </c>
      <c r="AX194" s="13" t="s">
        <v>75</v>
      </c>
      <c r="AY194" s="173" t="s">
        <v>137</v>
      </c>
    </row>
    <row r="195" spans="2:65" s="12" customFormat="1" ht="11.25">
      <c r="B195" s="153"/>
      <c r="D195" s="154" t="s">
        <v>147</v>
      </c>
      <c r="E195" s="155" t="s">
        <v>1</v>
      </c>
      <c r="F195" s="156" t="s">
        <v>287</v>
      </c>
      <c r="H195" s="157">
        <v>5.85</v>
      </c>
      <c r="I195" s="158"/>
      <c r="L195" s="153"/>
      <c r="M195" s="159"/>
      <c r="T195" s="160"/>
      <c r="AT195" s="155" t="s">
        <v>147</v>
      </c>
      <c r="AU195" s="155" t="s">
        <v>145</v>
      </c>
      <c r="AV195" s="12" t="s">
        <v>145</v>
      </c>
      <c r="AW195" s="12" t="s">
        <v>31</v>
      </c>
      <c r="AX195" s="12" t="s">
        <v>75</v>
      </c>
      <c r="AY195" s="155" t="s">
        <v>137</v>
      </c>
    </row>
    <row r="196" spans="2:65" s="13" customFormat="1" ht="11.25">
      <c r="B196" s="172"/>
      <c r="D196" s="154" t="s">
        <v>147</v>
      </c>
      <c r="E196" s="173" t="s">
        <v>1</v>
      </c>
      <c r="F196" s="174" t="s">
        <v>300</v>
      </c>
      <c r="H196" s="173" t="s">
        <v>1</v>
      </c>
      <c r="I196" s="175"/>
      <c r="L196" s="172"/>
      <c r="M196" s="176"/>
      <c r="T196" s="177"/>
      <c r="AT196" s="173" t="s">
        <v>147</v>
      </c>
      <c r="AU196" s="173" t="s">
        <v>145</v>
      </c>
      <c r="AV196" s="13" t="s">
        <v>83</v>
      </c>
      <c r="AW196" s="13" t="s">
        <v>31</v>
      </c>
      <c r="AX196" s="13" t="s">
        <v>75</v>
      </c>
      <c r="AY196" s="173" t="s">
        <v>137</v>
      </c>
    </row>
    <row r="197" spans="2:65" s="12" customFormat="1" ht="11.25">
      <c r="B197" s="153"/>
      <c r="D197" s="154" t="s">
        <v>147</v>
      </c>
      <c r="E197" s="155" t="s">
        <v>1</v>
      </c>
      <c r="F197" s="156" t="s">
        <v>301</v>
      </c>
      <c r="H197" s="157">
        <v>64.2</v>
      </c>
      <c r="I197" s="158"/>
      <c r="L197" s="153"/>
      <c r="M197" s="159"/>
      <c r="T197" s="160"/>
      <c r="AT197" s="155" t="s">
        <v>147</v>
      </c>
      <c r="AU197" s="155" t="s">
        <v>145</v>
      </c>
      <c r="AV197" s="12" t="s">
        <v>145</v>
      </c>
      <c r="AW197" s="12" t="s">
        <v>31</v>
      </c>
      <c r="AX197" s="12" t="s">
        <v>75</v>
      </c>
      <c r="AY197" s="155" t="s">
        <v>137</v>
      </c>
    </row>
    <row r="198" spans="2:65" s="14" customFormat="1" ht="11.25">
      <c r="B198" s="178"/>
      <c r="D198" s="154" t="s">
        <v>147</v>
      </c>
      <c r="E198" s="179" t="s">
        <v>1</v>
      </c>
      <c r="F198" s="180" t="s">
        <v>302</v>
      </c>
      <c r="H198" s="181">
        <v>97.85</v>
      </c>
      <c r="I198" s="182"/>
      <c r="L198" s="178"/>
      <c r="M198" s="183"/>
      <c r="T198" s="184"/>
      <c r="AT198" s="179" t="s">
        <v>147</v>
      </c>
      <c r="AU198" s="179" t="s">
        <v>145</v>
      </c>
      <c r="AV198" s="14" t="s">
        <v>144</v>
      </c>
      <c r="AW198" s="14" t="s">
        <v>31</v>
      </c>
      <c r="AX198" s="14" t="s">
        <v>83</v>
      </c>
      <c r="AY198" s="179" t="s">
        <v>137</v>
      </c>
    </row>
    <row r="199" spans="2:65" s="1" customFormat="1" ht="24.2" customHeight="1">
      <c r="B199" s="138"/>
      <c r="C199" s="161" t="s">
        <v>217</v>
      </c>
      <c r="D199" s="161" t="s">
        <v>173</v>
      </c>
      <c r="E199" s="162" t="s">
        <v>303</v>
      </c>
      <c r="F199" s="163" t="s">
        <v>304</v>
      </c>
      <c r="G199" s="164" t="s">
        <v>143</v>
      </c>
      <c r="H199" s="165">
        <v>10.331</v>
      </c>
      <c r="I199" s="166"/>
      <c r="J199" s="167">
        <f>ROUND(I199*H199,2)</f>
        <v>0</v>
      </c>
      <c r="K199" s="168"/>
      <c r="L199" s="169"/>
      <c r="M199" s="170" t="s">
        <v>1</v>
      </c>
      <c r="N199" s="171" t="s">
        <v>41</v>
      </c>
      <c r="P199" s="149">
        <f>O199*H199</f>
        <v>0</v>
      </c>
      <c r="Q199" s="149">
        <v>0.55000000000000004</v>
      </c>
      <c r="R199" s="149">
        <f>Q199*H199</f>
        <v>5.6820500000000003</v>
      </c>
      <c r="S199" s="149">
        <v>0</v>
      </c>
      <c r="T199" s="150">
        <f>S199*H199</f>
        <v>0</v>
      </c>
      <c r="AR199" s="151" t="s">
        <v>217</v>
      </c>
      <c r="AT199" s="151" t="s">
        <v>173</v>
      </c>
      <c r="AU199" s="151" t="s">
        <v>145</v>
      </c>
      <c r="AY199" s="16" t="s">
        <v>137</v>
      </c>
      <c r="BE199" s="152">
        <f>IF(N199="základná",J199,0)</f>
        <v>0</v>
      </c>
      <c r="BF199" s="152">
        <f>IF(N199="znížená",J199,0)</f>
        <v>0</v>
      </c>
      <c r="BG199" s="152">
        <f>IF(N199="zákl. prenesená",J199,0)</f>
        <v>0</v>
      </c>
      <c r="BH199" s="152">
        <f>IF(N199="zníž. prenesená",J199,0)</f>
        <v>0</v>
      </c>
      <c r="BI199" s="152">
        <f>IF(N199="nulová",J199,0)</f>
        <v>0</v>
      </c>
      <c r="BJ199" s="16" t="s">
        <v>145</v>
      </c>
      <c r="BK199" s="152">
        <f>ROUND(I199*H199,2)</f>
        <v>0</v>
      </c>
      <c r="BL199" s="16" t="s">
        <v>211</v>
      </c>
      <c r="BM199" s="151" t="s">
        <v>784</v>
      </c>
    </row>
    <row r="200" spans="2:65" s="12" customFormat="1" ht="11.25">
      <c r="B200" s="153"/>
      <c r="D200" s="154" t="s">
        <v>147</v>
      </c>
      <c r="E200" s="155" t="s">
        <v>1</v>
      </c>
      <c r="F200" s="156" t="s">
        <v>306</v>
      </c>
      <c r="H200" s="157">
        <v>9.3919999999999995</v>
      </c>
      <c r="I200" s="158"/>
      <c r="L200" s="153"/>
      <c r="M200" s="159"/>
      <c r="T200" s="160"/>
      <c r="AT200" s="155" t="s">
        <v>147</v>
      </c>
      <c r="AU200" s="155" t="s">
        <v>145</v>
      </c>
      <c r="AV200" s="12" t="s">
        <v>145</v>
      </c>
      <c r="AW200" s="12" t="s">
        <v>31</v>
      </c>
      <c r="AX200" s="12" t="s">
        <v>83</v>
      </c>
      <c r="AY200" s="155" t="s">
        <v>137</v>
      </c>
    </row>
    <row r="201" spans="2:65" s="12" customFormat="1" ht="11.25">
      <c r="B201" s="153"/>
      <c r="D201" s="154" t="s">
        <v>147</v>
      </c>
      <c r="F201" s="156" t="s">
        <v>307</v>
      </c>
      <c r="H201" s="157">
        <v>10.331</v>
      </c>
      <c r="I201" s="158"/>
      <c r="L201" s="153"/>
      <c r="M201" s="159"/>
      <c r="T201" s="160"/>
      <c r="AT201" s="155" t="s">
        <v>147</v>
      </c>
      <c r="AU201" s="155" t="s">
        <v>145</v>
      </c>
      <c r="AV201" s="12" t="s">
        <v>145</v>
      </c>
      <c r="AW201" s="12" t="s">
        <v>3</v>
      </c>
      <c r="AX201" s="12" t="s">
        <v>83</v>
      </c>
      <c r="AY201" s="155" t="s">
        <v>137</v>
      </c>
    </row>
    <row r="202" spans="2:65" s="1" customFormat="1" ht="24.2" customHeight="1">
      <c r="B202" s="138"/>
      <c r="C202" s="139" t="s">
        <v>308</v>
      </c>
      <c r="D202" s="139" t="s">
        <v>140</v>
      </c>
      <c r="E202" s="140" t="s">
        <v>309</v>
      </c>
      <c r="F202" s="141" t="s">
        <v>310</v>
      </c>
      <c r="G202" s="142" t="s">
        <v>151</v>
      </c>
      <c r="H202" s="143">
        <v>185</v>
      </c>
      <c r="I202" s="144"/>
      <c r="J202" s="145">
        <f>ROUND(I202*H202,2)</f>
        <v>0</v>
      </c>
      <c r="K202" s="146"/>
      <c r="L202" s="31"/>
      <c r="M202" s="147" t="s">
        <v>1</v>
      </c>
      <c r="N202" s="148" t="s">
        <v>41</v>
      </c>
      <c r="P202" s="149">
        <f>O202*H202</f>
        <v>0</v>
      </c>
      <c r="Q202" s="149">
        <v>0</v>
      </c>
      <c r="R202" s="149">
        <f>Q202*H202</f>
        <v>0</v>
      </c>
      <c r="S202" s="149">
        <v>0</v>
      </c>
      <c r="T202" s="150">
        <f>S202*H202</f>
        <v>0</v>
      </c>
      <c r="AR202" s="151" t="s">
        <v>211</v>
      </c>
      <c r="AT202" s="151" t="s">
        <v>140</v>
      </c>
      <c r="AU202" s="151" t="s">
        <v>145</v>
      </c>
      <c r="AY202" s="16" t="s">
        <v>137</v>
      </c>
      <c r="BE202" s="152">
        <f>IF(N202="základná",J202,0)</f>
        <v>0</v>
      </c>
      <c r="BF202" s="152">
        <f>IF(N202="znížená",J202,0)</f>
        <v>0</v>
      </c>
      <c r="BG202" s="152">
        <f>IF(N202="zákl. prenesená",J202,0)</f>
        <v>0</v>
      </c>
      <c r="BH202" s="152">
        <f>IF(N202="zníž. prenesená",J202,0)</f>
        <v>0</v>
      </c>
      <c r="BI202" s="152">
        <f>IF(N202="nulová",J202,0)</f>
        <v>0</v>
      </c>
      <c r="BJ202" s="16" t="s">
        <v>145</v>
      </c>
      <c r="BK202" s="152">
        <f>ROUND(I202*H202,2)</f>
        <v>0</v>
      </c>
      <c r="BL202" s="16" t="s">
        <v>211</v>
      </c>
      <c r="BM202" s="151" t="s">
        <v>785</v>
      </c>
    </row>
    <row r="203" spans="2:65" s="1" customFormat="1" ht="16.5" customHeight="1">
      <c r="B203" s="138"/>
      <c r="C203" s="161" t="s">
        <v>312</v>
      </c>
      <c r="D203" s="161" t="s">
        <v>173</v>
      </c>
      <c r="E203" s="162" t="s">
        <v>313</v>
      </c>
      <c r="F203" s="163" t="s">
        <v>314</v>
      </c>
      <c r="G203" s="164" t="s">
        <v>151</v>
      </c>
      <c r="H203" s="165">
        <v>203.5</v>
      </c>
      <c r="I203" s="166"/>
      <c r="J203" s="167">
        <f>ROUND(I203*H203,2)</f>
        <v>0</v>
      </c>
      <c r="K203" s="168"/>
      <c r="L203" s="169"/>
      <c r="M203" s="170" t="s">
        <v>1</v>
      </c>
      <c r="N203" s="171" t="s">
        <v>41</v>
      </c>
      <c r="P203" s="149">
        <f>O203*H203</f>
        <v>0</v>
      </c>
      <c r="Q203" s="149">
        <v>7.92E-3</v>
      </c>
      <c r="R203" s="149">
        <f>Q203*H203</f>
        <v>1.61172</v>
      </c>
      <c r="S203" s="149">
        <v>0</v>
      </c>
      <c r="T203" s="150">
        <f>S203*H203</f>
        <v>0</v>
      </c>
      <c r="AR203" s="151" t="s">
        <v>217</v>
      </c>
      <c r="AT203" s="151" t="s">
        <v>173</v>
      </c>
      <c r="AU203" s="151" t="s">
        <v>145</v>
      </c>
      <c r="AY203" s="16" t="s">
        <v>137</v>
      </c>
      <c r="BE203" s="152">
        <f>IF(N203="základná",J203,0)</f>
        <v>0</v>
      </c>
      <c r="BF203" s="152">
        <f>IF(N203="znížená",J203,0)</f>
        <v>0</v>
      </c>
      <c r="BG203" s="152">
        <f>IF(N203="zákl. prenesená",J203,0)</f>
        <v>0</v>
      </c>
      <c r="BH203" s="152">
        <f>IF(N203="zníž. prenesená",J203,0)</f>
        <v>0</v>
      </c>
      <c r="BI203" s="152">
        <f>IF(N203="nulová",J203,0)</f>
        <v>0</v>
      </c>
      <c r="BJ203" s="16" t="s">
        <v>145</v>
      </c>
      <c r="BK203" s="152">
        <f>ROUND(I203*H203,2)</f>
        <v>0</v>
      </c>
      <c r="BL203" s="16" t="s">
        <v>211</v>
      </c>
      <c r="BM203" s="151" t="s">
        <v>786</v>
      </c>
    </row>
    <row r="204" spans="2:65" s="12" customFormat="1" ht="11.25">
      <c r="B204" s="153"/>
      <c r="D204" s="154" t="s">
        <v>147</v>
      </c>
      <c r="E204" s="155" t="s">
        <v>1</v>
      </c>
      <c r="F204" s="156" t="s">
        <v>316</v>
      </c>
      <c r="H204" s="157">
        <v>203.5</v>
      </c>
      <c r="I204" s="158"/>
      <c r="L204" s="153"/>
      <c r="M204" s="159"/>
      <c r="T204" s="160"/>
      <c r="AT204" s="155" t="s">
        <v>147</v>
      </c>
      <c r="AU204" s="155" t="s">
        <v>145</v>
      </c>
      <c r="AV204" s="12" t="s">
        <v>145</v>
      </c>
      <c r="AW204" s="12" t="s">
        <v>31</v>
      </c>
      <c r="AX204" s="12" t="s">
        <v>83</v>
      </c>
      <c r="AY204" s="155" t="s">
        <v>137</v>
      </c>
    </row>
    <row r="205" spans="2:65" s="1" customFormat="1" ht="44.25" customHeight="1">
      <c r="B205" s="138"/>
      <c r="C205" s="139" t="s">
        <v>317</v>
      </c>
      <c r="D205" s="139" t="s">
        <v>140</v>
      </c>
      <c r="E205" s="140" t="s">
        <v>318</v>
      </c>
      <c r="F205" s="141" t="s">
        <v>319</v>
      </c>
      <c r="G205" s="142" t="s">
        <v>143</v>
      </c>
      <c r="H205" s="143">
        <v>9.3919999999999995</v>
      </c>
      <c r="I205" s="144"/>
      <c r="J205" s="145">
        <f>ROUND(I205*H205,2)</f>
        <v>0</v>
      </c>
      <c r="K205" s="146"/>
      <c r="L205" s="31"/>
      <c r="M205" s="147" t="s">
        <v>1</v>
      </c>
      <c r="N205" s="148" t="s">
        <v>41</v>
      </c>
      <c r="P205" s="149">
        <f>O205*H205</f>
        <v>0</v>
      </c>
      <c r="Q205" s="149">
        <v>2.2350169999999999E-2</v>
      </c>
      <c r="R205" s="149">
        <f>Q205*H205</f>
        <v>0.20991279663999998</v>
      </c>
      <c r="S205" s="149">
        <v>0</v>
      </c>
      <c r="T205" s="150">
        <f>S205*H205</f>
        <v>0</v>
      </c>
      <c r="AR205" s="151" t="s">
        <v>211</v>
      </c>
      <c r="AT205" s="151" t="s">
        <v>140</v>
      </c>
      <c r="AU205" s="151" t="s">
        <v>145</v>
      </c>
      <c r="AY205" s="16" t="s">
        <v>137</v>
      </c>
      <c r="BE205" s="152">
        <f>IF(N205="základná",J205,0)</f>
        <v>0</v>
      </c>
      <c r="BF205" s="152">
        <f>IF(N205="znížená",J205,0)</f>
        <v>0</v>
      </c>
      <c r="BG205" s="152">
        <f>IF(N205="zákl. prenesená",J205,0)</f>
        <v>0</v>
      </c>
      <c r="BH205" s="152">
        <f>IF(N205="zníž. prenesená",J205,0)</f>
        <v>0</v>
      </c>
      <c r="BI205" s="152">
        <f>IF(N205="nulová",J205,0)</f>
        <v>0</v>
      </c>
      <c r="BJ205" s="16" t="s">
        <v>145</v>
      </c>
      <c r="BK205" s="152">
        <f>ROUND(I205*H205,2)</f>
        <v>0</v>
      </c>
      <c r="BL205" s="16" t="s">
        <v>211</v>
      </c>
      <c r="BM205" s="151" t="s">
        <v>787</v>
      </c>
    </row>
    <row r="206" spans="2:65" s="1" customFormat="1" ht="24.2" customHeight="1">
      <c r="B206" s="138"/>
      <c r="C206" s="139" t="s">
        <v>321</v>
      </c>
      <c r="D206" s="139" t="s">
        <v>140</v>
      </c>
      <c r="E206" s="140" t="s">
        <v>322</v>
      </c>
      <c r="F206" s="141" t="s">
        <v>323</v>
      </c>
      <c r="G206" s="142" t="s">
        <v>159</v>
      </c>
      <c r="H206" s="143">
        <v>7.6189999999999998</v>
      </c>
      <c r="I206" s="144"/>
      <c r="J206" s="145">
        <f>ROUND(I206*H206,2)</f>
        <v>0</v>
      </c>
      <c r="K206" s="146"/>
      <c r="L206" s="31"/>
      <c r="M206" s="147" t="s">
        <v>1</v>
      </c>
      <c r="N206" s="148" t="s">
        <v>41</v>
      </c>
      <c r="P206" s="149">
        <f>O206*H206</f>
        <v>0</v>
      </c>
      <c r="Q206" s="149">
        <v>0</v>
      </c>
      <c r="R206" s="149">
        <f>Q206*H206</f>
        <v>0</v>
      </c>
      <c r="S206" s="149">
        <v>0</v>
      </c>
      <c r="T206" s="150">
        <f>S206*H206</f>
        <v>0</v>
      </c>
      <c r="AR206" s="151" t="s">
        <v>211</v>
      </c>
      <c r="AT206" s="151" t="s">
        <v>140</v>
      </c>
      <c r="AU206" s="151" t="s">
        <v>145</v>
      </c>
      <c r="AY206" s="16" t="s">
        <v>137</v>
      </c>
      <c r="BE206" s="152">
        <f>IF(N206="základná",J206,0)</f>
        <v>0</v>
      </c>
      <c r="BF206" s="152">
        <f>IF(N206="znížená",J206,0)</f>
        <v>0</v>
      </c>
      <c r="BG206" s="152">
        <f>IF(N206="zákl. prenesená",J206,0)</f>
        <v>0</v>
      </c>
      <c r="BH206" s="152">
        <f>IF(N206="zníž. prenesená",J206,0)</f>
        <v>0</v>
      </c>
      <c r="BI206" s="152">
        <f>IF(N206="nulová",J206,0)</f>
        <v>0</v>
      </c>
      <c r="BJ206" s="16" t="s">
        <v>145</v>
      </c>
      <c r="BK206" s="152">
        <f>ROUND(I206*H206,2)</f>
        <v>0</v>
      </c>
      <c r="BL206" s="16" t="s">
        <v>211</v>
      </c>
      <c r="BM206" s="151" t="s">
        <v>788</v>
      </c>
    </row>
    <row r="207" spans="2:65" s="11" customFormat="1" ht="22.9" customHeight="1">
      <c r="B207" s="126"/>
      <c r="D207" s="127" t="s">
        <v>74</v>
      </c>
      <c r="E207" s="136" t="s">
        <v>325</v>
      </c>
      <c r="F207" s="136" t="s">
        <v>326</v>
      </c>
      <c r="I207" s="129"/>
      <c r="J207" s="137">
        <f>BK207</f>
        <v>0</v>
      </c>
      <c r="L207" s="126"/>
      <c r="M207" s="131"/>
      <c r="P207" s="132">
        <f>SUM(P208:P237)</f>
        <v>0</v>
      </c>
      <c r="R207" s="132">
        <f>SUM(R208:R237)</f>
        <v>0.23175400000000004</v>
      </c>
      <c r="T207" s="133">
        <f>SUM(T208:T237)</f>
        <v>1.5375712500000001</v>
      </c>
      <c r="AR207" s="127" t="s">
        <v>145</v>
      </c>
      <c r="AT207" s="134" t="s">
        <v>74</v>
      </c>
      <c r="AU207" s="134" t="s">
        <v>83</v>
      </c>
      <c r="AY207" s="127" t="s">
        <v>137</v>
      </c>
      <c r="BK207" s="135">
        <f>SUM(BK208:BK237)</f>
        <v>0</v>
      </c>
    </row>
    <row r="208" spans="2:65" s="1" customFormat="1" ht="24.2" customHeight="1">
      <c r="B208" s="138"/>
      <c r="C208" s="139" t="s">
        <v>327</v>
      </c>
      <c r="D208" s="139" t="s">
        <v>140</v>
      </c>
      <c r="E208" s="140" t="s">
        <v>328</v>
      </c>
      <c r="F208" s="141" t="s">
        <v>329</v>
      </c>
      <c r="G208" s="142" t="s">
        <v>151</v>
      </c>
      <c r="H208" s="143">
        <v>186.375</v>
      </c>
      <c r="I208" s="144"/>
      <c r="J208" s="145">
        <f>ROUND(I208*H208,2)</f>
        <v>0</v>
      </c>
      <c r="K208" s="146"/>
      <c r="L208" s="31"/>
      <c r="M208" s="147" t="s">
        <v>1</v>
      </c>
      <c r="N208" s="148" t="s">
        <v>41</v>
      </c>
      <c r="P208" s="149">
        <f>O208*H208</f>
        <v>0</v>
      </c>
      <c r="Q208" s="149">
        <v>0</v>
      </c>
      <c r="R208" s="149">
        <f>Q208*H208</f>
        <v>0</v>
      </c>
      <c r="S208" s="149">
        <v>7.5100000000000002E-3</v>
      </c>
      <c r="T208" s="150">
        <f>S208*H208</f>
        <v>1.39967625</v>
      </c>
      <c r="AR208" s="151" t="s">
        <v>211</v>
      </c>
      <c r="AT208" s="151" t="s">
        <v>140</v>
      </c>
      <c r="AU208" s="151" t="s">
        <v>145</v>
      </c>
      <c r="AY208" s="16" t="s">
        <v>137</v>
      </c>
      <c r="BE208" s="152">
        <f>IF(N208="základná",J208,0)</f>
        <v>0</v>
      </c>
      <c r="BF208" s="152">
        <f>IF(N208="znížená",J208,0)</f>
        <v>0</v>
      </c>
      <c r="BG208" s="152">
        <f>IF(N208="zákl. prenesená",J208,0)</f>
        <v>0</v>
      </c>
      <c r="BH208" s="152">
        <f>IF(N208="zníž. prenesená",J208,0)</f>
        <v>0</v>
      </c>
      <c r="BI208" s="152">
        <f>IF(N208="nulová",J208,0)</f>
        <v>0</v>
      </c>
      <c r="BJ208" s="16" t="s">
        <v>145</v>
      </c>
      <c r="BK208" s="152">
        <f>ROUND(I208*H208,2)</f>
        <v>0</v>
      </c>
      <c r="BL208" s="16" t="s">
        <v>211</v>
      </c>
      <c r="BM208" s="151" t="s">
        <v>789</v>
      </c>
    </row>
    <row r="209" spans="2:65" s="13" customFormat="1" ht="11.25">
      <c r="B209" s="172"/>
      <c r="D209" s="154" t="s">
        <v>147</v>
      </c>
      <c r="E209" s="173" t="s">
        <v>1</v>
      </c>
      <c r="F209" s="174" t="s">
        <v>331</v>
      </c>
      <c r="H209" s="173" t="s">
        <v>1</v>
      </c>
      <c r="I209" s="175"/>
      <c r="L209" s="172"/>
      <c r="M209" s="176"/>
      <c r="T209" s="177"/>
      <c r="AT209" s="173" t="s">
        <v>147</v>
      </c>
      <c r="AU209" s="173" t="s">
        <v>145</v>
      </c>
      <c r="AV209" s="13" t="s">
        <v>83</v>
      </c>
      <c r="AW209" s="13" t="s">
        <v>31</v>
      </c>
      <c r="AX209" s="13" t="s">
        <v>75</v>
      </c>
      <c r="AY209" s="173" t="s">
        <v>137</v>
      </c>
    </row>
    <row r="210" spans="2:65" s="12" customFormat="1" ht="11.25">
      <c r="B210" s="153"/>
      <c r="D210" s="154" t="s">
        <v>147</v>
      </c>
      <c r="E210" s="155" t="s">
        <v>1</v>
      </c>
      <c r="F210" s="156" t="s">
        <v>332</v>
      </c>
      <c r="H210" s="157">
        <v>186.375</v>
      </c>
      <c r="I210" s="158"/>
      <c r="L210" s="153"/>
      <c r="M210" s="159"/>
      <c r="T210" s="160"/>
      <c r="AT210" s="155" t="s">
        <v>147</v>
      </c>
      <c r="AU210" s="155" t="s">
        <v>145</v>
      </c>
      <c r="AV210" s="12" t="s">
        <v>145</v>
      </c>
      <c r="AW210" s="12" t="s">
        <v>31</v>
      </c>
      <c r="AX210" s="12" t="s">
        <v>83</v>
      </c>
      <c r="AY210" s="155" t="s">
        <v>137</v>
      </c>
    </row>
    <row r="211" spans="2:65" s="1" customFormat="1" ht="24.2" customHeight="1">
      <c r="B211" s="138"/>
      <c r="C211" s="139" t="s">
        <v>333</v>
      </c>
      <c r="D211" s="139" t="s">
        <v>140</v>
      </c>
      <c r="E211" s="140" t="s">
        <v>334</v>
      </c>
      <c r="F211" s="141" t="s">
        <v>335</v>
      </c>
      <c r="G211" s="142" t="s">
        <v>284</v>
      </c>
      <c r="H211" s="143">
        <v>54.65</v>
      </c>
      <c r="I211" s="144"/>
      <c r="J211" s="145">
        <f>ROUND(I211*H211,2)</f>
        <v>0</v>
      </c>
      <c r="K211" s="146"/>
      <c r="L211" s="31"/>
      <c r="M211" s="147" t="s">
        <v>1</v>
      </c>
      <c r="N211" s="148" t="s">
        <v>41</v>
      </c>
      <c r="P211" s="149">
        <f>O211*H211</f>
        <v>0</v>
      </c>
      <c r="Q211" s="149">
        <v>0</v>
      </c>
      <c r="R211" s="149">
        <f>Q211*H211</f>
        <v>0</v>
      </c>
      <c r="S211" s="149">
        <v>2.3E-3</v>
      </c>
      <c r="T211" s="150">
        <f>S211*H211</f>
        <v>0.125695</v>
      </c>
      <c r="AR211" s="151" t="s">
        <v>211</v>
      </c>
      <c r="AT211" s="151" t="s">
        <v>140</v>
      </c>
      <c r="AU211" s="151" t="s">
        <v>145</v>
      </c>
      <c r="AY211" s="16" t="s">
        <v>137</v>
      </c>
      <c r="BE211" s="152">
        <f>IF(N211="základná",J211,0)</f>
        <v>0</v>
      </c>
      <c r="BF211" s="152">
        <f>IF(N211="znížená",J211,0)</f>
        <v>0</v>
      </c>
      <c r="BG211" s="152">
        <f>IF(N211="zákl. prenesená",J211,0)</f>
        <v>0</v>
      </c>
      <c r="BH211" s="152">
        <f>IF(N211="zníž. prenesená",J211,0)</f>
        <v>0</v>
      </c>
      <c r="BI211" s="152">
        <f>IF(N211="nulová",J211,0)</f>
        <v>0</v>
      </c>
      <c r="BJ211" s="16" t="s">
        <v>145</v>
      </c>
      <c r="BK211" s="152">
        <f>ROUND(I211*H211,2)</f>
        <v>0</v>
      </c>
      <c r="BL211" s="16" t="s">
        <v>211</v>
      </c>
      <c r="BM211" s="151" t="s">
        <v>790</v>
      </c>
    </row>
    <row r="212" spans="2:65" s="12" customFormat="1" ht="11.25">
      <c r="B212" s="153"/>
      <c r="D212" s="154" t="s">
        <v>147</v>
      </c>
      <c r="E212" s="155" t="s">
        <v>1</v>
      </c>
      <c r="F212" s="156" t="s">
        <v>337</v>
      </c>
      <c r="H212" s="157">
        <v>54.65</v>
      </c>
      <c r="I212" s="158"/>
      <c r="L212" s="153"/>
      <c r="M212" s="159"/>
      <c r="T212" s="160"/>
      <c r="AT212" s="155" t="s">
        <v>147</v>
      </c>
      <c r="AU212" s="155" t="s">
        <v>145</v>
      </c>
      <c r="AV212" s="12" t="s">
        <v>145</v>
      </c>
      <c r="AW212" s="12" t="s">
        <v>31</v>
      </c>
      <c r="AX212" s="12" t="s">
        <v>83</v>
      </c>
      <c r="AY212" s="155" t="s">
        <v>137</v>
      </c>
    </row>
    <row r="213" spans="2:65" s="1" customFormat="1" ht="33" customHeight="1">
      <c r="B213" s="138"/>
      <c r="C213" s="139" t="s">
        <v>338</v>
      </c>
      <c r="D213" s="139" t="s">
        <v>140</v>
      </c>
      <c r="E213" s="140" t="s">
        <v>339</v>
      </c>
      <c r="F213" s="141" t="s">
        <v>340</v>
      </c>
      <c r="G213" s="142" t="s">
        <v>229</v>
      </c>
      <c r="H213" s="143">
        <v>4</v>
      </c>
      <c r="I213" s="144"/>
      <c r="J213" s="145">
        <f>ROUND(I213*H213,2)</f>
        <v>0</v>
      </c>
      <c r="K213" s="146"/>
      <c r="L213" s="31"/>
      <c r="M213" s="147" t="s">
        <v>1</v>
      </c>
      <c r="N213" s="148" t="s">
        <v>41</v>
      </c>
      <c r="P213" s="149">
        <f>O213*H213</f>
        <v>0</v>
      </c>
      <c r="Q213" s="149">
        <v>0</v>
      </c>
      <c r="R213" s="149">
        <f>Q213*H213</f>
        <v>0</v>
      </c>
      <c r="S213" s="149">
        <v>3.0500000000000002E-3</v>
      </c>
      <c r="T213" s="150">
        <f>S213*H213</f>
        <v>1.2200000000000001E-2</v>
      </c>
      <c r="AR213" s="151" t="s">
        <v>211</v>
      </c>
      <c r="AT213" s="151" t="s">
        <v>140</v>
      </c>
      <c r="AU213" s="151" t="s">
        <v>145</v>
      </c>
      <c r="AY213" s="16" t="s">
        <v>137</v>
      </c>
      <c r="BE213" s="152">
        <f>IF(N213="základná",J213,0)</f>
        <v>0</v>
      </c>
      <c r="BF213" s="152">
        <f>IF(N213="znížená",J213,0)</f>
        <v>0</v>
      </c>
      <c r="BG213" s="152">
        <f>IF(N213="zákl. prenesená",J213,0)</f>
        <v>0</v>
      </c>
      <c r="BH213" s="152">
        <f>IF(N213="zníž. prenesená",J213,0)</f>
        <v>0</v>
      </c>
      <c r="BI213" s="152">
        <f>IF(N213="nulová",J213,0)</f>
        <v>0</v>
      </c>
      <c r="BJ213" s="16" t="s">
        <v>145</v>
      </c>
      <c r="BK213" s="152">
        <f>ROUND(I213*H213,2)</f>
        <v>0</v>
      </c>
      <c r="BL213" s="16" t="s">
        <v>211</v>
      </c>
      <c r="BM213" s="151" t="s">
        <v>791</v>
      </c>
    </row>
    <row r="214" spans="2:65" s="1" customFormat="1" ht="33" customHeight="1">
      <c r="B214" s="138"/>
      <c r="C214" s="139" t="s">
        <v>342</v>
      </c>
      <c r="D214" s="139" t="s">
        <v>140</v>
      </c>
      <c r="E214" s="140" t="s">
        <v>343</v>
      </c>
      <c r="F214" s="141" t="s">
        <v>344</v>
      </c>
      <c r="G214" s="142" t="s">
        <v>284</v>
      </c>
      <c r="H214" s="143">
        <v>14.2</v>
      </c>
      <c r="I214" s="144"/>
      <c r="J214" s="145">
        <f>ROUND(I214*H214,2)</f>
        <v>0</v>
      </c>
      <c r="K214" s="146"/>
      <c r="L214" s="31"/>
      <c r="M214" s="147" t="s">
        <v>1</v>
      </c>
      <c r="N214" s="148" t="s">
        <v>41</v>
      </c>
      <c r="P214" s="149">
        <f>O214*H214</f>
        <v>0</v>
      </c>
      <c r="Q214" s="149">
        <v>4.1599999999999996E-3</v>
      </c>
      <c r="R214" s="149">
        <f>Q214*H214</f>
        <v>5.9071999999999993E-2</v>
      </c>
      <c r="S214" s="149">
        <v>0</v>
      </c>
      <c r="T214" s="150">
        <f>S214*H214</f>
        <v>0</v>
      </c>
      <c r="AR214" s="151" t="s">
        <v>211</v>
      </c>
      <c r="AT214" s="151" t="s">
        <v>140</v>
      </c>
      <c r="AU214" s="151" t="s">
        <v>145</v>
      </c>
      <c r="AY214" s="16" t="s">
        <v>137</v>
      </c>
      <c r="BE214" s="152">
        <f>IF(N214="základná",J214,0)</f>
        <v>0</v>
      </c>
      <c r="BF214" s="152">
        <f>IF(N214="znížená",J214,0)</f>
        <v>0</v>
      </c>
      <c r="BG214" s="152">
        <f>IF(N214="zákl. prenesená",J214,0)</f>
        <v>0</v>
      </c>
      <c r="BH214" s="152">
        <f>IF(N214="zníž. prenesená",J214,0)</f>
        <v>0</v>
      </c>
      <c r="BI214" s="152">
        <f>IF(N214="nulová",J214,0)</f>
        <v>0</v>
      </c>
      <c r="BJ214" s="16" t="s">
        <v>145</v>
      </c>
      <c r="BK214" s="152">
        <f>ROUND(I214*H214,2)</f>
        <v>0</v>
      </c>
      <c r="BL214" s="16" t="s">
        <v>211</v>
      </c>
      <c r="BM214" s="151" t="s">
        <v>792</v>
      </c>
    </row>
    <row r="215" spans="2:65" s="13" customFormat="1" ht="11.25">
      <c r="B215" s="172"/>
      <c r="D215" s="154" t="s">
        <v>147</v>
      </c>
      <c r="E215" s="173" t="s">
        <v>1</v>
      </c>
      <c r="F215" s="174" t="s">
        <v>346</v>
      </c>
      <c r="H215" s="173" t="s">
        <v>1</v>
      </c>
      <c r="I215" s="175"/>
      <c r="L215" s="172"/>
      <c r="M215" s="176"/>
      <c r="T215" s="177"/>
      <c r="AT215" s="173" t="s">
        <v>147</v>
      </c>
      <c r="AU215" s="173" t="s">
        <v>145</v>
      </c>
      <c r="AV215" s="13" t="s">
        <v>83</v>
      </c>
      <c r="AW215" s="13" t="s">
        <v>31</v>
      </c>
      <c r="AX215" s="13" t="s">
        <v>75</v>
      </c>
      <c r="AY215" s="173" t="s">
        <v>137</v>
      </c>
    </row>
    <row r="216" spans="2:65" s="12" customFormat="1" ht="11.25">
      <c r="B216" s="153"/>
      <c r="D216" s="154" t="s">
        <v>147</v>
      </c>
      <c r="E216" s="155" t="s">
        <v>1</v>
      </c>
      <c r="F216" s="156" t="s">
        <v>347</v>
      </c>
      <c r="H216" s="157">
        <v>14.2</v>
      </c>
      <c r="I216" s="158"/>
      <c r="L216" s="153"/>
      <c r="M216" s="159"/>
      <c r="T216" s="160"/>
      <c r="AT216" s="155" t="s">
        <v>147</v>
      </c>
      <c r="AU216" s="155" t="s">
        <v>145</v>
      </c>
      <c r="AV216" s="12" t="s">
        <v>145</v>
      </c>
      <c r="AW216" s="12" t="s">
        <v>31</v>
      </c>
      <c r="AX216" s="12" t="s">
        <v>83</v>
      </c>
      <c r="AY216" s="155" t="s">
        <v>137</v>
      </c>
    </row>
    <row r="217" spans="2:65" s="1" customFormat="1" ht="33" customHeight="1">
      <c r="B217" s="138"/>
      <c r="C217" s="139" t="s">
        <v>348</v>
      </c>
      <c r="D217" s="139" t="s">
        <v>140</v>
      </c>
      <c r="E217" s="140" t="s">
        <v>349</v>
      </c>
      <c r="F217" s="141" t="s">
        <v>350</v>
      </c>
      <c r="G217" s="142" t="s">
        <v>284</v>
      </c>
      <c r="H217" s="143">
        <v>40.6</v>
      </c>
      <c r="I217" s="144"/>
      <c r="J217" s="145">
        <f>ROUND(I217*H217,2)</f>
        <v>0</v>
      </c>
      <c r="K217" s="146"/>
      <c r="L217" s="31"/>
      <c r="M217" s="147" t="s">
        <v>1</v>
      </c>
      <c r="N217" s="148" t="s">
        <v>41</v>
      </c>
      <c r="P217" s="149">
        <f>O217*H217</f>
        <v>0</v>
      </c>
      <c r="Q217" s="149">
        <v>2.8600000000000001E-3</v>
      </c>
      <c r="R217" s="149">
        <f>Q217*H217</f>
        <v>0.11611600000000001</v>
      </c>
      <c r="S217" s="149">
        <v>0</v>
      </c>
      <c r="T217" s="150">
        <f>S217*H217</f>
        <v>0</v>
      </c>
      <c r="AR217" s="151" t="s">
        <v>211</v>
      </c>
      <c r="AT217" s="151" t="s">
        <v>140</v>
      </c>
      <c r="AU217" s="151" t="s">
        <v>145</v>
      </c>
      <c r="AY217" s="16" t="s">
        <v>137</v>
      </c>
      <c r="BE217" s="152">
        <f>IF(N217="základná",J217,0)</f>
        <v>0</v>
      </c>
      <c r="BF217" s="152">
        <f>IF(N217="znížená",J217,0)</f>
        <v>0</v>
      </c>
      <c r="BG217" s="152">
        <f>IF(N217="zákl. prenesená",J217,0)</f>
        <v>0</v>
      </c>
      <c r="BH217" s="152">
        <f>IF(N217="zníž. prenesená",J217,0)</f>
        <v>0</v>
      </c>
      <c r="BI217" s="152">
        <f>IF(N217="nulová",J217,0)</f>
        <v>0</v>
      </c>
      <c r="BJ217" s="16" t="s">
        <v>145</v>
      </c>
      <c r="BK217" s="152">
        <f>ROUND(I217*H217,2)</f>
        <v>0</v>
      </c>
      <c r="BL217" s="16" t="s">
        <v>211</v>
      </c>
      <c r="BM217" s="151" t="s">
        <v>793</v>
      </c>
    </row>
    <row r="218" spans="2:65" s="13" customFormat="1" ht="11.25">
      <c r="B218" s="172"/>
      <c r="D218" s="154" t="s">
        <v>147</v>
      </c>
      <c r="E218" s="173" t="s">
        <v>1</v>
      </c>
      <c r="F218" s="174" t="s">
        <v>352</v>
      </c>
      <c r="H218" s="173" t="s">
        <v>1</v>
      </c>
      <c r="I218" s="175"/>
      <c r="L218" s="172"/>
      <c r="M218" s="176"/>
      <c r="T218" s="177"/>
      <c r="AT218" s="173" t="s">
        <v>147</v>
      </c>
      <c r="AU218" s="173" t="s">
        <v>145</v>
      </c>
      <c r="AV218" s="13" t="s">
        <v>83</v>
      </c>
      <c r="AW218" s="13" t="s">
        <v>31</v>
      </c>
      <c r="AX218" s="13" t="s">
        <v>75</v>
      </c>
      <c r="AY218" s="173" t="s">
        <v>137</v>
      </c>
    </row>
    <row r="219" spans="2:65" s="12" customFormat="1" ht="11.25">
      <c r="B219" s="153"/>
      <c r="D219" s="154" t="s">
        <v>147</v>
      </c>
      <c r="E219" s="155" t="s">
        <v>1</v>
      </c>
      <c r="F219" s="156" t="s">
        <v>353</v>
      </c>
      <c r="H219" s="157">
        <v>40.6</v>
      </c>
      <c r="I219" s="158"/>
      <c r="L219" s="153"/>
      <c r="M219" s="159"/>
      <c r="T219" s="160"/>
      <c r="AT219" s="155" t="s">
        <v>147</v>
      </c>
      <c r="AU219" s="155" t="s">
        <v>145</v>
      </c>
      <c r="AV219" s="12" t="s">
        <v>145</v>
      </c>
      <c r="AW219" s="12" t="s">
        <v>31</v>
      </c>
      <c r="AX219" s="12" t="s">
        <v>83</v>
      </c>
      <c r="AY219" s="155" t="s">
        <v>137</v>
      </c>
    </row>
    <row r="220" spans="2:65" s="1" customFormat="1" ht="33" customHeight="1">
      <c r="B220" s="138"/>
      <c r="C220" s="139" t="s">
        <v>354</v>
      </c>
      <c r="D220" s="139" t="s">
        <v>140</v>
      </c>
      <c r="E220" s="140" t="s">
        <v>355</v>
      </c>
      <c r="F220" s="141" t="s">
        <v>356</v>
      </c>
      <c r="G220" s="142" t="s">
        <v>229</v>
      </c>
      <c r="H220" s="143">
        <v>4</v>
      </c>
      <c r="I220" s="144"/>
      <c r="J220" s="145">
        <f>ROUND(I220*H220,2)</f>
        <v>0</v>
      </c>
      <c r="K220" s="146"/>
      <c r="L220" s="31"/>
      <c r="M220" s="147" t="s">
        <v>1</v>
      </c>
      <c r="N220" s="148" t="s">
        <v>41</v>
      </c>
      <c r="P220" s="149">
        <f>O220*H220</f>
        <v>0</v>
      </c>
      <c r="Q220" s="149">
        <v>1.6019999999999999E-3</v>
      </c>
      <c r="R220" s="149">
        <f>Q220*H220</f>
        <v>6.4079999999999996E-3</v>
      </c>
      <c r="S220" s="149">
        <v>0</v>
      </c>
      <c r="T220" s="150">
        <f>S220*H220</f>
        <v>0</v>
      </c>
      <c r="AR220" s="151" t="s">
        <v>211</v>
      </c>
      <c r="AT220" s="151" t="s">
        <v>140</v>
      </c>
      <c r="AU220" s="151" t="s">
        <v>145</v>
      </c>
      <c r="AY220" s="16" t="s">
        <v>137</v>
      </c>
      <c r="BE220" s="152">
        <f>IF(N220="základná",J220,0)</f>
        <v>0</v>
      </c>
      <c r="BF220" s="152">
        <f>IF(N220="znížená",J220,0)</f>
        <v>0</v>
      </c>
      <c r="BG220" s="152">
        <f>IF(N220="zákl. prenesená",J220,0)</f>
        <v>0</v>
      </c>
      <c r="BH220" s="152">
        <f>IF(N220="zníž. prenesená",J220,0)</f>
        <v>0</v>
      </c>
      <c r="BI220" s="152">
        <f>IF(N220="nulová",J220,0)</f>
        <v>0</v>
      </c>
      <c r="BJ220" s="16" t="s">
        <v>145</v>
      </c>
      <c r="BK220" s="152">
        <f>ROUND(I220*H220,2)</f>
        <v>0</v>
      </c>
      <c r="BL220" s="16" t="s">
        <v>211</v>
      </c>
      <c r="BM220" s="151" t="s">
        <v>794</v>
      </c>
    </row>
    <row r="221" spans="2:65" s="1" customFormat="1" ht="24.2" customHeight="1">
      <c r="B221" s="138"/>
      <c r="C221" s="139" t="s">
        <v>358</v>
      </c>
      <c r="D221" s="139" t="s">
        <v>140</v>
      </c>
      <c r="E221" s="140" t="s">
        <v>359</v>
      </c>
      <c r="F221" s="141" t="s">
        <v>360</v>
      </c>
      <c r="G221" s="142" t="s">
        <v>284</v>
      </c>
      <c r="H221" s="143">
        <v>14.2</v>
      </c>
      <c r="I221" s="144"/>
      <c r="J221" s="145">
        <f>ROUND(I221*H221,2)</f>
        <v>0</v>
      </c>
      <c r="K221" s="146"/>
      <c r="L221" s="31"/>
      <c r="M221" s="147" t="s">
        <v>1</v>
      </c>
      <c r="N221" s="148" t="s">
        <v>41</v>
      </c>
      <c r="P221" s="149">
        <f>O221*H221</f>
        <v>0</v>
      </c>
      <c r="Q221" s="149">
        <v>1.5900000000000001E-3</v>
      </c>
      <c r="R221" s="149">
        <f>Q221*H221</f>
        <v>2.2578000000000001E-2</v>
      </c>
      <c r="S221" s="149">
        <v>0</v>
      </c>
      <c r="T221" s="150">
        <f>S221*H221</f>
        <v>0</v>
      </c>
      <c r="AR221" s="151" t="s">
        <v>211</v>
      </c>
      <c r="AT221" s="151" t="s">
        <v>140</v>
      </c>
      <c r="AU221" s="151" t="s">
        <v>145</v>
      </c>
      <c r="AY221" s="16" t="s">
        <v>137</v>
      </c>
      <c r="BE221" s="152">
        <f>IF(N221="základná",J221,0)</f>
        <v>0</v>
      </c>
      <c r="BF221" s="152">
        <f>IF(N221="znížená",J221,0)</f>
        <v>0</v>
      </c>
      <c r="BG221" s="152">
        <f>IF(N221="zákl. prenesená",J221,0)</f>
        <v>0</v>
      </c>
      <c r="BH221" s="152">
        <f>IF(N221="zníž. prenesená",J221,0)</f>
        <v>0</v>
      </c>
      <c r="BI221" s="152">
        <f>IF(N221="nulová",J221,0)</f>
        <v>0</v>
      </c>
      <c r="BJ221" s="16" t="s">
        <v>145</v>
      </c>
      <c r="BK221" s="152">
        <f>ROUND(I221*H221,2)</f>
        <v>0</v>
      </c>
      <c r="BL221" s="16" t="s">
        <v>211</v>
      </c>
      <c r="BM221" s="151" t="s">
        <v>795</v>
      </c>
    </row>
    <row r="222" spans="2:65" s="13" customFormat="1" ht="11.25">
      <c r="B222" s="172"/>
      <c r="D222" s="154" t="s">
        <v>147</v>
      </c>
      <c r="E222" s="173" t="s">
        <v>1</v>
      </c>
      <c r="F222" s="174" t="s">
        <v>362</v>
      </c>
      <c r="H222" s="173" t="s">
        <v>1</v>
      </c>
      <c r="I222" s="175"/>
      <c r="L222" s="172"/>
      <c r="M222" s="176"/>
      <c r="T222" s="177"/>
      <c r="AT222" s="173" t="s">
        <v>147</v>
      </c>
      <c r="AU222" s="173" t="s">
        <v>145</v>
      </c>
      <c r="AV222" s="13" t="s">
        <v>83</v>
      </c>
      <c r="AW222" s="13" t="s">
        <v>31</v>
      </c>
      <c r="AX222" s="13" t="s">
        <v>75</v>
      </c>
      <c r="AY222" s="173" t="s">
        <v>137</v>
      </c>
    </row>
    <row r="223" spans="2:65" s="12" customFormat="1" ht="11.25">
      <c r="B223" s="153"/>
      <c r="D223" s="154" t="s">
        <v>147</v>
      </c>
      <c r="E223" s="155" t="s">
        <v>1</v>
      </c>
      <c r="F223" s="156" t="s">
        <v>347</v>
      </c>
      <c r="H223" s="157">
        <v>14.2</v>
      </c>
      <c r="I223" s="158"/>
      <c r="L223" s="153"/>
      <c r="M223" s="159"/>
      <c r="T223" s="160"/>
      <c r="AT223" s="155" t="s">
        <v>147</v>
      </c>
      <c r="AU223" s="155" t="s">
        <v>145</v>
      </c>
      <c r="AV223" s="12" t="s">
        <v>145</v>
      </c>
      <c r="AW223" s="12" t="s">
        <v>31</v>
      </c>
      <c r="AX223" s="12" t="s">
        <v>83</v>
      </c>
      <c r="AY223" s="155" t="s">
        <v>137</v>
      </c>
    </row>
    <row r="224" spans="2:65" s="1" customFormat="1" ht="33" customHeight="1">
      <c r="B224" s="138"/>
      <c r="C224" s="139" t="s">
        <v>363</v>
      </c>
      <c r="D224" s="139" t="s">
        <v>140</v>
      </c>
      <c r="E224" s="140" t="s">
        <v>364</v>
      </c>
      <c r="F224" s="141" t="s">
        <v>365</v>
      </c>
      <c r="G224" s="142" t="s">
        <v>229</v>
      </c>
      <c r="H224" s="143">
        <v>2</v>
      </c>
      <c r="I224" s="144"/>
      <c r="J224" s="145">
        <f>ROUND(I224*H224,2)</f>
        <v>0</v>
      </c>
      <c r="K224" s="146"/>
      <c r="L224" s="31"/>
      <c r="M224" s="147" t="s">
        <v>1</v>
      </c>
      <c r="N224" s="148" t="s">
        <v>41</v>
      </c>
      <c r="P224" s="149">
        <f>O224*H224</f>
        <v>0</v>
      </c>
      <c r="Q224" s="149">
        <v>1.57E-3</v>
      </c>
      <c r="R224" s="149">
        <f>Q224*H224</f>
        <v>3.14E-3</v>
      </c>
      <c r="S224" s="149">
        <v>0</v>
      </c>
      <c r="T224" s="150">
        <f>S224*H224</f>
        <v>0</v>
      </c>
      <c r="AR224" s="151" t="s">
        <v>211</v>
      </c>
      <c r="AT224" s="151" t="s">
        <v>140</v>
      </c>
      <c r="AU224" s="151" t="s">
        <v>145</v>
      </c>
      <c r="AY224" s="16" t="s">
        <v>137</v>
      </c>
      <c r="BE224" s="152">
        <f>IF(N224="základná",J224,0)</f>
        <v>0</v>
      </c>
      <c r="BF224" s="152">
        <f>IF(N224="znížená",J224,0)</f>
        <v>0</v>
      </c>
      <c r="BG224" s="152">
        <f>IF(N224="zákl. prenesená",J224,0)</f>
        <v>0</v>
      </c>
      <c r="BH224" s="152">
        <f>IF(N224="zníž. prenesená",J224,0)</f>
        <v>0</v>
      </c>
      <c r="BI224" s="152">
        <f>IF(N224="nulová",J224,0)</f>
        <v>0</v>
      </c>
      <c r="BJ224" s="16" t="s">
        <v>145</v>
      </c>
      <c r="BK224" s="152">
        <f>ROUND(I224*H224,2)</f>
        <v>0</v>
      </c>
      <c r="BL224" s="16" t="s">
        <v>211</v>
      </c>
      <c r="BM224" s="151" t="s">
        <v>796</v>
      </c>
    </row>
    <row r="225" spans="2:65" s="13" customFormat="1" ht="11.25">
      <c r="B225" s="172"/>
      <c r="D225" s="154" t="s">
        <v>147</v>
      </c>
      <c r="E225" s="173" t="s">
        <v>1</v>
      </c>
      <c r="F225" s="174" t="s">
        <v>367</v>
      </c>
      <c r="H225" s="173" t="s">
        <v>1</v>
      </c>
      <c r="I225" s="175"/>
      <c r="L225" s="172"/>
      <c r="M225" s="176"/>
      <c r="T225" s="177"/>
      <c r="AT225" s="173" t="s">
        <v>147</v>
      </c>
      <c r="AU225" s="173" t="s">
        <v>145</v>
      </c>
      <c r="AV225" s="13" t="s">
        <v>83</v>
      </c>
      <c r="AW225" s="13" t="s">
        <v>31</v>
      </c>
      <c r="AX225" s="13" t="s">
        <v>75</v>
      </c>
      <c r="AY225" s="173" t="s">
        <v>137</v>
      </c>
    </row>
    <row r="226" spans="2:65" s="12" customFormat="1" ht="11.25">
      <c r="B226" s="153"/>
      <c r="D226" s="154" t="s">
        <v>147</v>
      </c>
      <c r="E226" s="155" t="s">
        <v>1</v>
      </c>
      <c r="F226" s="156" t="s">
        <v>145</v>
      </c>
      <c r="H226" s="157">
        <v>2</v>
      </c>
      <c r="I226" s="158"/>
      <c r="L226" s="153"/>
      <c r="M226" s="159"/>
      <c r="T226" s="160"/>
      <c r="AT226" s="155" t="s">
        <v>147</v>
      </c>
      <c r="AU226" s="155" t="s">
        <v>145</v>
      </c>
      <c r="AV226" s="12" t="s">
        <v>145</v>
      </c>
      <c r="AW226" s="12" t="s">
        <v>31</v>
      </c>
      <c r="AX226" s="12" t="s">
        <v>83</v>
      </c>
      <c r="AY226" s="155" t="s">
        <v>137</v>
      </c>
    </row>
    <row r="227" spans="2:65" s="1" customFormat="1" ht="33" customHeight="1">
      <c r="B227" s="138"/>
      <c r="C227" s="139" t="s">
        <v>368</v>
      </c>
      <c r="D227" s="139" t="s">
        <v>140</v>
      </c>
      <c r="E227" s="140" t="s">
        <v>369</v>
      </c>
      <c r="F227" s="141" t="s">
        <v>370</v>
      </c>
      <c r="G227" s="142" t="s">
        <v>229</v>
      </c>
      <c r="H227" s="143">
        <v>6</v>
      </c>
      <c r="I227" s="144"/>
      <c r="J227" s="145">
        <f>ROUND(I227*H227,2)</f>
        <v>0</v>
      </c>
      <c r="K227" s="146"/>
      <c r="L227" s="31"/>
      <c r="M227" s="147" t="s">
        <v>1</v>
      </c>
      <c r="N227" s="148" t="s">
        <v>41</v>
      </c>
      <c r="P227" s="149">
        <f>O227*H227</f>
        <v>0</v>
      </c>
      <c r="Q227" s="149">
        <v>9.0000000000000006E-5</v>
      </c>
      <c r="R227" s="149">
        <f>Q227*H227</f>
        <v>5.4000000000000001E-4</v>
      </c>
      <c r="S227" s="149">
        <v>0</v>
      </c>
      <c r="T227" s="150">
        <f>S227*H227</f>
        <v>0</v>
      </c>
      <c r="AR227" s="151" t="s">
        <v>211</v>
      </c>
      <c r="AT227" s="151" t="s">
        <v>140</v>
      </c>
      <c r="AU227" s="151" t="s">
        <v>145</v>
      </c>
      <c r="AY227" s="16" t="s">
        <v>137</v>
      </c>
      <c r="BE227" s="152">
        <f>IF(N227="základná",J227,0)</f>
        <v>0</v>
      </c>
      <c r="BF227" s="152">
        <f>IF(N227="znížená",J227,0)</f>
        <v>0</v>
      </c>
      <c r="BG227" s="152">
        <f>IF(N227="zákl. prenesená",J227,0)</f>
        <v>0</v>
      </c>
      <c r="BH227" s="152">
        <f>IF(N227="zníž. prenesená",J227,0)</f>
        <v>0</v>
      </c>
      <c r="BI227" s="152">
        <f>IF(N227="nulová",J227,0)</f>
        <v>0</v>
      </c>
      <c r="BJ227" s="16" t="s">
        <v>145</v>
      </c>
      <c r="BK227" s="152">
        <f>ROUND(I227*H227,2)</f>
        <v>0</v>
      </c>
      <c r="BL227" s="16" t="s">
        <v>211</v>
      </c>
      <c r="BM227" s="151" t="s">
        <v>797</v>
      </c>
    </row>
    <row r="228" spans="2:65" s="13" customFormat="1" ht="11.25">
      <c r="B228" s="172"/>
      <c r="D228" s="154" t="s">
        <v>147</v>
      </c>
      <c r="E228" s="173" t="s">
        <v>1</v>
      </c>
      <c r="F228" s="174" t="s">
        <v>372</v>
      </c>
      <c r="H228" s="173" t="s">
        <v>1</v>
      </c>
      <c r="I228" s="175"/>
      <c r="L228" s="172"/>
      <c r="M228" s="176"/>
      <c r="T228" s="177"/>
      <c r="AT228" s="173" t="s">
        <v>147</v>
      </c>
      <c r="AU228" s="173" t="s">
        <v>145</v>
      </c>
      <c r="AV228" s="13" t="s">
        <v>83</v>
      </c>
      <c r="AW228" s="13" t="s">
        <v>31</v>
      </c>
      <c r="AX228" s="13" t="s">
        <v>75</v>
      </c>
      <c r="AY228" s="173" t="s">
        <v>137</v>
      </c>
    </row>
    <row r="229" spans="2:65" s="12" customFormat="1" ht="11.25">
      <c r="B229" s="153"/>
      <c r="D229" s="154" t="s">
        <v>147</v>
      </c>
      <c r="E229" s="155" t="s">
        <v>1</v>
      </c>
      <c r="F229" s="156" t="s">
        <v>144</v>
      </c>
      <c r="H229" s="157">
        <v>4</v>
      </c>
      <c r="I229" s="158"/>
      <c r="L229" s="153"/>
      <c r="M229" s="159"/>
      <c r="T229" s="160"/>
      <c r="AT229" s="155" t="s">
        <v>147</v>
      </c>
      <c r="AU229" s="155" t="s">
        <v>145</v>
      </c>
      <c r="AV229" s="12" t="s">
        <v>145</v>
      </c>
      <c r="AW229" s="12" t="s">
        <v>31</v>
      </c>
      <c r="AX229" s="12" t="s">
        <v>75</v>
      </c>
      <c r="AY229" s="155" t="s">
        <v>137</v>
      </c>
    </row>
    <row r="230" spans="2:65" s="13" customFormat="1" ht="11.25">
      <c r="B230" s="172"/>
      <c r="D230" s="154" t="s">
        <v>147</v>
      </c>
      <c r="E230" s="173" t="s">
        <v>1</v>
      </c>
      <c r="F230" s="174" t="s">
        <v>373</v>
      </c>
      <c r="H230" s="173" t="s">
        <v>1</v>
      </c>
      <c r="I230" s="175"/>
      <c r="L230" s="172"/>
      <c r="M230" s="176"/>
      <c r="T230" s="177"/>
      <c r="AT230" s="173" t="s">
        <v>147</v>
      </c>
      <c r="AU230" s="173" t="s">
        <v>145</v>
      </c>
      <c r="AV230" s="13" t="s">
        <v>83</v>
      </c>
      <c r="AW230" s="13" t="s">
        <v>31</v>
      </c>
      <c r="AX230" s="13" t="s">
        <v>75</v>
      </c>
      <c r="AY230" s="173" t="s">
        <v>137</v>
      </c>
    </row>
    <row r="231" spans="2:65" s="12" customFormat="1" ht="11.25">
      <c r="B231" s="153"/>
      <c r="D231" s="154" t="s">
        <v>147</v>
      </c>
      <c r="E231" s="155" t="s">
        <v>1</v>
      </c>
      <c r="F231" s="156" t="s">
        <v>145</v>
      </c>
      <c r="H231" s="157">
        <v>2</v>
      </c>
      <c r="I231" s="158"/>
      <c r="L231" s="153"/>
      <c r="M231" s="159"/>
      <c r="T231" s="160"/>
      <c r="AT231" s="155" t="s">
        <v>147</v>
      </c>
      <c r="AU231" s="155" t="s">
        <v>145</v>
      </c>
      <c r="AV231" s="12" t="s">
        <v>145</v>
      </c>
      <c r="AW231" s="12" t="s">
        <v>31</v>
      </c>
      <c r="AX231" s="12" t="s">
        <v>75</v>
      </c>
      <c r="AY231" s="155" t="s">
        <v>137</v>
      </c>
    </row>
    <row r="232" spans="2:65" s="14" customFormat="1" ht="11.25">
      <c r="B232" s="178"/>
      <c r="D232" s="154" t="s">
        <v>147</v>
      </c>
      <c r="E232" s="179" t="s">
        <v>1</v>
      </c>
      <c r="F232" s="180" t="s">
        <v>302</v>
      </c>
      <c r="H232" s="181">
        <v>6</v>
      </c>
      <c r="I232" s="182"/>
      <c r="L232" s="178"/>
      <c r="M232" s="183"/>
      <c r="T232" s="184"/>
      <c r="AT232" s="179" t="s">
        <v>147</v>
      </c>
      <c r="AU232" s="179" t="s">
        <v>145</v>
      </c>
      <c r="AV232" s="14" t="s">
        <v>144</v>
      </c>
      <c r="AW232" s="14" t="s">
        <v>31</v>
      </c>
      <c r="AX232" s="14" t="s">
        <v>83</v>
      </c>
      <c r="AY232" s="179" t="s">
        <v>137</v>
      </c>
    </row>
    <row r="233" spans="2:65" s="1" customFormat="1" ht="21.75" customHeight="1">
      <c r="B233" s="138"/>
      <c r="C233" s="161" t="s">
        <v>374</v>
      </c>
      <c r="D233" s="161" t="s">
        <v>173</v>
      </c>
      <c r="E233" s="162" t="s">
        <v>375</v>
      </c>
      <c r="F233" s="163" t="s">
        <v>376</v>
      </c>
      <c r="G233" s="164" t="s">
        <v>229</v>
      </c>
      <c r="H233" s="165">
        <v>6</v>
      </c>
      <c r="I233" s="166"/>
      <c r="J233" s="167">
        <f>ROUND(I233*H233,2)</f>
        <v>0</v>
      </c>
      <c r="K233" s="168"/>
      <c r="L233" s="169"/>
      <c r="M233" s="170" t="s">
        <v>1</v>
      </c>
      <c r="N233" s="171" t="s">
        <v>41</v>
      </c>
      <c r="P233" s="149">
        <f>O233*H233</f>
        <v>0</v>
      </c>
      <c r="Q233" s="149">
        <v>2.5000000000000001E-4</v>
      </c>
      <c r="R233" s="149">
        <f>Q233*H233</f>
        <v>1.5E-3</v>
      </c>
      <c r="S233" s="149">
        <v>0</v>
      </c>
      <c r="T233" s="150">
        <f>S233*H233</f>
        <v>0</v>
      </c>
      <c r="AR233" s="151" t="s">
        <v>217</v>
      </c>
      <c r="AT233" s="151" t="s">
        <v>173</v>
      </c>
      <c r="AU233" s="151" t="s">
        <v>145</v>
      </c>
      <c r="AY233" s="16" t="s">
        <v>137</v>
      </c>
      <c r="BE233" s="152">
        <f>IF(N233="základná",J233,0)</f>
        <v>0</v>
      </c>
      <c r="BF233" s="152">
        <f>IF(N233="znížená",J233,0)</f>
        <v>0</v>
      </c>
      <c r="BG233" s="152">
        <f>IF(N233="zákl. prenesená",J233,0)</f>
        <v>0</v>
      </c>
      <c r="BH233" s="152">
        <f>IF(N233="zníž. prenesená",J233,0)</f>
        <v>0</v>
      </c>
      <c r="BI233" s="152">
        <f>IF(N233="nulová",J233,0)</f>
        <v>0</v>
      </c>
      <c r="BJ233" s="16" t="s">
        <v>145</v>
      </c>
      <c r="BK233" s="152">
        <f>ROUND(I233*H233,2)</f>
        <v>0</v>
      </c>
      <c r="BL233" s="16" t="s">
        <v>211</v>
      </c>
      <c r="BM233" s="151" t="s">
        <v>798</v>
      </c>
    </row>
    <row r="234" spans="2:65" s="1" customFormat="1" ht="24.2" customHeight="1">
      <c r="B234" s="138"/>
      <c r="C234" s="139" t="s">
        <v>378</v>
      </c>
      <c r="D234" s="139" t="s">
        <v>140</v>
      </c>
      <c r="E234" s="140" t="s">
        <v>379</v>
      </c>
      <c r="F234" s="141" t="s">
        <v>380</v>
      </c>
      <c r="G234" s="142" t="s">
        <v>284</v>
      </c>
      <c r="H234" s="143">
        <v>8</v>
      </c>
      <c r="I234" s="144"/>
      <c r="J234" s="145">
        <f>ROUND(I234*H234,2)</f>
        <v>0</v>
      </c>
      <c r="K234" s="146"/>
      <c r="L234" s="31"/>
      <c r="M234" s="147" t="s">
        <v>1</v>
      </c>
      <c r="N234" s="148" t="s">
        <v>41</v>
      </c>
      <c r="P234" s="149">
        <f>O234*H234</f>
        <v>0</v>
      </c>
      <c r="Q234" s="149">
        <v>2.8E-3</v>
      </c>
      <c r="R234" s="149">
        <f>Q234*H234</f>
        <v>2.24E-2</v>
      </c>
      <c r="S234" s="149">
        <v>0</v>
      </c>
      <c r="T234" s="150">
        <f>S234*H234</f>
        <v>0</v>
      </c>
      <c r="AR234" s="151" t="s">
        <v>211</v>
      </c>
      <c r="AT234" s="151" t="s">
        <v>140</v>
      </c>
      <c r="AU234" s="151" t="s">
        <v>145</v>
      </c>
      <c r="AY234" s="16" t="s">
        <v>137</v>
      </c>
      <c r="BE234" s="152">
        <f>IF(N234="základná",J234,0)</f>
        <v>0</v>
      </c>
      <c r="BF234" s="152">
        <f>IF(N234="znížená",J234,0)</f>
        <v>0</v>
      </c>
      <c r="BG234" s="152">
        <f>IF(N234="zákl. prenesená",J234,0)</f>
        <v>0</v>
      </c>
      <c r="BH234" s="152">
        <f>IF(N234="zníž. prenesená",J234,0)</f>
        <v>0</v>
      </c>
      <c r="BI234" s="152">
        <f>IF(N234="nulová",J234,0)</f>
        <v>0</v>
      </c>
      <c r="BJ234" s="16" t="s">
        <v>145</v>
      </c>
      <c r="BK234" s="152">
        <f>ROUND(I234*H234,2)</f>
        <v>0</v>
      </c>
      <c r="BL234" s="16" t="s">
        <v>211</v>
      </c>
      <c r="BM234" s="151" t="s">
        <v>799</v>
      </c>
    </row>
    <row r="235" spans="2:65" s="13" customFormat="1" ht="11.25">
      <c r="B235" s="172"/>
      <c r="D235" s="154" t="s">
        <v>147</v>
      </c>
      <c r="E235" s="173" t="s">
        <v>1</v>
      </c>
      <c r="F235" s="174" t="s">
        <v>382</v>
      </c>
      <c r="H235" s="173" t="s">
        <v>1</v>
      </c>
      <c r="I235" s="175"/>
      <c r="L235" s="172"/>
      <c r="M235" s="176"/>
      <c r="T235" s="177"/>
      <c r="AT235" s="173" t="s">
        <v>147</v>
      </c>
      <c r="AU235" s="173" t="s">
        <v>145</v>
      </c>
      <c r="AV235" s="13" t="s">
        <v>83</v>
      </c>
      <c r="AW235" s="13" t="s">
        <v>31</v>
      </c>
      <c r="AX235" s="13" t="s">
        <v>75</v>
      </c>
      <c r="AY235" s="173" t="s">
        <v>137</v>
      </c>
    </row>
    <row r="236" spans="2:65" s="12" customFormat="1" ht="11.25">
      <c r="B236" s="153"/>
      <c r="D236" s="154" t="s">
        <v>147</v>
      </c>
      <c r="E236" s="155" t="s">
        <v>1</v>
      </c>
      <c r="F236" s="156" t="s">
        <v>176</v>
      </c>
      <c r="H236" s="157">
        <v>8</v>
      </c>
      <c r="I236" s="158"/>
      <c r="L236" s="153"/>
      <c r="M236" s="159"/>
      <c r="T236" s="160"/>
      <c r="AT236" s="155" t="s">
        <v>147</v>
      </c>
      <c r="AU236" s="155" t="s">
        <v>145</v>
      </c>
      <c r="AV236" s="12" t="s">
        <v>145</v>
      </c>
      <c r="AW236" s="12" t="s">
        <v>31</v>
      </c>
      <c r="AX236" s="12" t="s">
        <v>83</v>
      </c>
      <c r="AY236" s="155" t="s">
        <v>137</v>
      </c>
    </row>
    <row r="237" spans="2:65" s="1" customFormat="1" ht="24.2" customHeight="1">
      <c r="B237" s="138"/>
      <c r="C237" s="139" t="s">
        <v>383</v>
      </c>
      <c r="D237" s="139" t="s">
        <v>140</v>
      </c>
      <c r="E237" s="140" t="s">
        <v>384</v>
      </c>
      <c r="F237" s="141" t="s">
        <v>385</v>
      </c>
      <c r="G237" s="142" t="s">
        <v>159</v>
      </c>
      <c r="H237" s="143">
        <v>0.23200000000000001</v>
      </c>
      <c r="I237" s="144"/>
      <c r="J237" s="145">
        <f>ROUND(I237*H237,2)</f>
        <v>0</v>
      </c>
      <c r="K237" s="146"/>
      <c r="L237" s="31"/>
      <c r="M237" s="147" t="s">
        <v>1</v>
      </c>
      <c r="N237" s="148" t="s">
        <v>41</v>
      </c>
      <c r="P237" s="149">
        <f>O237*H237</f>
        <v>0</v>
      </c>
      <c r="Q237" s="149">
        <v>0</v>
      </c>
      <c r="R237" s="149">
        <f>Q237*H237</f>
        <v>0</v>
      </c>
      <c r="S237" s="149">
        <v>0</v>
      </c>
      <c r="T237" s="150">
        <f>S237*H237</f>
        <v>0</v>
      </c>
      <c r="AR237" s="151" t="s">
        <v>211</v>
      </c>
      <c r="AT237" s="151" t="s">
        <v>140</v>
      </c>
      <c r="AU237" s="151" t="s">
        <v>145</v>
      </c>
      <c r="AY237" s="16" t="s">
        <v>137</v>
      </c>
      <c r="BE237" s="152">
        <f>IF(N237="základná",J237,0)</f>
        <v>0</v>
      </c>
      <c r="BF237" s="152">
        <f>IF(N237="znížená",J237,0)</f>
        <v>0</v>
      </c>
      <c r="BG237" s="152">
        <f>IF(N237="zákl. prenesená",J237,0)</f>
        <v>0</v>
      </c>
      <c r="BH237" s="152">
        <f>IF(N237="zníž. prenesená",J237,0)</f>
        <v>0</v>
      </c>
      <c r="BI237" s="152">
        <f>IF(N237="nulová",J237,0)</f>
        <v>0</v>
      </c>
      <c r="BJ237" s="16" t="s">
        <v>145</v>
      </c>
      <c r="BK237" s="152">
        <f>ROUND(I237*H237,2)</f>
        <v>0</v>
      </c>
      <c r="BL237" s="16" t="s">
        <v>211</v>
      </c>
      <c r="BM237" s="151" t="s">
        <v>800</v>
      </c>
    </row>
    <row r="238" spans="2:65" s="11" customFormat="1" ht="22.9" customHeight="1">
      <c r="B238" s="126"/>
      <c r="D238" s="127" t="s">
        <v>74</v>
      </c>
      <c r="E238" s="136" t="s">
        <v>387</v>
      </c>
      <c r="F238" s="136" t="s">
        <v>388</v>
      </c>
      <c r="I238" s="129"/>
      <c r="J238" s="137">
        <f>BK238</f>
        <v>0</v>
      </c>
      <c r="L238" s="126"/>
      <c r="M238" s="131"/>
      <c r="P238" s="132">
        <f>SUM(P239:P240)</f>
        <v>0</v>
      </c>
      <c r="R238" s="132">
        <f>SUM(R239:R240)</f>
        <v>7.6679999999999995E-3</v>
      </c>
      <c r="T238" s="133">
        <f>SUM(T239:T240)</f>
        <v>0</v>
      </c>
      <c r="AR238" s="127" t="s">
        <v>145</v>
      </c>
      <c r="AT238" s="134" t="s">
        <v>74</v>
      </c>
      <c r="AU238" s="134" t="s">
        <v>83</v>
      </c>
      <c r="AY238" s="127" t="s">
        <v>137</v>
      </c>
      <c r="BK238" s="135">
        <f>SUM(BK239:BK240)</f>
        <v>0</v>
      </c>
    </row>
    <row r="239" spans="2:65" s="1" customFormat="1" ht="24.2" customHeight="1">
      <c r="B239" s="138"/>
      <c r="C239" s="236" t="s">
        <v>389</v>
      </c>
      <c r="D239" s="236" t="s">
        <v>140</v>
      </c>
      <c r="E239" s="237" t="s">
        <v>390</v>
      </c>
      <c r="F239" s="238" t="s">
        <v>391</v>
      </c>
      <c r="G239" s="239" t="s">
        <v>151</v>
      </c>
      <c r="H239" s="240">
        <v>14.2</v>
      </c>
      <c r="I239" s="241"/>
      <c r="J239" s="242">
        <f>ROUND(I239*H239,2)</f>
        <v>0</v>
      </c>
      <c r="K239" s="146"/>
      <c r="L239" s="31"/>
      <c r="M239" s="147" t="s">
        <v>1</v>
      </c>
      <c r="N239" s="148" t="s">
        <v>41</v>
      </c>
      <c r="P239" s="149">
        <f>O239*H239</f>
        <v>0</v>
      </c>
      <c r="Q239" s="149">
        <v>5.4000000000000001E-4</v>
      </c>
      <c r="R239" s="149">
        <f>Q239*H239</f>
        <v>7.6679999999999995E-3</v>
      </c>
      <c r="S239" s="149">
        <v>0</v>
      </c>
      <c r="T239" s="150">
        <f>S239*H239</f>
        <v>0</v>
      </c>
      <c r="AR239" s="151" t="s">
        <v>211</v>
      </c>
      <c r="AT239" s="151" t="s">
        <v>140</v>
      </c>
      <c r="AU239" s="151" t="s">
        <v>145</v>
      </c>
      <c r="AY239" s="16" t="s">
        <v>137</v>
      </c>
      <c r="BE239" s="152">
        <f>IF(N239="základná",J239,0)</f>
        <v>0</v>
      </c>
      <c r="BF239" s="152">
        <f>IF(N239="znížená",J239,0)</f>
        <v>0</v>
      </c>
      <c r="BG239" s="152">
        <f>IF(N239="zákl. prenesená",J239,0)</f>
        <v>0</v>
      </c>
      <c r="BH239" s="152">
        <f>IF(N239="zníž. prenesená",J239,0)</f>
        <v>0</v>
      </c>
      <c r="BI239" s="152">
        <f>IF(N239="nulová",J239,0)</f>
        <v>0</v>
      </c>
      <c r="BJ239" s="16" t="s">
        <v>145</v>
      </c>
      <c r="BK239" s="152">
        <f>ROUND(I239*H239,2)</f>
        <v>0</v>
      </c>
      <c r="BL239" s="16" t="s">
        <v>211</v>
      </c>
      <c r="BM239" s="151" t="s">
        <v>801</v>
      </c>
    </row>
    <row r="240" spans="2:65" s="12" customFormat="1" ht="11.25">
      <c r="B240" s="153"/>
      <c r="D240" s="154" t="s">
        <v>147</v>
      </c>
      <c r="E240" s="155" t="s">
        <v>1</v>
      </c>
      <c r="F240" s="156" t="s">
        <v>183</v>
      </c>
      <c r="H240" s="157">
        <v>14.2</v>
      </c>
      <c r="I240" s="158"/>
      <c r="L240" s="153"/>
      <c r="M240" s="159"/>
      <c r="T240" s="160"/>
      <c r="AT240" s="155" t="s">
        <v>147</v>
      </c>
      <c r="AU240" s="155" t="s">
        <v>145</v>
      </c>
      <c r="AV240" s="12" t="s">
        <v>145</v>
      </c>
      <c r="AW240" s="12" t="s">
        <v>31</v>
      </c>
      <c r="AX240" s="12" t="s">
        <v>83</v>
      </c>
      <c r="AY240" s="155" t="s">
        <v>137</v>
      </c>
    </row>
    <row r="241" spans="2:65" s="11" customFormat="1" ht="25.9" customHeight="1">
      <c r="B241" s="126"/>
      <c r="D241" s="127" t="s">
        <v>74</v>
      </c>
      <c r="E241" s="128" t="s">
        <v>173</v>
      </c>
      <c r="F241" s="128" t="s">
        <v>393</v>
      </c>
      <c r="I241" s="129"/>
      <c r="J241" s="130">
        <f>BK241</f>
        <v>0</v>
      </c>
      <c r="L241" s="126"/>
      <c r="M241" s="131"/>
      <c r="P241" s="132">
        <f>P242+P271</f>
        <v>0</v>
      </c>
      <c r="R241" s="132">
        <f>R242+R271</f>
        <v>6.0939999999999994E-2</v>
      </c>
      <c r="T241" s="133">
        <f>T242+T271</f>
        <v>0</v>
      </c>
      <c r="AR241" s="127" t="s">
        <v>138</v>
      </c>
      <c r="AT241" s="134" t="s">
        <v>74</v>
      </c>
      <c r="AU241" s="134" t="s">
        <v>75</v>
      </c>
      <c r="AY241" s="127" t="s">
        <v>137</v>
      </c>
      <c r="BK241" s="135">
        <f>BK242+BK271</f>
        <v>0</v>
      </c>
    </row>
    <row r="242" spans="2:65" s="11" customFormat="1" ht="22.9" customHeight="1">
      <c r="B242" s="126"/>
      <c r="D242" s="127" t="s">
        <v>74</v>
      </c>
      <c r="E242" s="136" t="s">
        <v>394</v>
      </c>
      <c r="F242" s="136" t="s">
        <v>395</v>
      </c>
      <c r="I242" s="129"/>
      <c r="J242" s="137">
        <f>BK242</f>
        <v>0</v>
      </c>
      <c r="L242" s="126"/>
      <c r="M242" s="131"/>
      <c r="P242" s="132">
        <f>SUM(P243:P270)</f>
        <v>0</v>
      </c>
      <c r="R242" s="132">
        <f>SUM(R243:R270)</f>
        <v>6.0939999999999994E-2</v>
      </c>
      <c r="T242" s="133">
        <f>SUM(T243:T270)</f>
        <v>0</v>
      </c>
      <c r="AR242" s="127" t="s">
        <v>138</v>
      </c>
      <c r="AT242" s="134" t="s">
        <v>74</v>
      </c>
      <c r="AU242" s="134" t="s">
        <v>83</v>
      </c>
      <c r="AY242" s="127" t="s">
        <v>137</v>
      </c>
      <c r="BK242" s="135">
        <f>SUM(BK243:BK270)</f>
        <v>0</v>
      </c>
    </row>
    <row r="243" spans="2:65" s="1" customFormat="1" ht="21.75" customHeight="1">
      <c r="B243" s="138"/>
      <c r="C243" s="139" t="s">
        <v>396</v>
      </c>
      <c r="D243" s="139" t="s">
        <v>140</v>
      </c>
      <c r="E243" s="140" t="s">
        <v>397</v>
      </c>
      <c r="F243" s="141" t="s">
        <v>398</v>
      </c>
      <c r="G243" s="142" t="s">
        <v>284</v>
      </c>
      <c r="H243" s="143">
        <v>134</v>
      </c>
      <c r="I243" s="144"/>
      <c r="J243" s="145">
        <f t="shared" ref="J243:J270" si="10">ROUND(I243*H243,2)</f>
        <v>0</v>
      </c>
      <c r="K243" s="146"/>
      <c r="L243" s="31"/>
      <c r="M243" s="147" t="s">
        <v>1</v>
      </c>
      <c r="N243" s="148" t="s">
        <v>41</v>
      </c>
      <c r="P243" s="149">
        <f t="shared" ref="P243:P270" si="11">O243*H243</f>
        <v>0</v>
      </c>
      <c r="Q243" s="149">
        <v>0</v>
      </c>
      <c r="R243" s="149">
        <f t="shared" ref="R243:R270" si="12">Q243*H243</f>
        <v>0</v>
      </c>
      <c r="S243" s="149">
        <v>0</v>
      </c>
      <c r="T243" s="150">
        <f t="shared" ref="T243:T270" si="13">S243*H243</f>
        <v>0</v>
      </c>
      <c r="AR243" s="151" t="s">
        <v>399</v>
      </c>
      <c r="AT243" s="151" t="s">
        <v>140</v>
      </c>
      <c r="AU243" s="151" t="s">
        <v>145</v>
      </c>
      <c r="AY243" s="16" t="s">
        <v>137</v>
      </c>
      <c r="BE243" s="152">
        <f t="shared" ref="BE243:BE270" si="14">IF(N243="základná",J243,0)</f>
        <v>0</v>
      </c>
      <c r="BF243" s="152">
        <f t="shared" ref="BF243:BF270" si="15">IF(N243="znížená",J243,0)</f>
        <v>0</v>
      </c>
      <c r="BG243" s="152">
        <f t="shared" ref="BG243:BG270" si="16">IF(N243="zákl. prenesená",J243,0)</f>
        <v>0</v>
      </c>
      <c r="BH243" s="152">
        <f t="shared" ref="BH243:BH270" si="17">IF(N243="zníž. prenesená",J243,0)</f>
        <v>0</v>
      </c>
      <c r="BI243" s="152">
        <f t="shared" ref="BI243:BI270" si="18">IF(N243="nulová",J243,0)</f>
        <v>0</v>
      </c>
      <c r="BJ243" s="16" t="s">
        <v>145</v>
      </c>
      <c r="BK243" s="152">
        <f t="shared" ref="BK243:BK270" si="19">ROUND(I243*H243,2)</f>
        <v>0</v>
      </c>
      <c r="BL243" s="16" t="s">
        <v>399</v>
      </c>
      <c r="BM243" s="151" t="s">
        <v>802</v>
      </c>
    </row>
    <row r="244" spans="2:65" s="1" customFormat="1" ht="16.5" customHeight="1">
      <c r="B244" s="138"/>
      <c r="C244" s="161" t="s">
        <v>401</v>
      </c>
      <c r="D244" s="161" t="s">
        <v>173</v>
      </c>
      <c r="E244" s="162" t="s">
        <v>402</v>
      </c>
      <c r="F244" s="163" t="s">
        <v>403</v>
      </c>
      <c r="G244" s="164" t="s">
        <v>229</v>
      </c>
      <c r="H244" s="165">
        <v>54</v>
      </c>
      <c r="I244" s="166"/>
      <c r="J244" s="167">
        <f t="shared" si="10"/>
        <v>0</v>
      </c>
      <c r="K244" s="168"/>
      <c r="L244" s="169"/>
      <c r="M244" s="170" t="s">
        <v>1</v>
      </c>
      <c r="N244" s="171" t="s">
        <v>41</v>
      </c>
      <c r="P244" s="149">
        <f t="shared" si="11"/>
        <v>0</v>
      </c>
      <c r="Q244" s="149">
        <v>0</v>
      </c>
      <c r="R244" s="149">
        <f t="shared" si="12"/>
        <v>0</v>
      </c>
      <c r="S244" s="149">
        <v>0</v>
      </c>
      <c r="T244" s="150">
        <f t="shared" si="13"/>
        <v>0</v>
      </c>
      <c r="AR244" s="151" t="s">
        <v>404</v>
      </c>
      <c r="AT244" s="151" t="s">
        <v>173</v>
      </c>
      <c r="AU244" s="151" t="s">
        <v>145</v>
      </c>
      <c r="AY244" s="16" t="s">
        <v>137</v>
      </c>
      <c r="BE244" s="152">
        <f t="shared" si="14"/>
        <v>0</v>
      </c>
      <c r="BF244" s="152">
        <f t="shared" si="15"/>
        <v>0</v>
      </c>
      <c r="BG244" s="152">
        <f t="shared" si="16"/>
        <v>0</v>
      </c>
      <c r="BH244" s="152">
        <f t="shared" si="17"/>
        <v>0</v>
      </c>
      <c r="BI244" s="152">
        <f t="shared" si="18"/>
        <v>0</v>
      </c>
      <c r="BJ244" s="16" t="s">
        <v>145</v>
      </c>
      <c r="BK244" s="152">
        <f t="shared" si="19"/>
        <v>0</v>
      </c>
      <c r="BL244" s="16" t="s">
        <v>399</v>
      </c>
      <c r="BM244" s="151" t="s">
        <v>803</v>
      </c>
    </row>
    <row r="245" spans="2:65" s="1" customFormat="1" ht="16.5" customHeight="1">
      <c r="B245" s="138"/>
      <c r="C245" s="161" t="s">
        <v>406</v>
      </c>
      <c r="D245" s="161" t="s">
        <v>173</v>
      </c>
      <c r="E245" s="162" t="s">
        <v>407</v>
      </c>
      <c r="F245" s="163" t="s">
        <v>408</v>
      </c>
      <c r="G245" s="164" t="s">
        <v>229</v>
      </c>
      <c r="H245" s="165">
        <v>60</v>
      </c>
      <c r="I245" s="166"/>
      <c r="J245" s="167">
        <f t="shared" si="10"/>
        <v>0</v>
      </c>
      <c r="K245" s="168"/>
      <c r="L245" s="169"/>
      <c r="M245" s="170" t="s">
        <v>1</v>
      </c>
      <c r="N245" s="171" t="s">
        <v>41</v>
      </c>
      <c r="P245" s="149">
        <f t="shared" si="11"/>
        <v>0</v>
      </c>
      <c r="Q245" s="149">
        <v>0</v>
      </c>
      <c r="R245" s="149">
        <f t="shared" si="12"/>
        <v>0</v>
      </c>
      <c r="S245" s="149">
        <v>0</v>
      </c>
      <c r="T245" s="150">
        <f t="shared" si="13"/>
        <v>0</v>
      </c>
      <c r="AR245" s="151" t="s">
        <v>404</v>
      </c>
      <c r="AT245" s="151" t="s">
        <v>173</v>
      </c>
      <c r="AU245" s="151" t="s">
        <v>145</v>
      </c>
      <c r="AY245" s="16" t="s">
        <v>137</v>
      </c>
      <c r="BE245" s="152">
        <f t="shared" si="14"/>
        <v>0</v>
      </c>
      <c r="BF245" s="152">
        <f t="shared" si="15"/>
        <v>0</v>
      </c>
      <c r="BG245" s="152">
        <f t="shared" si="16"/>
        <v>0</v>
      </c>
      <c r="BH245" s="152">
        <f t="shared" si="17"/>
        <v>0</v>
      </c>
      <c r="BI245" s="152">
        <f t="shared" si="18"/>
        <v>0</v>
      </c>
      <c r="BJ245" s="16" t="s">
        <v>145</v>
      </c>
      <c r="BK245" s="152">
        <f t="shared" si="19"/>
        <v>0</v>
      </c>
      <c r="BL245" s="16" t="s">
        <v>399</v>
      </c>
      <c r="BM245" s="151" t="s">
        <v>804</v>
      </c>
    </row>
    <row r="246" spans="2:65" s="1" customFormat="1" ht="24.2" customHeight="1">
      <c r="B246" s="138"/>
      <c r="C246" s="161" t="s">
        <v>410</v>
      </c>
      <c r="D246" s="161" t="s">
        <v>173</v>
      </c>
      <c r="E246" s="162" t="s">
        <v>411</v>
      </c>
      <c r="F246" s="163" t="s">
        <v>412</v>
      </c>
      <c r="G246" s="164" t="s">
        <v>413</v>
      </c>
      <c r="H246" s="165">
        <v>50.92</v>
      </c>
      <c r="I246" s="166"/>
      <c r="J246" s="167">
        <f t="shared" si="10"/>
        <v>0</v>
      </c>
      <c r="K246" s="168"/>
      <c r="L246" s="169"/>
      <c r="M246" s="170" t="s">
        <v>1</v>
      </c>
      <c r="N246" s="171" t="s">
        <v>41</v>
      </c>
      <c r="P246" s="149">
        <f t="shared" si="11"/>
        <v>0</v>
      </c>
      <c r="Q246" s="149">
        <v>1E-3</v>
      </c>
      <c r="R246" s="149">
        <f t="shared" si="12"/>
        <v>5.092E-2</v>
      </c>
      <c r="S246" s="149">
        <v>0</v>
      </c>
      <c r="T246" s="150">
        <f t="shared" si="13"/>
        <v>0</v>
      </c>
      <c r="AR246" s="151" t="s">
        <v>404</v>
      </c>
      <c r="AT246" s="151" t="s">
        <v>173</v>
      </c>
      <c r="AU246" s="151" t="s">
        <v>145</v>
      </c>
      <c r="AY246" s="16" t="s">
        <v>137</v>
      </c>
      <c r="BE246" s="152">
        <f t="shared" si="14"/>
        <v>0</v>
      </c>
      <c r="BF246" s="152">
        <f t="shared" si="15"/>
        <v>0</v>
      </c>
      <c r="BG246" s="152">
        <f t="shared" si="16"/>
        <v>0</v>
      </c>
      <c r="BH246" s="152">
        <f t="shared" si="17"/>
        <v>0</v>
      </c>
      <c r="BI246" s="152">
        <f t="shared" si="18"/>
        <v>0</v>
      </c>
      <c r="BJ246" s="16" t="s">
        <v>145</v>
      </c>
      <c r="BK246" s="152">
        <f t="shared" si="19"/>
        <v>0</v>
      </c>
      <c r="BL246" s="16" t="s">
        <v>399</v>
      </c>
      <c r="BM246" s="151" t="s">
        <v>805</v>
      </c>
    </row>
    <row r="247" spans="2:65" s="1" customFormat="1" ht="21.75" customHeight="1">
      <c r="B247" s="138"/>
      <c r="C247" s="139" t="s">
        <v>415</v>
      </c>
      <c r="D247" s="139" t="s">
        <v>140</v>
      </c>
      <c r="E247" s="140" t="s">
        <v>528</v>
      </c>
      <c r="F247" s="141" t="s">
        <v>529</v>
      </c>
      <c r="G247" s="142" t="s">
        <v>284</v>
      </c>
      <c r="H247" s="143">
        <v>24</v>
      </c>
      <c r="I247" s="144"/>
      <c r="J247" s="145">
        <f t="shared" si="10"/>
        <v>0</v>
      </c>
      <c r="K247" s="146"/>
      <c r="L247" s="31"/>
      <c r="M247" s="147" t="s">
        <v>1</v>
      </c>
      <c r="N247" s="148" t="s">
        <v>41</v>
      </c>
      <c r="P247" s="149">
        <f t="shared" si="11"/>
        <v>0</v>
      </c>
      <c r="Q247" s="149">
        <v>0</v>
      </c>
      <c r="R247" s="149">
        <f t="shared" si="12"/>
        <v>0</v>
      </c>
      <c r="S247" s="149">
        <v>0</v>
      </c>
      <c r="T247" s="150">
        <f t="shared" si="13"/>
        <v>0</v>
      </c>
      <c r="AR247" s="151" t="s">
        <v>399</v>
      </c>
      <c r="AT247" s="151" t="s">
        <v>140</v>
      </c>
      <c r="AU247" s="151" t="s">
        <v>145</v>
      </c>
      <c r="AY247" s="16" t="s">
        <v>137</v>
      </c>
      <c r="BE247" s="152">
        <f t="shared" si="14"/>
        <v>0</v>
      </c>
      <c r="BF247" s="152">
        <f t="shared" si="15"/>
        <v>0</v>
      </c>
      <c r="BG247" s="152">
        <f t="shared" si="16"/>
        <v>0</v>
      </c>
      <c r="BH247" s="152">
        <f t="shared" si="17"/>
        <v>0</v>
      </c>
      <c r="BI247" s="152">
        <f t="shared" si="18"/>
        <v>0</v>
      </c>
      <c r="BJ247" s="16" t="s">
        <v>145</v>
      </c>
      <c r="BK247" s="152">
        <f t="shared" si="19"/>
        <v>0</v>
      </c>
      <c r="BL247" s="16" t="s">
        <v>399</v>
      </c>
      <c r="BM247" s="151" t="s">
        <v>806</v>
      </c>
    </row>
    <row r="248" spans="2:65" s="1" customFormat="1" ht="24.2" customHeight="1">
      <c r="B248" s="138"/>
      <c r="C248" s="161" t="s">
        <v>419</v>
      </c>
      <c r="D248" s="161" t="s">
        <v>173</v>
      </c>
      <c r="E248" s="162" t="s">
        <v>411</v>
      </c>
      <c r="F248" s="163" t="s">
        <v>412</v>
      </c>
      <c r="G248" s="164" t="s">
        <v>413</v>
      </c>
      <c r="H248" s="165">
        <v>9.1199999999999992</v>
      </c>
      <c r="I248" s="166"/>
      <c r="J248" s="167">
        <f t="shared" si="10"/>
        <v>0</v>
      </c>
      <c r="K248" s="168"/>
      <c r="L248" s="169"/>
      <c r="M248" s="170" t="s">
        <v>1</v>
      </c>
      <c r="N248" s="171" t="s">
        <v>41</v>
      </c>
      <c r="P248" s="149">
        <f t="shared" si="11"/>
        <v>0</v>
      </c>
      <c r="Q248" s="149">
        <v>1E-3</v>
      </c>
      <c r="R248" s="149">
        <f t="shared" si="12"/>
        <v>9.1199999999999996E-3</v>
      </c>
      <c r="S248" s="149">
        <v>0</v>
      </c>
      <c r="T248" s="150">
        <f t="shared" si="13"/>
        <v>0</v>
      </c>
      <c r="AR248" s="151" t="s">
        <v>404</v>
      </c>
      <c r="AT248" s="151" t="s">
        <v>173</v>
      </c>
      <c r="AU248" s="151" t="s">
        <v>145</v>
      </c>
      <c r="AY248" s="16" t="s">
        <v>137</v>
      </c>
      <c r="BE248" s="152">
        <f t="shared" si="14"/>
        <v>0</v>
      </c>
      <c r="BF248" s="152">
        <f t="shared" si="15"/>
        <v>0</v>
      </c>
      <c r="BG248" s="152">
        <f t="shared" si="16"/>
        <v>0</v>
      </c>
      <c r="BH248" s="152">
        <f t="shared" si="17"/>
        <v>0</v>
      </c>
      <c r="BI248" s="152">
        <f t="shared" si="18"/>
        <v>0</v>
      </c>
      <c r="BJ248" s="16" t="s">
        <v>145</v>
      </c>
      <c r="BK248" s="152">
        <f t="shared" si="19"/>
        <v>0</v>
      </c>
      <c r="BL248" s="16" t="s">
        <v>399</v>
      </c>
      <c r="BM248" s="151" t="s">
        <v>807</v>
      </c>
    </row>
    <row r="249" spans="2:65" s="1" customFormat="1" ht="16.5" customHeight="1">
      <c r="B249" s="138"/>
      <c r="C249" s="161" t="s">
        <v>423</v>
      </c>
      <c r="D249" s="161" t="s">
        <v>173</v>
      </c>
      <c r="E249" s="162" t="s">
        <v>532</v>
      </c>
      <c r="F249" s="163" t="s">
        <v>533</v>
      </c>
      <c r="G249" s="164" t="s">
        <v>229</v>
      </c>
      <c r="H249" s="165">
        <v>24</v>
      </c>
      <c r="I249" s="166"/>
      <c r="J249" s="167">
        <f t="shared" si="10"/>
        <v>0</v>
      </c>
      <c r="K249" s="168"/>
      <c r="L249" s="169"/>
      <c r="M249" s="170" t="s">
        <v>1</v>
      </c>
      <c r="N249" s="171" t="s">
        <v>41</v>
      </c>
      <c r="P249" s="149">
        <f t="shared" si="11"/>
        <v>0</v>
      </c>
      <c r="Q249" s="149">
        <v>0</v>
      </c>
      <c r="R249" s="149">
        <f t="shared" si="12"/>
        <v>0</v>
      </c>
      <c r="S249" s="149">
        <v>0</v>
      </c>
      <c r="T249" s="150">
        <f t="shared" si="13"/>
        <v>0</v>
      </c>
      <c r="AR249" s="151" t="s">
        <v>404</v>
      </c>
      <c r="AT249" s="151" t="s">
        <v>173</v>
      </c>
      <c r="AU249" s="151" t="s">
        <v>145</v>
      </c>
      <c r="AY249" s="16" t="s">
        <v>137</v>
      </c>
      <c r="BE249" s="152">
        <f t="shared" si="14"/>
        <v>0</v>
      </c>
      <c r="BF249" s="152">
        <f t="shared" si="15"/>
        <v>0</v>
      </c>
      <c r="BG249" s="152">
        <f t="shared" si="16"/>
        <v>0</v>
      </c>
      <c r="BH249" s="152">
        <f t="shared" si="17"/>
        <v>0</v>
      </c>
      <c r="BI249" s="152">
        <f t="shared" si="18"/>
        <v>0</v>
      </c>
      <c r="BJ249" s="16" t="s">
        <v>145</v>
      </c>
      <c r="BK249" s="152">
        <f t="shared" si="19"/>
        <v>0</v>
      </c>
      <c r="BL249" s="16" t="s">
        <v>399</v>
      </c>
      <c r="BM249" s="151" t="s">
        <v>808</v>
      </c>
    </row>
    <row r="250" spans="2:65" s="1" customFormat="1" ht="16.5" customHeight="1">
      <c r="B250" s="138"/>
      <c r="C250" s="161" t="s">
        <v>427</v>
      </c>
      <c r="D250" s="161" t="s">
        <v>173</v>
      </c>
      <c r="E250" s="162" t="s">
        <v>535</v>
      </c>
      <c r="F250" s="163" t="s">
        <v>441</v>
      </c>
      <c r="G250" s="164" t="s">
        <v>229</v>
      </c>
      <c r="H250" s="165">
        <v>12</v>
      </c>
      <c r="I250" s="166"/>
      <c r="J250" s="167">
        <f t="shared" si="10"/>
        <v>0</v>
      </c>
      <c r="K250" s="168"/>
      <c r="L250" s="169"/>
      <c r="M250" s="170" t="s">
        <v>1</v>
      </c>
      <c r="N250" s="171" t="s">
        <v>41</v>
      </c>
      <c r="P250" s="149">
        <f t="shared" si="11"/>
        <v>0</v>
      </c>
      <c r="Q250" s="149">
        <v>0</v>
      </c>
      <c r="R250" s="149">
        <f t="shared" si="12"/>
        <v>0</v>
      </c>
      <c r="S250" s="149">
        <v>0</v>
      </c>
      <c r="T250" s="150">
        <f t="shared" si="13"/>
        <v>0</v>
      </c>
      <c r="AR250" s="151" t="s">
        <v>404</v>
      </c>
      <c r="AT250" s="151" t="s">
        <v>173</v>
      </c>
      <c r="AU250" s="151" t="s">
        <v>145</v>
      </c>
      <c r="AY250" s="16" t="s">
        <v>137</v>
      </c>
      <c r="BE250" s="152">
        <f t="shared" si="14"/>
        <v>0</v>
      </c>
      <c r="BF250" s="152">
        <f t="shared" si="15"/>
        <v>0</v>
      </c>
      <c r="BG250" s="152">
        <f t="shared" si="16"/>
        <v>0</v>
      </c>
      <c r="BH250" s="152">
        <f t="shared" si="17"/>
        <v>0</v>
      </c>
      <c r="BI250" s="152">
        <f t="shared" si="18"/>
        <v>0</v>
      </c>
      <c r="BJ250" s="16" t="s">
        <v>145</v>
      </c>
      <c r="BK250" s="152">
        <f t="shared" si="19"/>
        <v>0</v>
      </c>
      <c r="BL250" s="16" t="s">
        <v>399</v>
      </c>
      <c r="BM250" s="151" t="s">
        <v>809</v>
      </c>
    </row>
    <row r="251" spans="2:65" s="1" customFormat="1" ht="24.2" customHeight="1">
      <c r="B251" s="138"/>
      <c r="C251" s="139" t="s">
        <v>431</v>
      </c>
      <c r="D251" s="139" t="s">
        <v>140</v>
      </c>
      <c r="E251" s="140" t="s">
        <v>416</v>
      </c>
      <c r="F251" s="141" t="s">
        <v>417</v>
      </c>
      <c r="G251" s="142" t="s">
        <v>229</v>
      </c>
      <c r="H251" s="143">
        <v>1</v>
      </c>
      <c r="I251" s="144"/>
      <c r="J251" s="145">
        <f t="shared" si="10"/>
        <v>0</v>
      </c>
      <c r="K251" s="146"/>
      <c r="L251" s="31"/>
      <c r="M251" s="147" t="s">
        <v>1</v>
      </c>
      <c r="N251" s="148" t="s">
        <v>41</v>
      </c>
      <c r="P251" s="149">
        <f t="shared" si="11"/>
        <v>0</v>
      </c>
      <c r="Q251" s="149">
        <v>0</v>
      </c>
      <c r="R251" s="149">
        <f t="shared" si="12"/>
        <v>0</v>
      </c>
      <c r="S251" s="149">
        <v>0</v>
      </c>
      <c r="T251" s="150">
        <f t="shared" si="13"/>
        <v>0</v>
      </c>
      <c r="AR251" s="151" t="s">
        <v>399</v>
      </c>
      <c r="AT251" s="151" t="s">
        <v>140</v>
      </c>
      <c r="AU251" s="151" t="s">
        <v>145</v>
      </c>
      <c r="AY251" s="16" t="s">
        <v>137</v>
      </c>
      <c r="BE251" s="152">
        <f t="shared" si="14"/>
        <v>0</v>
      </c>
      <c r="BF251" s="152">
        <f t="shared" si="15"/>
        <v>0</v>
      </c>
      <c r="BG251" s="152">
        <f t="shared" si="16"/>
        <v>0</v>
      </c>
      <c r="BH251" s="152">
        <f t="shared" si="17"/>
        <v>0</v>
      </c>
      <c r="BI251" s="152">
        <f t="shared" si="18"/>
        <v>0</v>
      </c>
      <c r="BJ251" s="16" t="s">
        <v>145</v>
      </c>
      <c r="BK251" s="152">
        <f t="shared" si="19"/>
        <v>0</v>
      </c>
      <c r="BL251" s="16" t="s">
        <v>399</v>
      </c>
      <c r="BM251" s="151" t="s">
        <v>810</v>
      </c>
    </row>
    <row r="252" spans="2:65" s="1" customFormat="1" ht="16.5" customHeight="1">
      <c r="B252" s="138"/>
      <c r="C252" s="161" t="s">
        <v>435</v>
      </c>
      <c r="D252" s="161" t="s">
        <v>173</v>
      </c>
      <c r="E252" s="162" t="s">
        <v>420</v>
      </c>
      <c r="F252" s="163" t="s">
        <v>421</v>
      </c>
      <c r="G252" s="164" t="s">
        <v>229</v>
      </c>
      <c r="H252" s="165">
        <v>2</v>
      </c>
      <c r="I252" s="166"/>
      <c r="J252" s="167">
        <f t="shared" si="10"/>
        <v>0</v>
      </c>
      <c r="K252" s="168"/>
      <c r="L252" s="169"/>
      <c r="M252" s="170" t="s">
        <v>1</v>
      </c>
      <c r="N252" s="171" t="s">
        <v>41</v>
      </c>
      <c r="P252" s="149">
        <f t="shared" si="11"/>
        <v>0</v>
      </c>
      <c r="Q252" s="149">
        <v>0</v>
      </c>
      <c r="R252" s="149">
        <f t="shared" si="12"/>
        <v>0</v>
      </c>
      <c r="S252" s="149">
        <v>0</v>
      </c>
      <c r="T252" s="150">
        <f t="shared" si="13"/>
        <v>0</v>
      </c>
      <c r="AR252" s="151" t="s">
        <v>404</v>
      </c>
      <c r="AT252" s="151" t="s">
        <v>173</v>
      </c>
      <c r="AU252" s="151" t="s">
        <v>145</v>
      </c>
      <c r="AY252" s="16" t="s">
        <v>137</v>
      </c>
      <c r="BE252" s="152">
        <f t="shared" si="14"/>
        <v>0</v>
      </c>
      <c r="BF252" s="152">
        <f t="shared" si="15"/>
        <v>0</v>
      </c>
      <c r="BG252" s="152">
        <f t="shared" si="16"/>
        <v>0</v>
      </c>
      <c r="BH252" s="152">
        <f t="shared" si="17"/>
        <v>0</v>
      </c>
      <c r="BI252" s="152">
        <f t="shared" si="18"/>
        <v>0</v>
      </c>
      <c r="BJ252" s="16" t="s">
        <v>145</v>
      </c>
      <c r="BK252" s="152">
        <f t="shared" si="19"/>
        <v>0</v>
      </c>
      <c r="BL252" s="16" t="s">
        <v>399</v>
      </c>
      <c r="BM252" s="151" t="s">
        <v>811</v>
      </c>
    </row>
    <row r="253" spans="2:65" s="1" customFormat="1" ht="16.5" customHeight="1">
      <c r="B253" s="138"/>
      <c r="C253" s="161" t="s">
        <v>439</v>
      </c>
      <c r="D253" s="161" t="s">
        <v>173</v>
      </c>
      <c r="E253" s="162" t="s">
        <v>424</v>
      </c>
      <c r="F253" s="163" t="s">
        <v>425</v>
      </c>
      <c r="G253" s="164" t="s">
        <v>229</v>
      </c>
      <c r="H253" s="165">
        <v>1</v>
      </c>
      <c r="I253" s="166"/>
      <c r="J253" s="167">
        <f t="shared" si="10"/>
        <v>0</v>
      </c>
      <c r="K253" s="168"/>
      <c r="L253" s="169"/>
      <c r="M253" s="170" t="s">
        <v>1</v>
      </c>
      <c r="N253" s="171" t="s">
        <v>41</v>
      </c>
      <c r="P253" s="149">
        <f t="shared" si="11"/>
        <v>0</v>
      </c>
      <c r="Q253" s="149">
        <v>0</v>
      </c>
      <c r="R253" s="149">
        <f t="shared" si="12"/>
        <v>0</v>
      </c>
      <c r="S253" s="149">
        <v>0</v>
      </c>
      <c r="T253" s="150">
        <f t="shared" si="13"/>
        <v>0</v>
      </c>
      <c r="AR253" s="151" t="s">
        <v>404</v>
      </c>
      <c r="AT253" s="151" t="s">
        <v>173</v>
      </c>
      <c r="AU253" s="151" t="s">
        <v>145</v>
      </c>
      <c r="AY253" s="16" t="s">
        <v>137</v>
      </c>
      <c r="BE253" s="152">
        <f t="shared" si="14"/>
        <v>0</v>
      </c>
      <c r="BF253" s="152">
        <f t="shared" si="15"/>
        <v>0</v>
      </c>
      <c r="BG253" s="152">
        <f t="shared" si="16"/>
        <v>0</v>
      </c>
      <c r="BH253" s="152">
        <f t="shared" si="17"/>
        <v>0</v>
      </c>
      <c r="BI253" s="152">
        <f t="shared" si="18"/>
        <v>0</v>
      </c>
      <c r="BJ253" s="16" t="s">
        <v>145</v>
      </c>
      <c r="BK253" s="152">
        <f t="shared" si="19"/>
        <v>0</v>
      </c>
      <c r="BL253" s="16" t="s">
        <v>399</v>
      </c>
      <c r="BM253" s="151" t="s">
        <v>812</v>
      </c>
    </row>
    <row r="254" spans="2:65" s="1" customFormat="1" ht="16.5" customHeight="1">
      <c r="B254" s="138"/>
      <c r="C254" s="161" t="s">
        <v>443</v>
      </c>
      <c r="D254" s="161" t="s">
        <v>173</v>
      </c>
      <c r="E254" s="162" t="s">
        <v>428</v>
      </c>
      <c r="F254" s="163" t="s">
        <v>429</v>
      </c>
      <c r="G254" s="164" t="s">
        <v>229</v>
      </c>
      <c r="H254" s="165">
        <v>1</v>
      </c>
      <c r="I254" s="166"/>
      <c r="J254" s="167">
        <f t="shared" si="10"/>
        <v>0</v>
      </c>
      <c r="K254" s="168"/>
      <c r="L254" s="169"/>
      <c r="M254" s="170" t="s">
        <v>1</v>
      </c>
      <c r="N254" s="171" t="s">
        <v>41</v>
      </c>
      <c r="P254" s="149">
        <f t="shared" si="11"/>
        <v>0</v>
      </c>
      <c r="Q254" s="149">
        <v>0</v>
      </c>
      <c r="R254" s="149">
        <f t="shared" si="12"/>
        <v>0</v>
      </c>
      <c r="S254" s="149">
        <v>0</v>
      </c>
      <c r="T254" s="150">
        <f t="shared" si="13"/>
        <v>0</v>
      </c>
      <c r="AR254" s="151" t="s">
        <v>404</v>
      </c>
      <c r="AT254" s="151" t="s">
        <v>173</v>
      </c>
      <c r="AU254" s="151" t="s">
        <v>145</v>
      </c>
      <c r="AY254" s="16" t="s">
        <v>137</v>
      </c>
      <c r="BE254" s="152">
        <f t="shared" si="14"/>
        <v>0</v>
      </c>
      <c r="BF254" s="152">
        <f t="shared" si="15"/>
        <v>0</v>
      </c>
      <c r="BG254" s="152">
        <f t="shared" si="16"/>
        <v>0</v>
      </c>
      <c r="BH254" s="152">
        <f t="shared" si="17"/>
        <v>0</v>
      </c>
      <c r="BI254" s="152">
        <f t="shared" si="18"/>
        <v>0</v>
      </c>
      <c r="BJ254" s="16" t="s">
        <v>145</v>
      </c>
      <c r="BK254" s="152">
        <f t="shared" si="19"/>
        <v>0</v>
      </c>
      <c r="BL254" s="16" t="s">
        <v>399</v>
      </c>
      <c r="BM254" s="151" t="s">
        <v>813</v>
      </c>
    </row>
    <row r="255" spans="2:65" s="1" customFormat="1" ht="16.5" customHeight="1">
      <c r="B255" s="138"/>
      <c r="C255" s="161" t="s">
        <v>447</v>
      </c>
      <c r="D255" s="161" t="s">
        <v>173</v>
      </c>
      <c r="E255" s="162" t="s">
        <v>432</v>
      </c>
      <c r="F255" s="163" t="s">
        <v>433</v>
      </c>
      <c r="G255" s="164" t="s">
        <v>229</v>
      </c>
      <c r="H255" s="165">
        <v>1</v>
      </c>
      <c r="I255" s="166"/>
      <c r="J255" s="167">
        <f t="shared" si="10"/>
        <v>0</v>
      </c>
      <c r="K255" s="168"/>
      <c r="L255" s="169"/>
      <c r="M255" s="170" t="s">
        <v>1</v>
      </c>
      <c r="N255" s="171" t="s">
        <v>41</v>
      </c>
      <c r="P255" s="149">
        <f t="shared" si="11"/>
        <v>0</v>
      </c>
      <c r="Q255" s="149">
        <v>0</v>
      </c>
      <c r="R255" s="149">
        <f t="shared" si="12"/>
        <v>0</v>
      </c>
      <c r="S255" s="149">
        <v>0</v>
      </c>
      <c r="T255" s="150">
        <f t="shared" si="13"/>
        <v>0</v>
      </c>
      <c r="AR255" s="151" t="s">
        <v>404</v>
      </c>
      <c r="AT255" s="151" t="s">
        <v>173</v>
      </c>
      <c r="AU255" s="151" t="s">
        <v>145</v>
      </c>
      <c r="AY255" s="16" t="s">
        <v>137</v>
      </c>
      <c r="BE255" s="152">
        <f t="shared" si="14"/>
        <v>0</v>
      </c>
      <c r="BF255" s="152">
        <f t="shared" si="15"/>
        <v>0</v>
      </c>
      <c r="BG255" s="152">
        <f t="shared" si="16"/>
        <v>0</v>
      </c>
      <c r="BH255" s="152">
        <f t="shared" si="17"/>
        <v>0</v>
      </c>
      <c r="BI255" s="152">
        <f t="shared" si="18"/>
        <v>0</v>
      </c>
      <c r="BJ255" s="16" t="s">
        <v>145</v>
      </c>
      <c r="BK255" s="152">
        <f t="shared" si="19"/>
        <v>0</v>
      </c>
      <c r="BL255" s="16" t="s">
        <v>399</v>
      </c>
      <c r="BM255" s="151" t="s">
        <v>814</v>
      </c>
    </row>
    <row r="256" spans="2:65" s="1" customFormat="1" ht="16.5" customHeight="1">
      <c r="B256" s="138"/>
      <c r="C256" s="139" t="s">
        <v>451</v>
      </c>
      <c r="D256" s="139" t="s">
        <v>140</v>
      </c>
      <c r="E256" s="140" t="s">
        <v>436</v>
      </c>
      <c r="F256" s="141" t="s">
        <v>437</v>
      </c>
      <c r="G256" s="142" t="s">
        <v>229</v>
      </c>
      <c r="H256" s="143">
        <v>62</v>
      </c>
      <c r="I256" s="144"/>
      <c r="J256" s="145">
        <f t="shared" si="10"/>
        <v>0</v>
      </c>
      <c r="K256" s="146"/>
      <c r="L256" s="31"/>
      <c r="M256" s="147" t="s">
        <v>1</v>
      </c>
      <c r="N256" s="148" t="s">
        <v>41</v>
      </c>
      <c r="P256" s="149">
        <f t="shared" si="11"/>
        <v>0</v>
      </c>
      <c r="Q256" s="149">
        <v>0</v>
      </c>
      <c r="R256" s="149">
        <f t="shared" si="12"/>
        <v>0</v>
      </c>
      <c r="S256" s="149">
        <v>0</v>
      </c>
      <c r="T256" s="150">
        <f t="shared" si="13"/>
        <v>0</v>
      </c>
      <c r="AR256" s="151" t="s">
        <v>399</v>
      </c>
      <c r="AT256" s="151" t="s">
        <v>140</v>
      </c>
      <c r="AU256" s="151" t="s">
        <v>145</v>
      </c>
      <c r="AY256" s="16" t="s">
        <v>137</v>
      </c>
      <c r="BE256" s="152">
        <f t="shared" si="14"/>
        <v>0</v>
      </c>
      <c r="BF256" s="152">
        <f t="shared" si="15"/>
        <v>0</v>
      </c>
      <c r="BG256" s="152">
        <f t="shared" si="16"/>
        <v>0</v>
      </c>
      <c r="BH256" s="152">
        <f t="shared" si="17"/>
        <v>0</v>
      </c>
      <c r="BI256" s="152">
        <f t="shared" si="18"/>
        <v>0</v>
      </c>
      <c r="BJ256" s="16" t="s">
        <v>145</v>
      </c>
      <c r="BK256" s="152">
        <f t="shared" si="19"/>
        <v>0</v>
      </c>
      <c r="BL256" s="16" t="s">
        <v>399</v>
      </c>
      <c r="BM256" s="151" t="s">
        <v>815</v>
      </c>
    </row>
    <row r="257" spans="2:65" s="1" customFormat="1" ht="16.5" customHeight="1">
      <c r="B257" s="138"/>
      <c r="C257" s="161" t="s">
        <v>399</v>
      </c>
      <c r="D257" s="161" t="s">
        <v>173</v>
      </c>
      <c r="E257" s="162" t="s">
        <v>440</v>
      </c>
      <c r="F257" s="163" t="s">
        <v>441</v>
      </c>
      <c r="G257" s="164" t="s">
        <v>229</v>
      </c>
      <c r="H257" s="165">
        <v>62</v>
      </c>
      <c r="I257" s="166"/>
      <c r="J257" s="167">
        <f t="shared" si="10"/>
        <v>0</v>
      </c>
      <c r="K257" s="168"/>
      <c r="L257" s="169"/>
      <c r="M257" s="170" t="s">
        <v>1</v>
      </c>
      <c r="N257" s="171" t="s">
        <v>41</v>
      </c>
      <c r="P257" s="149">
        <f t="shared" si="11"/>
        <v>0</v>
      </c>
      <c r="Q257" s="149">
        <v>0</v>
      </c>
      <c r="R257" s="149">
        <f t="shared" si="12"/>
        <v>0</v>
      </c>
      <c r="S257" s="149">
        <v>0</v>
      </c>
      <c r="T257" s="150">
        <f t="shared" si="13"/>
        <v>0</v>
      </c>
      <c r="AR257" s="151" t="s">
        <v>404</v>
      </c>
      <c r="AT257" s="151" t="s">
        <v>173</v>
      </c>
      <c r="AU257" s="151" t="s">
        <v>145</v>
      </c>
      <c r="AY257" s="16" t="s">
        <v>137</v>
      </c>
      <c r="BE257" s="152">
        <f t="shared" si="14"/>
        <v>0</v>
      </c>
      <c r="BF257" s="152">
        <f t="shared" si="15"/>
        <v>0</v>
      </c>
      <c r="BG257" s="152">
        <f t="shared" si="16"/>
        <v>0</v>
      </c>
      <c r="BH257" s="152">
        <f t="shared" si="17"/>
        <v>0</v>
      </c>
      <c r="BI257" s="152">
        <f t="shared" si="18"/>
        <v>0</v>
      </c>
      <c r="BJ257" s="16" t="s">
        <v>145</v>
      </c>
      <c r="BK257" s="152">
        <f t="shared" si="19"/>
        <v>0</v>
      </c>
      <c r="BL257" s="16" t="s">
        <v>399</v>
      </c>
      <c r="BM257" s="151" t="s">
        <v>816</v>
      </c>
    </row>
    <row r="258" spans="2:65" s="1" customFormat="1" ht="24.2" customHeight="1">
      <c r="B258" s="138"/>
      <c r="C258" s="139" t="s">
        <v>544</v>
      </c>
      <c r="D258" s="139" t="s">
        <v>140</v>
      </c>
      <c r="E258" s="140" t="s">
        <v>444</v>
      </c>
      <c r="F258" s="141" t="s">
        <v>445</v>
      </c>
      <c r="G258" s="142" t="s">
        <v>229</v>
      </c>
      <c r="H258" s="143">
        <v>12</v>
      </c>
      <c r="I258" s="144"/>
      <c r="J258" s="145">
        <f t="shared" si="10"/>
        <v>0</v>
      </c>
      <c r="K258" s="146"/>
      <c r="L258" s="31"/>
      <c r="M258" s="147" t="s">
        <v>1</v>
      </c>
      <c r="N258" s="148" t="s">
        <v>41</v>
      </c>
      <c r="P258" s="149">
        <f t="shared" si="11"/>
        <v>0</v>
      </c>
      <c r="Q258" s="149">
        <v>0</v>
      </c>
      <c r="R258" s="149">
        <f t="shared" si="12"/>
        <v>0</v>
      </c>
      <c r="S258" s="149">
        <v>0</v>
      </c>
      <c r="T258" s="150">
        <f t="shared" si="13"/>
        <v>0</v>
      </c>
      <c r="AR258" s="151" t="s">
        <v>399</v>
      </c>
      <c r="AT258" s="151" t="s">
        <v>140</v>
      </c>
      <c r="AU258" s="151" t="s">
        <v>145</v>
      </c>
      <c r="AY258" s="16" t="s">
        <v>137</v>
      </c>
      <c r="BE258" s="152">
        <f t="shared" si="14"/>
        <v>0</v>
      </c>
      <c r="BF258" s="152">
        <f t="shared" si="15"/>
        <v>0</v>
      </c>
      <c r="BG258" s="152">
        <f t="shared" si="16"/>
        <v>0</v>
      </c>
      <c r="BH258" s="152">
        <f t="shared" si="17"/>
        <v>0</v>
      </c>
      <c r="BI258" s="152">
        <f t="shared" si="18"/>
        <v>0</v>
      </c>
      <c r="BJ258" s="16" t="s">
        <v>145</v>
      </c>
      <c r="BK258" s="152">
        <f t="shared" si="19"/>
        <v>0</v>
      </c>
      <c r="BL258" s="16" t="s">
        <v>399</v>
      </c>
      <c r="BM258" s="151" t="s">
        <v>817</v>
      </c>
    </row>
    <row r="259" spans="2:65" s="1" customFormat="1" ht="16.5" customHeight="1">
      <c r="B259" s="138"/>
      <c r="C259" s="161" t="s">
        <v>546</v>
      </c>
      <c r="D259" s="161" t="s">
        <v>173</v>
      </c>
      <c r="E259" s="162" t="s">
        <v>547</v>
      </c>
      <c r="F259" s="163" t="s">
        <v>548</v>
      </c>
      <c r="G259" s="164" t="s">
        <v>229</v>
      </c>
      <c r="H259" s="165">
        <v>6</v>
      </c>
      <c r="I259" s="166"/>
      <c r="J259" s="167">
        <f t="shared" si="10"/>
        <v>0</v>
      </c>
      <c r="K259" s="168"/>
      <c r="L259" s="169"/>
      <c r="M259" s="170" t="s">
        <v>1</v>
      </c>
      <c r="N259" s="171" t="s">
        <v>41</v>
      </c>
      <c r="P259" s="149">
        <f t="shared" si="11"/>
        <v>0</v>
      </c>
      <c r="Q259" s="149">
        <v>0</v>
      </c>
      <c r="R259" s="149">
        <f t="shared" si="12"/>
        <v>0</v>
      </c>
      <c r="S259" s="149">
        <v>0</v>
      </c>
      <c r="T259" s="150">
        <f t="shared" si="13"/>
        <v>0</v>
      </c>
      <c r="AR259" s="151" t="s">
        <v>404</v>
      </c>
      <c r="AT259" s="151" t="s">
        <v>173</v>
      </c>
      <c r="AU259" s="151" t="s">
        <v>145</v>
      </c>
      <c r="AY259" s="16" t="s">
        <v>137</v>
      </c>
      <c r="BE259" s="152">
        <f t="shared" si="14"/>
        <v>0</v>
      </c>
      <c r="BF259" s="152">
        <f t="shared" si="15"/>
        <v>0</v>
      </c>
      <c r="BG259" s="152">
        <f t="shared" si="16"/>
        <v>0</v>
      </c>
      <c r="BH259" s="152">
        <f t="shared" si="17"/>
        <v>0</v>
      </c>
      <c r="BI259" s="152">
        <f t="shared" si="18"/>
        <v>0</v>
      </c>
      <c r="BJ259" s="16" t="s">
        <v>145</v>
      </c>
      <c r="BK259" s="152">
        <f t="shared" si="19"/>
        <v>0</v>
      </c>
      <c r="BL259" s="16" t="s">
        <v>399</v>
      </c>
      <c r="BM259" s="151" t="s">
        <v>818</v>
      </c>
    </row>
    <row r="260" spans="2:65" s="1" customFormat="1" ht="16.5" customHeight="1">
      <c r="B260" s="138"/>
      <c r="C260" s="161" t="s">
        <v>550</v>
      </c>
      <c r="D260" s="161" t="s">
        <v>173</v>
      </c>
      <c r="E260" s="162" t="s">
        <v>448</v>
      </c>
      <c r="F260" s="163" t="s">
        <v>449</v>
      </c>
      <c r="G260" s="164" t="s">
        <v>229</v>
      </c>
      <c r="H260" s="165">
        <v>2</v>
      </c>
      <c r="I260" s="166"/>
      <c r="J260" s="167">
        <f t="shared" si="10"/>
        <v>0</v>
      </c>
      <c r="K260" s="168"/>
      <c r="L260" s="169"/>
      <c r="M260" s="170" t="s">
        <v>1</v>
      </c>
      <c r="N260" s="171" t="s">
        <v>41</v>
      </c>
      <c r="P260" s="149">
        <f t="shared" si="11"/>
        <v>0</v>
      </c>
      <c r="Q260" s="149">
        <v>0</v>
      </c>
      <c r="R260" s="149">
        <f t="shared" si="12"/>
        <v>0</v>
      </c>
      <c r="S260" s="149">
        <v>0</v>
      </c>
      <c r="T260" s="150">
        <f t="shared" si="13"/>
        <v>0</v>
      </c>
      <c r="AR260" s="151" t="s">
        <v>404</v>
      </c>
      <c r="AT260" s="151" t="s">
        <v>173</v>
      </c>
      <c r="AU260" s="151" t="s">
        <v>145</v>
      </c>
      <c r="AY260" s="16" t="s">
        <v>137</v>
      </c>
      <c r="BE260" s="152">
        <f t="shared" si="14"/>
        <v>0</v>
      </c>
      <c r="BF260" s="152">
        <f t="shared" si="15"/>
        <v>0</v>
      </c>
      <c r="BG260" s="152">
        <f t="shared" si="16"/>
        <v>0</v>
      </c>
      <c r="BH260" s="152">
        <f t="shared" si="17"/>
        <v>0</v>
      </c>
      <c r="BI260" s="152">
        <f t="shared" si="18"/>
        <v>0</v>
      </c>
      <c r="BJ260" s="16" t="s">
        <v>145</v>
      </c>
      <c r="BK260" s="152">
        <f t="shared" si="19"/>
        <v>0</v>
      </c>
      <c r="BL260" s="16" t="s">
        <v>399</v>
      </c>
      <c r="BM260" s="151" t="s">
        <v>819</v>
      </c>
    </row>
    <row r="261" spans="2:65" s="1" customFormat="1" ht="16.5" customHeight="1">
      <c r="B261" s="138"/>
      <c r="C261" s="161" t="s">
        <v>552</v>
      </c>
      <c r="D261" s="161" t="s">
        <v>173</v>
      </c>
      <c r="E261" s="162" t="s">
        <v>452</v>
      </c>
      <c r="F261" s="163" t="s">
        <v>453</v>
      </c>
      <c r="G261" s="164" t="s">
        <v>229</v>
      </c>
      <c r="H261" s="165">
        <v>4</v>
      </c>
      <c r="I261" s="166"/>
      <c r="J261" s="167">
        <f t="shared" si="10"/>
        <v>0</v>
      </c>
      <c r="K261" s="168"/>
      <c r="L261" s="169"/>
      <c r="M261" s="170" t="s">
        <v>1</v>
      </c>
      <c r="N261" s="171" t="s">
        <v>41</v>
      </c>
      <c r="P261" s="149">
        <f t="shared" si="11"/>
        <v>0</v>
      </c>
      <c r="Q261" s="149">
        <v>0</v>
      </c>
      <c r="R261" s="149">
        <f t="shared" si="12"/>
        <v>0</v>
      </c>
      <c r="S261" s="149">
        <v>0</v>
      </c>
      <c r="T261" s="150">
        <f t="shared" si="13"/>
        <v>0</v>
      </c>
      <c r="AR261" s="151" t="s">
        <v>404</v>
      </c>
      <c r="AT261" s="151" t="s">
        <v>173</v>
      </c>
      <c r="AU261" s="151" t="s">
        <v>145</v>
      </c>
      <c r="AY261" s="16" t="s">
        <v>137</v>
      </c>
      <c r="BE261" s="152">
        <f t="shared" si="14"/>
        <v>0</v>
      </c>
      <c r="BF261" s="152">
        <f t="shared" si="15"/>
        <v>0</v>
      </c>
      <c r="BG261" s="152">
        <f t="shared" si="16"/>
        <v>0</v>
      </c>
      <c r="BH261" s="152">
        <f t="shared" si="17"/>
        <v>0</v>
      </c>
      <c r="BI261" s="152">
        <f t="shared" si="18"/>
        <v>0</v>
      </c>
      <c r="BJ261" s="16" t="s">
        <v>145</v>
      </c>
      <c r="BK261" s="152">
        <f t="shared" si="19"/>
        <v>0</v>
      </c>
      <c r="BL261" s="16" t="s">
        <v>399</v>
      </c>
      <c r="BM261" s="151" t="s">
        <v>820</v>
      </c>
    </row>
    <row r="262" spans="2:65" s="1" customFormat="1" ht="16.5" customHeight="1">
      <c r="B262" s="138"/>
      <c r="C262" s="139" t="s">
        <v>554</v>
      </c>
      <c r="D262" s="139" t="s">
        <v>140</v>
      </c>
      <c r="E262" s="140" t="s">
        <v>555</v>
      </c>
      <c r="F262" s="141" t="s">
        <v>556</v>
      </c>
      <c r="G262" s="142" t="s">
        <v>229</v>
      </c>
      <c r="H262" s="143">
        <v>6</v>
      </c>
      <c r="I262" s="144"/>
      <c r="J262" s="145">
        <f t="shared" si="10"/>
        <v>0</v>
      </c>
      <c r="K262" s="146"/>
      <c r="L262" s="31"/>
      <c r="M262" s="147" t="s">
        <v>1</v>
      </c>
      <c r="N262" s="148" t="s">
        <v>41</v>
      </c>
      <c r="P262" s="149">
        <f t="shared" si="11"/>
        <v>0</v>
      </c>
      <c r="Q262" s="149">
        <v>0</v>
      </c>
      <c r="R262" s="149">
        <f t="shared" si="12"/>
        <v>0</v>
      </c>
      <c r="S262" s="149">
        <v>0</v>
      </c>
      <c r="T262" s="150">
        <f t="shared" si="13"/>
        <v>0</v>
      </c>
      <c r="AR262" s="151" t="s">
        <v>399</v>
      </c>
      <c r="AT262" s="151" t="s">
        <v>140</v>
      </c>
      <c r="AU262" s="151" t="s">
        <v>145</v>
      </c>
      <c r="AY262" s="16" t="s">
        <v>137</v>
      </c>
      <c r="BE262" s="152">
        <f t="shared" si="14"/>
        <v>0</v>
      </c>
      <c r="BF262" s="152">
        <f t="shared" si="15"/>
        <v>0</v>
      </c>
      <c r="BG262" s="152">
        <f t="shared" si="16"/>
        <v>0</v>
      </c>
      <c r="BH262" s="152">
        <f t="shared" si="17"/>
        <v>0</v>
      </c>
      <c r="BI262" s="152">
        <f t="shared" si="18"/>
        <v>0</v>
      </c>
      <c r="BJ262" s="16" t="s">
        <v>145</v>
      </c>
      <c r="BK262" s="152">
        <f t="shared" si="19"/>
        <v>0</v>
      </c>
      <c r="BL262" s="16" t="s">
        <v>399</v>
      </c>
      <c r="BM262" s="151" t="s">
        <v>821</v>
      </c>
    </row>
    <row r="263" spans="2:65" s="1" customFormat="1" ht="16.5" customHeight="1">
      <c r="B263" s="138"/>
      <c r="C263" s="161" t="s">
        <v>558</v>
      </c>
      <c r="D263" s="161" t="s">
        <v>173</v>
      </c>
      <c r="E263" s="162" t="s">
        <v>559</v>
      </c>
      <c r="F263" s="163" t="s">
        <v>560</v>
      </c>
      <c r="G263" s="164" t="s">
        <v>229</v>
      </c>
      <c r="H263" s="165">
        <v>12</v>
      </c>
      <c r="I263" s="166"/>
      <c r="J263" s="167">
        <f t="shared" si="10"/>
        <v>0</v>
      </c>
      <c r="K263" s="168"/>
      <c r="L263" s="169"/>
      <c r="M263" s="170" t="s">
        <v>1</v>
      </c>
      <c r="N263" s="171" t="s">
        <v>41</v>
      </c>
      <c r="P263" s="149">
        <f t="shared" si="11"/>
        <v>0</v>
      </c>
      <c r="Q263" s="149">
        <v>0</v>
      </c>
      <c r="R263" s="149">
        <f t="shared" si="12"/>
        <v>0</v>
      </c>
      <c r="S263" s="149">
        <v>0</v>
      </c>
      <c r="T263" s="150">
        <f t="shared" si="13"/>
        <v>0</v>
      </c>
      <c r="AR263" s="151" t="s">
        <v>404</v>
      </c>
      <c r="AT263" s="151" t="s">
        <v>173</v>
      </c>
      <c r="AU263" s="151" t="s">
        <v>145</v>
      </c>
      <c r="AY263" s="16" t="s">
        <v>137</v>
      </c>
      <c r="BE263" s="152">
        <f t="shared" si="14"/>
        <v>0</v>
      </c>
      <c r="BF263" s="152">
        <f t="shared" si="15"/>
        <v>0</v>
      </c>
      <c r="BG263" s="152">
        <f t="shared" si="16"/>
        <v>0</v>
      </c>
      <c r="BH263" s="152">
        <f t="shared" si="17"/>
        <v>0</v>
      </c>
      <c r="BI263" s="152">
        <f t="shared" si="18"/>
        <v>0</v>
      </c>
      <c r="BJ263" s="16" t="s">
        <v>145</v>
      </c>
      <c r="BK263" s="152">
        <f t="shared" si="19"/>
        <v>0</v>
      </c>
      <c r="BL263" s="16" t="s">
        <v>399</v>
      </c>
      <c r="BM263" s="151" t="s">
        <v>822</v>
      </c>
    </row>
    <row r="264" spans="2:65" s="1" customFormat="1" ht="16.5" customHeight="1">
      <c r="B264" s="138"/>
      <c r="C264" s="161" t="s">
        <v>562</v>
      </c>
      <c r="D264" s="161" t="s">
        <v>173</v>
      </c>
      <c r="E264" s="162" t="s">
        <v>563</v>
      </c>
      <c r="F264" s="163" t="s">
        <v>564</v>
      </c>
      <c r="G264" s="164" t="s">
        <v>229</v>
      </c>
      <c r="H264" s="165">
        <v>6</v>
      </c>
      <c r="I264" s="166"/>
      <c r="J264" s="167">
        <f t="shared" si="10"/>
        <v>0</v>
      </c>
      <c r="K264" s="168"/>
      <c r="L264" s="169"/>
      <c r="M264" s="170" t="s">
        <v>1</v>
      </c>
      <c r="N264" s="171" t="s">
        <v>41</v>
      </c>
      <c r="P264" s="149">
        <f t="shared" si="11"/>
        <v>0</v>
      </c>
      <c r="Q264" s="149">
        <v>0</v>
      </c>
      <c r="R264" s="149">
        <f t="shared" si="12"/>
        <v>0</v>
      </c>
      <c r="S264" s="149">
        <v>0</v>
      </c>
      <c r="T264" s="150">
        <f t="shared" si="13"/>
        <v>0</v>
      </c>
      <c r="AR264" s="151" t="s">
        <v>404</v>
      </c>
      <c r="AT264" s="151" t="s">
        <v>173</v>
      </c>
      <c r="AU264" s="151" t="s">
        <v>145</v>
      </c>
      <c r="AY264" s="16" t="s">
        <v>137</v>
      </c>
      <c r="BE264" s="152">
        <f t="shared" si="14"/>
        <v>0</v>
      </c>
      <c r="BF264" s="152">
        <f t="shared" si="15"/>
        <v>0</v>
      </c>
      <c r="BG264" s="152">
        <f t="shared" si="16"/>
        <v>0</v>
      </c>
      <c r="BH264" s="152">
        <f t="shared" si="17"/>
        <v>0</v>
      </c>
      <c r="BI264" s="152">
        <f t="shared" si="18"/>
        <v>0</v>
      </c>
      <c r="BJ264" s="16" t="s">
        <v>145</v>
      </c>
      <c r="BK264" s="152">
        <f t="shared" si="19"/>
        <v>0</v>
      </c>
      <c r="BL264" s="16" t="s">
        <v>399</v>
      </c>
      <c r="BM264" s="151" t="s">
        <v>823</v>
      </c>
    </row>
    <row r="265" spans="2:65" s="1" customFormat="1" ht="21.75" customHeight="1">
      <c r="B265" s="138"/>
      <c r="C265" s="139" t="s">
        <v>566</v>
      </c>
      <c r="D265" s="139" t="s">
        <v>140</v>
      </c>
      <c r="E265" s="140" t="s">
        <v>567</v>
      </c>
      <c r="F265" s="141" t="s">
        <v>568</v>
      </c>
      <c r="G265" s="142" t="s">
        <v>229</v>
      </c>
      <c r="H265" s="143">
        <v>6</v>
      </c>
      <c r="I265" s="144"/>
      <c r="J265" s="145">
        <f t="shared" si="10"/>
        <v>0</v>
      </c>
      <c r="K265" s="146"/>
      <c r="L265" s="31"/>
      <c r="M265" s="147" t="s">
        <v>1</v>
      </c>
      <c r="N265" s="148" t="s">
        <v>41</v>
      </c>
      <c r="P265" s="149">
        <f t="shared" si="11"/>
        <v>0</v>
      </c>
      <c r="Q265" s="149">
        <v>0</v>
      </c>
      <c r="R265" s="149">
        <f t="shared" si="12"/>
        <v>0</v>
      </c>
      <c r="S265" s="149">
        <v>0</v>
      </c>
      <c r="T265" s="150">
        <f t="shared" si="13"/>
        <v>0</v>
      </c>
      <c r="AR265" s="151" t="s">
        <v>399</v>
      </c>
      <c r="AT265" s="151" t="s">
        <v>140</v>
      </c>
      <c r="AU265" s="151" t="s">
        <v>145</v>
      </c>
      <c r="AY265" s="16" t="s">
        <v>137</v>
      </c>
      <c r="BE265" s="152">
        <f t="shared" si="14"/>
        <v>0</v>
      </c>
      <c r="BF265" s="152">
        <f t="shared" si="15"/>
        <v>0</v>
      </c>
      <c r="BG265" s="152">
        <f t="shared" si="16"/>
        <v>0</v>
      </c>
      <c r="BH265" s="152">
        <f t="shared" si="17"/>
        <v>0</v>
      </c>
      <c r="BI265" s="152">
        <f t="shared" si="18"/>
        <v>0</v>
      </c>
      <c r="BJ265" s="16" t="s">
        <v>145</v>
      </c>
      <c r="BK265" s="152">
        <f t="shared" si="19"/>
        <v>0</v>
      </c>
      <c r="BL265" s="16" t="s">
        <v>399</v>
      </c>
      <c r="BM265" s="151" t="s">
        <v>824</v>
      </c>
    </row>
    <row r="266" spans="2:65" s="1" customFormat="1" ht="16.5" customHeight="1">
      <c r="B266" s="138"/>
      <c r="C266" s="161" t="s">
        <v>570</v>
      </c>
      <c r="D266" s="161" t="s">
        <v>173</v>
      </c>
      <c r="E266" s="162" t="s">
        <v>571</v>
      </c>
      <c r="F266" s="163" t="s">
        <v>572</v>
      </c>
      <c r="G266" s="164" t="s">
        <v>229</v>
      </c>
      <c r="H266" s="165">
        <v>6</v>
      </c>
      <c r="I266" s="166"/>
      <c r="J266" s="167">
        <f t="shared" si="10"/>
        <v>0</v>
      </c>
      <c r="K266" s="168"/>
      <c r="L266" s="169"/>
      <c r="M266" s="170" t="s">
        <v>1</v>
      </c>
      <c r="N266" s="171" t="s">
        <v>41</v>
      </c>
      <c r="P266" s="149">
        <f t="shared" si="11"/>
        <v>0</v>
      </c>
      <c r="Q266" s="149">
        <v>1.4999999999999999E-4</v>
      </c>
      <c r="R266" s="149">
        <f t="shared" si="12"/>
        <v>8.9999999999999998E-4</v>
      </c>
      <c r="S266" s="149">
        <v>0</v>
      </c>
      <c r="T266" s="150">
        <f t="shared" si="13"/>
        <v>0</v>
      </c>
      <c r="AR266" s="151" t="s">
        <v>404</v>
      </c>
      <c r="AT266" s="151" t="s">
        <v>173</v>
      </c>
      <c r="AU266" s="151" t="s">
        <v>145</v>
      </c>
      <c r="AY266" s="16" t="s">
        <v>137</v>
      </c>
      <c r="BE266" s="152">
        <f t="shared" si="14"/>
        <v>0</v>
      </c>
      <c r="BF266" s="152">
        <f t="shared" si="15"/>
        <v>0</v>
      </c>
      <c r="BG266" s="152">
        <f t="shared" si="16"/>
        <v>0</v>
      </c>
      <c r="BH266" s="152">
        <f t="shared" si="17"/>
        <v>0</v>
      </c>
      <c r="BI266" s="152">
        <f t="shared" si="18"/>
        <v>0</v>
      </c>
      <c r="BJ266" s="16" t="s">
        <v>145</v>
      </c>
      <c r="BK266" s="152">
        <f t="shared" si="19"/>
        <v>0</v>
      </c>
      <c r="BL266" s="16" t="s">
        <v>399</v>
      </c>
      <c r="BM266" s="151" t="s">
        <v>825</v>
      </c>
    </row>
    <row r="267" spans="2:65" s="1" customFormat="1" ht="24.2" customHeight="1">
      <c r="B267" s="138"/>
      <c r="C267" s="139" t="s">
        <v>574</v>
      </c>
      <c r="D267" s="139" t="s">
        <v>140</v>
      </c>
      <c r="E267" s="140" t="s">
        <v>575</v>
      </c>
      <c r="F267" s="141" t="s">
        <v>576</v>
      </c>
      <c r="G267" s="142" t="s">
        <v>229</v>
      </c>
      <c r="H267" s="143">
        <v>12</v>
      </c>
      <c r="I267" s="144"/>
      <c r="J267" s="145">
        <f t="shared" si="10"/>
        <v>0</v>
      </c>
      <c r="K267" s="146"/>
      <c r="L267" s="31"/>
      <c r="M267" s="147" t="s">
        <v>1</v>
      </c>
      <c r="N267" s="148" t="s">
        <v>41</v>
      </c>
      <c r="P267" s="149">
        <f t="shared" si="11"/>
        <v>0</v>
      </c>
      <c r="Q267" s="149">
        <v>0</v>
      </c>
      <c r="R267" s="149">
        <f t="shared" si="12"/>
        <v>0</v>
      </c>
      <c r="S267" s="149">
        <v>0</v>
      </c>
      <c r="T267" s="150">
        <f t="shared" si="13"/>
        <v>0</v>
      </c>
      <c r="AR267" s="151" t="s">
        <v>399</v>
      </c>
      <c r="AT267" s="151" t="s">
        <v>140</v>
      </c>
      <c r="AU267" s="151" t="s">
        <v>145</v>
      </c>
      <c r="AY267" s="16" t="s">
        <v>137</v>
      </c>
      <c r="BE267" s="152">
        <f t="shared" si="14"/>
        <v>0</v>
      </c>
      <c r="BF267" s="152">
        <f t="shared" si="15"/>
        <v>0</v>
      </c>
      <c r="BG267" s="152">
        <f t="shared" si="16"/>
        <v>0</v>
      </c>
      <c r="BH267" s="152">
        <f t="shared" si="17"/>
        <v>0</v>
      </c>
      <c r="BI267" s="152">
        <f t="shared" si="18"/>
        <v>0</v>
      </c>
      <c r="BJ267" s="16" t="s">
        <v>145</v>
      </c>
      <c r="BK267" s="152">
        <f t="shared" si="19"/>
        <v>0</v>
      </c>
      <c r="BL267" s="16" t="s">
        <v>399</v>
      </c>
      <c r="BM267" s="151" t="s">
        <v>826</v>
      </c>
    </row>
    <row r="268" spans="2:65" s="1" customFormat="1" ht="16.5" customHeight="1">
      <c r="B268" s="138"/>
      <c r="C268" s="161" t="s">
        <v>578</v>
      </c>
      <c r="D268" s="161" t="s">
        <v>173</v>
      </c>
      <c r="E268" s="162" t="s">
        <v>579</v>
      </c>
      <c r="F268" s="163" t="s">
        <v>580</v>
      </c>
      <c r="G268" s="164" t="s">
        <v>229</v>
      </c>
      <c r="H268" s="165">
        <v>12</v>
      </c>
      <c r="I268" s="166"/>
      <c r="J268" s="167">
        <f t="shared" si="10"/>
        <v>0</v>
      </c>
      <c r="K268" s="168"/>
      <c r="L268" s="169"/>
      <c r="M268" s="170" t="s">
        <v>1</v>
      </c>
      <c r="N268" s="171" t="s">
        <v>41</v>
      </c>
      <c r="P268" s="149">
        <f t="shared" si="11"/>
        <v>0</v>
      </c>
      <c r="Q268" s="149">
        <v>0</v>
      </c>
      <c r="R268" s="149">
        <f t="shared" si="12"/>
        <v>0</v>
      </c>
      <c r="S268" s="149">
        <v>0</v>
      </c>
      <c r="T268" s="150">
        <f t="shared" si="13"/>
        <v>0</v>
      </c>
      <c r="AR268" s="151" t="s">
        <v>404</v>
      </c>
      <c r="AT268" s="151" t="s">
        <v>173</v>
      </c>
      <c r="AU268" s="151" t="s">
        <v>145</v>
      </c>
      <c r="AY268" s="16" t="s">
        <v>137</v>
      </c>
      <c r="BE268" s="152">
        <f t="shared" si="14"/>
        <v>0</v>
      </c>
      <c r="BF268" s="152">
        <f t="shared" si="15"/>
        <v>0</v>
      </c>
      <c r="BG268" s="152">
        <f t="shared" si="16"/>
        <v>0</v>
      </c>
      <c r="BH268" s="152">
        <f t="shared" si="17"/>
        <v>0</v>
      </c>
      <c r="BI268" s="152">
        <f t="shared" si="18"/>
        <v>0</v>
      </c>
      <c r="BJ268" s="16" t="s">
        <v>145</v>
      </c>
      <c r="BK268" s="152">
        <f t="shared" si="19"/>
        <v>0</v>
      </c>
      <c r="BL268" s="16" t="s">
        <v>399</v>
      </c>
      <c r="BM268" s="151" t="s">
        <v>827</v>
      </c>
    </row>
    <row r="269" spans="2:65" s="1" customFormat="1" ht="16.5" customHeight="1">
      <c r="B269" s="138"/>
      <c r="C269" s="161" t="s">
        <v>582</v>
      </c>
      <c r="D269" s="161" t="s">
        <v>173</v>
      </c>
      <c r="E269" s="162" t="s">
        <v>583</v>
      </c>
      <c r="F269" s="163" t="s">
        <v>584</v>
      </c>
      <c r="G269" s="164" t="s">
        <v>229</v>
      </c>
      <c r="H269" s="165">
        <v>24</v>
      </c>
      <c r="I269" s="166"/>
      <c r="J269" s="167">
        <f t="shared" si="10"/>
        <v>0</v>
      </c>
      <c r="K269" s="168"/>
      <c r="L269" s="169"/>
      <c r="M269" s="170" t="s">
        <v>1</v>
      </c>
      <c r="N269" s="171" t="s">
        <v>41</v>
      </c>
      <c r="P269" s="149">
        <f t="shared" si="11"/>
        <v>0</v>
      </c>
      <c r="Q269" s="149">
        <v>0</v>
      </c>
      <c r="R269" s="149">
        <f t="shared" si="12"/>
        <v>0</v>
      </c>
      <c r="S269" s="149">
        <v>0</v>
      </c>
      <c r="T269" s="150">
        <f t="shared" si="13"/>
        <v>0</v>
      </c>
      <c r="AR269" s="151" t="s">
        <v>404</v>
      </c>
      <c r="AT269" s="151" t="s">
        <v>173</v>
      </c>
      <c r="AU269" s="151" t="s">
        <v>145</v>
      </c>
      <c r="AY269" s="16" t="s">
        <v>137</v>
      </c>
      <c r="BE269" s="152">
        <f t="shared" si="14"/>
        <v>0</v>
      </c>
      <c r="BF269" s="152">
        <f t="shared" si="15"/>
        <v>0</v>
      </c>
      <c r="BG269" s="152">
        <f t="shared" si="16"/>
        <v>0</v>
      </c>
      <c r="BH269" s="152">
        <f t="shared" si="17"/>
        <v>0</v>
      </c>
      <c r="BI269" s="152">
        <f t="shared" si="18"/>
        <v>0</v>
      </c>
      <c r="BJ269" s="16" t="s">
        <v>145</v>
      </c>
      <c r="BK269" s="152">
        <f t="shared" si="19"/>
        <v>0</v>
      </c>
      <c r="BL269" s="16" t="s">
        <v>399</v>
      </c>
      <c r="BM269" s="151" t="s">
        <v>828</v>
      </c>
    </row>
    <row r="270" spans="2:65" s="1" customFormat="1" ht="16.5" customHeight="1">
      <c r="B270" s="138"/>
      <c r="C270" s="161" t="s">
        <v>586</v>
      </c>
      <c r="D270" s="161" t="s">
        <v>173</v>
      </c>
      <c r="E270" s="162" t="s">
        <v>587</v>
      </c>
      <c r="F270" s="163" t="s">
        <v>588</v>
      </c>
      <c r="G270" s="164" t="s">
        <v>413</v>
      </c>
      <c r="H270" s="165">
        <v>9.8559999999999999</v>
      </c>
      <c r="I270" s="166"/>
      <c r="J270" s="167">
        <f t="shared" si="10"/>
        <v>0</v>
      </c>
      <c r="K270" s="168"/>
      <c r="L270" s="169"/>
      <c r="M270" s="170" t="s">
        <v>1</v>
      </c>
      <c r="N270" s="171" t="s">
        <v>41</v>
      </c>
      <c r="P270" s="149">
        <f t="shared" si="11"/>
        <v>0</v>
      </c>
      <c r="Q270" s="149">
        <v>0</v>
      </c>
      <c r="R270" s="149">
        <f t="shared" si="12"/>
        <v>0</v>
      </c>
      <c r="S270" s="149">
        <v>0</v>
      </c>
      <c r="T270" s="150">
        <f t="shared" si="13"/>
        <v>0</v>
      </c>
      <c r="AR270" s="151" t="s">
        <v>404</v>
      </c>
      <c r="AT270" s="151" t="s">
        <v>173</v>
      </c>
      <c r="AU270" s="151" t="s">
        <v>145</v>
      </c>
      <c r="AY270" s="16" t="s">
        <v>137</v>
      </c>
      <c r="BE270" s="152">
        <f t="shared" si="14"/>
        <v>0</v>
      </c>
      <c r="BF270" s="152">
        <f t="shared" si="15"/>
        <v>0</v>
      </c>
      <c r="BG270" s="152">
        <f t="shared" si="16"/>
        <v>0</v>
      </c>
      <c r="BH270" s="152">
        <f t="shared" si="17"/>
        <v>0</v>
      </c>
      <c r="BI270" s="152">
        <f t="shared" si="18"/>
        <v>0</v>
      </c>
      <c r="BJ270" s="16" t="s">
        <v>145</v>
      </c>
      <c r="BK270" s="152">
        <f t="shared" si="19"/>
        <v>0</v>
      </c>
      <c r="BL270" s="16" t="s">
        <v>399</v>
      </c>
      <c r="BM270" s="151" t="s">
        <v>829</v>
      </c>
    </row>
    <row r="271" spans="2:65" s="11" customFormat="1" ht="22.9" customHeight="1">
      <c r="B271" s="126"/>
      <c r="D271" s="127" t="s">
        <v>74</v>
      </c>
      <c r="E271" s="136" t="s">
        <v>455</v>
      </c>
      <c r="F271" s="136" t="s">
        <v>456</v>
      </c>
      <c r="I271" s="129"/>
      <c r="J271" s="137">
        <f>BK271</f>
        <v>0</v>
      </c>
      <c r="L271" s="126"/>
      <c r="M271" s="131"/>
      <c r="P271" s="132">
        <f>P272</f>
        <v>0</v>
      </c>
      <c r="R271" s="132">
        <f>R272</f>
        <v>0</v>
      </c>
      <c r="T271" s="133">
        <f>T272</f>
        <v>0</v>
      </c>
      <c r="AR271" s="127" t="s">
        <v>144</v>
      </c>
      <c r="AT271" s="134" t="s">
        <v>74</v>
      </c>
      <c r="AU271" s="134" t="s">
        <v>83</v>
      </c>
      <c r="AY271" s="127" t="s">
        <v>137</v>
      </c>
      <c r="BK271" s="135">
        <f>BK272</f>
        <v>0</v>
      </c>
    </row>
    <row r="272" spans="2:65" s="1" customFormat="1" ht="33" customHeight="1">
      <c r="B272" s="138"/>
      <c r="C272" s="139" t="s">
        <v>590</v>
      </c>
      <c r="D272" s="139" t="s">
        <v>140</v>
      </c>
      <c r="E272" s="140" t="s">
        <v>457</v>
      </c>
      <c r="F272" s="141" t="s">
        <v>458</v>
      </c>
      <c r="G272" s="142" t="s">
        <v>459</v>
      </c>
      <c r="H272" s="143">
        <v>18</v>
      </c>
      <c r="I272" s="144"/>
      <c r="J272" s="145">
        <f>ROUND(I272*H272,2)</f>
        <v>0</v>
      </c>
      <c r="K272" s="146"/>
      <c r="L272" s="31"/>
      <c r="M272" s="185" t="s">
        <v>1</v>
      </c>
      <c r="N272" s="186" t="s">
        <v>41</v>
      </c>
      <c r="O272" s="187"/>
      <c r="P272" s="188">
        <f>O272*H272</f>
        <v>0</v>
      </c>
      <c r="Q272" s="188">
        <v>0</v>
      </c>
      <c r="R272" s="188">
        <f>Q272*H272</f>
        <v>0</v>
      </c>
      <c r="S272" s="188">
        <v>0</v>
      </c>
      <c r="T272" s="189">
        <f>S272*H272</f>
        <v>0</v>
      </c>
      <c r="AR272" s="151" t="s">
        <v>460</v>
      </c>
      <c r="AT272" s="151" t="s">
        <v>140</v>
      </c>
      <c r="AU272" s="151" t="s">
        <v>145</v>
      </c>
      <c r="AY272" s="16" t="s">
        <v>137</v>
      </c>
      <c r="BE272" s="152">
        <f>IF(N272="základná",J272,0)</f>
        <v>0</v>
      </c>
      <c r="BF272" s="152">
        <f>IF(N272="znížená",J272,0)</f>
        <v>0</v>
      </c>
      <c r="BG272" s="152">
        <f>IF(N272="zákl. prenesená",J272,0)</f>
        <v>0</v>
      </c>
      <c r="BH272" s="152">
        <f>IF(N272="zníž. prenesená",J272,0)</f>
        <v>0</v>
      </c>
      <c r="BI272" s="152">
        <f>IF(N272="nulová",J272,0)</f>
        <v>0</v>
      </c>
      <c r="BJ272" s="16" t="s">
        <v>145</v>
      </c>
      <c r="BK272" s="152">
        <f>ROUND(I272*H272,2)</f>
        <v>0</v>
      </c>
      <c r="BL272" s="16" t="s">
        <v>460</v>
      </c>
      <c r="BM272" s="151" t="s">
        <v>830</v>
      </c>
    </row>
    <row r="273" spans="2:12" s="1" customFormat="1" ht="6.95" customHeight="1">
      <c r="B273" s="46"/>
      <c r="C273" s="47"/>
      <c r="D273" s="47"/>
      <c r="E273" s="47"/>
      <c r="F273" s="47"/>
      <c r="G273" s="47"/>
      <c r="H273" s="47"/>
      <c r="I273" s="47"/>
      <c r="J273" s="47"/>
      <c r="K273" s="47"/>
      <c r="L273" s="31"/>
    </row>
  </sheetData>
  <autoFilter ref="C130:K272" xr:uid="{00000000-0009-0000-0000-000005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206"/>
  <sheetViews>
    <sheetView showGridLines="0" tabSelected="1" topLeftCell="A109" workbookViewId="0">
      <selection activeCell="Z191" sqref="Z191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1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99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4.95" customHeight="1">
      <c r="B4" s="19"/>
      <c r="D4" s="20" t="s">
        <v>100</v>
      </c>
      <c r="L4" s="19"/>
      <c r="M4" s="90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16.5" customHeight="1">
      <c r="B7" s="19"/>
      <c r="E7" s="232" t="str">
        <f>'Rekapitulácia stavby'!K6</f>
        <v>Rekonštrukcia striech ubytovacích blokov a spojovacej chodby</v>
      </c>
      <c r="F7" s="233"/>
      <c r="G7" s="233"/>
      <c r="H7" s="233"/>
      <c r="L7" s="19"/>
    </row>
    <row r="8" spans="2:46" s="1" customFormat="1" ht="12" customHeight="1">
      <c r="B8" s="31"/>
      <c r="D8" s="26" t="s">
        <v>101</v>
      </c>
      <c r="L8" s="31"/>
    </row>
    <row r="9" spans="2:46" s="1" customFormat="1" ht="16.5" customHeight="1">
      <c r="B9" s="31"/>
      <c r="E9" s="190" t="s">
        <v>831</v>
      </c>
      <c r="F9" s="234"/>
      <c r="G9" s="234"/>
      <c r="H9" s="234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10. 4. 2024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">
        <v>1</v>
      </c>
      <c r="L14" s="31"/>
    </row>
    <row r="15" spans="2:46" s="1" customFormat="1" ht="18" customHeight="1">
      <c r="B15" s="31"/>
      <c r="E15" s="24" t="s">
        <v>25</v>
      </c>
      <c r="I15" s="26" t="s">
        <v>26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5" t="str">
        <f>'Rekapitulácia stavby'!E14</f>
        <v>Vyplň údaj</v>
      </c>
      <c r="F18" s="212"/>
      <c r="G18" s="212"/>
      <c r="H18" s="212"/>
      <c r="I18" s="26" t="s">
        <v>26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tr">
        <f>IF('Rekapitulácia stavby'!AN19="","",'Rekapitulácia stavby'!AN19)</f>
        <v/>
      </c>
      <c r="L23" s="31"/>
    </row>
    <row r="24" spans="2:12" s="1" customFormat="1" ht="18" customHeight="1">
      <c r="B24" s="31"/>
      <c r="E24" s="24" t="str">
        <f>IF('Rekapitulácia stavby'!E20="","",'Rekapitulácia stavby'!E20)</f>
        <v xml:space="preserve"> </v>
      </c>
      <c r="I24" s="26" t="s">
        <v>26</v>
      </c>
      <c r="J24" s="24" t="str">
        <f>IF('Rekapitulácia stavby'!AN20="","",'Rekapitulácia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16.5" customHeight="1">
      <c r="B27" s="91"/>
      <c r="E27" s="217" t="s">
        <v>1</v>
      </c>
      <c r="F27" s="217"/>
      <c r="G27" s="217"/>
      <c r="H27" s="217"/>
      <c r="L27" s="91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35</v>
      </c>
      <c r="J30" s="68">
        <f>ROUND(J125,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5" customHeight="1">
      <c r="B33" s="31"/>
      <c r="D33" s="57" t="s">
        <v>39</v>
      </c>
      <c r="E33" s="36" t="s">
        <v>40</v>
      </c>
      <c r="F33" s="93">
        <f>ROUND((SUM(BE125:BE205)),  2)</f>
        <v>0</v>
      </c>
      <c r="G33" s="94"/>
      <c r="H33" s="94"/>
      <c r="I33" s="95">
        <v>0.2</v>
      </c>
      <c r="J33" s="93">
        <f>ROUND(((SUM(BE125:BE205))*I33),  2)</f>
        <v>0</v>
      </c>
      <c r="L33" s="31"/>
    </row>
    <row r="34" spans="2:12" s="1" customFormat="1" ht="14.45" customHeight="1">
      <c r="B34" s="31"/>
      <c r="E34" s="36" t="s">
        <v>41</v>
      </c>
      <c r="F34" s="93">
        <f>ROUND((SUM(BF125:BF205)),  2)</f>
        <v>0</v>
      </c>
      <c r="G34" s="94"/>
      <c r="H34" s="94"/>
      <c r="I34" s="95">
        <v>0.2</v>
      </c>
      <c r="J34" s="93">
        <f>ROUND(((SUM(BF125:BF205))*I34),  2)</f>
        <v>0</v>
      </c>
      <c r="L34" s="31"/>
    </row>
    <row r="35" spans="2:12" s="1" customFormat="1" ht="14.45" hidden="1" customHeight="1">
      <c r="B35" s="31"/>
      <c r="E35" s="26" t="s">
        <v>42</v>
      </c>
      <c r="F35" s="96">
        <f>ROUND((SUM(BG125:BG205)),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43</v>
      </c>
      <c r="F36" s="96">
        <f>ROUND((SUM(BH125:BH205)),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44</v>
      </c>
      <c r="F37" s="93">
        <f>ROUND((SUM(BI125:BI205)),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45</v>
      </c>
      <c r="E39" s="59"/>
      <c r="F39" s="59"/>
      <c r="G39" s="100" t="s">
        <v>46</v>
      </c>
      <c r="H39" s="101" t="s">
        <v>47</v>
      </c>
      <c r="I39" s="59"/>
      <c r="J39" s="102">
        <f>SUM(J30:J37)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5" t="s">
        <v>50</v>
      </c>
      <c r="E61" s="33"/>
      <c r="F61" s="104" t="s">
        <v>51</v>
      </c>
      <c r="G61" s="45" t="s">
        <v>50</v>
      </c>
      <c r="H61" s="33"/>
      <c r="I61" s="33"/>
      <c r="J61" s="105" t="s">
        <v>51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5" t="s">
        <v>50</v>
      </c>
      <c r="E76" s="33"/>
      <c r="F76" s="104" t="s">
        <v>51</v>
      </c>
      <c r="G76" s="45" t="s">
        <v>50</v>
      </c>
      <c r="H76" s="33"/>
      <c r="I76" s="33"/>
      <c r="J76" s="105" t="s">
        <v>51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103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16.5" customHeight="1">
      <c r="B85" s="31"/>
      <c r="E85" s="232" t="str">
        <f>E7</f>
        <v>Rekonštrukcia striech ubytovacích blokov a spojovacej chodby</v>
      </c>
      <c r="F85" s="233"/>
      <c r="G85" s="233"/>
      <c r="H85" s="233"/>
      <c r="L85" s="31"/>
    </row>
    <row r="86" spans="2:47" s="1" customFormat="1" ht="12" customHeight="1">
      <c r="B86" s="31"/>
      <c r="C86" s="26" t="s">
        <v>101</v>
      </c>
      <c r="L86" s="31"/>
    </row>
    <row r="87" spans="2:47" s="1" customFormat="1" ht="16.5" customHeight="1">
      <c r="B87" s="31"/>
      <c r="E87" s="190" t="str">
        <f>E9</f>
        <v>03/2024-Spoj.chodba - Spojovacia chodba</v>
      </c>
      <c r="F87" s="234"/>
      <c r="G87" s="234"/>
      <c r="H87" s="234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Tornaľa</v>
      </c>
      <c r="I89" s="26" t="s">
        <v>21</v>
      </c>
      <c r="J89" s="54" t="str">
        <f>IF(J12="","",J12)</f>
        <v>10. 4. 2024</v>
      </c>
      <c r="L89" s="31"/>
    </row>
    <row r="90" spans="2:47" s="1" customFormat="1" ht="6.95" customHeight="1">
      <c r="B90" s="31"/>
      <c r="L90" s="31"/>
    </row>
    <row r="91" spans="2:47" s="1" customFormat="1" ht="40.15" customHeight="1">
      <c r="B91" s="31"/>
      <c r="C91" s="26" t="s">
        <v>23</v>
      </c>
      <c r="F91" s="24" t="str">
        <f>E15</f>
        <v>DD a DSS Tornaľa</v>
      </c>
      <c r="I91" s="26" t="s">
        <v>29</v>
      </c>
      <c r="J91" s="29" t="str">
        <f>E21</f>
        <v>STAVOMAT RS s.r.o., Rimavská Sobota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104</v>
      </c>
      <c r="D94" s="98"/>
      <c r="E94" s="98"/>
      <c r="F94" s="98"/>
      <c r="G94" s="98"/>
      <c r="H94" s="98"/>
      <c r="I94" s="98"/>
      <c r="J94" s="107" t="s">
        <v>105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106</v>
      </c>
      <c r="J96" s="68">
        <f>J125</f>
        <v>0</v>
      </c>
      <c r="L96" s="31"/>
      <c r="AU96" s="16" t="s">
        <v>107</v>
      </c>
    </row>
    <row r="97" spans="2:12" s="8" customFormat="1" ht="24.95" customHeight="1">
      <c r="B97" s="109"/>
      <c r="D97" s="110" t="s">
        <v>108</v>
      </c>
      <c r="E97" s="111"/>
      <c r="F97" s="111"/>
      <c r="G97" s="111"/>
      <c r="H97" s="111"/>
      <c r="I97" s="111"/>
      <c r="J97" s="112">
        <f>J126</f>
        <v>0</v>
      </c>
      <c r="L97" s="109"/>
    </row>
    <row r="98" spans="2:12" s="9" customFormat="1" ht="19.899999999999999" customHeight="1">
      <c r="B98" s="113"/>
      <c r="D98" s="114" t="s">
        <v>112</v>
      </c>
      <c r="E98" s="115"/>
      <c r="F98" s="115"/>
      <c r="G98" s="115"/>
      <c r="H98" s="115"/>
      <c r="I98" s="115"/>
      <c r="J98" s="116">
        <f>J127</f>
        <v>0</v>
      </c>
      <c r="L98" s="113"/>
    </row>
    <row r="99" spans="2:12" s="8" customFormat="1" ht="24.95" customHeight="1">
      <c r="B99" s="109"/>
      <c r="D99" s="110" t="s">
        <v>114</v>
      </c>
      <c r="E99" s="111"/>
      <c r="F99" s="111"/>
      <c r="G99" s="111"/>
      <c r="H99" s="111"/>
      <c r="I99" s="111"/>
      <c r="J99" s="112">
        <f>J141</f>
        <v>0</v>
      </c>
      <c r="L99" s="109"/>
    </row>
    <row r="100" spans="2:12" s="9" customFormat="1" ht="19.899999999999999" customHeight="1">
      <c r="B100" s="113"/>
      <c r="D100" s="114" t="s">
        <v>115</v>
      </c>
      <c r="E100" s="115"/>
      <c r="F100" s="115"/>
      <c r="G100" s="115"/>
      <c r="H100" s="115"/>
      <c r="I100" s="115"/>
      <c r="J100" s="116">
        <f>J142</f>
        <v>0</v>
      </c>
      <c r="L100" s="113"/>
    </row>
    <row r="101" spans="2:12" s="9" customFormat="1" ht="19.899999999999999" customHeight="1">
      <c r="B101" s="113"/>
      <c r="D101" s="114" t="s">
        <v>116</v>
      </c>
      <c r="E101" s="115"/>
      <c r="F101" s="115"/>
      <c r="G101" s="115"/>
      <c r="H101" s="115"/>
      <c r="I101" s="115"/>
      <c r="J101" s="116">
        <f>J150</f>
        <v>0</v>
      </c>
      <c r="L101" s="113"/>
    </row>
    <row r="102" spans="2:12" s="9" customFormat="1" ht="19.899999999999999" customHeight="1">
      <c r="B102" s="113"/>
      <c r="D102" s="114" t="s">
        <v>118</v>
      </c>
      <c r="E102" s="115"/>
      <c r="F102" s="115"/>
      <c r="G102" s="115"/>
      <c r="H102" s="115"/>
      <c r="I102" s="115"/>
      <c r="J102" s="116">
        <f>J155</f>
        <v>0</v>
      </c>
      <c r="L102" s="113"/>
    </row>
    <row r="103" spans="2:12" s="8" customFormat="1" ht="24.95" customHeight="1">
      <c r="B103" s="109"/>
      <c r="D103" s="110" t="s">
        <v>120</v>
      </c>
      <c r="E103" s="111"/>
      <c r="F103" s="111"/>
      <c r="G103" s="111"/>
      <c r="H103" s="111"/>
      <c r="I103" s="111"/>
      <c r="J103" s="112">
        <f>J179</f>
        <v>0</v>
      </c>
      <c r="L103" s="109"/>
    </row>
    <row r="104" spans="2:12" s="9" customFormat="1" ht="19.899999999999999" customHeight="1">
      <c r="B104" s="113"/>
      <c r="D104" s="114" t="s">
        <v>121</v>
      </c>
      <c r="E104" s="115"/>
      <c r="F104" s="115"/>
      <c r="G104" s="115"/>
      <c r="H104" s="115"/>
      <c r="I104" s="115"/>
      <c r="J104" s="116">
        <f>J180</f>
        <v>0</v>
      </c>
      <c r="L104" s="113"/>
    </row>
    <row r="105" spans="2:12" s="9" customFormat="1" ht="19.899999999999999" customHeight="1">
      <c r="B105" s="113"/>
      <c r="D105" s="114" t="s">
        <v>122</v>
      </c>
      <c r="E105" s="115"/>
      <c r="F105" s="115"/>
      <c r="G105" s="115"/>
      <c r="H105" s="115"/>
      <c r="I105" s="115"/>
      <c r="J105" s="116">
        <f>J204</f>
        <v>0</v>
      </c>
      <c r="L105" s="113"/>
    </row>
    <row r="106" spans="2:12" s="1" customFormat="1" ht="21.75" customHeight="1">
      <c r="B106" s="31"/>
      <c r="L106" s="31"/>
    </row>
    <row r="107" spans="2:12" s="1" customFormat="1" ht="6.95" customHeight="1"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1"/>
    </row>
    <row r="111" spans="2:12" s="1" customFormat="1" ht="6.95" customHeight="1">
      <c r="B111" s="48"/>
      <c r="C111" s="49"/>
      <c r="D111" s="49"/>
      <c r="E111" s="49"/>
      <c r="F111" s="49"/>
      <c r="G111" s="49"/>
      <c r="H111" s="49"/>
      <c r="I111" s="49"/>
      <c r="J111" s="49"/>
      <c r="K111" s="49"/>
      <c r="L111" s="31"/>
    </row>
    <row r="112" spans="2:12" s="1" customFormat="1" ht="24.95" customHeight="1">
      <c r="B112" s="31"/>
      <c r="C112" s="20" t="s">
        <v>123</v>
      </c>
      <c r="L112" s="31"/>
    </row>
    <row r="113" spans="2:65" s="1" customFormat="1" ht="6.95" customHeight="1">
      <c r="B113" s="31"/>
      <c r="L113" s="31"/>
    </row>
    <row r="114" spans="2:65" s="1" customFormat="1" ht="12" customHeight="1">
      <c r="B114" s="31"/>
      <c r="C114" s="26" t="s">
        <v>15</v>
      </c>
      <c r="L114" s="31"/>
    </row>
    <row r="115" spans="2:65" s="1" customFormat="1" ht="16.5" customHeight="1">
      <c r="B115" s="31"/>
      <c r="E115" s="232" t="str">
        <f>E7</f>
        <v>Rekonštrukcia striech ubytovacích blokov a spojovacej chodby</v>
      </c>
      <c r="F115" s="233"/>
      <c r="G115" s="233"/>
      <c r="H115" s="233"/>
      <c r="L115" s="31"/>
    </row>
    <row r="116" spans="2:65" s="1" customFormat="1" ht="12" customHeight="1">
      <c r="B116" s="31"/>
      <c r="C116" s="26" t="s">
        <v>101</v>
      </c>
      <c r="L116" s="31"/>
    </row>
    <row r="117" spans="2:65" s="1" customFormat="1" ht="16.5" customHeight="1">
      <c r="B117" s="31"/>
      <c r="E117" s="190" t="str">
        <f>E9</f>
        <v>03/2024-Spoj.chodba - Spojovacia chodba</v>
      </c>
      <c r="F117" s="234"/>
      <c r="G117" s="234"/>
      <c r="H117" s="234"/>
      <c r="L117" s="31"/>
    </row>
    <row r="118" spans="2:65" s="1" customFormat="1" ht="6.95" customHeight="1">
      <c r="B118" s="31"/>
      <c r="L118" s="31"/>
    </row>
    <row r="119" spans="2:65" s="1" customFormat="1" ht="12" customHeight="1">
      <c r="B119" s="31"/>
      <c r="C119" s="26" t="s">
        <v>19</v>
      </c>
      <c r="F119" s="24" t="str">
        <f>F12</f>
        <v>Tornaľa</v>
      </c>
      <c r="I119" s="26" t="s">
        <v>21</v>
      </c>
      <c r="J119" s="54" t="str">
        <f>IF(J12="","",J12)</f>
        <v>10. 4. 2024</v>
      </c>
      <c r="L119" s="31"/>
    </row>
    <row r="120" spans="2:65" s="1" customFormat="1" ht="6.95" customHeight="1">
      <c r="B120" s="31"/>
      <c r="L120" s="31"/>
    </row>
    <row r="121" spans="2:65" s="1" customFormat="1" ht="40.15" customHeight="1">
      <c r="B121" s="31"/>
      <c r="C121" s="26" t="s">
        <v>23</v>
      </c>
      <c r="F121" s="24" t="str">
        <f>E15</f>
        <v>DD a DSS Tornaľa</v>
      </c>
      <c r="I121" s="26" t="s">
        <v>29</v>
      </c>
      <c r="J121" s="29" t="str">
        <f>E21</f>
        <v>STAVOMAT RS s.r.o., Rimavská Sobota</v>
      </c>
      <c r="L121" s="31"/>
    </row>
    <row r="122" spans="2:65" s="1" customFormat="1" ht="15.2" customHeight="1">
      <c r="B122" s="31"/>
      <c r="C122" s="26" t="s">
        <v>27</v>
      </c>
      <c r="F122" s="24" t="str">
        <f>IF(E18="","",E18)</f>
        <v>Vyplň údaj</v>
      </c>
      <c r="I122" s="26" t="s">
        <v>32</v>
      </c>
      <c r="J122" s="29" t="str">
        <f>E24</f>
        <v xml:space="preserve"> </v>
      </c>
      <c r="L122" s="31"/>
    </row>
    <row r="123" spans="2:65" s="1" customFormat="1" ht="10.35" customHeight="1">
      <c r="B123" s="31"/>
      <c r="L123" s="31"/>
    </row>
    <row r="124" spans="2:65" s="10" customFormat="1" ht="29.25" customHeight="1">
      <c r="B124" s="117"/>
      <c r="C124" s="118" t="s">
        <v>124</v>
      </c>
      <c r="D124" s="119" t="s">
        <v>60</v>
      </c>
      <c r="E124" s="119" t="s">
        <v>56</v>
      </c>
      <c r="F124" s="119" t="s">
        <v>57</v>
      </c>
      <c r="G124" s="119" t="s">
        <v>125</v>
      </c>
      <c r="H124" s="119" t="s">
        <v>126</v>
      </c>
      <c r="I124" s="119" t="s">
        <v>127</v>
      </c>
      <c r="J124" s="120" t="s">
        <v>105</v>
      </c>
      <c r="K124" s="121" t="s">
        <v>128</v>
      </c>
      <c r="L124" s="117"/>
      <c r="M124" s="61" t="s">
        <v>1</v>
      </c>
      <c r="N124" s="62" t="s">
        <v>39</v>
      </c>
      <c r="O124" s="62" t="s">
        <v>129</v>
      </c>
      <c r="P124" s="62" t="s">
        <v>130</v>
      </c>
      <c r="Q124" s="62" t="s">
        <v>131</v>
      </c>
      <c r="R124" s="62" t="s">
        <v>132</v>
      </c>
      <c r="S124" s="62" t="s">
        <v>133</v>
      </c>
      <c r="T124" s="63" t="s">
        <v>134</v>
      </c>
    </row>
    <row r="125" spans="2:65" s="1" customFormat="1" ht="22.9" customHeight="1">
      <c r="B125" s="31"/>
      <c r="C125" s="66" t="s">
        <v>106</v>
      </c>
      <c r="J125" s="122">
        <f>BK125</f>
        <v>0</v>
      </c>
      <c r="L125" s="31"/>
      <c r="M125" s="64"/>
      <c r="N125" s="55"/>
      <c r="O125" s="55"/>
      <c r="P125" s="123">
        <f>P126+P141+P179</f>
        <v>0</v>
      </c>
      <c r="Q125" s="55"/>
      <c r="R125" s="123">
        <f>R126+R141+R179</f>
        <v>10.944799980000001</v>
      </c>
      <c r="S125" s="55"/>
      <c r="T125" s="124">
        <f>T126+T141+T179</f>
        <v>42.655591999999999</v>
      </c>
      <c r="AT125" s="16" t="s">
        <v>74</v>
      </c>
      <c r="AU125" s="16" t="s">
        <v>107</v>
      </c>
      <c r="BK125" s="125">
        <f>BK126+BK141+BK179</f>
        <v>0</v>
      </c>
    </row>
    <row r="126" spans="2:65" s="11" customFormat="1" ht="25.9" customHeight="1">
      <c r="B126" s="126"/>
      <c r="D126" s="127" t="s">
        <v>74</v>
      </c>
      <c r="E126" s="128" t="s">
        <v>135</v>
      </c>
      <c r="F126" s="128" t="s">
        <v>136</v>
      </c>
      <c r="I126" s="129"/>
      <c r="J126" s="130">
        <f>BK126</f>
        <v>0</v>
      </c>
      <c r="L126" s="126"/>
      <c r="M126" s="131"/>
      <c r="P126" s="132">
        <f>P127</f>
        <v>0</v>
      </c>
      <c r="R126" s="132">
        <f>R127</f>
        <v>7.4491639799999998</v>
      </c>
      <c r="T126" s="133">
        <f>T127</f>
        <v>41.591591999999999</v>
      </c>
      <c r="AR126" s="127" t="s">
        <v>83</v>
      </c>
      <c r="AT126" s="134" t="s">
        <v>74</v>
      </c>
      <c r="AU126" s="134" t="s">
        <v>75</v>
      </c>
      <c r="AY126" s="127" t="s">
        <v>137</v>
      </c>
      <c r="BK126" s="135">
        <f>BK127</f>
        <v>0</v>
      </c>
    </row>
    <row r="127" spans="2:65" s="11" customFormat="1" ht="22.9" customHeight="1">
      <c r="B127" s="126"/>
      <c r="D127" s="127" t="s">
        <v>74</v>
      </c>
      <c r="E127" s="136" t="s">
        <v>184</v>
      </c>
      <c r="F127" s="136" t="s">
        <v>188</v>
      </c>
      <c r="I127" s="129"/>
      <c r="J127" s="137">
        <f>BK127</f>
        <v>0</v>
      </c>
      <c r="L127" s="126"/>
      <c r="M127" s="131"/>
      <c r="P127" s="132">
        <f>SUM(P128:P140)</f>
        <v>0</v>
      </c>
      <c r="R127" s="132">
        <f>SUM(R128:R140)</f>
        <v>7.4491639799999998</v>
      </c>
      <c r="T127" s="133">
        <f>SUM(T128:T140)</f>
        <v>41.591591999999999</v>
      </c>
      <c r="AR127" s="127" t="s">
        <v>83</v>
      </c>
      <c r="AT127" s="134" t="s">
        <v>74</v>
      </c>
      <c r="AU127" s="134" t="s">
        <v>83</v>
      </c>
      <c r="AY127" s="127" t="s">
        <v>137</v>
      </c>
      <c r="BK127" s="135">
        <f>SUM(BK128:BK140)</f>
        <v>0</v>
      </c>
    </row>
    <row r="128" spans="2:65" s="1" customFormat="1" ht="33" customHeight="1">
      <c r="B128" s="138"/>
      <c r="C128" s="236" t="s">
        <v>83</v>
      </c>
      <c r="D128" s="236" t="s">
        <v>140</v>
      </c>
      <c r="E128" s="237" t="s">
        <v>190</v>
      </c>
      <c r="F128" s="238" t="s">
        <v>191</v>
      </c>
      <c r="G128" s="239" t="s">
        <v>151</v>
      </c>
      <c r="H128" s="240">
        <v>144.869</v>
      </c>
      <c r="I128" s="241"/>
      <c r="J128" s="242">
        <f>ROUND(I128*H128,2)</f>
        <v>0</v>
      </c>
      <c r="K128" s="146"/>
      <c r="L128" s="31"/>
      <c r="M128" s="147" t="s">
        <v>1</v>
      </c>
      <c r="N128" s="148" t="s">
        <v>41</v>
      </c>
      <c r="P128" s="149">
        <f>O128*H128</f>
        <v>0</v>
      </c>
      <c r="Q128" s="149">
        <v>2.571E-2</v>
      </c>
      <c r="R128" s="149">
        <f>Q128*H128</f>
        <v>3.7245819899999999</v>
      </c>
      <c r="S128" s="149">
        <v>0</v>
      </c>
      <c r="T128" s="150">
        <f>S128*H128</f>
        <v>0</v>
      </c>
      <c r="AR128" s="151" t="s">
        <v>144</v>
      </c>
      <c r="AT128" s="151" t="s">
        <v>140</v>
      </c>
      <c r="AU128" s="151" t="s">
        <v>145</v>
      </c>
      <c r="AY128" s="16" t="s">
        <v>137</v>
      </c>
      <c r="BE128" s="152">
        <f>IF(N128="základná",J128,0)</f>
        <v>0</v>
      </c>
      <c r="BF128" s="152">
        <f>IF(N128="znížená",J128,0)</f>
        <v>0</v>
      </c>
      <c r="BG128" s="152">
        <f>IF(N128="zákl. prenesená",J128,0)</f>
        <v>0</v>
      </c>
      <c r="BH128" s="152">
        <f>IF(N128="zníž. prenesená",J128,0)</f>
        <v>0</v>
      </c>
      <c r="BI128" s="152">
        <f>IF(N128="nulová",J128,0)</f>
        <v>0</v>
      </c>
      <c r="BJ128" s="16" t="s">
        <v>145</v>
      </c>
      <c r="BK128" s="152">
        <f>ROUND(I128*H128,2)</f>
        <v>0</v>
      </c>
      <c r="BL128" s="16" t="s">
        <v>144</v>
      </c>
      <c r="BM128" s="151" t="s">
        <v>832</v>
      </c>
    </row>
    <row r="129" spans="2:65" s="12" customFormat="1" ht="11.25">
      <c r="B129" s="153"/>
      <c r="D129" s="154" t="s">
        <v>147</v>
      </c>
      <c r="E129" s="155" t="s">
        <v>1</v>
      </c>
      <c r="F129" s="156" t="s">
        <v>833</v>
      </c>
      <c r="H129" s="157">
        <v>144.869</v>
      </c>
      <c r="I129" s="158"/>
      <c r="L129" s="153"/>
      <c r="M129" s="159"/>
      <c r="T129" s="160"/>
      <c r="AT129" s="155" t="s">
        <v>147</v>
      </c>
      <c r="AU129" s="155" t="s">
        <v>145</v>
      </c>
      <c r="AV129" s="12" t="s">
        <v>145</v>
      </c>
      <c r="AW129" s="12" t="s">
        <v>31</v>
      </c>
      <c r="AX129" s="12" t="s">
        <v>83</v>
      </c>
      <c r="AY129" s="155" t="s">
        <v>137</v>
      </c>
    </row>
    <row r="130" spans="2:65" s="1" customFormat="1" ht="33" customHeight="1">
      <c r="B130" s="138"/>
      <c r="C130" s="236" t="s">
        <v>145</v>
      </c>
      <c r="D130" s="236" t="s">
        <v>140</v>
      </c>
      <c r="E130" s="237" t="s">
        <v>195</v>
      </c>
      <c r="F130" s="238" t="s">
        <v>196</v>
      </c>
      <c r="G130" s="239" t="s">
        <v>151</v>
      </c>
      <c r="H130" s="240">
        <v>144.869</v>
      </c>
      <c r="I130" s="241"/>
      <c r="J130" s="242">
        <f t="shared" ref="J130:J135" si="0">ROUND(I130*H130,2)</f>
        <v>0</v>
      </c>
      <c r="K130" s="146"/>
      <c r="L130" s="31"/>
      <c r="M130" s="147" t="s">
        <v>1</v>
      </c>
      <c r="N130" s="148" t="s">
        <v>41</v>
      </c>
      <c r="P130" s="149">
        <f t="shared" ref="P130:P135" si="1">O130*H130</f>
        <v>0</v>
      </c>
      <c r="Q130" s="149">
        <v>2.571E-2</v>
      </c>
      <c r="R130" s="149">
        <f t="shared" ref="R130:R135" si="2">Q130*H130</f>
        <v>3.7245819899999999</v>
      </c>
      <c r="S130" s="149">
        <v>0</v>
      </c>
      <c r="T130" s="150">
        <f t="shared" ref="T130:T135" si="3">S130*H130</f>
        <v>0</v>
      </c>
      <c r="AR130" s="151" t="s">
        <v>144</v>
      </c>
      <c r="AT130" s="151" t="s">
        <v>140</v>
      </c>
      <c r="AU130" s="151" t="s">
        <v>145</v>
      </c>
      <c r="AY130" s="16" t="s">
        <v>137</v>
      </c>
      <c r="BE130" s="152">
        <f t="shared" ref="BE130:BE135" si="4">IF(N130="základná",J130,0)</f>
        <v>0</v>
      </c>
      <c r="BF130" s="152">
        <f t="shared" ref="BF130:BF135" si="5">IF(N130="znížená",J130,0)</f>
        <v>0</v>
      </c>
      <c r="BG130" s="152">
        <f t="shared" ref="BG130:BG135" si="6">IF(N130="zákl. prenesená",J130,0)</f>
        <v>0</v>
      </c>
      <c r="BH130" s="152">
        <f t="shared" ref="BH130:BH135" si="7">IF(N130="zníž. prenesená",J130,0)</f>
        <v>0</v>
      </c>
      <c r="BI130" s="152">
        <f t="shared" ref="BI130:BI135" si="8">IF(N130="nulová",J130,0)</f>
        <v>0</v>
      </c>
      <c r="BJ130" s="16" t="s">
        <v>145</v>
      </c>
      <c r="BK130" s="152">
        <f t="shared" ref="BK130:BK135" si="9">ROUND(I130*H130,2)</f>
        <v>0</v>
      </c>
      <c r="BL130" s="16" t="s">
        <v>144</v>
      </c>
      <c r="BM130" s="151" t="s">
        <v>834</v>
      </c>
    </row>
    <row r="131" spans="2:65" s="1" customFormat="1" ht="24.2" customHeight="1">
      <c r="B131" s="138"/>
      <c r="C131" s="139" t="s">
        <v>138</v>
      </c>
      <c r="D131" s="139" t="s">
        <v>140</v>
      </c>
      <c r="E131" s="140" t="s">
        <v>835</v>
      </c>
      <c r="F131" s="141" t="s">
        <v>836</v>
      </c>
      <c r="G131" s="142" t="s">
        <v>151</v>
      </c>
      <c r="H131" s="143">
        <v>106.4</v>
      </c>
      <c r="I131" s="144"/>
      <c r="J131" s="145">
        <f t="shared" si="0"/>
        <v>0</v>
      </c>
      <c r="K131" s="146"/>
      <c r="L131" s="31"/>
      <c r="M131" s="147" t="s">
        <v>1</v>
      </c>
      <c r="N131" s="148" t="s">
        <v>41</v>
      </c>
      <c r="P131" s="149">
        <f t="shared" si="1"/>
        <v>0</v>
      </c>
      <c r="Q131" s="149">
        <v>0</v>
      </c>
      <c r="R131" s="149">
        <f t="shared" si="2"/>
        <v>0</v>
      </c>
      <c r="S131" s="149">
        <v>2.3529999999999999E-2</v>
      </c>
      <c r="T131" s="150">
        <f t="shared" si="3"/>
        <v>2.5035919999999998</v>
      </c>
      <c r="AR131" s="151" t="s">
        <v>144</v>
      </c>
      <c r="AT131" s="151" t="s">
        <v>140</v>
      </c>
      <c r="AU131" s="151" t="s">
        <v>145</v>
      </c>
      <c r="AY131" s="16" t="s">
        <v>137</v>
      </c>
      <c r="BE131" s="152">
        <f t="shared" si="4"/>
        <v>0</v>
      </c>
      <c r="BF131" s="152">
        <f t="shared" si="5"/>
        <v>0</v>
      </c>
      <c r="BG131" s="152">
        <f t="shared" si="6"/>
        <v>0</v>
      </c>
      <c r="BH131" s="152">
        <f t="shared" si="7"/>
        <v>0</v>
      </c>
      <c r="BI131" s="152">
        <f t="shared" si="8"/>
        <v>0</v>
      </c>
      <c r="BJ131" s="16" t="s">
        <v>145</v>
      </c>
      <c r="BK131" s="152">
        <f t="shared" si="9"/>
        <v>0</v>
      </c>
      <c r="BL131" s="16" t="s">
        <v>144</v>
      </c>
      <c r="BM131" s="151" t="s">
        <v>837</v>
      </c>
    </row>
    <row r="132" spans="2:65" s="1" customFormat="1" ht="24.2" customHeight="1">
      <c r="B132" s="138"/>
      <c r="C132" s="139" t="s">
        <v>144</v>
      </c>
      <c r="D132" s="139" t="s">
        <v>140</v>
      </c>
      <c r="E132" s="140" t="s">
        <v>838</v>
      </c>
      <c r="F132" s="141" t="s">
        <v>839</v>
      </c>
      <c r="G132" s="142" t="s">
        <v>143</v>
      </c>
      <c r="H132" s="143">
        <v>27.92</v>
      </c>
      <c r="I132" s="144"/>
      <c r="J132" s="145">
        <f t="shared" si="0"/>
        <v>0</v>
      </c>
      <c r="K132" s="146"/>
      <c r="L132" s="31"/>
      <c r="M132" s="147" t="s">
        <v>1</v>
      </c>
      <c r="N132" s="148" t="s">
        <v>41</v>
      </c>
      <c r="P132" s="149">
        <f t="shared" si="1"/>
        <v>0</v>
      </c>
      <c r="Q132" s="149">
        <v>0</v>
      </c>
      <c r="R132" s="149">
        <f t="shared" si="2"/>
        <v>0</v>
      </c>
      <c r="S132" s="149">
        <v>1.4</v>
      </c>
      <c r="T132" s="150">
        <f t="shared" si="3"/>
        <v>39.088000000000001</v>
      </c>
      <c r="AR132" s="151" t="s">
        <v>144</v>
      </c>
      <c r="AT132" s="151" t="s">
        <v>140</v>
      </c>
      <c r="AU132" s="151" t="s">
        <v>145</v>
      </c>
      <c r="AY132" s="16" t="s">
        <v>137</v>
      </c>
      <c r="BE132" s="152">
        <f t="shared" si="4"/>
        <v>0</v>
      </c>
      <c r="BF132" s="152">
        <f t="shared" si="5"/>
        <v>0</v>
      </c>
      <c r="BG132" s="152">
        <f t="shared" si="6"/>
        <v>0</v>
      </c>
      <c r="BH132" s="152">
        <f t="shared" si="7"/>
        <v>0</v>
      </c>
      <c r="BI132" s="152">
        <f t="shared" si="8"/>
        <v>0</v>
      </c>
      <c r="BJ132" s="16" t="s">
        <v>145</v>
      </c>
      <c r="BK132" s="152">
        <f t="shared" si="9"/>
        <v>0</v>
      </c>
      <c r="BL132" s="16" t="s">
        <v>144</v>
      </c>
      <c r="BM132" s="151" t="s">
        <v>840</v>
      </c>
    </row>
    <row r="133" spans="2:65" s="1" customFormat="1" ht="24.2" customHeight="1">
      <c r="B133" s="138"/>
      <c r="C133" s="139" t="s">
        <v>161</v>
      </c>
      <c r="D133" s="139" t="s">
        <v>140</v>
      </c>
      <c r="E133" s="140" t="s">
        <v>841</v>
      </c>
      <c r="F133" s="141" t="s">
        <v>842</v>
      </c>
      <c r="G133" s="142" t="s">
        <v>159</v>
      </c>
      <c r="H133" s="143">
        <v>25.83</v>
      </c>
      <c r="I133" s="144"/>
      <c r="J133" s="145">
        <f t="shared" si="0"/>
        <v>0</v>
      </c>
      <c r="K133" s="146"/>
      <c r="L133" s="31"/>
      <c r="M133" s="147" t="s">
        <v>1</v>
      </c>
      <c r="N133" s="148" t="s">
        <v>41</v>
      </c>
      <c r="P133" s="149">
        <f t="shared" si="1"/>
        <v>0</v>
      </c>
      <c r="Q133" s="149">
        <v>0</v>
      </c>
      <c r="R133" s="149">
        <f t="shared" si="2"/>
        <v>0</v>
      </c>
      <c r="S133" s="149">
        <v>0</v>
      </c>
      <c r="T133" s="150">
        <f t="shared" si="3"/>
        <v>0</v>
      </c>
      <c r="AR133" s="151" t="s">
        <v>144</v>
      </c>
      <c r="AT133" s="151" t="s">
        <v>140</v>
      </c>
      <c r="AU133" s="151" t="s">
        <v>145</v>
      </c>
      <c r="AY133" s="16" t="s">
        <v>137</v>
      </c>
      <c r="BE133" s="152">
        <f t="shared" si="4"/>
        <v>0</v>
      </c>
      <c r="BF133" s="152">
        <f t="shared" si="5"/>
        <v>0</v>
      </c>
      <c r="BG133" s="152">
        <f t="shared" si="6"/>
        <v>0</v>
      </c>
      <c r="BH133" s="152">
        <f t="shared" si="7"/>
        <v>0</v>
      </c>
      <c r="BI133" s="152">
        <f t="shared" si="8"/>
        <v>0</v>
      </c>
      <c r="BJ133" s="16" t="s">
        <v>145</v>
      </c>
      <c r="BK133" s="152">
        <f t="shared" si="9"/>
        <v>0</v>
      </c>
      <c r="BL133" s="16" t="s">
        <v>144</v>
      </c>
      <c r="BM133" s="151" t="s">
        <v>843</v>
      </c>
    </row>
    <row r="134" spans="2:65" s="1" customFormat="1" ht="21.75" customHeight="1">
      <c r="B134" s="138"/>
      <c r="C134" s="139" t="s">
        <v>167</v>
      </c>
      <c r="D134" s="139" t="s">
        <v>140</v>
      </c>
      <c r="E134" s="140" t="s">
        <v>844</v>
      </c>
      <c r="F134" s="141" t="s">
        <v>845</v>
      </c>
      <c r="G134" s="142" t="s">
        <v>159</v>
      </c>
      <c r="H134" s="143">
        <v>25.83</v>
      </c>
      <c r="I134" s="144"/>
      <c r="J134" s="145">
        <f t="shared" si="0"/>
        <v>0</v>
      </c>
      <c r="K134" s="146"/>
      <c r="L134" s="31"/>
      <c r="M134" s="147" t="s">
        <v>1</v>
      </c>
      <c r="N134" s="148" t="s">
        <v>41</v>
      </c>
      <c r="P134" s="149">
        <f t="shared" si="1"/>
        <v>0</v>
      </c>
      <c r="Q134" s="149">
        <v>0</v>
      </c>
      <c r="R134" s="149">
        <f t="shared" si="2"/>
        <v>0</v>
      </c>
      <c r="S134" s="149">
        <v>0</v>
      </c>
      <c r="T134" s="150">
        <f t="shared" si="3"/>
        <v>0</v>
      </c>
      <c r="AR134" s="151" t="s">
        <v>144</v>
      </c>
      <c r="AT134" s="151" t="s">
        <v>140</v>
      </c>
      <c r="AU134" s="151" t="s">
        <v>145</v>
      </c>
      <c r="AY134" s="16" t="s">
        <v>137</v>
      </c>
      <c r="BE134" s="152">
        <f t="shared" si="4"/>
        <v>0</v>
      </c>
      <c r="BF134" s="152">
        <f t="shared" si="5"/>
        <v>0</v>
      </c>
      <c r="BG134" s="152">
        <f t="shared" si="6"/>
        <v>0</v>
      </c>
      <c r="BH134" s="152">
        <f t="shared" si="7"/>
        <v>0</v>
      </c>
      <c r="BI134" s="152">
        <f t="shared" si="8"/>
        <v>0</v>
      </c>
      <c r="BJ134" s="16" t="s">
        <v>145</v>
      </c>
      <c r="BK134" s="152">
        <f t="shared" si="9"/>
        <v>0</v>
      </c>
      <c r="BL134" s="16" t="s">
        <v>144</v>
      </c>
      <c r="BM134" s="151" t="s">
        <v>846</v>
      </c>
    </row>
    <row r="135" spans="2:65" s="1" customFormat="1" ht="24.2" customHeight="1">
      <c r="B135" s="138"/>
      <c r="C135" s="139" t="s">
        <v>172</v>
      </c>
      <c r="D135" s="139" t="s">
        <v>140</v>
      </c>
      <c r="E135" s="140" t="s">
        <v>847</v>
      </c>
      <c r="F135" s="141" t="s">
        <v>848</v>
      </c>
      <c r="G135" s="142" t="s">
        <v>159</v>
      </c>
      <c r="H135" s="143">
        <v>129.15</v>
      </c>
      <c r="I135" s="144"/>
      <c r="J135" s="145">
        <f t="shared" si="0"/>
        <v>0</v>
      </c>
      <c r="K135" s="146"/>
      <c r="L135" s="31"/>
      <c r="M135" s="147" t="s">
        <v>1</v>
      </c>
      <c r="N135" s="148" t="s">
        <v>41</v>
      </c>
      <c r="P135" s="149">
        <f t="shared" si="1"/>
        <v>0</v>
      </c>
      <c r="Q135" s="149">
        <v>0</v>
      </c>
      <c r="R135" s="149">
        <f t="shared" si="2"/>
        <v>0</v>
      </c>
      <c r="S135" s="149">
        <v>0</v>
      </c>
      <c r="T135" s="150">
        <f t="shared" si="3"/>
        <v>0</v>
      </c>
      <c r="AR135" s="151" t="s">
        <v>144</v>
      </c>
      <c r="AT135" s="151" t="s">
        <v>140</v>
      </c>
      <c r="AU135" s="151" t="s">
        <v>145</v>
      </c>
      <c r="AY135" s="16" t="s">
        <v>137</v>
      </c>
      <c r="BE135" s="152">
        <f t="shared" si="4"/>
        <v>0</v>
      </c>
      <c r="BF135" s="152">
        <f t="shared" si="5"/>
        <v>0</v>
      </c>
      <c r="BG135" s="152">
        <f t="shared" si="6"/>
        <v>0</v>
      </c>
      <c r="BH135" s="152">
        <f t="shared" si="7"/>
        <v>0</v>
      </c>
      <c r="BI135" s="152">
        <f t="shared" si="8"/>
        <v>0</v>
      </c>
      <c r="BJ135" s="16" t="s">
        <v>145</v>
      </c>
      <c r="BK135" s="152">
        <f t="shared" si="9"/>
        <v>0</v>
      </c>
      <c r="BL135" s="16" t="s">
        <v>144</v>
      </c>
      <c r="BM135" s="151" t="s">
        <v>849</v>
      </c>
    </row>
    <row r="136" spans="2:65" s="12" customFormat="1" ht="11.25">
      <c r="B136" s="153"/>
      <c r="D136" s="154" t="s">
        <v>147</v>
      </c>
      <c r="E136" s="155" t="s">
        <v>1</v>
      </c>
      <c r="F136" s="156" t="s">
        <v>850</v>
      </c>
      <c r="H136" s="157">
        <v>129.15</v>
      </c>
      <c r="I136" s="158"/>
      <c r="L136" s="153"/>
      <c r="M136" s="159"/>
      <c r="T136" s="160"/>
      <c r="AT136" s="155" t="s">
        <v>147</v>
      </c>
      <c r="AU136" s="155" t="s">
        <v>145</v>
      </c>
      <c r="AV136" s="12" t="s">
        <v>145</v>
      </c>
      <c r="AW136" s="12" t="s">
        <v>31</v>
      </c>
      <c r="AX136" s="12" t="s">
        <v>83</v>
      </c>
      <c r="AY136" s="155" t="s">
        <v>137</v>
      </c>
    </row>
    <row r="137" spans="2:65" s="1" customFormat="1" ht="24.2" customHeight="1">
      <c r="B137" s="138"/>
      <c r="C137" s="139" t="s">
        <v>176</v>
      </c>
      <c r="D137" s="139" t="s">
        <v>140</v>
      </c>
      <c r="E137" s="140" t="s">
        <v>851</v>
      </c>
      <c r="F137" s="141" t="s">
        <v>852</v>
      </c>
      <c r="G137" s="142" t="s">
        <v>159</v>
      </c>
      <c r="H137" s="143">
        <v>25.83</v>
      </c>
      <c r="I137" s="144"/>
      <c r="J137" s="145">
        <f>ROUND(I137*H137,2)</f>
        <v>0</v>
      </c>
      <c r="K137" s="146"/>
      <c r="L137" s="31"/>
      <c r="M137" s="147" t="s">
        <v>1</v>
      </c>
      <c r="N137" s="148" t="s">
        <v>41</v>
      </c>
      <c r="P137" s="149">
        <f>O137*H137</f>
        <v>0</v>
      </c>
      <c r="Q137" s="149">
        <v>0</v>
      </c>
      <c r="R137" s="149">
        <f>Q137*H137</f>
        <v>0</v>
      </c>
      <c r="S137" s="149">
        <v>0</v>
      </c>
      <c r="T137" s="150">
        <f>S137*H137</f>
        <v>0</v>
      </c>
      <c r="AR137" s="151" t="s">
        <v>144</v>
      </c>
      <c r="AT137" s="151" t="s">
        <v>140</v>
      </c>
      <c r="AU137" s="151" t="s">
        <v>145</v>
      </c>
      <c r="AY137" s="16" t="s">
        <v>137</v>
      </c>
      <c r="BE137" s="152">
        <f>IF(N137="základná",J137,0)</f>
        <v>0</v>
      </c>
      <c r="BF137" s="152">
        <f>IF(N137="znížená",J137,0)</f>
        <v>0</v>
      </c>
      <c r="BG137" s="152">
        <f>IF(N137="zákl. prenesená",J137,0)</f>
        <v>0</v>
      </c>
      <c r="BH137" s="152">
        <f>IF(N137="zníž. prenesená",J137,0)</f>
        <v>0</v>
      </c>
      <c r="BI137" s="152">
        <f>IF(N137="nulová",J137,0)</f>
        <v>0</v>
      </c>
      <c r="BJ137" s="16" t="s">
        <v>145</v>
      </c>
      <c r="BK137" s="152">
        <f>ROUND(I137*H137,2)</f>
        <v>0</v>
      </c>
      <c r="BL137" s="16" t="s">
        <v>144</v>
      </c>
      <c r="BM137" s="151" t="s">
        <v>853</v>
      </c>
    </row>
    <row r="138" spans="2:65" s="1" customFormat="1" ht="24.2" customHeight="1">
      <c r="B138" s="138"/>
      <c r="C138" s="139" t="s">
        <v>184</v>
      </c>
      <c r="D138" s="139" t="s">
        <v>140</v>
      </c>
      <c r="E138" s="140" t="s">
        <v>854</v>
      </c>
      <c r="F138" s="141" t="s">
        <v>855</v>
      </c>
      <c r="G138" s="142" t="s">
        <v>159</v>
      </c>
      <c r="H138" s="143">
        <v>77.489999999999995</v>
      </c>
      <c r="I138" s="144"/>
      <c r="J138" s="145">
        <f>ROUND(I138*H138,2)</f>
        <v>0</v>
      </c>
      <c r="K138" s="146"/>
      <c r="L138" s="31"/>
      <c r="M138" s="147" t="s">
        <v>1</v>
      </c>
      <c r="N138" s="148" t="s">
        <v>41</v>
      </c>
      <c r="P138" s="149">
        <f>O138*H138</f>
        <v>0</v>
      </c>
      <c r="Q138" s="149">
        <v>0</v>
      </c>
      <c r="R138" s="149">
        <f>Q138*H138</f>
        <v>0</v>
      </c>
      <c r="S138" s="149">
        <v>0</v>
      </c>
      <c r="T138" s="150">
        <f>S138*H138</f>
        <v>0</v>
      </c>
      <c r="AR138" s="151" t="s">
        <v>144</v>
      </c>
      <c r="AT138" s="151" t="s">
        <v>140</v>
      </c>
      <c r="AU138" s="151" t="s">
        <v>145</v>
      </c>
      <c r="AY138" s="16" t="s">
        <v>137</v>
      </c>
      <c r="BE138" s="152">
        <f>IF(N138="základná",J138,0)</f>
        <v>0</v>
      </c>
      <c r="BF138" s="152">
        <f>IF(N138="znížená",J138,0)</f>
        <v>0</v>
      </c>
      <c r="BG138" s="152">
        <f>IF(N138="zákl. prenesená",J138,0)</f>
        <v>0</v>
      </c>
      <c r="BH138" s="152">
        <f>IF(N138="zníž. prenesená",J138,0)</f>
        <v>0</v>
      </c>
      <c r="BI138" s="152">
        <f>IF(N138="nulová",J138,0)</f>
        <v>0</v>
      </c>
      <c r="BJ138" s="16" t="s">
        <v>145</v>
      </c>
      <c r="BK138" s="152">
        <f>ROUND(I138*H138,2)</f>
        <v>0</v>
      </c>
      <c r="BL138" s="16" t="s">
        <v>144</v>
      </c>
      <c r="BM138" s="151" t="s">
        <v>856</v>
      </c>
    </row>
    <row r="139" spans="2:65" s="12" customFormat="1" ht="11.25">
      <c r="B139" s="153"/>
      <c r="D139" s="154" t="s">
        <v>147</v>
      </c>
      <c r="E139" s="155" t="s">
        <v>1</v>
      </c>
      <c r="F139" s="156" t="s">
        <v>857</v>
      </c>
      <c r="H139" s="157">
        <v>77.489999999999995</v>
      </c>
      <c r="I139" s="158"/>
      <c r="L139" s="153"/>
      <c r="M139" s="159"/>
      <c r="T139" s="160"/>
      <c r="AT139" s="155" t="s">
        <v>147</v>
      </c>
      <c r="AU139" s="155" t="s">
        <v>145</v>
      </c>
      <c r="AV139" s="12" t="s">
        <v>145</v>
      </c>
      <c r="AW139" s="12" t="s">
        <v>31</v>
      </c>
      <c r="AX139" s="12" t="s">
        <v>83</v>
      </c>
      <c r="AY139" s="155" t="s">
        <v>137</v>
      </c>
    </row>
    <row r="140" spans="2:65" s="1" customFormat="1" ht="24.2" customHeight="1">
      <c r="B140" s="138"/>
      <c r="C140" s="139" t="s">
        <v>189</v>
      </c>
      <c r="D140" s="139" t="s">
        <v>140</v>
      </c>
      <c r="E140" s="140" t="s">
        <v>858</v>
      </c>
      <c r="F140" s="141" t="s">
        <v>859</v>
      </c>
      <c r="G140" s="142" t="s">
        <v>159</v>
      </c>
      <c r="H140" s="143">
        <v>25.83</v>
      </c>
      <c r="I140" s="144"/>
      <c r="J140" s="145">
        <f>ROUND(I140*H140,2)</f>
        <v>0</v>
      </c>
      <c r="K140" s="146"/>
      <c r="L140" s="31"/>
      <c r="M140" s="147" t="s">
        <v>1</v>
      </c>
      <c r="N140" s="148" t="s">
        <v>41</v>
      </c>
      <c r="P140" s="149">
        <f>O140*H140</f>
        <v>0</v>
      </c>
      <c r="Q140" s="149">
        <v>0</v>
      </c>
      <c r="R140" s="149">
        <f>Q140*H140</f>
        <v>0</v>
      </c>
      <c r="S140" s="149">
        <v>0</v>
      </c>
      <c r="T140" s="150">
        <f>S140*H140</f>
        <v>0</v>
      </c>
      <c r="AR140" s="151" t="s">
        <v>144</v>
      </c>
      <c r="AT140" s="151" t="s">
        <v>140</v>
      </c>
      <c r="AU140" s="151" t="s">
        <v>145</v>
      </c>
      <c r="AY140" s="16" t="s">
        <v>137</v>
      </c>
      <c r="BE140" s="152">
        <f>IF(N140="základná",J140,0)</f>
        <v>0</v>
      </c>
      <c r="BF140" s="152">
        <f>IF(N140="znížená",J140,0)</f>
        <v>0</v>
      </c>
      <c r="BG140" s="152">
        <f>IF(N140="zákl. prenesená",J140,0)</f>
        <v>0</v>
      </c>
      <c r="BH140" s="152">
        <f>IF(N140="zníž. prenesená",J140,0)</f>
        <v>0</v>
      </c>
      <c r="BI140" s="152">
        <f>IF(N140="nulová",J140,0)</f>
        <v>0</v>
      </c>
      <c r="BJ140" s="16" t="s">
        <v>145</v>
      </c>
      <c r="BK140" s="152">
        <f>ROUND(I140*H140,2)</f>
        <v>0</v>
      </c>
      <c r="BL140" s="16" t="s">
        <v>144</v>
      </c>
      <c r="BM140" s="151" t="s">
        <v>860</v>
      </c>
    </row>
    <row r="141" spans="2:65" s="11" customFormat="1" ht="25.9" customHeight="1">
      <c r="B141" s="126"/>
      <c r="D141" s="127" t="s">
        <v>74</v>
      </c>
      <c r="E141" s="128" t="s">
        <v>204</v>
      </c>
      <c r="F141" s="128" t="s">
        <v>205</v>
      </c>
      <c r="I141" s="129"/>
      <c r="J141" s="130">
        <f>BK141</f>
        <v>0</v>
      </c>
      <c r="L141" s="126"/>
      <c r="M141" s="131"/>
      <c r="P141" s="132">
        <f>P142+P150+P155</f>
        <v>0</v>
      </c>
      <c r="R141" s="132">
        <f>R142+R150+R155</f>
        <v>3.4115159999999998</v>
      </c>
      <c r="T141" s="133">
        <f>T142+T150+T155</f>
        <v>1.0640000000000001</v>
      </c>
      <c r="AR141" s="127" t="s">
        <v>145</v>
      </c>
      <c r="AT141" s="134" t="s">
        <v>74</v>
      </c>
      <c r="AU141" s="134" t="s">
        <v>75</v>
      </c>
      <c r="AY141" s="127" t="s">
        <v>137</v>
      </c>
      <c r="BK141" s="135">
        <f>BK142+BK150+BK155</f>
        <v>0</v>
      </c>
    </row>
    <row r="142" spans="2:65" s="11" customFormat="1" ht="22.9" customHeight="1">
      <c r="B142" s="126"/>
      <c r="D142" s="127" t="s">
        <v>74</v>
      </c>
      <c r="E142" s="136" t="s">
        <v>206</v>
      </c>
      <c r="F142" s="136" t="s">
        <v>207</v>
      </c>
      <c r="I142" s="129"/>
      <c r="J142" s="137">
        <f>BK142</f>
        <v>0</v>
      </c>
      <c r="L142" s="126"/>
      <c r="M142" s="131"/>
      <c r="P142" s="132">
        <f>SUM(P143:P149)</f>
        <v>0</v>
      </c>
      <c r="R142" s="132">
        <f>SUM(R143:R149)</f>
        <v>0.26919199999999999</v>
      </c>
      <c r="T142" s="133">
        <f>SUM(T143:T149)</f>
        <v>1.0640000000000001</v>
      </c>
      <c r="AR142" s="127" t="s">
        <v>145</v>
      </c>
      <c r="AT142" s="134" t="s">
        <v>74</v>
      </c>
      <c r="AU142" s="134" t="s">
        <v>83</v>
      </c>
      <c r="AY142" s="127" t="s">
        <v>137</v>
      </c>
      <c r="BK142" s="135">
        <f>SUM(BK143:BK149)</f>
        <v>0</v>
      </c>
    </row>
    <row r="143" spans="2:65" s="1" customFormat="1" ht="24.2" customHeight="1">
      <c r="B143" s="138"/>
      <c r="C143" s="139" t="s">
        <v>194</v>
      </c>
      <c r="D143" s="139" t="s">
        <v>140</v>
      </c>
      <c r="E143" s="140" t="s">
        <v>861</v>
      </c>
      <c r="F143" s="141" t="s">
        <v>862</v>
      </c>
      <c r="G143" s="142" t="s">
        <v>151</v>
      </c>
      <c r="H143" s="143">
        <v>106.4</v>
      </c>
      <c r="I143" s="144"/>
      <c r="J143" s="145">
        <f>ROUND(I143*H143,2)</f>
        <v>0</v>
      </c>
      <c r="K143" s="146"/>
      <c r="L143" s="31"/>
      <c r="M143" s="147" t="s">
        <v>1</v>
      </c>
      <c r="N143" s="148" t="s">
        <v>41</v>
      </c>
      <c r="P143" s="149">
        <f>O143*H143</f>
        <v>0</v>
      </c>
      <c r="Q143" s="149">
        <v>0</v>
      </c>
      <c r="R143" s="149">
        <f>Q143*H143</f>
        <v>0</v>
      </c>
      <c r="S143" s="149">
        <v>0.01</v>
      </c>
      <c r="T143" s="150">
        <f>S143*H143</f>
        <v>1.0640000000000001</v>
      </c>
      <c r="AR143" s="151" t="s">
        <v>211</v>
      </c>
      <c r="AT143" s="151" t="s">
        <v>140</v>
      </c>
      <c r="AU143" s="151" t="s">
        <v>145</v>
      </c>
      <c r="AY143" s="16" t="s">
        <v>137</v>
      </c>
      <c r="BE143" s="152">
        <f>IF(N143="základná",J143,0)</f>
        <v>0</v>
      </c>
      <c r="BF143" s="152">
        <f>IF(N143="znížená",J143,0)</f>
        <v>0</v>
      </c>
      <c r="BG143" s="152">
        <f>IF(N143="zákl. prenesená",J143,0)</f>
        <v>0</v>
      </c>
      <c r="BH143" s="152">
        <f>IF(N143="zníž. prenesená",J143,0)</f>
        <v>0</v>
      </c>
      <c r="BI143" s="152">
        <f>IF(N143="nulová",J143,0)</f>
        <v>0</v>
      </c>
      <c r="BJ143" s="16" t="s">
        <v>145</v>
      </c>
      <c r="BK143" s="152">
        <f>ROUND(I143*H143,2)</f>
        <v>0</v>
      </c>
      <c r="BL143" s="16" t="s">
        <v>211</v>
      </c>
      <c r="BM143" s="151" t="s">
        <v>863</v>
      </c>
    </row>
    <row r="144" spans="2:65" s="1" customFormat="1" ht="33" customHeight="1">
      <c r="B144" s="138"/>
      <c r="C144" s="139" t="s">
        <v>200</v>
      </c>
      <c r="D144" s="139" t="s">
        <v>140</v>
      </c>
      <c r="E144" s="140" t="s">
        <v>209</v>
      </c>
      <c r="F144" s="141" t="s">
        <v>210</v>
      </c>
      <c r="G144" s="142" t="s">
        <v>151</v>
      </c>
      <c r="H144" s="143">
        <v>106.4</v>
      </c>
      <c r="I144" s="144"/>
      <c r="J144" s="145">
        <f>ROUND(I144*H144,2)</f>
        <v>0</v>
      </c>
      <c r="K144" s="146"/>
      <c r="L144" s="31"/>
      <c r="M144" s="147" t="s">
        <v>1</v>
      </c>
      <c r="N144" s="148" t="s">
        <v>41</v>
      </c>
      <c r="P144" s="149">
        <f>O144*H144</f>
        <v>0</v>
      </c>
      <c r="Q144" s="149">
        <v>0</v>
      </c>
      <c r="R144" s="149">
        <f>Q144*H144</f>
        <v>0</v>
      </c>
      <c r="S144" s="149">
        <v>0</v>
      </c>
      <c r="T144" s="150">
        <f>S144*H144</f>
        <v>0</v>
      </c>
      <c r="AR144" s="151" t="s">
        <v>211</v>
      </c>
      <c r="AT144" s="151" t="s">
        <v>140</v>
      </c>
      <c r="AU144" s="151" t="s">
        <v>145</v>
      </c>
      <c r="AY144" s="16" t="s">
        <v>137</v>
      </c>
      <c r="BE144" s="152">
        <f>IF(N144="základná",J144,0)</f>
        <v>0</v>
      </c>
      <c r="BF144" s="152">
        <f>IF(N144="znížená",J144,0)</f>
        <v>0</v>
      </c>
      <c r="BG144" s="152">
        <f>IF(N144="zákl. prenesená",J144,0)</f>
        <v>0</v>
      </c>
      <c r="BH144" s="152">
        <f>IF(N144="zníž. prenesená",J144,0)</f>
        <v>0</v>
      </c>
      <c r="BI144" s="152">
        <f>IF(N144="nulová",J144,0)</f>
        <v>0</v>
      </c>
      <c r="BJ144" s="16" t="s">
        <v>145</v>
      </c>
      <c r="BK144" s="152">
        <f>ROUND(I144*H144,2)</f>
        <v>0</v>
      </c>
      <c r="BL144" s="16" t="s">
        <v>211</v>
      </c>
      <c r="BM144" s="151" t="s">
        <v>864</v>
      </c>
    </row>
    <row r="145" spans="2:65" s="1" customFormat="1" ht="24.2" customHeight="1">
      <c r="B145" s="138"/>
      <c r="C145" s="161" t="s">
        <v>208</v>
      </c>
      <c r="D145" s="161" t="s">
        <v>173</v>
      </c>
      <c r="E145" s="162" t="s">
        <v>215</v>
      </c>
      <c r="F145" s="163" t="s">
        <v>216</v>
      </c>
      <c r="G145" s="164" t="s">
        <v>151</v>
      </c>
      <c r="H145" s="165">
        <v>122.36</v>
      </c>
      <c r="I145" s="166"/>
      <c r="J145" s="167">
        <f>ROUND(I145*H145,2)</f>
        <v>0</v>
      </c>
      <c r="K145" s="168"/>
      <c r="L145" s="169"/>
      <c r="M145" s="170" t="s">
        <v>1</v>
      </c>
      <c r="N145" s="171" t="s">
        <v>41</v>
      </c>
      <c r="P145" s="149">
        <f>O145*H145</f>
        <v>0</v>
      </c>
      <c r="Q145" s="149">
        <v>1.9E-3</v>
      </c>
      <c r="R145" s="149">
        <f>Q145*H145</f>
        <v>0.232484</v>
      </c>
      <c r="S145" s="149">
        <v>0</v>
      </c>
      <c r="T145" s="150">
        <f>S145*H145</f>
        <v>0</v>
      </c>
      <c r="AR145" s="151" t="s">
        <v>217</v>
      </c>
      <c r="AT145" s="151" t="s">
        <v>173</v>
      </c>
      <c r="AU145" s="151" t="s">
        <v>145</v>
      </c>
      <c r="AY145" s="16" t="s">
        <v>137</v>
      </c>
      <c r="BE145" s="152">
        <f>IF(N145="základná",J145,0)</f>
        <v>0</v>
      </c>
      <c r="BF145" s="152">
        <f>IF(N145="znížená",J145,0)</f>
        <v>0</v>
      </c>
      <c r="BG145" s="152">
        <f>IF(N145="zákl. prenesená",J145,0)</f>
        <v>0</v>
      </c>
      <c r="BH145" s="152">
        <f>IF(N145="zníž. prenesená",J145,0)</f>
        <v>0</v>
      </c>
      <c r="BI145" s="152">
        <f>IF(N145="nulová",J145,0)</f>
        <v>0</v>
      </c>
      <c r="BJ145" s="16" t="s">
        <v>145</v>
      </c>
      <c r="BK145" s="152">
        <f>ROUND(I145*H145,2)</f>
        <v>0</v>
      </c>
      <c r="BL145" s="16" t="s">
        <v>211</v>
      </c>
      <c r="BM145" s="151" t="s">
        <v>865</v>
      </c>
    </row>
    <row r="146" spans="2:65" s="1" customFormat="1" ht="24.2" customHeight="1">
      <c r="B146" s="138"/>
      <c r="C146" s="139" t="s">
        <v>214</v>
      </c>
      <c r="D146" s="139" t="s">
        <v>140</v>
      </c>
      <c r="E146" s="140" t="s">
        <v>247</v>
      </c>
      <c r="F146" s="141" t="s">
        <v>248</v>
      </c>
      <c r="G146" s="142" t="s">
        <v>151</v>
      </c>
      <c r="H146" s="143">
        <v>106.4</v>
      </c>
      <c r="I146" s="144"/>
      <c r="J146" s="145">
        <f>ROUND(I146*H146,2)</f>
        <v>0</v>
      </c>
      <c r="K146" s="146"/>
      <c r="L146" s="31"/>
      <c r="M146" s="147" t="s">
        <v>1</v>
      </c>
      <c r="N146" s="148" t="s">
        <v>41</v>
      </c>
      <c r="P146" s="149">
        <f>O146*H146</f>
        <v>0</v>
      </c>
      <c r="Q146" s="149">
        <v>0</v>
      </c>
      <c r="R146" s="149">
        <f>Q146*H146</f>
        <v>0</v>
      </c>
      <c r="S146" s="149">
        <v>0</v>
      </c>
      <c r="T146" s="150">
        <f>S146*H146</f>
        <v>0</v>
      </c>
      <c r="AR146" s="151" t="s">
        <v>211</v>
      </c>
      <c r="AT146" s="151" t="s">
        <v>140</v>
      </c>
      <c r="AU146" s="151" t="s">
        <v>145</v>
      </c>
      <c r="AY146" s="16" t="s">
        <v>137</v>
      </c>
      <c r="BE146" s="152">
        <f>IF(N146="základná",J146,0)</f>
        <v>0</v>
      </c>
      <c r="BF146" s="152">
        <f>IF(N146="znížená",J146,0)</f>
        <v>0</v>
      </c>
      <c r="BG146" s="152">
        <f>IF(N146="zákl. prenesená",J146,0)</f>
        <v>0</v>
      </c>
      <c r="BH146" s="152">
        <f>IF(N146="zníž. prenesená",J146,0)</f>
        <v>0</v>
      </c>
      <c r="BI146" s="152">
        <f>IF(N146="nulová",J146,0)</f>
        <v>0</v>
      </c>
      <c r="BJ146" s="16" t="s">
        <v>145</v>
      </c>
      <c r="BK146" s="152">
        <f>ROUND(I146*H146,2)</f>
        <v>0</v>
      </c>
      <c r="BL146" s="16" t="s">
        <v>211</v>
      </c>
      <c r="BM146" s="151" t="s">
        <v>866</v>
      </c>
    </row>
    <row r="147" spans="2:65" s="1" customFormat="1" ht="16.5" customHeight="1">
      <c r="B147" s="138"/>
      <c r="C147" s="161" t="s">
        <v>219</v>
      </c>
      <c r="D147" s="161" t="s">
        <v>173</v>
      </c>
      <c r="E147" s="162" t="s">
        <v>251</v>
      </c>
      <c r="F147" s="163" t="s">
        <v>252</v>
      </c>
      <c r="G147" s="164" t="s">
        <v>151</v>
      </c>
      <c r="H147" s="165">
        <v>122.36</v>
      </c>
      <c r="I147" s="166"/>
      <c r="J147" s="167">
        <f>ROUND(I147*H147,2)</f>
        <v>0</v>
      </c>
      <c r="K147" s="168"/>
      <c r="L147" s="169"/>
      <c r="M147" s="170" t="s">
        <v>1</v>
      </c>
      <c r="N147" s="171" t="s">
        <v>41</v>
      </c>
      <c r="P147" s="149">
        <f>O147*H147</f>
        <v>0</v>
      </c>
      <c r="Q147" s="149">
        <v>2.9999999999999997E-4</v>
      </c>
      <c r="R147" s="149">
        <f>Q147*H147</f>
        <v>3.6707999999999998E-2</v>
      </c>
      <c r="S147" s="149">
        <v>0</v>
      </c>
      <c r="T147" s="150">
        <f>S147*H147</f>
        <v>0</v>
      </c>
      <c r="AR147" s="151" t="s">
        <v>217</v>
      </c>
      <c r="AT147" s="151" t="s">
        <v>173</v>
      </c>
      <c r="AU147" s="151" t="s">
        <v>145</v>
      </c>
      <c r="AY147" s="16" t="s">
        <v>137</v>
      </c>
      <c r="BE147" s="152">
        <f>IF(N147="základná",J147,0)</f>
        <v>0</v>
      </c>
      <c r="BF147" s="152">
        <f>IF(N147="znížená",J147,0)</f>
        <v>0</v>
      </c>
      <c r="BG147" s="152">
        <f>IF(N147="zákl. prenesená",J147,0)</f>
        <v>0</v>
      </c>
      <c r="BH147" s="152">
        <f>IF(N147="zníž. prenesená",J147,0)</f>
        <v>0</v>
      </c>
      <c r="BI147" s="152">
        <f>IF(N147="nulová",J147,0)</f>
        <v>0</v>
      </c>
      <c r="BJ147" s="16" t="s">
        <v>145</v>
      </c>
      <c r="BK147" s="152">
        <f>ROUND(I147*H147,2)</f>
        <v>0</v>
      </c>
      <c r="BL147" s="16" t="s">
        <v>211</v>
      </c>
      <c r="BM147" s="151" t="s">
        <v>867</v>
      </c>
    </row>
    <row r="148" spans="2:65" s="12" customFormat="1" ht="11.25">
      <c r="B148" s="153"/>
      <c r="D148" s="154" t="s">
        <v>147</v>
      </c>
      <c r="F148" s="156" t="s">
        <v>868</v>
      </c>
      <c r="H148" s="157">
        <v>122.36</v>
      </c>
      <c r="I148" s="158"/>
      <c r="L148" s="153"/>
      <c r="M148" s="159"/>
      <c r="T148" s="160"/>
      <c r="AT148" s="155" t="s">
        <v>147</v>
      </c>
      <c r="AU148" s="155" t="s">
        <v>145</v>
      </c>
      <c r="AV148" s="12" t="s">
        <v>145</v>
      </c>
      <c r="AW148" s="12" t="s">
        <v>3</v>
      </c>
      <c r="AX148" s="12" t="s">
        <v>83</v>
      </c>
      <c r="AY148" s="155" t="s">
        <v>137</v>
      </c>
    </row>
    <row r="149" spans="2:65" s="1" customFormat="1" ht="24.2" customHeight="1">
      <c r="B149" s="138"/>
      <c r="C149" s="139" t="s">
        <v>211</v>
      </c>
      <c r="D149" s="139" t="s">
        <v>140</v>
      </c>
      <c r="E149" s="140" t="s">
        <v>256</v>
      </c>
      <c r="F149" s="141" t="s">
        <v>257</v>
      </c>
      <c r="G149" s="142" t="s">
        <v>159</v>
      </c>
      <c r="H149" s="143">
        <v>0.26900000000000002</v>
      </c>
      <c r="I149" s="144"/>
      <c r="J149" s="145">
        <f>ROUND(I149*H149,2)</f>
        <v>0</v>
      </c>
      <c r="K149" s="146"/>
      <c r="L149" s="31"/>
      <c r="M149" s="147" t="s">
        <v>1</v>
      </c>
      <c r="N149" s="148" t="s">
        <v>41</v>
      </c>
      <c r="P149" s="149">
        <f>O149*H149</f>
        <v>0</v>
      </c>
      <c r="Q149" s="149">
        <v>0</v>
      </c>
      <c r="R149" s="149">
        <f>Q149*H149</f>
        <v>0</v>
      </c>
      <c r="S149" s="149">
        <v>0</v>
      </c>
      <c r="T149" s="150">
        <f>S149*H149</f>
        <v>0</v>
      </c>
      <c r="AR149" s="151" t="s">
        <v>211</v>
      </c>
      <c r="AT149" s="151" t="s">
        <v>140</v>
      </c>
      <c r="AU149" s="151" t="s">
        <v>145</v>
      </c>
      <c r="AY149" s="16" t="s">
        <v>137</v>
      </c>
      <c r="BE149" s="152">
        <f>IF(N149="základná",J149,0)</f>
        <v>0</v>
      </c>
      <c r="BF149" s="152">
        <f>IF(N149="znížená",J149,0)</f>
        <v>0</v>
      </c>
      <c r="BG149" s="152">
        <f>IF(N149="zákl. prenesená",J149,0)</f>
        <v>0</v>
      </c>
      <c r="BH149" s="152">
        <f>IF(N149="zníž. prenesená",J149,0)</f>
        <v>0</v>
      </c>
      <c r="BI149" s="152">
        <f>IF(N149="nulová",J149,0)</f>
        <v>0</v>
      </c>
      <c r="BJ149" s="16" t="s">
        <v>145</v>
      </c>
      <c r="BK149" s="152">
        <f>ROUND(I149*H149,2)</f>
        <v>0</v>
      </c>
      <c r="BL149" s="16" t="s">
        <v>211</v>
      </c>
      <c r="BM149" s="151" t="s">
        <v>869</v>
      </c>
    </row>
    <row r="150" spans="2:65" s="11" customFormat="1" ht="22.9" customHeight="1">
      <c r="B150" s="126"/>
      <c r="D150" s="127" t="s">
        <v>74</v>
      </c>
      <c r="E150" s="136" t="s">
        <v>259</v>
      </c>
      <c r="F150" s="136" t="s">
        <v>260</v>
      </c>
      <c r="I150" s="129"/>
      <c r="J150" s="137">
        <f>BK150</f>
        <v>0</v>
      </c>
      <c r="L150" s="126"/>
      <c r="M150" s="131"/>
      <c r="P150" s="132">
        <f>SUM(P151:P154)</f>
        <v>0</v>
      </c>
      <c r="R150" s="132">
        <f>SUM(R151:R154)</f>
        <v>2.692984</v>
      </c>
      <c r="T150" s="133">
        <f>SUM(T151:T154)</f>
        <v>0</v>
      </c>
      <c r="AR150" s="127" t="s">
        <v>145</v>
      </c>
      <c r="AT150" s="134" t="s">
        <v>74</v>
      </c>
      <c r="AU150" s="134" t="s">
        <v>83</v>
      </c>
      <c r="AY150" s="127" t="s">
        <v>137</v>
      </c>
      <c r="BK150" s="135">
        <f>SUM(BK151:BK154)</f>
        <v>0</v>
      </c>
    </row>
    <row r="151" spans="2:65" s="1" customFormat="1" ht="24.2" customHeight="1">
      <c r="B151" s="138"/>
      <c r="C151" s="139" t="s">
        <v>226</v>
      </c>
      <c r="D151" s="139" t="s">
        <v>140</v>
      </c>
      <c r="E151" s="140" t="s">
        <v>262</v>
      </c>
      <c r="F151" s="141" t="s">
        <v>263</v>
      </c>
      <c r="G151" s="142" t="s">
        <v>151</v>
      </c>
      <c r="H151" s="143">
        <v>106.4</v>
      </c>
      <c r="I151" s="144"/>
      <c r="J151" s="145">
        <f>ROUND(I151*H151,2)</f>
        <v>0</v>
      </c>
      <c r="K151" s="146"/>
      <c r="L151" s="31"/>
      <c r="M151" s="147" t="s">
        <v>1</v>
      </c>
      <c r="N151" s="148" t="s">
        <v>41</v>
      </c>
      <c r="P151" s="149">
        <f>O151*H151</f>
        <v>0</v>
      </c>
      <c r="Q151" s="149">
        <v>1.16E-3</v>
      </c>
      <c r="R151" s="149">
        <f>Q151*H151</f>
        <v>0.12342400000000001</v>
      </c>
      <c r="S151" s="149">
        <v>0</v>
      </c>
      <c r="T151" s="150">
        <f>S151*H151</f>
        <v>0</v>
      </c>
      <c r="AR151" s="151" t="s">
        <v>211</v>
      </c>
      <c r="AT151" s="151" t="s">
        <v>140</v>
      </c>
      <c r="AU151" s="151" t="s">
        <v>145</v>
      </c>
      <c r="AY151" s="16" t="s">
        <v>137</v>
      </c>
      <c r="BE151" s="152">
        <f>IF(N151="základná",J151,0)</f>
        <v>0</v>
      </c>
      <c r="BF151" s="152">
        <f>IF(N151="znížená",J151,0)</f>
        <v>0</v>
      </c>
      <c r="BG151" s="152">
        <f>IF(N151="zákl. prenesená",J151,0)</f>
        <v>0</v>
      </c>
      <c r="BH151" s="152">
        <f>IF(N151="zníž. prenesená",J151,0)</f>
        <v>0</v>
      </c>
      <c r="BI151" s="152">
        <f>IF(N151="nulová",J151,0)</f>
        <v>0</v>
      </c>
      <c r="BJ151" s="16" t="s">
        <v>145</v>
      </c>
      <c r="BK151" s="152">
        <f>ROUND(I151*H151,2)</f>
        <v>0</v>
      </c>
      <c r="BL151" s="16" t="s">
        <v>211</v>
      </c>
      <c r="BM151" s="151" t="s">
        <v>870</v>
      </c>
    </row>
    <row r="152" spans="2:65" s="1" customFormat="1" ht="24.2" customHeight="1">
      <c r="B152" s="138"/>
      <c r="C152" s="161" t="s">
        <v>231</v>
      </c>
      <c r="D152" s="161" t="s">
        <v>173</v>
      </c>
      <c r="E152" s="162" t="s">
        <v>266</v>
      </c>
      <c r="F152" s="163" t="s">
        <v>267</v>
      </c>
      <c r="G152" s="164" t="s">
        <v>151</v>
      </c>
      <c r="H152" s="165">
        <v>122.36</v>
      </c>
      <c r="I152" s="166"/>
      <c r="J152" s="167">
        <f>ROUND(I152*H152,2)</f>
        <v>0</v>
      </c>
      <c r="K152" s="168"/>
      <c r="L152" s="169"/>
      <c r="M152" s="170" t="s">
        <v>1</v>
      </c>
      <c r="N152" s="171" t="s">
        <v>41</v>
      </c>
      <c r="P152" s="149">
        <f>O152*H152</f>
        <v>0</v>
      </c>
      <c r="Q152" s="149">
        <v>6.0000000000000001E-3</v>
      </c>
      <c r="R152" s="149">
        <f>Q152*H152</f>
        <v>0.73416000000000003</v>
      </c>
      <c r="S152" s="149">
        <v>0</v>
      </c>
      <c r="T152" s="150">
        <f>S152*H152</f>
        <v>0</v>
      </c>
      <c r="AR152" s="151" t="s">
        <v>217</v>
      </c>
      <c r="AT152" s="151" t="s">
        <v>173</v>
      </c>
      <c r="AU152" s="151" t="s">
        <v>145</v>
      </c>
      <c r="AY152" s="16" t="s">
        <v>137</v>
      </c>
      <c r="BE152" s="152">
        <f>IF(N152="základná",J152,0)</f>
        <v>0</v>
      </c>
      <c r="BF152" s="152">
        <f>IF(N152="znížená",J152,0)</f>
        <v>0</v>
      </c>
      <c r="BG152" s="152">
        <f>IF(N152="zákl. prenesená",J152,0)</f>
        <v>0</v>
      </c>
      <c r="BH152" s="152">
        <f>IF(N152="zníž. prenesená",J152,0)</f>
        <v>0</v>
      </c>
      <c r="BI152" s="152">
        <f>IF(N152="nulová",J152,0)</f>
        <v>0</v>
      </c>
      <c r="BJ152" s="16" t="s">
        <v>145</v>
      </c>
      <c r="BK152" s="152">
        <f>ROUND(I152*H152,2)</f>
        <v>0</v>
      </c>
      <c r="BL152" s="16" t="s">
        <v>211</v>
      </c>
      <c r="BM152" s="151" t="s">
        <v>871</v>
      </c>
    </row>
    <row r="153" spans="2:65" s="1" customFormat="1" ht="24.2" customHeight="1">
      <c r="B153" s="138"/>
      <c r="C153" s="161" t="s">
        <v>235</v>
      </c>
      <c r="D153" s="161" t="s">
        <v>173</v>
      </c>
      <c r="E153" s="162" t="s">
        <v>872</v>
      </c>
      <c r="F153" s="163" t="s">
        <v>873</v>
      </c>
      <c r="G153" s="164" t="s">
        <v>151</v>
      </c>
      <c r="H153" s="165">
        <v>122.36</v>
      </c>
      <c r="I153" s="166"/>
      <c r="J153" s="167">
        <f>ROUND(I153*H153,2)</f>
        <v>0</v>
      </c>
      <c r="K153" s="168"/>
      <c r="L153" s="169"/>
      <c r="M153" s="170" t="s">
        <v>1</v>
      </c>
      <c r="N153" s="171" t="s">
        <v>41</v>
      </c>
      <c r="P153" s="149">
        <f>O153*H153</f>
        <v>0</v>
      </c>
      <c r="Q153" s="149">
        <v>1.4999999999999999E-2</v>
      </c>
      <c r="R153" s="149">
        <f>Q153*H153</f>
        <v>1.8353999999999999</v>
      </c>
      <c r="S153" s="149">
        <v>0</v>
      </c>
      <c r="T153" s="150">
        <f>S153*H153</f>
        <v>0</v>
      </c>
      <c r="AR153" s="151" t="s">
        <v>217</v>
      </c>
      <c r="AT153" s="151" t="s">
        <v>173</v>
      </c>
      <c r="AU153" s="151" t="s">
        <v>145</v>
      </c>
      <c r="AY153" s="16" t="s">
        <v>137</v>
      </c>
      <c r="BE153" s="152">
        <f>IF(N153="základná",J153,0)</f>
        <v>0</v>
      </c>
      <c r="BF153" s="152">
        <f>IF(N153="znížená",J153,0)</f>
        <v>0</v>
      </c>
      <c r="BG153" s="152">
        <f>IF(N153="zákl. prenesená",J153,0)</f>
        <v>0</v>
      </c>
      <c r="BH153" s="152">
        <f>IF(N153="zníž. prenesená",J153,0)</f>
        <v>0</v>
      </c>
      <c r="BI153" s="152">
        <f>IF(N153="nulová",J153,0)</f>
        <v>0</v>
      </c>
      <c r="BJ153" s="16" t="s">
        <v>145</v>
      </c>
      <c r="BK153" s="152">
        <f>ROUND(I153*H153,2)</f>
        <v>0</v>
      </c>
      <c r="BL153" s="16" t="s">
        <v>211</v>
      </c>
      <c r="BM153" s="151" t="s">
        <v>874</v>
      </c>
    </row>
    <row r="154" spans="2:65" s="1" customFormat="1" ht="24.2" customHeight="1">
      <c r="B154" s="138"/>
      <c r="C154" s="139" t="s">
        <v>7</v>
      </c>
      <c r="D154" s="139" t="s">
        <v>140</v>
      </c>
      <c r="E154" s="140" t="s">
        <v>271</v>
      </c>
      <c r="F154" s="141" t="s">
        <v>272</v>
      </c>
      <c r="G154" s="142" t="s">
        <v>159</v>
      </c>
      <c r="H154" s="143">
        <v>2.6930000000000001</v>
      </c>
      <c r="I154" s="144"/>
      <c r="J154" s="145">
        <f>ROUND(I154*H154,2)</f>
        <v>0</v>
      </c>
      <c r="K154" s="146"/>
      <c r="L154" s="31"/>
      <c r="M154" s="147" t="s">
        <v>1</v>
      </c>
      <c r="N154" s="148" t="s">
        <v>41</v>
      </c>
      <c r="P154" s="149">
        <f>O154*H154</f>
        <v>0</v>
      </c>
      <c r="Q154" s="149">
        <v>0</v>
      </c>
      <c r="R154" s="149">
        <f>Q154*H154</f>
        <v>0</v>
      </c>
      <c r="S154" s="149">
        <v>0</v>
      </c>
      <c r="T154" s="150">
        <f>S154*H154</f>
        <v>0</v>
      </c>
      <c r="AR154" s="151" t="s">
        <v>211</v>
      </c>
      <c r="AT154" s="151" t="s">
        <v>140</v>
      </c>
      <c r="AU154" s="151" t="s">
        <v>145</v>
      </c>
      <c r="AY154" s="16" t="s">
        <v>137</v>
      </c>
      <c r="BE154" s="152">
        <f>IF(N154="základná",J154,0)</f>
        <v>0</v>
      </c>
      <c r="BF154" s="152">
        <f>IF(N154="znížená",J154,0)</f>
        <v>0</v>
      </c>
      <c r="BG154" s="152">
        <f>IF(N154="zákl. prenesená",J154,0)</f>
        <v>0</v>
      </c>
      <c r="BH154" s="152">
        <f>IF(N154="zníž. prenesená",J154,0)</f>
        <v>0</v>
      </c>
      <c r="BI154" s="152">
        <f>IF(N154="nulová",J154,0)</f>
        <v>0</v>
      </c>
      <c r="BJ154" s="16" t="s">
        <v>145</v>
      </c>
      <c r="BK154" s="152">
        <f>ROUND(I154*H154,2)</f>
        <v>0</v>
      </c>
      <c r="BL154" s="16" t="s">
        <v>211</v>
      </c>
      <c r="BM154" s="151" t="s">
        <v>875</v>
      </c>
    </row>
    <row r="155" spans="2:65" s="11" customFormat="1" ht="22.9" customHeight="1">
      <c r="B155" s="126"/>
      <c r="D155" s="127" t="s">
        <v>74</v>
      </c>
      <c r="E155" s="136" t="s">
        <v>325</v>
      </c>
      <c r="F155" s="136" t="s">
        <v>326</v>
      </c>
      <c r="I155" s="129"/>
      <c r="J155" s="137">
        <f>BK155</f>
        <v>0</v>
      </c>
      <c r="L155" s="126"/>
      <c r="M155" s="131"/>
      <c r="P155" s="132">
        <f>SUM(P156:P178)</f>
        <v>0</v>
      </c>
      <c r="R155" s="132">
        <f>SUM(R156:R178)</f>
        <v>0.44934000000000002</v>
      </c>
      <c r="T155" s="133">
        <f>SUM(T156:T178)</f>
        <v>0</v>
      </c>
      <c r="AR155" s="127" t="s">
        <v>145</v>
      </c>
      <c r="AT155" s="134" t="s">
        <v>74</v>
      </c>
      <c r="AU155" s="134" t="s">
        <v>83</v>
      </c>
      <c r="AY155" s="127" t="s">
        <v>137</v>
      </c>
      <c r="BK155" s="135">
        <f>SUM(BK156:BK178)</f>
        <v>0</v>
      </c>
    </row>
    <row r="156" spans="2:65" s="1" customFormat="1" ht="33" customHeight="1">
      <c r="B156" s="138"/>
      <c r="C156" s="139" t="s">
        <v>242</v>
      </c>
      <c r="D156" s="139" t="s">
        <v>140</v>
      </c>
      <c r="E156" s="140" t="s">
        <v>343</v>
      </c>
      <c r="F156" s="141" t="s">
        <v>876</v>
      </c>
      <c r="G156" s="142" t="s">
        <v>284</v>
      </c>
      <c r="H156" s="143">
        <v>44</v>
      </c>
      <c r="I156" s="144"/>
      <c r="J156" s="145">
        <f>ROUND(I156*H156,2)</f>
        <v>0</v>
      </c>
      <c r="K156" s="146"/>
      <c r="L156" s="31"/>
      <c r="M156" s="147" t="s">
        <v>1</v>
      </c>
      <c r="N156" s="148" t="s">
        <v>41</v>
      </c>
      <c r="P156" s="149">
        <f>O156*H156</f>
        <v>0</v>
      </c>
      <c r="Q156" s="149">
        <v>4.1599999999999996E-3</v>
      </c>
      <c r="R156" s="149">
        <f>Q156*H156</f>
        <v>0.18303999999999998</v>
      </c>
      <c r="S156" s="149">
        <v>0</v>
      </c>
      <c r="T156" s="150">
        <f>S156*H156</f>
        <v>0</v>
      </c>
      <c r="AR156" s="151" t="s">
        <v>211</v>
      </c>
      <c r="AT156" s="151" t="s">
        <v>140</v>
      </c>
      <c r="AU156" s="151" t="s">
        <v>145</v>
      </c>
      <c r="AY156" s="16" t="s">
        <v>137</v>
      </c>
      <c r="BE156" s="152">
        <f>IF(N156="základná",J156,0)</f>
        <v>0</v>
      </c>
      <c r="BF156" s="152">
        <f>IF(N156="znížená",J156,0)</f>
        <v>0</v>
      </c>
      <c r="BG156" s="152">
        <f>IF(N156="zákl. prenesená",J156,0)</f>
        <v>0</v>
      </c>
      <c r="BH156" s="152">
        <f>IF(N156="zníž. prenesená",J156,0)</f>
        <v>0</v>
      </c>
      <c r="BI156" s="152">
        <f>IF(N156="nulová",J156,0)</f>
        <v>0</v>
      </c>
      <c r="BJ156" s="16" t="s">
        <v>145</v>
      </c>
      <c r="BK156" s="152">
        <f>ROUND(I156*H156,2)</f>
        <v>0</v>
      </c>
      <c r="BL156" s="16" t="s">
        <v>211</v>
      </c>
      <c r="BM156" s="151" t="s">
        <v>877</v>
      </c>
    </row>
    <row r="157" spans="2:65" s="13" customFormat="1" ht="11.25">
      <c r="B157" s="172"/>
      <c r="D157" s="154" t="s">
        <v>147</v>
      </c>
      <c r="E157" s="173" t="s">
        <v>1</v>
      </c>
      <c r="F157" s="174" t="s">
        <v>878</v>
      </c>
      <c r="H157" s="173" t="s">
        <v>1</v>
      </c>
      <c r="I157" s="175"/>
      <c r="L157" s="172"/>
      <c r="M157" s="176"/>
      <c r="T157" s="177"/>
      <c r="AT157" s="173" t="s">
        <v>147</v>
      </c>
      <c r="AU157" s="173" t="s">
        <v>145</v>
      </c>
      <c r="AV157" s="13" t="s">
        <v>83</v>
      </c>
      <c r="AW157" s="13" t="s">
        <v>31</v>
      </c>
      <c r="AX157" s="13" t="s">
        <v>75</v>
      </c>
      <c r="AY157" s="173" t="s">
        <v>137</v>
      </c>
    </row>
    <row r="158" spans="2:65" s="12" customFormat="1" ht="11.25">
      <c r="B158" s="153"/>
      <c r="D158" s="154" t="s">
        <v>147</v>
      </c>
      <c r="E158" s="155" t="s">
        <v>1</v>
      </c>
      <c r="F158" s="156" t="s">
        <v>363</v>
      </c>
      <c r="H158" s="157">
        <v>44</v>
      </c>
      <c r="I158" s="158"/>
      <c r="L158" s="153"/>
      <c r="M158" s="159"/>
      <c r="T158" s="160"/>
      <c r="AT158" s="155" t="s">
        <v>147</v>
      </c>
      <c r="AU158" s="155" t="s">
        <v>145</v>
      </c>
      <c r="AV158" s="12" t="s">
        <v>145</v>
      </c>
      <c r="AW158" s="12" t="s">
        <v>31</v>
      </c>
      <c r="AX158" s="12" t="s">
        <v>83</v>
      </c>
      <c r="AY158" s="155" t="s">
        <v>137</v>
      </c>
    </row>
    <row r="159" spans="2:65" s="1" customFormat="1" ht="33" customHeight="1">
      <c r="B159" s="138"/>
      <c r="C159" s="139" t="s">
        <v>246</v>
      </c>
      <c r="D159" s="139" t="s">
        <v>140</v>
      </c>
      <c r="E159" s="140" t="s">
        <v>879</v>
      </c>
      <c r="F159" s="141" t="s">
        <v>880</v>
      </c>
      <c r="G159" s="142" t="s">
        <v>284</v>
      </c>
      <c r="H159" s="143">
        <v>44</v>
      </c>
      <c r="I159" s="144"/>
      <c r="J159" s="145">
        <f>ROUND(I159*H159,2)</f>
        <v>0</v>
      </c>
      <c r="K159" s="146"/>
      <c r="L159" s="31"/>
      <c r="M159" s="147" t="s">
        <v>1</v>
      </c>
      <c r="N159" s="148" t="s">
        <v>41</v>
      </c>
      <c r="P159" s="149">
        <f>O159*H159</f>
        <v>0</v>
      </c>
      <c r="Q159" s="149">
        <v>2.2000000000000001E-3</v>
      </c>
      <c r="R159" s="149">
        <f>Q159*H159</f>
        <v>9.6800000000000011E-2</v>
      </c>
      <c r="S159" s="149">
        <v>0</v>
      </c>
      <c r="T159" s="150">
        <f>S159*H159</f>
        <v>0</v>
      </c>
      <c r="AR159" s="151" t="s">
        <v>211</v>
      </c>
      <c r="AT159" s="151" t="s">
        <v>140</v>
      </c>
      <c r="AU159" s="151" t="s">
        <v>145</v>
      </c>
      <c r="AY159" s="16" t="s">
        <v>137</v>
      </c>
      <c r="BE159" s="152">
        <f>IF(N159="základná",J159,0)</f>
        <v>0</v>
      </c>
      <c r="BF159" s="152">
        <f>IF(N159="znížená",J159,0)</f>
        <v>0</v>
      </c>
      <c r="BG159" s="152">
        <f>IF(N159="zákl. prenesená",J159,0)</f>
        <v>0</v>
      </c>
      <c r="BH159" s="152">
        <f>IF(N159="zníž. prenesená",J159,0)</f>
        <v>0</v>
      </c>
      <c r="BI159" s="152">
        <f>IF(N159="nulová",J159,0)</f>
        <v>0</v>
      </c>
      <c r="BJ159" s="16" t="s">
        <v>145</v>
      </c>
      <c r="BK159" s="152">
        <f>ROUND(I159*H159,2)</f>
        <v>0</v>
      </c>
      <c r="BL159" s="16" t="s">
        <v>211</v>
      </c>
      <c r="BM159" s="151" t="s">
        <v>881</v>
      </c>
    </row>
    <row r="160" spans="2:65" s="13" customFormat="1" ht="11.25">
      <c r="B160" s="172"/>
      <c r="D160" s="154" t="s">
        <v>147</v>
      </c>
      <c r="E160" s="173" t="s">
        <v>1</v>
      </c>
      <c r="F160" s="174" t="s">
        <v>352</v>
      </c>
      <c r="H160" s="173" t="s">
        <v>1</v>
      </c>
      <c r="I160" s="175"/>
      <c r="L160" s="172"/>
      <c r="M160" s="176"/>
      <c r="T160" s="177"/>
      <c r="AT160" s="173" t="s">
        <v>147</v>
      </c>
      <c r="AU160" s="173" t="s">
        <v>145</v>
      </c>
      <c r="AV160" s="13" t="s">
        <v>83</v>
      </c>
      <c r="AW160" s="13" t="s">
        <v>31</v>
      </c>
      <c r="AX160" s="13" t="s">
        <v>75</v>
      </c>
      <c r="AY160" s="173" t="s">
        <v>137</v>
      </c>
    </row>
    <row r="161" spans="2:65" s="12" customFormat="1" ht="11.25">
      <c r="B161" s="153"/>
      <c r="D161" s="154" t="s">
        <v>147</v>
      </c>
      <c r="E161" s="155" t="s">
        <v>1</v>
      </c>
      <c r="F161" s="156" t="s">
        <v>363</v>
      </c>
      <c r="H161" s="157">
        <v>44</v>
      </c>
      <c r="I161" s="158"/>
      <c r="L161" s="153"/>
      <c r="M161" s="159"/>
      <c r="T161" s="160"/>
      <c r="AT161" s="155" t="s">
        <v>147</v>
      </c>
      <c r="AU161" s="155" t="s">
        <v>145</v>
      </c>
      <c r="AV161" s="12" t="s">
        <v>145</v>
      </c>
      <c r="AW161" s="12" t="s">
        <v>31</v>
      </c>
      <c r="AX161" s="12" t="s">
        <v>83</v>
      </c>
      <c r="AY161" s="155" t="s">
        <v>137</v>
      </c>
    </row>
    <row r="162" spans="2:65" s="1" customFormat="1" ht="24.2" customHeight="1">
      <c r="B162" s="138"/>
      <c r="C162" s="139" t="s">
        <v>250</v>
      </c>
      <c r="D162" s="139" t="s">
        <v>140</v>
      </c>
      <c r="E162" s="140" t="s">
        <v>359</v>
      </c>
      <c r="F162" s="141" t="s">
        <v>360</v>
      </c>
      <c r="G162" s="142" t="s">
        <v>284</v>
      </c>
      <c r="H162" s="143">
        <v>44</v>
      </c>
      <c r="I162" s="144"/>
      <c r="J162" s="145">
        <f>ROUND(I162*H162,2)</f>
        <v>0</v>
      </c>
      <c r="K162" s="146"/>
      <c r="L162" s="31"/>
      <c r="M162" s="147" t="s">
        <v>1</v>
      </c>
      <c r="N162" s="148" t="s">
        <v>41</v>
      </c>
      <c r="P162" s="149">
        <f>O162*H162</f>
        <v>0</v>
      </c>
      <c r="Q162" s="149">
        <v>1.5900000000000001E-3</v>
      </c>
      <c r="R162" s="149">
        <f>Q162*H162</f>
        <v>6.9960000000000008E-2</v>
      </c>
      <c r="S162" s="149">
        <v>0</v>
      </c>
      <c r="T162" s="150">
        <f>S162*H162</f>
        <v>0</v>
      </c>
      <c r="AR162" s="151" t="s">
        <v>211</v>
      </c>
      <c r="AT162" s="151" t="s">
        <v>140</v>
      </c>
      <c r="AU162" s="151" t="s">
        <v>145</v>
      </c>
      <c r="AY162" s="16" t="s">
        <v>137</v>
      </c>
      <c r="BE162" s="152">
        <f>IF(N162="základná",J162,0)</f>
        <v>0</v>
      </c>
      <c r="BF162" s="152">
        <f>IF(N162="znížená",J162,0)</f>
        <v>0</v>
      </c>
      <c r="BG162" s="152">
        <f>IF(N162="zákl. prenesená",J162,0)</f>
        <v>0</v>
      </c>
      <c r="BH162" s="152">
        <f>IF(N162="zníž. prenesená",J162,0)</f>
        <v>0</v>
      </c>
      <c r="BI162" s="152">
        <f>IF(N162="nulová",J162,0)</f>
        <v>0</v>
      </c>
      <c r="BJ162" s="16" t="s">
        <v>145</v>
      </c>
      <c r="BK162" s="152">
        <f>ROUND(I162*H162,2)</f>
        <v>0</v>
      </c>
      <c r="BL162" s="16" t="s">
        <v>211</v>
      </c>
      <c r="BM162" s="151" t="s">
        <v>882</v>
      </c>
    </row>
    <row r="163" spans="2:65" s="13" customFormat="1" ht="11.25">
      <c r="B163" s="172"/>
      <c r="D163" s="154" t="s">
        <v>147</v>
      </c>
      <c r="E163" s="173" t="s">
        <v>1</v>
      </c>
      <c r="F163" s="174" t="s">
        <v>362</v>
      </c>
      <c r="H163" s="173" t="s">
        <v>1</v>
      </c>
      <c r="I163" s="175"/>
      <c r="L163" s="172"/>
      <c r="M163" s="176"/>
      <c r="T163" s="177"/>
      <c r="AT163" s="173" t="s">
        <v>147</v>
      </c>
      <c r="AU163" s="173" t="s">
        <v>145</v>
      </c>
      <c r="AV163" s="13" t="s">
        <v>83</v>
      </c>
      <c r="AW163" s="13" t="s">
        <v>31</v>
      </c>
      <c r="AX163" s="13" t="s">
        <v>75</v>
      </c>
      <c r="AY163" s="173" t="s">
        <v>137</v>
      </c>
    </row>
    <row r="164" spans="2:65" s="12" customFormat="1" ht="11.25">
      <c r="B164" s="153"/>
      <c r="D164" s="154" t="s">
        <v>147</v>
      </c>
      <c r="E164" s="155" t="s">
        <v>1</v>
      </c>
      <c r="F164" s="156" t="s">
        <v>363</v>
      </c>
      <c r="H164" s="157">
        <v>44</v>
      </c>
      <c r="I164" s="158"/>
      <c r="L164" s="153"/>
      <c r="M164" s="159"/>
      <c r="T164" s="160"/>
      <c r="AT164" s="155" t="s">
        <v>147</v>
      </c>
      <c r="AU164" s="155" t="s">
        <v>145</v>
      </c>
      <c r="AV164" s="12" t="s">
        <v>145</v>
      </c>
      <c r="AW164" s="12" t="s">
        <v>31</v>
      </c>
      <c r="AX164" s="12" t="s">
        <v>83</v>
      </c>
      <c r="AY164" s="155" t="s">
        <v>137</v>
      </c>
    </row>
    <row r="165" spans="2:65" s="1" customFormat="1" ht="33" customHeight="1">
      <c r="B165" s="138"/>
      <c r="C165" s="139" t="s">
        <v>255</v>
      </c>
      <c r="D165" s="139" t="s">
        <v>140</v>
      </c>
      <c r="E165" s="140" t="s">
        <v>364</v>
      </c>
      <c r="F165" s="141" t="s">
        <v>365</v>
      </c>
      <c r="G165" s="142" t="s">
        <v>229</v>
      </c>
      <c r="H165" s="143">
        <v>6</v>
      </c>
      <c r="I165" s="144"/>
      <c r="J165" s="145">
        <f>ROUND(I165*H165,2)</f>
        <v>0</v>
      </c>
      <c r="K165" s="146"/>
      <c r="L165" s="31"/>
      <c r="M165" s="147" t="s">
        <v>1</v>
      </c>
      <c r="N165" s="148" t="s">
        <v>41</v>
      </c>
      <c r="P165" s="149">
        <f>O165*H165</f>
        <v>0</v>
      </c>
      <c r="Q165" s="149">
        <v>1.57E-3</v>
      </c>
      <c r="R165" s="149">
        <f>Q165*H165</f>
        <v>9.4199999999999996E-3</v>
      </c>
      <c r="S165" s="149">
        <v>0</v>
      </c>
      <c r="T165" s="150">
        <f>S165*H165</f>
        <v>0</v>
      </c>
      <c r="AR165" s="151" t="s">
        <v>211</v>
      </c>
      <c r="AT165" s="151" t="s">
        <v>140</v>
      </c>
      <c r="AU165" s="151" t="s">
        <v>145</v>
      </c>
      <c r="AY165" s="16" t="s">
        <v>137</v>
      </c>
      <c r="BE165" s="152">
        <f>IF(N165="základná",J165,0)</f>
        <v>0</v>
      </c>
      <c r="BF165" s="152">
        <f>IF(N165="znížená",J165,0)</f>
        <v>0</v>
      </c>
      <c r="BG165" s="152">
        <f>IF(N165="zákl. prenesená",J165,0)</f>
        <v>0</v>
      </c>
      <c r="BH165" s="152">
        <f>IF(N165="zníž. prenesená",J165,0)</f>
        <v>0</v>
      </c>
      <c r="BI165" s="152">
        <f>IF(N165="nulová",J165,0)</f>
        <v>0</v>
      </c>
      <c r="BJ165" s="16" t="s">
        <v>145</v>
      </c>
      <c r="BK165" s="152">
        <f>ROUND(I165*H165,2)</f>
        <v>0</v>
      </c>
      <c r="BL165" s="16" t="s">
        <v>211</v>
      </c>
      <c r="BM165" s="151" t="s">
        <v>883</v>
      </c>
    </row>
    <row r="166" spans="2:65" s="13" customFormat="1" ht="11.25">
      <c r="B166" s="172"/>
      <c r="D166" s="154" t="s">
        <v>147</v>
      </c>
      <c r="E166" s="173" t="s">
        <v>1</v>
      </c>
      <c r="F166" s="174" t="s">
        <v>367</v>
      </c>
      <c r="H166" s="173" t="s">
        <v>1</v>
      </c>
      <c r="I166" s="175"/>
      <c r="L166" s="172"/>
      <c r="M166" s="176"/>
      <c r="T166" s="177"/>
      <c r="AT166" s="173" t="s">
        <v>147</v>
      </c>
      <c r="AU166" s="173" t="s">
        <v>145</v>
      </c>
      <c r="AV166" s="13" t="s">
        <v>83</v>
      </c>
      <c r="AW166" s="13" t="s">
        <v>31</v>
      </c>
      <c r="AX166" s="13" t="s">
        <v>75</v>
      </c>
      <c r="AY166" s="173" t="s">
        <v>137</v>
      </c>
    </row>
    <row r="167" spans="2:65" s="12" customFormat="1" ht="11.25">
      <c r="B167" s="153"/>
      <c r="D167" s="154" t="s">
        <v>147</v>
      </c>
      <c r="E167" s="155" t="s">
        <v>1</v>
      </c>
      <c r="F167" s="156" t="s">
        <v>167</v>
      </c>
      <c r="H167" s="157">
        <v>6</v>
      </c>
      <c r="I167" s="158"/>
      <c r="L167" s="153"/>
      <c r="M167" s="159"/>
      <c r="T167" s="160"/>
      <c r="AT167" s="155" t="s">
        <v>147</v>
      </c>
      <c r="AU167" s="155" t="s">
        <v>145</v>
      </c>
      <c r="AV167" s="12" t="s">
        <v>145</v>
      </c>
      <c r="AW167" s="12" t="s">
        <v>31</v>
      </c>
      <c r="AX167" s="12" t="s">
        <v>83</v>
      </c>
      <c r="AY167" s="155" t="s">
        <v>137</v>
      </c>
    </row>
    <row r="168" spans="2:65" s="1" customFormat="1" ht="33" customHeight="1">
      <c r="B168" s="138"/>
      <c r="C168" s="139" t="s">
        <v>261</v>
      </c>
      <c r="D168" s="139" t="s">
        <v>140</v>
      </c>
      <c r="E168" s="140" t="s">
        <v>369</v>
      </c>
      <c r="F168" s="141" t="s">
        <v>370</v>
      </c>
      <c r="G168" s="142" t="s">
        <v>229</v>
      </c>
      <c r="H168" s="143">
        <v>18</v>
      </c>
      <c r="I168" s="144"/>
      <c r="J168" s="145">
        <f>ROUND(I168*H168,2)</f>
        <v>0</v>
      </c>
      <c r="K168" s="146"/>
      <c r="L168" s="31"/>
      <c r="M168" s="147" t="s">
        <v>1</v>
      </c>
      <c r="N168" s="148" t="s">
        <v>41</v>
      </c>
      <c r="P168" s="149">
        <f>O168*H168</f>
        <v>0</v>
      </c>
      <c r="Q168" s="149">
        <v>9.0000000000000006E-5</v>
      </c>
      <c r="R168" s="149">
        <f>Q168*H168</f>
        <v>1.6200000000000001E-3</v>
      </c>
      <c r="S168" s="149">
        <v>0</v>
      </c>
      <c r="T168" s="150">
        <f>S168*H168</f>
        <v>0</v>
      </c>
      <c r="AR168" s="151" t="s">
        <v>211</v>
      </c>
      <c r="AT168" s="151" t="s">
        <v>140</v>
      </c>
      <c r="AU168" s="151" t="s">
        <v>145</v>
      </c>
      <c r="AY168" s="16" t="s">
        <v>137</v>
      </c>
      <c r="BE168" s="152">
        <f>IF(N168="základná",J168,0)</f>
        <v>0</v>
      </c>
      <c r="BF168" s="152">
        <f>IF(N168="znížená",J168,0)</f>
        <v>0</v>
      </c>
      <c r="BG168" s="152">
        <f>IF(N168="zákl. prenesená",J168,0)</f>
        <v>0</v>
      </c>
      <c r="BH168" s="152">
        <f>IF(N168="zníž. prenesená",J168,0)</f>
        <v>0</v>
      </c>
      <c r="BI168" s="152">
        <f>IF(N168="nulová",J168,0)</f>
        <v>0</v>
      </c>
      <c r="BJ168" s="16" t="s">
        <v>145</v>
      </c>
      <c r="BK168" s="152">
        <f>ROUND(I168*H168,2)</f>
        <v>0</v>
      </c>
      <c r="BL168" s="16" t="s">
        <v>211</v>
      </c>
      <c r="BM168" s="151" t="s">
        <v>884</v>
      </c>
    </row>
    <row r="169" spans="2:65" s="13" customFormat="1" ht="11.25">
      <c r="B169" s="172"/>
      <c r="D169" s="154" t="s">
        <v>147</v>
      </c>
      <c r="E169" s="173" t="s">
        <v>1</v>
      </c>
      <c r="F169" s="174" t="s">
        <v>372</v>
      </c>
      <c r="H169" s="173" t="s">
        <v>1</v>
      </c>
      <c r="I169" s="175"/>
      <c r="L169" s="172"/>
      <c r="M169" s="176"/>
      <c r="T169" s="177"/>
      <c r="AT169" s="173" t="s">
        <v>147</v>
      </c>
      <c r="AU169" s="173" t="s">
        <v>145</v>
      </c>
      <c r="AV169" s="13" t="s">
        <v>83</v>
      </c>
      <c r="AW169" s="13" t="s">
        <v>31</v>
      </c>
      <c r="AX169" s="13" t="s">
        <v>75</v>
      </c>
      <c r="AY169" s="173" t="s">
        <v>137</v>
      </c>
    </row>
    <row r="170" spans="2:65" s="12" customFormat="1" ht="11.25">
      <c r="B170" s="153"/>
      <c r="D170" s="154" t="s">
        <v>147</v>
      </c>
      <c r="E170" s="155" t="s">
        <v>1</v>
      </c>
      <c r="F170" s="156" t="s">
        <v>200</v>
      </c>
      <c r="H170" s="157">
        <v>12</v>
      </c>
      <c r="I170" s="158"/>
      <c r="L170" s="153"/>
      <c r="M170" s="159"/>
      <c r="T170" s="160"/>
      <c r="AT170" s="155" t="s">
        <v>147</v>
      </c>
      <c r="AU170" s="155" t="s">
        <v>145</v>
      </c>
      <c r="AV170" s="12" t="s">
        <v>145</v>
      </c>
      <c r="AW170" s="12" t="s">
        <v>31</v>
      </c>
      <c r="AX170" s="12" t="s">
        <v>75</v>
      </c>
      <c r="AY170" s="155" t="s">
        <v>137</v>
      </c>
    </row>
    <row r="171" spans="2:65" s="13" customFormat="1" ht="11.25">
      <c r="B171" s="172"/>
      <c r="D171" s="154" t="s">
        <v>147</v>
      </c>
      <c r="E171" s="173" t="s">
        <v>1</v>
      </c>
      <c r="F171" s="174" t="s">
        <v>373</v>
      </c>
      <c r="H171" s="173" t="s">
        <v>1</v>
      </c>
      <c r="I171" s="175"/>
      <c r="L171" s="172"/>
      <c r="M171" s="176"/>
      <c r="T171" s="177"/>
      <c r="AT171" s="173" t="s">
        <v>147</v>
      </c>
      <c r="AU171" s="173" t="s">
        <v>145</v>
      </c>
      <c r="AV171" s="13" t="s">
        <v>83</v>
      </c>
      <c r="AW171" s="13" t="s">
        <v>31</v>
      </c>
      <c r="AX171" s="13" t="s">
        <v>75</v>
      </c>
      <c r="AY171" s="173" t="s">
        <v>137</v>
      </c>
    </row>
    <row r="172" spans="2:65" s="12" customFormat="1" ht="11.25">
      <c r="B172" s="153"/>
      <c r="D172" s="154" t="s">
        <v>147</v>
      </c>
      <c r="E172" s="155" t="s">
        <v>1</v>
      </c>
      <c r="F172" s="156" t="s">
        <v>167</v>
      </c>
      <c r="H172" s="157">
        <v>6</v>
      </c>
      <c r="I172" s="158"/>
      <c r="L172" s="153"/>
      <c r="M172" s="159"/>
      <c r="T172" s="160"/>
      <c r="AT172" s="155" t="s">
        <v>147</v>
      </c>
      <c r="AU172" s="155" t="s">
        <v>145</v>
      </c>
      <c r="AV172" s="12" t="s">
        <v>145</v>
      </c>
      <c r="AW172" s="12" t="s">
        <v>31</v>
      </c>
      <c r="AX172" s="12" t="s">
        <v>75</v>
      </c>
      <c r="AY172" s="155" t="s">
        <v>137</v>
      </c>
    </row>
    <row r="173" spans="2:65" s="14" customFormat="1" ht="11.25">
      <c r="B173" s="178"/>
      <c r="D173" s="154" t="s">
        <v>147</v>
      </c>
      <c r="E173" s="179" t="s">
        <v>1</v>
      </c>
      <c r="F173" s="180" t="s">
        <v>302</v>
      </c>
      <c r="H173" s="181">
        <v>18</v>
      </c>
      <c r="I173" s="182"/>
      <c r="L173" s="178"/>
      <c r="M173" s="183"/>
      <c r="T173" s="184"/>
      <c r="AT173" s="179" t="s">
        <v>147</v>
      </c>
      <c r="AU173" s="179" t="s">
        <v>145</v>
      </c>
      <c r="AV173" s="14" t="s">
        <v>144</v>
      </c>
      <c r="AW173" s="14" t="s">
        <v>31</v>
      </c>
      <c r="AX173" s="14" t="s">
        <v>83</v>
      </c>
      <c r="AY173" s="179" t="s">
        <v>137</v>
      </c>
    </row>
    <row r="174" spans="2:65" s="1" customFormat="1" ht="21.75" customHeight="1">
      <c r="B174" s="138"/>
      <c r="C174" s="161" t="s">
        <v>265</v>
      </c>
      <c r="D174" s="161" t="s">
        <v>173</v>
      </c>
      <c r="E174" s="162" t="s">
        <v>375</v>
      </c>
      <c r="F174" s="163" t="s">
        <v>376</v>
      </c>
      <c r="G174" s="164" t="s">
        <v>229</v>
      </c>
      <c r="H174" s="165">
        <v>18</v>
      </c>
      <c r="I174" s="166"/>
      <c r="J174" s="167">
        <f>ROUND(I174*H174,2)</f>
        <v>0</v>
      </c>
      <c r="K174" s="168"/>
      <c r="L174" s="169"/>
      <c r="M174" s="170" t="s">
        <v>1</v>
      </c>
      <c r="N174" s="171" t="s">
        <v>41</v>
      </c>
      <c r="P174" s="149">
        <f>O174*H174</f>
        <v>0</v>
      </c>
      <c r="Q174" s="149">
        <v>2.5000000000000001E-4</v>
      </c>
      <c r="R174" s="149">
        <f>Q174*H174</f>
        <v>4.5000000000000005E-3</v>
      </c>
      <c r="S174" s="149">
        <v>0</v>
      </c>
      <c r="T174" s="150">
        <f>S174*H174</f>
        <v>0</v>
      </c>
      <c r="AR174" s="151" t="s">
        <v>217</v>
      </c>
      <c r="AT174" s="151" t="s">
        <v>173</v>
      </c>
      <c r="AU174" s="151" t="s">
        <v>145</v>
      </c>
      <c r="AY174" s="16" t="s">
        <v>137</v>
      </c>
      <c r="BE174" s="152">
        <f>IF(N174="základná",J174,0)</f>
        <v>0</v>
      </c>
      <c r="BF174" s="152">
        <f>IF(N174="znížená",J174,0)</f>
        <v>0</v>
      </c>
      <c r="BG174" s="152">
        <f>IF(N174="zákl. prenesená",J174,0)</f>
        <v>0</v>
      </c>
      <c r="BH174" s="152">
        <f>IF(N174="zníž. prenesená",J174,0)</f>
        <v>0</v>
      </c>
      <c r="BI174" s="152">
        <f>IF(N174="nulová",J174,0)</f>
        <v>0</v>
      </c>
      <c r="BJ174" s="16" t="s">
        <v>145</v>
      </c>
      <c r="BK174" s="152">
        <f>ROUND(I174*H174,2)</f>
        <v>0</v>
      </c>
      <c r="BL174" s="16" t="s">
        <v>211</v>
      </c>
      <c r="BM174" s="151" t="s">
        <v>885</v>
      </c>
    </row>
    <row r="175" spans="2:65" s="1" customFormat="1" ht="24.2" customHeight="1">
      <c r="B175" s="138"/>
      <c r="C175" s="139" t="s">
        <v>270</v>
      </c>
      <c r="D175" s="139" t="s">
        <v>140</v>
      </c>
      <c r="E175" s="140" t="s">
        <v>379</v>
      </c>
      <c r="F175" s="141" t="s">
        <v>380</v>
      </c>
      <c r="G175" s="142" t="s">
        <v>284</v>
      </c>
      <c r="H175" s="143">
        <v>30</v>
      </c>
      <c r="I175" s="144"/>
      <c r="J175" s="145">
        <f>ROUND(I175*H175,2)</f>
        <v>0</v>
      </c>
      <c r="K175" s="146"/>
      <c r="L175" s="31"/>
      <c r="M175" s="147" t="s">
        <v>1</v>
      </c>
      <c r="N175" s="148" t="s">
        <v>41</v>
      </c>
      <c r="P175" s="149">
        <f>O175*H175</f>
        <v>0</v>
      </c>
      <c r="Q175" s="149">
        <v>2.8E-3</v>
      </c>
      <c r="R175" s="149">
        <f>Q175*H175</f>
        <v>8.4000000000000005E-2</v>
      </c>
      <c r="S175" s="149">
        <v>0</v>
      </c>
      <c r="T175" s="150">
        <f>S175*H175</f>
        <v>0</v>
      </c>
      <c r="AR175" s="151" t="s">
        <v>211</v>
      </c>
      <c r="AT175" s="151" t="s">
        <v>140</v>
      </c>
      <c r="AU175" s="151" t="s">
        <v>145</v>
      </c>
      <c r="AY175" s="16" t="s">
        <v>137</v>
      </c>
      <c r="BE175" s="152">
        <f>IF(N175="základná",J175,0)</f>
        <v>0</v>
      </c>
      <c r="BF175" s="152">
        <f>IF(N175="znížená",J175,0)</f>
        <v>0</v>
      </c>
      <c r="BG175" s="152">
        <f>IF(N175="zákl. prenesená",J175,0)</f>
        <v>0</v>
      </c>
      <c r="BH175" s="152">
        <f>IF(N175="zníž. prenesená",J175,0)</f>
        <v>0</v>
      </c>
      <c r="BI175" s="152">
        <f>IF(N175="nulová",J175,0)</f>
        <v>0</v>
      </c>
      <c r="BJ175" s="16" t="s">
        <v>145</v>
      </c>
      <c r="BK175" s="152">
        <f>ROUND(I175*H175,2)</f>
        <v>0</v>
      </c>
      <c r="BL175" s="16" t="s">
        <v>211</v>
      </c>
      <c r="BM175" s="151" t="s">
        <v>886</v>
      </c>
    </row>
    <row r="176" spans="2:65" s="13" customFormat="1" ht="11.25">
      <c r="B176" s="172"/>
      <c r="D176" s="154" t="s">
        <v>147</v>
      </c>
      <c r="E176" s="173" t="s">
        <v>1</v>
      </c>
      <c r="F176" s="174" t="s">
        <v>382</v>
      </c>
      <c r="H176" s="173" t="s">
        <v>1</v>
      </c>
      <c r="I176" s="175"/>
      <c r="L176" s="172"/>
      <c r="M176" s="176"/>
      <c r="T176" s="177"/>
      <c r="AT176" s="173" t="s">
        <v>147</v>
      </c>
      <c r="AU176" s="173" t="s">
        <v>145</v>
      </c>
      <c r="AV176" s="13" t="s">
        <v>83</v>
      </c>
      <c r="AW176" s="13" t="s">
        <v>31</v>
      </c>
      <c r="AX176" s="13" t="s">
        <v>75</v>
      </c>
      <c r="AY176" s="173" t="s">
        <v>137</v>
      </c>
    </row>
    <row r="177" spans="2:65" s="12" customFormat="1" ht="11.25">
      <c r="B177" s="153"/>
      <c r="D177" s="154" t="s">
        <v>147</v>
      </c>
      <c r="E177" s="155" t="s">
        <v>1</v>
      </c>
      <c r="F177" s="156" t="s">
        <v>288</v>
      </c>
      <c r="H177" s="157">
        <v>30</v>
      </c>
      <c r="I177" s="158"/>
      <c r="L177" s="153"/>
      <c r="M177" s="159"/>
      <c r="T177" s="160"/>
      <c r="AT177" s="155" t="s">
        <v>147</v>
      </c>
      <c r="AU177" s="155" t="s">
        <v>145</v>
      </c>
      <c r="AV177" s="12" t="s">
        <v>145</v>
      </c>
      <c r="AW177" s="12" t="s">
        <v>31</v>
      </c>
      <c r="AX177" s="12" t="s">
        <v>83</v>
      </c>
      <c r="AY177" s="155" t="s">
        <v>137</v>
      </c>
    </row>
    <row r="178" spans="2:65" s="1" customFormat="1" ht="24.2" customHeight="1">
      <c r="B178" s="138"/>
      <c r="C178" s="139" t="s">
        <v>276</v>
      </c>
      <c r="D178" s="139" t="s">
        <v>140</v>
      </c>
      <c r="E178" s="140" t="s">
        <v>384</v>
      </c>
      <c r="F178" s="141" t="s">
        <v>385</v>
      </c>
      <c r="G178" s="142" t="s">
        <v>159</v>
      </c>
      <c r="H178" s="143">
        <v>0.44900000000000001</v>
      </c>
      <c r="I178" s="144"/>
      <c r="J178" s="145">
        <f>ROUND(I178*H178,2)</f>
        <v>0</v>
      </c>
      <c r="K178" s="146"/>
      <c r="L178" s="31"/>
      <c r="M178" s="147" t="s">
        <v>1</v>
      </c>
      <c r="N178" s="148" t="s">
        <v>41</v>
      </c>
      <c r="P178" s="149">
        <f>O178*H178</f>
        <v>0</v>
      </c>
      <c r="Q178" s="149">
        <v>0</v>
      </c>
      <c r="R178" s="149">
        <f>Q178*H178</f>
        <v>0</v>
      </c>
      <c r="S178" s="149">
        <v>0</v>
      </c>
      <c r="T178" s="150">
        <f>S178*H178</f>
        <v>0</v>
      </c>
      <c r="AR178" s="151" t="s">
        <v>211</v>
      </c>
      <c r="AT178" s="151" t="s">
        <v>140</v>
      </c>
      <c r="AU178" s="151" t="s">
        <v>145</v>
      </c>
      <c r="AY178" s="16" t="s">
        <v>137</v>
      </c>
      <c r="BE178" s="152">
        <f>IF(N178="základná",J178,0)</f>
        <v>0</v>
      </c>
      <c r="BF178" s="152">
        <f>IF(N178="znížená",J178,0)</f>
        <v>0</v>
      </c>
      <c r="BG178" s="152">
        <f>IF(N178="zákl. prenesená",J178,0)</f>
        <v>0</v>
      </c>
      <c r="BH178" s="152">
        <f>IF(N178="zníž. prenesená",J178,0)</f>
        <v>0</v>
      </c>
      <c r="BI178" s="152">
        <f>IF(N178="nulová",J178,0)</f>
        <v>0</v>
      </c>
      <c r="BJ178" s="16" t="s">
        <v>145</v>
      </c>
      <c r="BK178" s="152">
        <f>ROUND(I178*H178,2)</f>
        <v>0</v>
      </c>
      <c r="BL178" s="16" t="s">
        <v>211</v>
      </c>
      <c r="BM178" s="151" t="s">
        <v>887</v>
      </c>
    </row>
    <row r="179" spans="2:65" s="11" customFormat="1" ht="25.9" customHeight="1">
      <c r="B179" s="126"/>
      <c r="D179" s="127" t="s">
        <v>74</v>
      </c>
      <c r="E179" s="128" t="s">
        <v>173</v>
      </c>
      <c r="F179" s="128" t="s">
        <v>393</v>
      </c>
      <c r="I179" s="129"/>
      <c r="J179" s="130">
        <f>BK179</f>
        <v>0</v>
      </c>
      <c r="L179" s="126"/>
      <c r="M179" s="131"/>
      <c r="P179" s="132">
        <f>P180+P204</f>
        <v>0</v>
      </c>
      <c r="R179" s="132">
        <f>R180+R204</f>
        <v>8.412E-2</v>
      </c>
      <c r="T179" s="133">
        <f>T180+T204</f>
        <v>0</v>
      </c>
      <c r="AR179" s="127" t="s">
        <v>138</v>
      </c>
      <c r="AT179" s="134" t="s">
        <v>74</v>
      </c>
      <c r="AU179" s="134" t="s">
        <v>75</v>
      </c>
      <c r="AY179" s="127" t="s">
        <v>137</v>
      </c>
      <c r="BK179" s="135">
        <f>BK180+BK204</f>
        <v>0</v>
      </c>
    </row>
    <row r="180" spans="2:65" s="11" customFormat="1" ht="22.9" customHeight="1">
      <c r="B180" s="126"/>
      <c r="D180" s="127" t="s">
        <v>74</v>
      </c>
      <c r="E180" s="136" t="s">
        <v>394</v>
      </c>
      <c r="F180" s="136" t="s">
        <v>395</v>
      </c>
      <c r="I180" s="129"/>
      <c r="J180" s="137">
        <f>BK180</f>
        <v>0</v>
      </c>
      <c r="L180" s="126"/>
      <c r="M180" s="131"/>
      <c r="P180" s="132">
        <f>SUM(P181:P203)</f>
        <v>0</v>
      </c>
      <c r="R180" s="132">
        <f>SUM(R181:R203)</f>
        <v>8.412E-2</v>
      </c>
      <c r="T180" s="133">
        <f>SUM(T181:T203)</f>
        <v>0</v>
      </c>
      <c r="AR180" s="127" t="s">
        <v>138</v>
      </c>
      <c r="AT180" s="134" t="s">
        <v>74</v>
      </c>
      <c r="AU180" s="134" t="s">
        <v>83</v>
      </c>
      <c r="AY180" s="127" t="s">
        <v>137</v>
      </c>
      <c r="BK180" s="135">
        <f>SUM(BK181:BK203)</f>
        <v>0</v>
      </c>
    </row>
    <row r="181" spans="2:65" s="1" customFormat="1" ht="21.75" customHeight="1">
      <c r="B181" s="138"/>
      <c r="C181" s="139" t="s">
        <v>281</v>
      </c>
      <c r="D181" s="139" t="s">
        <v>140</v>
      </c>
      <c r="E181" s="140" t="s">
        <v>397</v>
      </c>
      <c r="F181" s="141" t="s">
        <v>398</v>
      </c>
      <c r="G181" s="142" t="s">
        <v>284</v>
      </c>
      <c r="H181" s="143">
        <v>195</v>
      </c>
      <c r="I181" s="144"/>
      <c r="J181" s="145">
        <f t="shared" ref="J181:J203" si="10">ROUND(I181*H181,2)</f>
        <v>0</v>
      </c>
      <c r="K181" s="146"/>
      <c r="L181" s="31"/>
      <c r="M181" s="147" t="s">
        <v>1</v>
      </c>
      <c r="N181" s="148" t="s">
        <v>41</v>
      </c>
      <c r="P181" s="149">
        <f t="shared" ref="P181:P203" si="11">O181*H181</f>
        <v>0</v>
      </c>
      <c r="Q181" s="149">
        <v>0</v>
      </c>
      <c r="R181" s="149">
        <f t="shared" ref="R181:R203" si="12">Q181*H181</f>
        <v>0</v>
      </c>
      <c r="S181" s="149">
        <v>0</v>
      </c>
      <c r="T181" s="150">
        <f t="shared" ref="T181:T203" si="13">S181*H181</f>
        <v>0</v>
      </c>
      <c r="AR181" s="151" t="s">
        <v>399</v>
      </c>
      <c r="AT181" s="151" t="s">
        <v>140</v>
      </c>
      <c r="AU181" s="151" t="s">
        <v>145</v>
      </c>
      <c r="AY181" s="16" t="s">
        <v>137</v>
      </c>
      <c r="BE181" s="152">
        <f t="shared" ref="BE181:BE203" si="14">IF(N181="základná",J181,0)</f>
        <v>0</v>
      </c>
      <c r="BF181" s="152">
        <f t="shared" ref="BF181:BF203" si="15">IF(N181="znížená",J181,0)</f>
        <v>0</v>
      </c>
      <c r="BG181" s="152">
        <f t="shared" ref="BG181:BG203" si="16">IF(N181="zákl. prenesená",J181,0)</f>
        <v>0</v>
      </c>
      <c r="BH181" s="152">
        <f t="shared" ref="BH181:BH203" si="17">IF(N181="zníž. prenesená",J181,0)</f>
        <v>0</v>
      </c>
      <c r="BI181" s="152">
        <f t="shared" ref="BI181:BI203" si="18">IF(N181="nulová",J181,0)</f>
        <v>0</v>
      </c>
      <c r="BJ181" s="16" t="s">
        <v>145</v>
      </c>
      <c r="BK181" s="152">
        <f t="shared" ref="BK181:BK203" si="19">ROUND(I181*H181,2)</f>
        <v>0</v>
      </c>
      <c r="BL181" s="16" t="s">
        <v>399</v>
      </c>
      <c r="BM181" s="151" t="s">
        <v>888</v>
      </c>
    </row>
    <row r="182" spans="2:65" s="1" customFormat="1" ht="16.5" customHeight="1">
      <c r="B182" s="138"/>
      <c r="C182" s="161" t="s">
        <v>288</v>
      </c>
      <c r="D182" s="161" t="s">
        <v>173</v>
      </c>
      <c r="E182" s="162" t="s">
        <v>402</v>
      </c>
      <c r="F182" s="163" t="s">
        <v>403</v>
      </c>
      <c r="G182" s="164" t="s">
        <v>229</v>
      </c>
      <c r="H182" s="165">
        <v>90</v>
      </c>
      <c r="I182" s="166"/>
      <c r="J182" s="167">
        <f t="shared" si="10"/>
        <v>0</v>
      </c>
      <c r="K182" s="168"/>
      <c r="L182" s="169"/>
      <c r="M182" s="170" t="s">
        <v>1</v>
      </c>
      <c r="N182" s="171" t="s">
        <v>41</v>
      </c>
      <c r="P182" s="149">
        <f t="shared" si="11"/>
        <v>0</v>
      </c>
      <c r="Q182" s="149">
        <v>0</v>
      </c>
      <c r="R182" s="149">
        <f t="shared" si="12"/>
        <v>0</v>
      </c>
      <c r="S182" s="149">
        <v>0</v>
      </c>
      <c r="T182" s="150">
        <f t="shared" si="13"/>
        <v>0</v>
      </c>
      <c r="AR182" s="151" t="s">
        <v>404</v>
      </c>
      <c r="AT182" s="151" t="s">
        <v>173</v>
      </c>
      <c r="AU182" s="151" t="s">
        <v>145</v>
      </c>
      <c r="AY182" s="16" t="s">
        <v>137</v>
      </c>
      <c r="BE182" s="152">
        <f t="shared" si="14"/>
        <v>0</v>
      </c>
      <c r="BF182" s="152">
        <f t="shared" si="15"/>
        <v>0</v>
      </c>
      <c r="BG182" s="152">
        <f t="shared" si="16"/>
        <v>0</v>
      </c>
      <c r="BH182" s="152">
        <f t="shared" si="17"/>
        <v>0</v>
      </c>
      <c r="BI182" s="152">
        <f t="shared" si="18"/>
        <v>0</v>
      </c>
      <c r="BJ182" s="16" t="s">
        <v>145</v>
      </c>
      <c r="BK182" s="152">
        <f t="shared" si="19"/>
        <v>0</v>
      </c>
      <c r="BL182" s="16" t="s">
        <v>399</v>
      </c>
      <c r="BM182" s="151" t="s">
        <v>889</v>
      </c>
    </row>
    <row r="183" spans="2:65" s="1" customFormat="1" ht="16.5" customHeight="1">
      <c r="B183" s="138"/>
      <c r="C183" s="161" t="s">
        <v>294</v>
      </c>
      <c r="D183" s="161" t="s">
        <v>173</v>
      </c>
      <c r="E183" s="162" t="s">
        <v>407</v>
      </c>
      <c r="F183" s="163" t="s">
        <v>408</v>
      </c>
      <c r="G183" s="164" t="s">
        <v>229</v>
      </c>
      <c r="H183" s="165">
        <v>88</v>
      </c>
      <c r="I183" s="166"/>
      <c r="J183" s="167">
        <f t="shared" si="10"/>
        <v>0</v>
      </c>
      <c r="K183" s="168"/>
      <c r="L183" s="169"/>
      <c r="M183" s="170" t="s">
        <v>1</v>
      </c>
      <c r="N183" s="171" t="s">
        <v>41</v>
      </c>
      <c r="P183" s="149">
        <f t="shared" si="11"/>
        <v>0</v>
      </c>
      <c r="Q183" s="149">
        <v>0</v>
      </c>
      <c r="R183" s="149">
        <f t="shared" si="12"/>
        <v>0</v>
      </c>
      <c r="S183" s="149">
        <v>0</v>
      </c>
      <c r="T183" s="150">
        <f t="shared" si="13"/>
        <v>0</v>
      </c>
      <c r="AR183" s="151" t="s">
        <v>404</v>
      </c>
      <c r="AT183" s="151" t="s">
        <v>173</v>
      </c>
      <c r="AU183" s="151" t="s">
        <v>145</v>
      </c>
      <c r="AY183" s="16" t="s">
        <v>137</v>
      </c>
      <c r="BE183" s="152">
        <f t="shared" si="14"/>
        <v>0</v>
      </c>
      <c r="BF183" s="152">
        <f t="shared" si="15"/>
        <v>0</v>
      </c>
      <c r="BG183" s="152">
        <f t="shared" si="16"/>
        <v>0</v>
      </c>
      <c r="BH183" s="152">
        <f t="shared" si="17"/>
        <v>0</v>
      </c>
      <c r="BI183" s="152">
        <f t="shared" si="18"/>
        <v>0</v>
      </c>
      <c r="BJ183" s="16" t="s">
        <v>145</v>
      </c>
      <c r="BK183" s="152">
        <f t="shared" si="19"/>
        <v>0</v>
      </c>
      <c r="BL183" s="16" t="s">
        <v>399</v>
      </c>
      <c r="BM183" s="151" t="s">
        <v>890</v>
      </c>
    </row>
    <row r="184" spans="2:65" s="1" customFormat="1" ht="24.2" customHeight="1">
      <c r="B184" s="138"/>
      <c r="C184" s="161" t="s">
        <v>217</v>
      </c>
      <c r="D184" s="161" t="s">
        <v>173</v>
      </c>
      <c r="E184" s="162" t="s">
        <v>411</v>
      </c>
      <c r="F184" s="163" t="s">
        <v>412</v>
      </c>
      <c r="G184" s="164" t="s">
        <v>413</v>
      </c>
      <c r="H184" s="165">
        <v>74.099999999999994</v>
      </c>
      <c r="I184" s="166"/>
      <c r="J184" s="167">
        <f t="shared" si="10"/>
        <v>0</v>
      </c>
      <c r="K184" s="168"/>
      <c r="L184" s="169"/>
      <c r="M184" s="170" t="s">
        <v>1</v>
      </c>
      <c r="N184" s="171" t="s">
        <v>41</v>
      </c>
      <c r="P184" s="149">
        <f t="shared" si="11"/>
        <v>0</v>
      </c>
      <c r="Q184" s="149">
        <v>1E-3</v>
      </c>
      <c r="R184" s="149">
        <f t="shared" si="12"/>
        <v>7.4099999999999999E-2</v>
      </c>
      <c r="S184" s="149">
        <v>0</v>
      </c>
      <c r="T184" s="150">
        <f t="shared" si="13"/>
        <v>0</v>
      </c>
      <c r="AR184" s="151" t="s">
        <v>404</v>
      </c>
      <c r="AT184" s="151" t="s">
        <v>173</v>
      </c>
      <c r="AU184" s="151" t="s">
        <v>145</v>
      </c>
      <c r="AY184" s="16" t="s">
        <v>137</v>
      </c>
      <c r="BE184" s="152">
        <f t="shared" si="14"/>
        <v>0</v>
      </c>
      <c r="BF184" s="152">
        <f t="shared" si="15"/>
        <v>0</v>
      </c>
      <c r="BG184" s="152">
        <f t="shared" si="16"/>
        <v>0</v>
      </c>
      <c r="BH184" s="152">
        <f t="shared" si="17"/>
        <v>0</v>
      </c>
      <c r="BI184" s="152">
        <f t="shared" si="18"/>
        <v>0</v>
      </c>
      <c r="BJ184" s="16" t="s">
        <v>145</v>
      </c>
      <c r="BK184" s="152">
        <f t="shared" si="19"/>
        <v>0</v>
      </c>
      <c r="BL184" s="16" t="s">
        <v>399</v>
      </c>
      <c r="BM184" s="151" t="s">
        <v>891</v>
      </c>
    </row>
    <row r="185" spans="2:65" s="1" customFormat="1" ht="21.75" customHeight="1">
      <c r="B185" s="138"/>
      <c r="C185" s="139" t="s">
        <v>308</v>
      </c>
      <c r="D185" s="139" t="s">
        <v>140</v>
      </c>
      <c r="E185" s="140" t="s">
        <v>528</v>
      </c>
      <c r="F185" s="141" t="s">
        <v>529</v>
      </c>
      <c r="G185" s="142" t="s">
        <v>284</v>
      </c>
      <c r="H185" s="143">
        <v>24</v>
      </c>
      <c r="I185" s="144"/>
      <c r="J185" s="145">
        <f t="shared" si="10"/>
        <v>0</v>
      </c>
      <c r="K185" s="146"/>
      <c r="L185" s="31"/>
      <c r="M185" s="147" t="s">
        <v>1</v>
      </c>
      <c r="N185" s="148" t="s">
        <v>41</v>
      </c>
      <c r="P185" s="149">
        <f t="shared" si="11"/>
        <v>0</v>
      </c>
      <c r="Q185" s="149">
        <v>0</v>
      </c>
      <c r="R185" s="149">
        <f t="shared" si="12"/>
        <v>0</v>
      </c>
      <c r="S185" s="149">
        <v>0</v>
      </c>
      <c r="T185" s="150">
        <f t="shared" si="13"/>
        <v>0</v>
      </c>
      <c r="AR185" s="151" t="s">
        <v>399</v>
      </c>
      <c r="AT185" s="151" t="s">
        <v>140</v>
      </c>
      <c r="AU185" s="151" t="s">
        <v>145</v>
      </c>
      <c r="AY185" s="16" t="s">
        <v>137</v>
      </c>
      <c r="BE185" s="152">
        <f t="shared" si="14"/>
        <v>0</v>
      </c>
      <c r="BF185" s="152">
        <f t="shared" si="15"/>
        <v>0</v>
      </c>
      <c r="BG185" s="152">
        <f t="shared" si="16"/>
        <v>0</v>
      </c>
      <c r="BH185" s="152">
        <f t="shared" si="17"/>
        <v>0</v>
      </c>
      <c r="BI185" s="152">
        <f t="shared" si="18"/>
        <v>0</v>
      </c>
      <c r="BJ185" s="16" t="s">
        <v>145</v>
      </c>
      <c r="BK185" s="152">
        <f t="shared" si="19"/>
        <v>0</v>
      </c>
      <c r="BL185" s="16" t="s">
        <v>399</v>
      </c>
      <c r="BM185" s="151" t="s">
        <v>892</v>
      </c>
    </row>
    <row r="186" spans="2:65" s="1" customFormat="1" ht="24.2" customHeight="1">
      <c r="B186" s="138"/>
      <c r="C186" s="161" t="s">
        <v>312</v>
      </c>
      <c r="D186" s="161" t="s">
        <v>173</v>
      </c>
      <c r="E186" s="162" t="s">
        <v>411</v>
      </c>
      <c r="F186" s="163" t="s">
        <v>412</v>
      </c>
      <c r="G186" s="164" t="s">
        <v>413</v>
      </c>
      <c r="H186" s="165">
        <v>9.1199999999999992</v>
      </c>
      <c r="I186" s="166"/>
      <c r="J186" s="167">
        <f t="shared" si="10"/>
        <v>0</v>
      </c>
      <c r="K186" s="168"/>
      <c r="L186" s="169"/>
      <c r="M186" s="170" t="s">
        <v>1</v>
      </c>
      <c r="N186" s="171" t="s">
        <v>41</v>
      </c>
      <c r="P186" s="149">
        <f t="shared" si="11"/>
        <v>0</v>
      </c>
      <c r="Q186" s="149">
        <v>1E-3</v>
      </c>
      <c r="R186" s="149">
        <f t="shared" si="12"/>
        <v>9.1199999999999996E-3</v>
      </c>
      <c r="S186" s="149">
        <v>0</v>
      </c>
      <c r="T186" s="150">
        <f t="shared" si="13"/>
        <v>0</v>
      </c>
      <c r="AR186" s="151" t="s">
        <v>404</v>
      </c>
      <c r="AT186" s="151" t="s">
        <v>173</v>
      </c>
      <c r="AU186" s="151" t="s">
        <v>145</v>
      </c>
      <c r="AY186" s="16" t="s">
        <v>137</v>
      </c>
      <c r="BE186" s="152">
        <f t="shared" si="14"/>
        <v>0</v>
      </c>
      <c r="BF186" s="152">
        <f t="shared" si="15"/>
        <v>0</v>
      </c>
      <c r="BG186" s="152">
        <f t="shared" si="16"/>
        <v>0</v>
      </c>
      <c r="BH186" s="152">
        <f t="shared" si="17"/>
        <v>0</v>
      </c>
      <c r="BI186" s="152">
        <f t="shared" si="18"/>
        <v>0</v>
      </c>
      <c r="BJ186" s="16" t="s">
        <v>145</v>
      </c>
      <c r="BK186" s="152">
        <f t="shared" si="19"/>
        <v>0</v>
      </c>
      <c r="BL186" s="16" t="s">
        <v>399</v>
      </c>
      <c r="BM186" s="151" t="s">
        <v>893</v>
      </c>
    </row>
    <row r="187" spans="2:65" s="1" customFormat="1" ht="16.5" customHeight="1">
      <c r="B187" s="138"/>
      <c r="C187" s="161" t="s">
        <v>317</v>
      </c>
      <c r="D187" s="161" t="s">
        <v>173</v>
      </c>
      <c r="E187" s="162" t="s">
        <v>532</v>
      </c>
      <c r="F187" s="163" t="s">
        <v>533</v>
      </c>
      <c r="G187" s="164" t="s">
        <v>229</v>
      </c>
      <c r="H187" s="165">
        <v>24</v>
      </c>
      <c r="I187" s="166"/>
      <c r="J187" s="167">
        <f t="shared" si="10"/>
        <v>0</v>
      </c>
      <c r="K187" s="168"/>
      <c r="L187" s="169"/>
      <c r="M187" s="170" t="s">
        <v>1</v>
      </c>
      <c r="N187" s="171" t="s">
        <v>41</v>
      </c>
      <c r="P187" s="149">
        <f t="shared" si="11"/>
        <v>0</v>
      </c>
      <c r="Q187" s="149">
        <v>0</v>
      </c>
      <c r="R187" s="149">
        <f t="shared" si="12"/>
        <v>0</v>
      </c>
      <c r="S187" s="149">
        <v>0</v>
      </c>
      <c r="T187" s="150">
        <f t="shared" si="13"/>
        <v>0</v>
      </c>
      <c r="AR187" s="151" t="s">
        <v>404</v>
      </c>
      <c r="AT187" s="151" t="s">
        <v>173</v>
      </c>
      <c r="AU187" s="151" t="s">
        <v>145</v>
      </c>
      <c r="AY187" s="16" t="s">
        <v>137</v>
      </c>
      <c r="BE187" s="152">
        <f t="shared" si="14"/>
        <v>0</v>
      </c>
      <c r="BF187" s="152">
        <f t="shared" si="15"/>
        <v>0</v>
      </c>
      <c r="BG187" s="152">
        <f t="shared" si="16"/>
        <v>0</v>
      </c>
      <c r="BH187" s="152">
        <f t="shared" si="17"/>
        <v>0</v>
      </c>
      <c r="BI187" s="152">
        <f t="shared" si="18"/>
        <v>0</v>
      </c>
      <c r="BJ187" s="16" t="s">
        <v>145</v>
      </c>
      <c r="BK187" s="152">
        <f t="shared" si="19"/>
        <v>0</v>
      </c>
      <c r="BL187" s="16" t="s">
        <v>399</v>
      </c>
      <c r="BM187" s="151" t="s">
        <v>894</v>
      </c>
    </row>
    <row r="188" spans="2:65" s="1" customFormat="1" ht="16.5" customHeight="1">
      <c r="B188" s="138"/>
      <c r="C188" s="161" t="s">
        <v>321</v>
      </c>
      <c r="D188" s="161" t="s">
        <v>173</v>
      </c>
      <c r="E188" s="162" t="s">
        <v>535</v>
      </c>
      <c r="F188" s="163" t="s">
        <v>441</v>
      </c>
      <c r="G188" s="164" t="s">
        <v>229</v>
      </c>
      <c r="H188" s="165">
        <v>12</v>
      </c>
      <c r="I188" s="166"/>
      <c r="J188" s="167">
        <f t="shared" si="10"/>
        <v>0</v>
      </c>
      <c r="K188" s="168"/>
      <c r="L188" s="169"/>
      <c r="M188" s="170" t="s">
        <v>1</v>
      </c>
      <c r="N188" s="171" t="s">
        <v>41</v>
      </c>
      <c r="P188" s="149">
        <f t="shared" si="11"/>
        <v>0</v>
      </c>
      <c r="Q188" s="149">
        <v>0</v>
      </c>
      <c r="R188" s="149">
        <f t="shared" si="12"/>
        <v>0</v>
      </c>
      <c r="S188" s="149">
        <v>0</v>
      </c>
      <c r="T188" s="150">
        <f t="shared" si="13"/>
        <v>0</v>
      </c>
      <c r="AR188" s="151" t="s">
        <v>404</v>
      </c>
      <c r="AT188" s="151" t="s">
        <v>173</v>
      </c>
      <c r="AU188" s="151" t="s">
        <v>145</v>
      </c>
      <c r="AY188" s="16" t="s">
        <v>137</v>
      </c>
      <c r="BE188" s="152">
        <f t="shared" si="14"/>
        <v>0</v>
      </c>
      <c r="BF188" s="152">
        <f t="shared" si="15"/>
        <v>0</v>
      </c>
      <c r="BG188" s="152">
        <f t="shared" si="16"/>
        <v>0</v>
      </c>
      <c r="BH188" s="152">
        <f t="shared" si="17"/>
        <v>0</v>
      </c>
      <c r="BI188" s="152">
        <f t="shared" si="18"/>
        <v>0</v>
      </c>
      <c r="BJ188" s="16" t="s">
        <v>145</v>
      </c>
      <c r="BK188" s="152">
        <f t="shared" si="19"/>
        <v>0</v>
      </c>
      <c r="BL188" s="16" t="s">
        <v>399</v>
      </c>
      <c r="BM188" s="151" t="s">
        <v>895</v>
      </c>
    </row>
    <row r="189" spans="2:65" s="1" customFormat="1" ht="16.5" customHeight="1">
      <c r="B189" s="138"/>
      <c r="C189" s="139" t="s">
        <v>327</v>
      </c>
      <c r="D189" s="139" t="s">
        <v>140</v>
      </c>
      <c r="E189" s="140" t="s">
        <v>436</v>
      </c>
      <c r="F189" s="141" t="s">
        <v>437</v>
      </c>
      <c r="G189" s="142" t="s">
        <v>229</v>
      </c>
      <c r="H189" s="143">
        <v>62</v>
      </c>
      <c r="I189" s="144"/>
      <c r="J189" s="145">
        <f t="shared" si="10"/>
        <v>0</v>
      </c>
      <c r="K189" s="146"/>
      <c r="L189" s="31"/>
      <c r="M189" s="147" t="s">
        <v>1</v>
      </c>
      <c r="N189" s="148" t="s">
        <v>41</v>
      </c>
      <c r="P189" s="149">
        <f t="shared" si="11"/>
        <v>0</v>
      </c>
      <c r="Q189" s="149">
        <v>0</v>
      </c>
      <c r="R189" s="149">
        <f t="shared" si="12"/>
        <v>0</v>
      </c>
      <c r="S189" s="149">
        <v>0</v>
      </c>
      <c r="T189" s="150">
        <f t="shared" si="13"/>
        <v>0</v>
      </c>
      <c r="AR189" s="151" t="s">
        <v>399</v>
      </c>
      <c r="AT189" s="151" t="s">
        <v>140</v>
      </c>
      <c r="AU189" s="151" t="s">
        <v>145</v>
      </c>
      <c r="AY189" s="16" t="s">
        <v>137</v>
      </c>
      <c r="BE189" s="152">
        <f t="shared" si="14"/>
        <v>0</v>
      </c>
      <c r="BF189" s="152">
        <f t="shared" si="15"/>
        <v>0</v>
      </c>
      <c r="BG189" s="152">
        <f t="shared" si="16"/>
        <v>0</v>
      </c>
      <c r="BH189" s="152">
        <f t="shared" si="17"/>
        <v>0</v>
      </c>
      <c r="BI189" s="152">
        <f t="shared" si="18"/>
        <v>0</v>
      </c>
      <c r="BJ189" s="16" t="s">
        <v>145</v>
      </c>
      <c r="BK189" s="152">
        <f t="shared" si="19"/>
        <v>0</v>
      </c>
      <c r="BL189" s="16" t="s">
        <v>399</v>
      </c>
      <c r="BM189" s="151" t="s">
        <v>896</v>
      </c>
    </row>
    <row r="190" spans="2:65" s="1" customFormat="1" ht="16.5" customHeight="1">
      <c r="B190" s="138"/>
      <c r="C190" s="161" t="s">
        <v>333</v>
      </c>
      <c r="D190" s="161" t="s">
        <v>173</v>
      </c>
      <c r="E190" s="162" t="s">
        <v>440</v>
      </c>
      <c r="F190" s="163" t="s">
        <v>441</v>
      </c>
      <c r="G190" s="164" t="s">
        <v>229</v>
      </c>
      <c r="H190" s="165">
        <v>62</v>
      </c>
      <c r="I190" s="166"/>
      <c r="J190" s="167">
        <f t="shared" si="10"/>
        <v>0</v>
      </c>
      <c r="K190" s="168"/>
      <c r="L190" s="169"/>
      <c r="M190" s="170" t="s">
        <v>1</v>
      </c>
      <c r="N190" s="171" t="s">
        <v>41</v>
      </c>
      <c r="P190" s="149">
        <f t="shared" si="11"/>
        <v>0</v>
      </c>
      <c r="Q190" s="149">
        <v>0</v>
      </c>
      <c r="R190" s="149">
        <f t="shared" si="12"/>
        <v>0</v>
      </c>
      <c r="S190" s="149">
        <v>0</v>
      </c>
      <c r="T190" s="150">
        <f t="shared" si="13"/>
        <v>0</v>
      </c>
      <c r="AR190" s="151" t="s">
        <v>404</v>
      </c>
      <c r="AT190" s="151" t="s">
        <v>173</v>
      </c>
      <c r="AU190" s="151" t="s">
        <v>145</v>
      </c>
      <c r="AY190" s="16" t="s">
        <v>137</v>
      </c>
      <c r="BE190" s="152">
        <f t="shared" si="14"/>
        <v>0</v>
      </c>
      <c r="BF190" s="152">
        <f t="shared" si="15"/>
        <v>0</v>
      </c>
      <c r="BG190" s="152">
        <f t="shared" si="16"/>
        <v>0</v>
      </c>
      <c r="BH190" s="152">
        <f t="shared" si="17"/>
        <v>0</v>
      </c>
      <c r="BI190" s="152">
        <f t="shared" si="18"/>
        <v>0</v>
      </c>
      <c r="BJ190" s="16" t="s">
        <v>145</v>
      </c>
      <c r="BK190" s="152">
        <f t="shared" si="19"/>
        <v>0</v>
      </c>
      <c r="BL190" s="16" t="s">
        <v>399</v>
      </c>
      <c r="BM190" s="151" t="s">
        <v>897</v>
      </c>
    </row>
    <row r="191" spans="2:65" s="1" customFormat="1" ht="24.2" customHeight="1">
      <c r="B191" s="138"/>
      <c r="C191" s="139" t="s">
        <v>338</v>
      </c>
      <c r="D191" s="139" t="s">
        <v>140</v>
      </c>
      <c r="E191" s="140" t="s">
        <v>444</v>
      </c>
      <c r="F191" s="141" t="s">
        <v>445</v>
      </c>
      <c r="G191" s="142" t="s">
        <v>229</v>
      </c>
      <c r="H191" s="143">
        <v>12</v>
      </c>
      <c r="I191" s="144"/>
      <c r="J191" s="145">
        <f t="shared" si="10"/>
        <v>0</v>
      </c>
      <c r="K191" s="146"/>
      <c r="L191" s="31"/>
      <c r="M191" s="147" t="s">
        <v>1</v>
      </c>
      <c r="N191" s="148" t="s">
        <v>41</v>
      </c>
      <c r="P191" s="149">
        <f t="shared" si="11"/>
        <v>0</v>
      </c>
      <c r="Q191" s="149">
        <v>0</v>
      </c>
      <c r="R191" s="149">
        <f t="shared" si="12"/>
        <v>0</v>
      </c>
      <c r="S191" s="149">
        <v>0</v>
      </c>
      <c r="T191" s="150">
        <f t="shared" si="13"/>
        <v>0</v>
      </c>
      <c r="AR191" s="151" t="s">
        <v>399</v>
      </c>
      <c r="AT191" s="151" t="s">
        <v>140</v>
      </c>
      <c r="AU191" s="151" t="s">
        <v>145</v>
      </c>
      <c r="AY191" s="16" t="s">
        <v>137</v>
      </c>
      <c r="BE191" s="152">
        <f t="shared" si="14"/>
        <v>0</v>
      </c>
      <c r="BF191" s="152">
        <f t="shared" si="15"/>
        <v>0</v>
      </c>
      <c r="BG191" s="152">
        <f t="shared" si="16"/>
        <v>0</v>
      </c>
      <c r="BH191" s="152">
        <f t="shared" si="17"/>
        <v>0</v>
      </c>
      <c r="BI191" s="152">
        <f t="shared" si="18"/>
        <v>0</v>
      </c>
      <c r="BJ191" s="16" t="s">
        <v>145</v>
      </c>
      <c r="BK191" s="152">
        <f t="shared" si="19"/>
        <v>0</v>
      </c>
      <c r="BL191" s="16" t="s">
        <v>399</v>
      </c>
      <c r="BM191" s="151" t="s">
        <v>898</v>
      </c>
    </row>
    <row r="192" spans="2:65" s="1" customFormat="1" ht="16.5" customHeight="1">
      <c r="B192" s="138"/>
      <c r="C192" s="161" t="s">
        <v>342</v>
      </c>
      <c r="D192" s="161" t="s">
        <v>173</v>
      </c>
      <c r="E192" s="162" t="s">
        <v>547</v>
      </c>
      <c r="F192" s="163" t="s">
        <v>548</v>
      </c>
      <c r="G192" s="164" t="s">
        <v>229</v>
      </c>
      <c r="H192" s="165">
        <v>6</v>
      </c>
      <c r="I192" s="166"/>
      <c r="J192" s="167">
        <f t="shared" si="10"/>
        <v>0</v>
      </c>
      <c r="K192" s="168"/>
      <c r="L192" s="169"/>
      <c r="M192" s="170" t="s">
        <v>1</v>
      </c>
      <c r="N192" s="171" t="s">
        <v>41</v>
      </c>
      <c r="P192" s="149">
        <f t="shared" si="11"/>
        <v>0</v>
      </c>
      <c r="Q192" s="149">
        <v>0</v>
      </c>
      <c r="R192" s="149">
        <f t="shared" si="12"/>
        <v>0</v>
      </c>
      <c r="S192" s="149">
        <v>0</v>
      </c>
      <c r="T192" s="150">
        <f t="shared" si="13"/>
        <v>0</v>
      </c>
      <c r="AR192" s="151" t="s">
        <v>404</v>
      </c>
      <c r="AT192" s="151" t="s">
        <v>173</v>
      </c>
      <c r="AU192" s="151" t="s">
        <v>145</v>
      </c>
      <c r="AY192" s="16" t="s">
        <v>137</v>
      </c>
      <c r="BE192" s="152">
        <f t="shared" si="14"/>
        <v>0</v>
      </c>
      <c r="BF192" s="152">
        <f t="shared" si="15"/>
        <v>0</v>
      </c>
      <c r="BG192" s="152">
        <f t="shared" si="16"/>
        <v>0</v>
      </c>
      <c r="BH192" s="152">
        <f t="shared" si="17"/>
        <v>0</v>
      </c>
      <c r="BI192" s="152">
        <f t="shared" si="18"/>
        <v>0</v>
      </c>
      <c r="BJ192" s="16" t="s">
        <v>145</v>
      </c>
      <c r="BK192" s="152">
        <f t="shared" si="19"/>
        <v>0</v>
      </c>
      <c r="BL192" s="16" t="s">
        <v>399</v>
      </c>
      <c r="BM192" s="151" t="s">
        <v>899</v>
      </c>
    </row>
    <row r="193" spans="2:65" s="1" customFormat="1" ht="16.5" customHeight="1">
      <c r="B193" s="138"/>
      <c r="C193" s="161" t="s">
        <v>348</v>
      </c>
      <c r="D193" s="161" t="s">
        <v>173</v>
      </c>
      <c r="E193" s="162" t="s">
        <v>448</v>
      </c>
      <c r="F193" s="163" t="s">
        <v>449</v>
      </c>
      <c r="G193" s="164" t="s">
        <v>229</v>
      </c>
      <c r="H193" s="165">
        <v>2</v>
      </c>
      <c r="I193" s="166"/>
      <c r="J193" s="167">
        <f t="shared" si="10"/>
        <v>0</v>
      </c>
      <c r="K193" s="168"/>
      <c r="L193" s="169"/>
      <c r="M193" s="170" t="s">
        <v>1</v>
      </c>
      <c r="N193" s="171" t="s">
        <v>41</v>
      </c>
      <c r="P193" s="149">
        <f t="shared" si="11"/>
        <v>0</v>
      </c>
      <c r="Q193" s="149">
        <v>0</v>
      </c>
      <c r="R193" s="149">
        <f t="shared" si="12"/>
        <v>0</v>
      </c>
      <c r="S193" s="149">
        <v>0</v>
      </c>
      <c r="T193" s="150">
        <f t="shared" si="13"/>
        <v>0</v>
      </c>
      <c r="AR193" s="151" t="s">
        <v>404</v>
      </c>
      <c r="AT193" s="151" t="s">
        <v>173</v>
      </c>
      <c r="AU193" s="151" t="s">
        <v>145</v>
      </c>
      <c r="AY193" s="16" t="s">
        <v>137</v>
      </c>
      <c r="BE193" s="152">
        <f t="shared" si="14"/>
        <v>0</v>
      </c>
      <c r="BF193" s="152">
        <f t="shared" si="15"/>
        <v>0</v>
      </c>
      <c r="BG193" s="152">
        <f t="shared" si="16"/>
        <v>0</v>
      </c>
      <c r="BH193" s="152">
        <f t="shared" si="17"/>
        <v>0</v>
      </c>
      <c r="BI193" s="152">
        <f t="shared" si="18"/>
        <v>0</v>
      </c>
      <c r="BJ193" s="16" t="s">
        <v>145</v>
      </c>
      <c r="BK193" s="152">
        <f t="shared" si="19"/>
        <v>0</v>
      </c>
      <c r="BL193" s="16" t="s">
        <v>399</v>
      </c>
      <c r="BM193" s="151" t="s">
        <v>900</v>
      </c>
    </row>
    <row r="194" spans="2:65" s="1" customFormat="1" ht="16.5" customHeight="1">
      <c r="B194" s="138"/>
      <c r="C194" s="161" t="s">
        <v>354</v>
      </c>
      <c r="D194" s="161" t="s">
        <v>173</v>
      </c>
      <c r="E194" s="162" t="s">
        <v>452</v>
      </c>
      <c r="F194" s="163" t="s">
        <v>453</v>
      </c>
      <c r="G194" s="164" t="s">
        <v>229</v>
      </c>
      <c r="H194" s="165">
        <v>4</v>
      </c>
      <c r="I194" s="166"/>
      <c r="J194" s="167">
        <f t="shared" si="10"/>
        <v>0</v>
      </c>
      <c r="K194" s="168"/>
      <c r="L194" s="169"/>
      <c r="M194" s="170" t="s">
        <v>1</v>
      </c>
      <c r="N194" s="171" t="s">
        <v>41</v>
      </c>
      <c r="P194" s="149">
        <f t="shared" si="11"/>
        <v>0</v>
      </c>
      <c r="Q194" s="149">
        <v>0</v>
      </c>
      <c r="R194" s="149">
        <f t="shared" si="12"/>
        <v>0</v>
      </c>
      <c r="S194" s="149">
        <v>0</v>
      </c>
      <c r="T194" s="150">
        <f t="shared" si="13"/>
        <v>0</v>
      </c>
      <c r="AR194" s="151" t="s">
        <v>404</v>
      </c>
      <c r="AT194" s="151" t="s">
        <v>173</v>
      </c>
      <c r="AU194" s="151" t="s">
        <v>145</v>
      </c>
      <c r="AY194" s="16" t="s">
        <v>137</v>
      </c>
      <c r="BE194" s="152">
        <f t="shared" si="14"/>
        <v>0</v>
      </c>
      <c r="BF194" s="152">
        <f t="shared" si="15"/>
        <v>0</v>
      </c>
      <c r="BG194" s="152">
        <f t="shared" si="16"/>
        <v>0</v>
      </c>
      <c r="BH194" s="152">
        <f t="shared" si="17"/>
        <v>0</v>
      </c>
      <c r="BI194" s="152">
        <f t="shared" si="18"/>
        <v>0</v>
      </c>
      <c r="BJ194" s="16" t="s">
        <v>145</v>
      </c>
      <c r="BK194" s="152">
        <f t="shared" si="19"/>
        <v>0</v>
      </c>
      <c r="BL194" s="16" t="s">
        <v>399</v>
      </c>
      <c r="BM194" s="151" t="s">
        <v>901</v>
      </c>
    </row>
    <row r="195" spans="2:65" s="1" customFormat="1" ht="16.5" customHeight="1">
      <c r="B195" s="138"/>
      <c r="C195" s="139" t="s">
        <v>358</v>
      </c>
      <c r="D195" s="139" t="s">
        <v>140</v>
      </c>
      <c r="E195" s="140" t="s">
        <v>555</v>
      </c>
      <c r="F195" s="141" t="s">
        <v>556</v>
      </c>
      <c r="G195" s="142" t="s">
        <v>229</v>
      </c>
      <c r="H195" s="143">
        <v>6</v>
      </c>
      <c r="I195" s="144"/>
      <c r="J195" s="145">
        <f t="shared" si="10"/>
        <v>0</v>
      </c>
      <c r="K195" s="146"/>
      <c r="L195" s="31"/>
      <c r="M195" s="147" t="s">
        <v>1</v>
      </c>
      <c r="N195" s="148" t="s">
        <v>41</v>
      </c>
      <c r="P195" s="149">
        <f t="shared" si="11"/>
        <v>0</v>
      </c>
      <c r="Q195" s="149">
        <v>0</v>
      </c>
      <c r="R195" s="149">
        <f t="shared" si="12"/>
        <v>0</v>
      </c>
      <c r="S195" s="149">
        <v>0</v>
      </c>
      <c r="T195" s="150">
        <f t="shared" si="13"/>
        <v>0</v>
      </c>
      <c r="AR195" s="151" t="s">
        <v>399</v>
      </c>
      <c r="AT195" s="151" t="s">
        <v>140</v>
      </c>
      <c r="AU195" s="151" t="s">
        <v>145</v>
      </c>
      <c r="AY195" s="16" t="s">
        <v>137</v>
      </c>
      <c r="BE195" s="152">
        <f t="shared" si="14"/>
        <v>0</v>
      </c>
      <c r="BF195" s="152">
        <f t="shared" si="15"/>
        <v>0</v>
      </c>
      <c r="BG195" s="152">
        <f t="shared" si="16"/>
        <v>0</v>
      </c>
      <c r="BH195" s="152">
        <f t="shared" si="17"/>
        <v>0</v>
      </c>
      <c r="BI195" s="152">
        <f t="shared" si="18"/>
        <v>0</v>
      </c>
      <c r="BJ195" s="16" t="s">
        <v>145</v>
      </c>
      <c r="BK195" s="152">
        <f t="shared" si="19"/>
        <v>0</v>
      </c>
      <c r="BL195" s="16" t="s">
        <v>399</v>
      </c>
      <c r="BM195" s="151" t="s">
        <v>902</v>
      </c>
    </row>
    <row r="196" spans="2:65" s="1" customFormat="1" ht="16.5" customHeight="1">
      <c r="B196" s="138"/>
      <c r="C196" s="161" t="s">
        <v>363</v>
      </c>
      <c r="D196" s="161" t="s">
        <v>173</v>
      </c>
      <c r="E196" s="162" t="s">
        <v>559</v>
      </c>
      <c r="F196" s="163" t="s">
        <v>560</v>
      </c>
      <c r="G196" s="164" t="s">
        <v>229</v>
      </c>
      <c r="H196" s="165">
        <v>12</v>
      </c>
      <c r="I196" s="166"/>
      <c r="J196" s="167">
        <f t="shared" si="10"/>
        <v>0</v>
      </c>
      <c r="K196" s="168"/>
      <c r="L196" s="169"/>
      <c r="M196" s="170" t="s">
        <v>1</v>
      </c>
      <c r="N196" s="171" t="s">
        <v>41</v>
      </c>
      <c r="P196" s="149">
        <f t="shared" si="11"/>
        <v>0</v>
      </c>
      <c r="Q196" s="149">
        <v>0</v>
      </c>
      <c r="R196" s="149">
        <f t="shared" si="12"/>
        <v>0</v>
      </c>
      <c r="S196" s="149">
        <v>0</v>
      </c>
      <c r="T196" s="150">
        <f t="shared" si="13"/>
        <v>0</v>
      </c>
      <c r="AR196" s="151" t="s">
        <v>404</v>
      </c>
      <c r="AT196" s="151" t="s">
        <v>173</v>
      </c>
      <c r="AU196" s="151" t="s">
        <v>145</v>
      </c>
      <c r="AY196" s="16" t="s">
        <v>137</v>
      </c>
      <c r="BE196" s="152">
        <f t="shared" si="14"/>
        <v>0</v>
      </c>
      <c r="BF196" s="152">
        <f t="shared" si="15"/>
        <v>0</v>
      </c>
      <c r="BG196" s="152">
        <f t="shared" si="16"/>
        <v>0</v>
      </c>
      <c r="BH196" s="152">
        <f t="shared" si="17"/>
        <v>0</v>
      </c>
      <c r="BI196" s="152">
        <f t="shared" si="18"/>
        <v>0</v>
      </c>
      <c r="BJ196" s="16" t="s">
        <v>145</v>
      </c>
      <c r="BK196" s="152">
        <f t="shared" si="19"/>
        <v>0</v>
      </c>
      <c r="BL196" s="16" t="s">
        <v>399</v>
      </c>
      <c r="BM196" s="151" t="s">
        <v>903</v>
      </c>
    </row>
    <row r="197" spans="2:65" s="1" customFormat="1" ht="16.5" customHeight="1">
      <c r="B197" s="138"/>
      <c r="C197" s="161" t="s">
        <v>368</v>
      </c>
      <c r="D197" s="161" t="s">
        <v>173</v>
      </c>
      <c r="E197" s="162" t="s">
        <v>563</v>
      </c>
      <c r="F197" s="163" t="s">
        <v>564</v>
      </c>
      <c r="G197" s="164" t="s">
        <v>229</v>
      </c>
      <c r="H197" s="165">
        <v>6</v>
      </c>
      <c r="I197" s="166"/>
      <c r="J197" s="167">
        <f t="shared" si="10"/>
        <v>0</v>
      </c>
      <c r="K197" s="168"/>
      <c r="L197" s="169"/>
      <c r="M197" s="170" t="s">
        <v>1</v>
      </c>
      <c r="N197" s="171" t="s">
        <v>41</v>
      </c>
      <c r="P197" s="149">
        <f t="shared" si="11"/>
        <v>0</v>
      </c>
      <c r="Q197" s="149">
        <v>0</v>
      </c>
      <c r="R197" s="149">
        <f t="shared" si="12"/>
        <v>0</v>
      </c>
      <c r="S197" s="149">
        <v>0</v>
      </c>
      <c r="T197" s="150">
        <f t="shared" si="13"/>
        <v>0</v>
      </c>
      <c r="AR197" s="151" t="s">
        <v>404</v>
      </c>
      <c r="AT197" s="151" t="s">
        <v>173</v>
      </c>
      <c r="AU197" s="151" t="s">
        <v>145</v>
      </c>
      <c r="AY197" s="16" t="s">
        <v>137</v>
      </c>
      <c r="BE197" s="152">
        <f t="shared" si="14"/>
        <v>0</v>
      </c>
      <c r="BF197" s="152">
        <f t="shared" si="15"/>
        <v>0</v>
      </c>
      <c r="BG197" s="152">
        <f t="shared" si="16"/>
        <v>0</v>
      </c>
      <c r="BH197" s="152">
        <f t="shared" si="17"/>
        <v>0</v>
      </c>
      <c r="BI197" s="152">
        <f t="shared" si="18"/>
        <v>0</v>
      </c>
      <c r="BJ197" s="16" t="s">
        <v>145</v>
      </c>
      <c r="BK197" s="152">
        <f t="shared" si="19"/>
        <v>0</v>
      </c>
      <c r="BL197" s="16" t="s">
        <v>399</v>
      </c>
      <c r="BM197" s="151" t="s">
        <v>904</v>
      </c>
    </row>
    <row r="198" spans="2:65" s="1" customFormat="1" ht="21.75" customHeight="1">
      <c r="B198" s="138"/>
      <c r="C198" s="139" t="s">
        <v>374</v>
      </c>
      <c r="D198" s="139" t="s">
        <v>140</v>
      </c>
      <c r="E198" s="140" t="s">
        <v>567</v>
      </c>
      <c r="F198" s="141" t="s">
        <v>568</v>
      </c>
      <c r="G198" s="142" t="s">
        <v>229</v>
      </c>
      <c r="H198" s="143">
        <v>6</v>
      </c>
      <c r="I198" s="144"/>
      <c r="J198" s="145">
        <f t="shared" si="10"/>
        <v>0</v>
      </c>
      <c r="K198" s="146"/>
      <c r="L198" s="31"/>
      <c r="M198" s="147" t="s">
        <v>1</v>
      </c>
      <c r="N198" s="148" t="s">
        <v>41</v>
      </c>
      <c r="P198" s="149">
        <f t="shared" si="11"/>
        <v>0</v>
      </c>
      <c r="Q198" s="149">
        <v>0</v>
      </c>
      <c r="R198" s="149">
        <f t="shared" si="12"/>
        <v>0</v>
      </c>
      <c r="S198" s="149">
        <v>0</v>
      </c>
      <c r="T198" s="150">
        <f t="shared" si="13"/>
        <v>0</v>
      </c>
      <c r="AR198" s="151" t="s">
        <v>399</v>
      </c>
      <c r="AT198" s="151" t="s">
        <v>140</v>
      </c>
      <c r="AU198" s="151" t="s">
        <v>145</v>
      </c>
      <c r="AY198" s="16" t="s">
        <v>137</v>
      </c>
      <c r="BE198" s="152">
        <f t="shared" si="14"/>
        <v>0</v>
      </c>
      <c r="BF198" s="152">
        <f t="shared" si="15"/>
        <v>0</v>
      </c>
      <c r="BG198" s="152">
        <f t="shared" si="16"/>
        <v>0</v>
      </c>
      <c r="BH198" s="152">
        <f t="shared" si="17"/>
        <v>0</v>
      </c>
      <c r="BI198" s="152">
        <f t="shared" si="18"/>
        <v>0</v>
      </c>
      <c r="BJ198" s="16" t="s">
        <v>145</v>
      </c>
      <c r="BK198" s="152">
        <f t="shared" si="19"/>
        <v>0</v>
      </c>
      <c r="BL198" s="16" t="s">
        <v>399</v>
      </c>
      <c r="BM198" s="151" t="s">
        <v>905</v>
      </c>
    </row>
    <row r="199" spans="2:65" s="1" customFormat="1" ht="16.5" customHeight="1">
      <c r="B199" s="138"/>
      <c r="C199" s="161" t="s">
        <v>378</v>
      </c>
      <c r="D199" s="161" t="s">
        <v>173</v>
      </c>
      <c r="E199" s="162" t="s">
        <v>571</v>
      </c>
      <c r="F199" s="163" t="s">
        <v>572</v>
      </c>
      <c r="G199" s="164" t="s">
        <v>229</v>
      </c>
      <c r="H199" s="165">
        <v>6</v>
      </c>
      <c r="I199" s="166"/>
      <c r="J199" s="167">
        <f t="shared" si="10"/>
        <v>0</v>
      </c>
      <c r="K199" s="168"/>
      <c r="L199" s="169"/>
      <c r="M199" s="170" t="s">
        <v>1</v>
      </c>
      <c r="N199" s="171" t="s">
        <v>41</v>
      </c>
      <c r="P199" s="149">
        <f t="shared" si="11"/>
        <v>0</v>
      </c>
      <c r="Q199" s="149">
        <v>1.4999999999999999E-4</v>
      </c>
      <c r="R199" s="149">
        <f t="shared" si="12"/>
        <v>8.9999999999999998E-4</v>
      </c>
      <c r="S199" s="149">
        <v>0</v>
      </c>
      <c r="T199" s="150">
        <f t="shared" si="13"/>
        <v>0</v>
      </c>
      <c r="AR199" s="151" t="s">
        <v>404</v>
      </c>
      <c r="AT199" s="151" t="s">
        <v>173</v>
      </c>
      <c r="AU199" s="151" t="s">
        <v>145</v>
      </c>
      <c r="AY199" s="16" t="s">
        <v>137</v>
      </c>
      <c r="BE199" s="152">
        <f t="shared" si="14"/>
        <v>0</v>
      </c>
      <c r="BF199" s="152">
        <f t="shared" si="15"/>
        <v>0</v>
      </c>
      <c r="BG199" s="152">
        <f t="shared" si="16"/>
        <v>0</v>
      </c>
      <c r="BH199" s="152">
        <f t="shared" si="17"/>
        <v>0</v>
      </c>
      <c r="BI199" s="152">
        <f t="shared" si="18"/>
        <v>0</v>
      </c>
      <c r="BJ199" s="16" t="s">
        <v>145</v>
      </c>
      <c r="BK199" s="152">
        <f t="shared" si="19"/>
        <v>0</v>
      </c>
      <c r="BL199" s="16" t="s">
        <v>399</v>
      </c>
      <c r="BM199" s="151" t="s">
        <v>906</v>
      </c>
    </row>
    <row r="200" spans="2:65" s="1" customFormat="1" ht="24.2" customHeight="1">
      <c r="B200" s="138"/>
      <c r="C200" s="139" t="s">
        <v>383</v>
      </c>
      <c r="D200" s="139" t="s">
        <v>140</v>
      </c>
      <c r="E200" s="140" t="s">
        <v>575</v>
      </c>
      <c r="F200" s="141" t="s">
        <v>576</v>
      </c>
      <c r="G200" s="142" t="s">
        <v>229</v>
      </c>
      <c r="H200" s="143">
        <v>12</v>
      </c>
      <c r="I200" s="144"/>
      <c r="J200" s="145">
        <f t="shared" si="10"/>
        <v>0</v>
      </c>
      <c r="K200" s="146"/>
      <c r="L200" s="31"/>
      <c r="M200" s="147" t="s">
        <v>1</v>
      </c>
      <c r="N200" s="148" t="s">
        <v>41</v>
      </c>
      <c r="P200" s="149">
        <f t="shared" si="11"/>
        <v>0</v>
      </c>
      <c r="Q200" s="149">
        <v>0</v>
      </c>
      <c r="R200" s="149">
        <f t="shared" si="12"/>
        <v>0</v>
      </c>
      <c r="S200" s="149">
        <v>0</v>
      </c>
      <c r="T200" s="150">
        <f t="shared" si="13"/>
        <v>0</v>
      </c>
      <c r="AR200" s="151" t="s">
        <v>399</v>
      </c>
      <c r="AT200" s="151" t="s">
        <v>140</v>
      </c>
      <c r="AU200" s="151" t="s">
        <v>145</v>
      </c>
      <c r="AY200" s="16" t="s">
        <v>137</v>
      </c>
      <c r="BE200" s="152">
        <f t="shared" si="14"/>
        <v>0</v>
      </c>
      <c r="BF200" s="152">
        <f t="shared" si="15"/>
        <v>0</v>
      </c>
      <c r="BG200" s="152">
        <f t="shared" si="16"/>
        <v>0</v>
      </c>
      <c r="BH200" s="152">
        <f t="shared" si="17"/>
        <v>0</v>
      </c>
      <c r="BI200" s="152">
        <f t="shared" si="18"/>
        <v>0</v>
      </c>
      <c r="BJ200" s="16" t="s">
        <v>145</v>
      </c>
      <c r="BK200" s="152">
        <f t="shared" si="19"/>
        <v>0</v>
      </c>
      <c r="BL200" s="16" t="s">
        <v>399</v>
      </c>
      <c r="BM200" s="151" t="s">
        <v>907</v>
      </c>
    </row>
    <row r="201" spans="2:65" s="1" customFormat="1" ht="16.5" customHeight="1">
      <c r="B201" s="138"/>
      <c r="C201" s="161" t="s">
        <v>389</v>
      </c>
      <c r="D201" s="161" t="s">
        <v>173</v>
      </c>
      <c r="E201" s="162" t="s">
        <v>579</v>
      </c>
      <c r="F201" s="163" t="s">
        <v>580</v>
      </c>
      <c r="G201" s="164" t="s">
        <v>229</v>
      </c>
      <c r="H201" s="165">
        <v>12</v>
      </c>
      <c r="I201" s="166"/>
      <c r="J201" s="167">
        <f t="shared" si="10"/>
        <v>0</v>
      </c>
      <c r="K201" s="168"/>
      <c r="L201" s="169"/>
      <c r="M201" s="170" t="s">
        <v>1</v>
      </c>
      <c r="N201" s="171" t="s">
        <v>41</v>
      </c>
      <c r="P201" s="149">
        <f t="shared" si="11"/>
        <v>0</v>
      </c>
      <c r="Q201" s="149">
        <v>0</v>
      </c>
      <c r="R201" s="149">
        <f t="shared" si="12"/>
        <v>0</v>
      </c>
      <c r="S201" s="149">
        <v>0</v>
      </c>
      <c r="T201" s="150">
        <f t="shared" si="13"/>
        <v>0</v>
      </c>
      <c r="AR201" s="151" t="s">
        <v>404</v>
      </c>
      <c r="AT201" s="151" t="s">
        <v>173</v>
      </c>
      <c r="AU201" s="151" t="s">
        <v>145</v>
      </c>
      <c r="AY201" s="16" t="s">
        <v>137</v>
      </c>
      <c r="BE201" s="152">
        <f t="shared" si="14"/>
        <v>0</v>
      </c>
      <c r="BF201" s="152">
        <f t="shared" si="15"/>
        <v>0</v>
      </c>
      <c r="BG201" s="152">
        <f t="shared" si="16"/>
        <v>0</v>
      </c>
      <c r="BH201" s="152">
        <f t="shared" si="17"/>
        <v>0</v>
      </c>
      <c r="BI201" s="152">
        <f t="shared" si="18"/>
        <v>0</v>
      </c>
      <c r="BJ201" s="16" t="s">
        <v>145</v>
      </c>
      <c r="BK201" s="152">
        <f t="shared" si="19"/>
        <v>0</v>
      </c>
      <c r="BL201" s="16" t="s">
        <v>399</v>
      </c>
      <c r="BM201" s="151" t="s">
        <v>908</v>
      </c>
    </row>
    <row r="202" spans="2:65" s="1" customFormat="1" ht="16.5" customHeight="1">
      <c r="B202" s="138"/>
      <c r="C202" s="161" t="s">
        <v>396</v>
      </c>
      <c r="D202" s="161" t="s">
        <v>173</v>
      </c>
      <c r="E202" s="162" t="s">
        <v>583</v>
      </c>
      <c r="F202" s="163" t="s">
        <v>584</v>
      </c>
      <c r="G202" s="164" t="s">
        <v>229</v>
      </c>
      <c r="H202" s="165">
        <v>24</v>
      </c>
      <c r="I202" s="166"/>
      <c r="J202" s="167">
        <f t="shared" si="10"/>
        <v>0</v>
      </c>
      <c r="K202" s="168"/>
      <c r="L202" s="169"/>
      <c r="M202" s="170" t="s">
        <v>1</v>
      </c>
      <c r="N202" s="171" t="s">
        <v>41</v>
      </c>
      <c r="P202" s="149">
        <f t="shared" si="11"/>
        <v>0</v>
      </c>
      <c r="Q202" s="149">
        <v>0</v>
      </c>
      <c r="R202" s="149">
        <f t="shared" si="12"/>
        <v>0</v>
      </c>
      <c r="S202" s="149">
        <v>0</v>
      </c>
      <c r="T202" s="150">
        <f t="shared" si="13"/>
        <v>0</v>
      </c>
      <c r="AR202" s="151" t="s">
        <v>404</v>
      </c>
      <c r="AT202" s="151" t="s">
        <v>173</v>
      </c>
      <c r="AU202" s="151" t="s">
        <v>145</v>
      </c>
      <c r="AY202" s="16" t="s">
        <v>137</v>
      </c>
      <c r="BE202" s="152">
        <f t="shared" si="14"/>
        <v>0</v>
      </c>
      <c r="BF202" s="152">
        <f t="shared" si="15"/>
        <v>0</v>
      </c>
      <c r="BG202" s="152">
        <f t="shared" si="16"/>
        <v>0</v>
      </c>
      <c r="BH202" s="152">
        <f t="shared" si="17"/>
        <v>0</v>
      </c>
      <c r="BI202" s="152">
        <f t="shared" si="18"/>
        <v>0</v>
      </c>
      <c r="BJ202" s="16" t="s">
        <v>145</v>
      </c>
      <c r="BK202" s="152">
        <f t="shared" si="19"/>
        <v>0</v>
      </c>
      <c r="BL202" s="16" t="s">
        <v>399</v>
      </c>
      <c r="BM202" s="151" t="s">
        <v>909</v>
      </c>
    </row>
    <row r="203" spans="2:65" s="1" customFormat="1" ht="16.5" customHeight="1">
      <c r="B203" s="138"/>
      <c r="C203" s="161" t="s">
        <v>401</v>
      </c>
      <c r="D203" s="161" t="s">
        <v>173</v>
      </c>
      <c r="E203" s="162" t="s">
        <v>587</v>
      </c>
      <c r="F203" s="163" t="s">
        <v>588</v>
      </c>
      <c r="G203" s="164" t="s">
        <v>413</v>
      </c>
      <c r="H203" s="165">
        <v>14.784000000000001</v>
      </c>
      <c r="I203" s="166"/>
      <c r="J203" s="167">
        <f t="shared" si="10"/>
        <v>0</v>
      </c>
      <c r="K203" s="168"/>
      <c r="L203" s="169"/>
      <c r="M203" s="170" t="s">
        <v>1</v>
      </c>
      <c r="N203" s="171" t="s">
        <v>41</v>
      </c>
      <c r="P203" s="149">
        <f t="shared" si="11"/>
        <v>0</v>
      </c>
      <c r="Q203" s="149">
        <v>0</v>
      </c>
      <c r="R203" s="149">
        <f t="shared" si="12"/>
        <v>0</v>
      </c>
      <c r="S203" s="149">
        <v>0</v>
      </c>
      <c r="T203" s="150">
        <f t="shared" si="13"/>
        <v>0</v>
      </c>
      <c r="AR203" s="151" t="s">
        <v>404</v>
      </c>
      <c r="AT203" s="151" t="s">
        <v>173</v>
      </c>
      <c r="AU203" s="151" t="s">
        <v>145</v>
      </c>
      <c r="AY203" s="16" t="s">
        <v>137</v>
      </c>
      <c r="BE203" s="152">
        <f t="shared" si="14"/>
        <v>0</v>
      </c>
      <c r="BF203" s="152">
        <f t="shared" si="15"/>
        <v>0</v>
      </c>
      <c r="BG203" s="152">
        <f t="shared" si="16"/>
        <v>0</v>
      </c>
      <c r="BH203" s="152">
        <f t="shared" si="17"/>
        <v>0</v>
      </c>
      <c r="BI203" s="152">
        <f t="shared" si="18"/>
        <v>0</v>
      </c>
      <c r="BJ203" s="16" t="s">
        <v>145</v>
      </c>
      <c r="BK203" s="152">
        <f t="shared" si="19"/>
        <v>0</v>
      </c>
      <c r="BL203" s="16" t="s">
        <v>399</v>
      </c>
      <c r="BM203" s="151" t="s">
        <v>910</v>
      </c>
    </row>
    <row r="204" spans="2:65" s="11" customFormat="1" ht="22.9" customHeight="1">
      <c r="B204" s="126"/>
      <c r="D204" s="127" t="s">
        <v>74</v>
      </c>
      <c r="E204" s="136" t="s">
        <v>455</v>
      </c>
      <c r="F204" s="136" t="s">
        <v>456</v>
      </c>
      <c r="I204" s="129"/>
      <c r="J204" s="137">
        <f>BK204</f>
        <v>0</v>
      </c>
      <c r="L204" s="126"/>
      <c r="M204" s="131"/>
      <c r="P204" s="132">
        <f>P205</f>
        <v>0</v>
      </c>
      <c r="R204" s="132">
        <f>R205</f>
        <v>0</v>
      </c>
      <c r="T204" s="133">
        <f>T205</f>
        <v>0</v>
      </c>
      <c r="AR204" s="127" t="s">
        <v>144</v>
      </c>
      <c r="AT204" s="134" t="s">
        <v>74</v>
      </c>
      <c r="AU204" s="134" t="s">
        <v>83</v>
      </c>
      <c r="AY204" s="127" t="s">
        <v>137</v>
      </c>
      <c r="BK204" s="135">
        <f>BK205</f>
        <v>0</v>
      </c>
    </row>
    <row r="205" spans="2:65" s="1" customFormat="1" ht="33" customHeight="1">
      <c r="B205" s="138"/>
      <c r="C205" s="139" t="s">
        <v>406</v>
      </c>
      <c r="D205" s="139" t="s">
        <v>140</v>
      </c>
      <c r="E205" s="140" t="s">
        <v>457</v>
      </c>
      <c r="F205" s="141" t="s">
        <v>458</v>
      </c>
      <c r="G205" s="142" t="s">
        <v>459</v>
      </c>
      <c r="H205" s="143">
        <v>18</v>
      </c>
      <c r="I205" s="144"/>
      <c r="J205" s="145">
        <f>ROUND(I205*H205,2)</f>
        <v>0</v>
      </c>
      <c r="K205" s="146"/>
      <c r="L205" s="31"/>
      <c r="M205" s="185" t="s">
        <v>1</v>
      </c>
      <c r="N205" s="186" t="s">
        <v>41</v>
      </c>
      <c r="O205" s="187"/>
      <c r="P205" s="188">
        <f>O205*H205</f>
        <v>0</v>
      </c>
      <c r="Q205" s="188">
        <v>0</v>
      </c>
      <c r="R205" s="188">
        <f>Q205*H205</f>
        <v>0</v>
      </c>
      <c r="S205" s="188">
        <v>0</v>
      </c>
      <c r="T205" s="189">
        <f>S205*H205</f>
        <v>0</v>
      </c>
      <c r="AR205" s="151" t="s">
        <v>460</v>
      </c>
      <c r="AT205" s="151" t="s">
        <v>140</v>
      </c>
      <c r="AU205" s="151" t="s">
        <v>145</v>
      </c>
      <c r="AY205" s="16" t="s">
        <v>137</v>
      </c>
      <c r="BE205" s="152">
        <f>IF(N205="základná",J205,0)</f>
        <v>0</v>
      </c>
      <c r="BF205" s="152">
        <f>IF(N205="znížená",J205,0)</f>
        <v>0</v>
      </c>
      <c r="BG205" s="152">
        <f>IF(N205="zákl. prenesená",J205,0)</f>
        <v>0</v>
      </c>
      <c r="BH205" s="152">
        <f>IF(N205="zníž. prenesená",J205,0)</f>
        <v>0</v>
      </c>
      <c r="BI205" s="152">
        <f>IF(N205="nulová",J205,0)</f>
        <v>0</v>
      </c>
      <c r="BJ205" s="16" t="s">
        <v>145</v>
      </c>
      <c r="BK205" s="152">
        <f>ROUND(I205*H205,2)</f>
        <v>0</v>
      </c>
      <c r="BL205" s="16" t="s">
        <v>460</v>
      </c>
      <c r="BM205" s="151" t="s">
        <v>911</v>
      </c>
    </row>
    <row r="206" spans="2:65" s="1" customFormat="1" ht="6.95" customHeight="1">
      <c r="B206" s="46"/>
      <c r="C206" s="47"/>
      <c r="D206" s="47"/>
      <c r="E206" s="47"/>
      <c r="F206" s="47"/>
      <c r="G206" s="47"/>
      <c r="H206" s="47"/>
      <c r="I206" s="47"/>
      <c r="J206" s="47"/>
      <c r="K206" s="47"/>
      <c r="L206" s="31"/>
    </row>
  </sheetData>
  <autoFilter ref="C124:K205" xr:uid="{00000000-0009-0000-0000-000006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03-2024-A5 - Blok A5</vt:lpstr>
      <vt:lpstr>03-2024-A6 - Blok A6</vt:lpstr>
      <vt:lpstr>03-2024-A7 - Blok A7</vt:lpstr>
      <vt:lpstr>03-2024-A8 - Blok A8</vt:lpstr>
      <vt:lpstr>03-2024-A9 - Blok A9</vt:lpstr>
      <vt:lpstr>03-2024-Spoj.chodba - Spo...</vt:lpstr>
      <vt:lpstr>'03-2024-A5 - Blok A5'!Názvy_tlače</vt:lpstr>
      <vt:lpstr>'03-2024-A6 - Blok A6'!Názvy_tlače</vt:lpstr>
      <vt:lpstr>'03-2024-A7 - Blok A7'!Názvy_tlače</vt:lpstr>
      <vt:lpstr>'03-2024-A8 - Blok A8'!Názvy_tlače</vt:lpstr>
      <vt:lpstr>'03-2024-A9 - Blok A9'!Názvy_tlače</vt:lpstr>
      <vt:lpstr>'03-2024-Spoj.chodba - Spo...'!Názvy_tlače</vt:lpstr>
      <vt:lpstr>'Rekapitulácia stavby'!Názvy_tlače</vt:lpstr>
      <vt:lpstr>'03-2024-A5 - Blok A5'!Oblasť_tlače</vt:lpstr>
      <vt:lpstr>'03-2024-A6 - Blok A6'!Oblasť_tlače</vt:lpstr>
      <vt:lpstr>'03-2024-A7 - Blok A7'!Oblasť_tlače</vt:lpstr>
      <vt:lpstr>'03-2024-A8 - Blok A8'!Oblasť_tlače</vt:lpstr>
      <vt:lpstr>'03-2024-A9 - Blok A9'!Oblasť_tlače</vt:lpstr>
      <vt:lpstr>'03-2024-Spoj.chodba - Spo...'!Oblasť_tlače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Szilvia Szőkeová</dc:creator>
  <cp:lastModifiedBy>Mišura Peter</cp:lastModifiedBy>
  <dcterms:created xsi:type="dcterms:W3CDTF">2024-10-17T04:31:31Z</dcterms:created>
  <dcterms:modified xsi:type="dcterms:W3CDTF">2024-10-21T07:52:34Z</dcterms:modified>
</cp:coreProperties>
</file>