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01 - Půdní vestavba" sheetId="2" r:id="rId2"/>
    <sheet name="01 - Zdravotechnika" sheetId="3" r:id="rId3"/>
    <sheet name="02 - Vytápění" sheetId="4" r:id="rId4"/>
    <sheet name="03 - Vzduchotechnika" sheetId="5" r:id="rId5"/>
    <sheet name="04 - Slaboproud" sheetId="6" r:id="rId6"/>
    <sheet name="05 - Silnoproudá elektrot..." sheetId="7" r:id="rId7"/>
    <sheet name="SO 02 - Výtah" sheetId="8" r:id="rId8"/>
    <sheet name="01 - Vedlejší a ostatní n..." sheetId="9" r:id="rId9"/>
    <sheet name="Pokyny pro vyplnění" sheetId="10" r:id="rId10"/>
  </sheets>
  <definedNames>
    <definedName name="_xlnm.Print_Area" localSheetId="0">'Rekapitulace stavby'!$D$4:$AO$36,'Rekapitulace stavby'!$C$42:$AQ$66</definedName>
    <definedName name="_xlnm.Print_Titles" localSheetId="0">'Rekapitulace stavby'!$52:$52</definedName>
    <definedName name="_xlnm._FilterDatabase" localSheetId="1" hidden="1">'SO 01 - Půdní vestavba'!$C$106:$K$912</definedName>
    <definedName name="_xlnm.Print_Area" localSheetId="1">'SO 01 - Půdní vestavba'!$C$4:$J$41,'SO 01 - Půdní vestavba'!$C$47:$J$86,'SO 01 - Půdní vestavba'!$C$92:$K$912</definedName>
    <definedName name="_xlnm.Print_Titles" localSheetId="1">'SO 01 - Půdní vestavba'!$106:$106</definedName>
    <definedName name="_xlnm._FilterDatabase" localSheetId="2" hidden="1">'01 - Zdravotechnika'!$C$95:$K$165</definedName>
    <definedName name="_xlnm.Print_Area" localSheetId="2">'01 - Zdravotechnika'!$C$4:$J$43,'01 - Zdravotechnika'!$C$49:$J$73,'01 - Zdravotechnika'!$C$79:$K$165</definedName>
    <definedName name="_xlnm.Print_Titles" localSheetId="2">'01 - Zdravotechnika'!$95:$95</definedName>
    <definedName name="_xlnm._FilterDatabase" localSheetId="3" hidden="1">'02 - Vytápění'!$C$94:$K$125</definedName>
    <definedName name="_xlnm.Print_Area" localSheetId="3">'02 - Vytápění'!$C$4:$J$43,'02 - Vytápění'!$C$49:$J$72,'02 - Vytápění'!$C$78:$K$125</definedName>
    <definedName name="_xlnm.Print_Titles" localSheetId="3">'02 - Vytápění'!$94:$94</definedName>
    <definedName name="_xlnm._FilterDatabase" localSheetId="4" hidden="1">'03 - Vzduchotechnika'!$C$92:$K$118</definedName>
    <definedName name="_xlnm.Print_Area" localSheetId="4">'03 - Vzduchotechnika'!$C$4:$J$43,'03 - Vzduchotechnika'!$C$49:$J$70,'03 - Vzduchotechnika'!$C$76:$K$118</definedName>
    <definedName name="_xlnm.Print_Titles" localSheetId="4">'03 - Vzduchotechnika'!$92:$92</definedName>
    <definedName name="_xlnm._FilterDatabase" localSheetId="5" hidden="1">'04 - Slaboproud'!$C$106:$K$247</definedName>
    <definedName name="_xlnm.Print_Area" localSheetId="5">'04 - Slaboproud'!$C$4:$J$43,'04 - Slaboproud'!$C$49:$J$84,'04 - Slaboproud'!$C$90:$K$247</definedName>
    <definedName name="_xlnm.Print_Titles" localSheetId="5">'04 - Slaboproud'!$106:$106</definedName>
    <definedName name="_xlnm._FilterDatabase" localSheetId="6" hidden="1">'05 - Silnoproudá elektrot...'!$C$95:$K$402</definedName>
    <definedName name="_xlnm.Print_Area" localSheetId="6">'05 - Silnoproudá elektrot...'!$C$4:$J$43,'05 - Silnoproudá elektrot...'!$C$49:$J$73,'05 - Silnoproudá elektrot...'!$C$79:$K$402</definedName>
    <definedName name="_xlnm.Print_Titles" localSheetId="6">'05 - Silnoproudá elektrot...'!$95:$95</definedName>
    <definedName name="_xlnm._FilterDatabase" localSheetId="7" hidden="1">'SO 02 - Výtah'!$C$102:$K$280</definedName>
    <definedName name="_xlnm.Print_Area" localSheetId="7">'SO 02 - Výtah'!$C$4:$J$41,'SO 02 - Výtah'!$C$47:$J$82,'SO 02 - Výtah'!$C$88:$K$280</definedName>
    <definedName name="_xlnm.Print_Titles" localSheetId="7">'SO 02 - Výtah'!$102:$102</definedName>
    <definedName name="_xlnm._FilterDatabase" localSheetId="8" hidden="1">'01 - Vedlejší a ostatní n...'!$C$87:$K$108</definedName>
    <definedName name="_xlnm.Print_Area" localSheetId="8">'01 - Vedlejší a ostatní n...'!$C$4:$J$41,'01 - Vedlejší a ostatní n...'!$C$47:$J$67,'01 - Vedlejší a ostatní n...'!$C$73:$K$108</definedName>
    <definedName name="_xlnm.Print_Titles" localSheetId="8">'01 - Vedlejší a ostatní n...'!$87:$87</definedName>
    <definedName name="_xlnm.Print_Area" localSheetId="9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9" r="J39"/>
  <c r="J38"/>
  <c i="1" r="AY65"/>
  <c i="9" r="J37"/>
  <c i="1" r="AX65"/>
  <c i="9"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T103"/>
  <c r="R104"/>
  <c r="R103"/>
  <c r="P104"/>
  <c r="P103"/>
  <c r="BK104"/>
  <c r="BK103"/>
  <c r="J103"/>
  <c r="J104"/>
  <c r="BE104"/>
  <c r="J66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T91"/>
  <c r="R92"/>
  <c r="R91"/>
  <c r="P92"/>
  <c r="P91"/>
  <c r="BK92"/>
  <c r="BK91"/>
  <c r="J91"/>
  <c r="J92"/>
  <c r="BE92"/>
  <c r="J65"/>
  <c r="BI90"/>
  <c r="F39"/>
  <c i="1" r="BD65"/>
  <c i="9" r="BH90"/>
  <c r="F38"/>
  <c i="1" r="BC65"/>
  <c i="9" r="BG90"/>
  <c r="F37"/>
  <c i="1" r="BB65"/>
  <c i="9" r="BF90"/>
  <c r="J36"/>
  <c i="1" r="AW65"/>
  <c i="9" r="F36"/>
  <c i="1" r="BA65"/>
  <c i="9" r="T90"/>
  <c r="T89"/>
  <c r="T88"/>
  <c r="R90"/>
  <c r="R89"/>
  <c r="R88"/>
  <c r="P90"/>
  <c r="P89"/>
  <c r="P88"/>
  <c i="1" r="AU65"/>
  <c i="9" r="BK90"/>
  <c r="BK89"/>
  <c r="J89"/>
  <c r="BK88"/>
  <c r="J88"/>
  <c r="J63"/>
  <c r="J32"/>
  <c i="1" r="AG65"/>
  <c i="9" r="J90"/>
  <c r="BE90"/>
  <c r="J35"/>
  <c i="1" r="AV65"/>
  <c i="9" r="F35"/>
  <c i="1" r="AZ65"/>
  <c i="9" r="J64"/>
  <c r="J85"/>
  <c r="J84"/>
  <c r="F84"/>
  <c r="F82"/>
  <c r="E80"/>
  <c r="J59"/>
  <c r="J58"/>
  <c r="F58"/>
  <c r="F56"/>
  <c r="E54"/>
  <c r="J41"/>
  <c r="J20"/>
  <c r="E20"/>
  <c r="F85"/>
  <c r="F59"/>
  <c r="J19"/>
  <c r="J14"/>
  <c r="J82"/>
  <c r="J56"/>
  <c r="E7"/>
  <c r="E76"/>
  <c r="E50"/>
  <c i="8" r="J39"/>
  <c r="J38"/>
  <c i="1" r="AY63"/>
  <c i="8" r="J37"/>
  <c i="1" r="AX63"/>
  <c i="8" r="BI279"/>
  <c r="BH279"/>
  <c r="BG279"/>
  <c r="BF279"/>
  <c r="T279"/>
  <c r="R279"/>
  <c r="P279"/>
  <c r="BK279"/>
  <c r="J279"/>
  <c r="BE279"/>
  <c r="BI276"/>
  <c r="BH276"/>
  <c r="BG276"/>
  <c r="BF276"/>
  <c r="T276"/>
  <c r="T275"/>
  <c r="T274"/>
  <c r="R276"/>
  <c r="R275"/>
  <c r="R274"/>
  <c r="P276"/>
  <c r="P275"/>
  <c r="P274"/>
  <c r="BK276"/>
  <c r="BK275"/>
  <c r="J275"/>
  <c r="BK274"/>
  <c r="J274"/>
  <c r="J276"/>
  <c r="BE276"/>
  <c r="J81"/>
  <c r="J80"/>
  <c r="BI271"/>
  <c r="BH271"/>
  <c r="BG271"/>
  <c r="BF271"/>
  <c r="T271"/>
  <c r="T270"/>
  <c r="R271"/>
  <c r="R270"/>
  <c r="P271"/>
  <c r="P270"/>
  <c r="BK271"/>
  <c r="BK270"/>
  <c r="J270"/>
  <c r="J271"/>
  <c r="BE271"/>
  <c r="J79"/>
  <c r="BI269"/>
  <c r="BH269"/>
  <c r="BG269"/>
  <c r="BF269"/>
  <c r="T269"/>
  <c r="R269"/>
  <c r="P269"/>
  <c r="BK269"/>
  <c r="J269"/>
  <c r="BE269"/>
  <c r="BI265"/>
  <c r="BH265"/>
  <c r="BG265"/>
  <c r="BF265"/>
  <c r="T265"/>
  <c r="R265"/>
  <c r="P265"/>
  <c r="BK265"/>
  <c r="J265"/>
  <c r="BE265"/>
  <c r="BI262"/>
  <c r="BH262"/>
  <c r="BG262"/>
  <c r="BF262"/>
  <c r="T262"/>
  <c r="R262"/>
  <c r="P262"/>
  <c r="BK262"/>
  <c r="J262"/>
  <c r="BE262"/>
  <c r="BI258"/>
  <c r="BH258"/>
  <c r="BG258"/>
  <c r="BF258"/>
  <c r="T258"/>
  <c r="T257"/>
  <c r="R258"/>
  <c r="R257"/>
  <c r="P258"/>
  <c r="P257"/>
  <c r="BK258"/>
  <c r="BK257"/>
  <c r="J257"/>
  <c r="J258"/>
  <c r="BE258"/>
  <c r="J78"/>
  <c r="BI256"/>
  <c r="BH256"/>
  <c r="BG256"/>
  <c r="BF256"/>
  <c r="T256"/>
  <c r="R256"/>
  <c r="P256"/>
  <c r="BK256"/>
  <c r="J256"/>
  <c r="BE256"/>
  <c r="BI253"/>
  <c r="BH253"/>
  <c r="BG253"/>
  <c r="BF253"/>
  <c r="T253"/>
  <c r="T252"/>
  <c r="R253"/>
  <c r="R252"/>
  <c r="P253"/>
  <c r="P252"/>
  <c r="BK253"/>
  <c r="BK252"/>
  <c r="J252"/>
  <c r="J253"/>
  <c r="BE253"/>
  <c r="J77"/>
  <c r="BI251"/>
  <c r="BH251"/>
  <c r="BG251"/>
  <c r="BF251"/>
  <c r="T251"/>
  <c r="R251"/>
  <c r="P251"/>
  <c r="BK251"/>
  <c r="J251"/>
  <c r="BE251"/>
  <c r="BI246"/>
  <c r="BH246"/>
  <c r="BG246"/>
  <c r="BF246"/>
  <c r="T246"/>
  <c r="R246"/>
  <c r="P246"/>
  <c r="BK246"/>
  <c r="J246"/>
  <c r="BE246"/>
  <c r="BI242"/>
  <c r="BH242"/>
  <c r="BG242"/>
  <c r="BF242"/>
  <c r="T242"/>
  <c r="R242"/>
  <c r="P242"/>
  <c r="BK242"/>
  <c r="J242"/>
  <c r="BE242"/>
  <c r="BI238"/>
  <c r="BH238"/>
  <c r="BG238"/>
  <c r="BF238"/>
  <c r="T238"/>
  <c r="R238"/>
  <c r="P238"/>
  <c r="BK238"/>
  <c r="J238"/>
  <c r="BE238"/>
  <c r="BI234"/>
  <c r="BH234"/>
  <c r="BG234"/>
  <c r="BF234"/>
  <c r="T234"/>
  <c r="T233"/>
  <c r="T232"/>
  <c r="R234"/>
  <c r="R233"/>
  <c r="R232"/>
  <c r="P234"/>
  <c r="P233"/>
  <c r="P232"/>
  <c r="BK234"/>
  <c r="BK233"/>
  <c r="J233"/>
  <c r="BK232"/>
  <c r="J232"/>
  <c r="J234"/>
  <c r="BE234"/>
  <c r="J76"/>
  <c r="J75"/>
  <c r="BI231"/>
  <c r="BH231"/>
  <c r="BG231"/>
  <c r="BF231"/>
  <c r="T231"/>
  <c r="T230"/>
  <c r="R231"/>
  <c r="R230"/>
  <c r="P231"/>
  <c r="P230"/>
  <c r="BK231"/>
  <c r="BK230"/>
  <c r="J230"/>
  <c r="J231"/>
  <c r="BE231"/>
  <c r="J74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T224"/>
  <c r="R225"/>
  <c r="R224"/>
  <c r="P225"/>
  <c r="P224"/>
  <c r="BK225"/>
  <c r="BK224"/>
  <c r="J224"/>
  <c r="J225"/>
  <c r="BE225"/>
  <c r="J73"/>
  <c r="BI221"/>
  <c r="BH221"/>
  <c r="BG221"/>
  <c r="BF221"/>
  <c r="T221"/>
  <c r="R221"/>
  <c r="P221"/>
  <c r="BK221"/>
  <c r="J221"/>
  <c r="BE221"/>
  <c r="BI217"/>
  <c r="BH217"/>
  <c r="BG217"/>
  <c r="BF217"/>
  <c r="T217"/>
  <c r="T216"/>
  <c r="R217"/>
  <c r="R216"/>
  <c r="P217"/>
  <c r="P216"/>
  <c r="BK217"/>
  <c r="BK216"/>
  <c r="J216"/>
  <c r="J217"/>
  <c r="BE217"/>
  <c r="J72"/>
  <c r="BI212"/>
  <c r="BH212"/>
  <c r="BG212"/>
  <c r="BF212"/>
  <c r="T212"/>
  <c r="R212"/>
  <c r="P212"/>
  <c r="BK212"/>
  <c r="J212"/>
  <c r="BE212"/>
  <c r="BI208"/>
  <c r="BH208"/>
  <c r="BG208"/>
  <c r="BF208"/>
  <c r="T208"/>
  <c r="T207"/>
  <c r="R208"/>
  <c r="R207"/>
  <c r="P208"/>
  <c r="P207"/>
  <c r="BK208"/>
  <c r="BK207"/>
  <c r="J207"/>
  <c r="J208"/>
  <c r="BE208"/>
  <c r="J71"/>
  <c r="BI203"/>
  <c r="BH203"/>
  <c r="BG203"/>
  <c r="BF203"/>
  <c r="T203"/>
  <c r="T202"/>
  <c r="R203"/>
  <c r="R202"/>
  <c r="P203"/>
  <c r="P202"/>
  <c r="BK203"/>
  <c r="BK202"/>
  <c r="J202"/>
  <c r="J203"/>
  <c r="BE203"/>
  <c r="J70"/>
  <c r="BI197"/>
  <c r="BH197"/>
  <c r="BG197"/>
  <c r="BF197"/>
  <c r="T197"/>
  <c r="T196"/>
  <c r="R197"/>
  <c r="R196"/>
  <c r="P197"/>
  <c r="P196"/>
  <c r="BK197"/>
  <c r="BK196"/>
  <c r="J196"/>
  <c r="J197"/>
  <c r="BE197"/>
  <c r="J69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5"/>
  <c r="BH185"/>
  <c r="BG185"/>
  <c r="BF185"/>
  <c r="T185"/>
  <c r="T184"/>
  <c r="R185"/>
  <c r="R184"/>
  <c r="P185"/>
  <c r="P184"/>
  <c r="BK185"/>
  <c r="BK184"/>
  <c r="J184"/>
  <c r="J185"/>
  <c r="BE185"/>
  <c r="J68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67"/>
  <c r="BI171"/>
  <c r="BH171"/>
  <c r="BG171"/>
  <c r="BF171"/>
  <c r="T171"/>
  <c r="R171"/>
  <c r="P171"/>
  <c r="BK171"/>
  <c r="J171"/>
  <c r="BE171"/>
  <c r="BI168"/>
  <c r="BH168"/>
  <c r="BG168"/>
  <c r="BF168"/>
  <c r="T168"/>
  <c r="R168"/>
  <c r="P168"/>
  <c r="BK168"/>
  <c r="J168"/>
  <c r="BE168"/>
  <c r="BI163"/>
  <c r="BH163"/>
  <c r="BG163"/>
  <c r="BF163"/>
  <c r="T163"/>
  <c r="R163"/>
  <c r="P163"/>
  <c r="BK163"/>
  <c r="J163"/>
  <c r="BE163"/>
  <c r="BI158"/>
  <c r="BH158"/>
  <c r="BG158"/>
  <c r="BF158"/>
  <c r="T158"/>
  <c r="R158"/>
  <c r="P158"/>
  <c r="BK158"/>
  <c r="J158"/>
  <c r="BE158"/>
  <c r="BI153"/>
  <c r="BH153"/>
  <c r="BG153"/>
  <c r="BF153"/>
  <c r="T153"/>
  <c r="R153"/>
  <c r="P153"/>
  <c r="BK153"/>
  <c r="J153"/>
  <c r="BE153"/>
  <c r="BI148"/>
  <c r="BH148"/>
  <c r="BG148"/>
  <c r="BF148"/>
  <c r="T148"/>
  <c r="R148"/>
  <c r="P148"/>
  <c r="BK148"/>
  <c r="J148"/>
  <c r="BE148"/>
  <c r="BI142"/>
  <c r="BH142"/>
  <c r="BG142"/>
  <c r="BF142"/>
  <c r="T142"/>
  <c r="T141"/>
  <c r="R142"/>
  <c r="R141"/>
  <c r="P142"/>
  <c r="P141"/>
  <c r="BK142"/>
  <c r="BK141"/>
  <c r="J141"/>
  <c r="J142"/>
  <c r="BE142"/>
  <c r="J66"/>
  <c r="BI136"/>
  <c r="BH136"/>
  <c r="BG136"/>
  <c r="BF136"/>
  <c r="T136"/>
  <c r="R136"/>
  <c r="P136"/>
  <c r="BK136"/>
  <c r="J136"/>
  <c r="BE136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8"/>
  <c r="BH118"/>
  <c r="BG118"/>
  <c r="BF118"/>
  <c r="T118"/>
  <c r="R118"/>
  <c r="P118"/>
  <c r="BK118"/>
  <c r="J118"/>
  <c r="BE118"/>
  <c r="BI114"/>
  <c r="BH114"/>
  <c r="BG114"/>
  <c r="BF114"/>
  <c r="T114"/>
  <c r="R114"/>
  <c r="P114"/>
  <c r="BK114"/>
  <c r="J114"/>
  <c r="BE114"/>
  <c r="BI110"/>
  <c r="BH110"/>
  <c r="BG110"/>
  <c r="BF110"/>
  <c r="T110"/>
  <c r="R110"/>
  <c r="P110"/>
  <c r="BK110"/>
  <c r="J110"/>
  <c r="BE110"/>
  <c r="BI106"/>
  <c r="F39"/>
  <c i="1" r="BD63"/>
  <c i="8" r="BH106"/>
  <c r="F38"/>
  <c i="1" r="BC63"/>
  <c i="8" r="BG106"/>
  <c r="F37"/>
  <c i="1" r="BB63"/>
  <c i="8" r="BF106"/>
  <c r="J36"/>
  <c i="1" r="AW63"/>
  <c i="8" r="F36"/>
  <c i="1" r="BA63"/>
  <c i="8" r="T106"/>
  <c r="T105"/>
  <c r="T104"/>
  <c r="T103"/>
  <c r="R106"/>
  <c r="R105"/>
  <c r="R104"/>
  <c r="R103"/>
  <c r="P106"/>
  <c r="P105"/>
  <c r="P104"/>
  <c r="P103"/>
  <c i="1" r="AU63"/>
  <c i="8" r="BK106"/>
  <c r="BK105"/>
  <c r="J105"/>
  <c r="BK104"/>
  <c r="J104"/>
  <c r="BK103"/>
  <c r="J103"/>
  <c r="J63"/>
  <c r="J32"/>
  <c i="1" r="AG63"/>
  <c i="8" r="J106"/>
  <c r="BE106"/>
  <c r="J35"/>
  <c i="1" r="AV63"/>
  <c i="8" r="F35"/>
  <c i="1" r="AZ63"/>
  <c i="8" r="J65"/>
  <c r="J64"/>
  <c r="J100"/>
  <c r="J99"/>
  <c r="F99"/>
  <c r="F97"/>
  <c r="E95"/>
  <c r="J59"/>
  <c r="J58"/>
  <c r="F58"/>
  <c r="F56"/>
  <c r="E54"/>
  <c r="J41"/>
  <c r="J20"/>
  <c r="E20"/>
  <c r="F100"/>
  <c r="F59"/>
  <c r="J19"/>
  <c r="J14"/>
  <c r="J97"/>
  <c r="J56"/>
  <c r="E7"/>
  <c r="E91"/>
  <c r="E50"/>
  <c i="7" r="J41"/>
  <c r="J40"/>
  <c i="1" r="AY62"/>
  <c i="7" r="J39"/>
  <c i="1" r="AX62"/>
  <c i="7" r="BI402"/>
  <c r="BH402"/>
  <c r="BG402"/>
  <c r="BF402"/>
  <c r="T402"/>
  <c r="R402"/>
  <c r="P402"/>
  <c r="BK402"/>
  <c r="J402"/>
  <c r="BE402"/>
  <c r="BI401"/>
  <c r="BH401"/>
  <c r="BG401"/>
  <c r="BF401"/>
  <c r="T401"/>
  <c r="R401"/>
  <c r="P401"/>
  <c r="BK401"/>
  <c r="J401"/>
  <c r="BE401"/>
  <c r="BI398"/>
  <c r="BH398"/>
  <c r="BG398"/>
  <c r="BF398"/>
  <c r="T398"/>
  <c r="R398"/>
  <c r="P398"/>
  <c r="BK398"/>
  <c r="J398"/>
  <c r="BE398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5"/>
  <c r="BH385"/>
  <c r="BG385"/>
  <c r="BF385"/>
  <c r="T385"/>
  <c r="R385"/>
  <c r="P385"/>
  <c r="BK385"/>
  <c r="J385"/>
  <c r="BE385"/>
  <c r="BI382"/>
  <c r="BH382"/>
  <c r="BG382"/>
  <c r="BF382"/>
  <c r="T382"/>
  <c r="R382"/>
  <c r="P382"/>
  <c r="BK382"/>
  <c r="J382"/>
  <c r="BE382"/>
  <c r="BI379"/>
  <c r="BH379"/>
  <c r="BG379"/>
  <c r="BF379"/>
  <c r="T379"/>
  <c r="R379"/>
  <c r="P379"/>
  <c r="BK379"/>
  <c r="J379"/>
  <c r="BE379"/>
  <c r="BI376"/>
  <c r="BH376"/>
  <c r="BG376"/>
  <c r="BF376"/>
  <c r="T376"/>
  <c r="R376"/>
  <c r="P376"/>
  <c r="BK376"/>
  <c r="J376"/>
  <c r="BE376"/>
  <c r="BI373"/>
  <c r="BH373"/>
  <c r="BG373"/>
  <c r="BF373"/>
  <c r="T373"/>
  <c r="R373"/>
  <c r="P373"/>
  <c r="BK373"/>
  <c r="J373"/>
  <c r="BE373"/>
  <c r="BI370"/>
  <c r="BH370"/>
  <c r="BG370"/>
  <c r="BF370"/>
  <c r="T370"/>
  <c r="R370"/>
  <c r="P370"/>
  <c r="BK370"/>
  <c r="J370"/>
  <c r="BE370"/>
  <c r="BI367"/>
  <c r="BH367"/>
  <c r="BG367"/>
  <c r="BF367"/>
  <c r="T367"/>
  <c r="R367"/>
  <c r="P367"/>
  <c r="BK367"/>
  <c r="J367"/>
  <c r="BE367"/>
  <c r="BI364"/>
  <c r="BH364"/>
  <c r="BG364"/>
  <c r="BF364"/>
  <c r="T364"/>
  <c r="R364"/>
  <c r="P364"/>
  <c r="BK364"/>
  <c r="J364"/>
  <c r="BE364"/>
  <c r="BI360"/>
  <c r="BH360"/>
  <c r="BG360"/>
  <c r="BF360"/>
  <c r="T360"/>
  <c r="R360"/>
  <c r="P360"/>
  <c r="BK360"/>
  <c r="J360"/>
  <c r="BE360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T350"/>
  <c r="R351"/>
  <c r="R350"/>
  <c r="P351"/>
  <c r="P350"/>
  <c r="BK351"/>
  <c r="BK350"/>
  <c r="J350"/>
  <c r="J351"/>
  <c r="BE351"/>
  <c r="J72"/>
  <c r="BI349"/>
  <c r="BH349"/>
  <c r="BG349"/>
  <c r="BF349"/>
  <c r="T349"/>
  <c r="R349"/>
  <c r="P349"/>
  <c r="BK349"/>
  <c r="J349"/>
  <c r="BE349"/>
  <c r="BI348"/>
  <c r="BH348"/>
  <c r="BG348"/>
  <c r="BF348"/>
  <c r="T348"/>
  <c r="R348"/>
  <c r="P348"/>
  <c r="BK348"/>
  <c r="J348"/>
  <c r="BE348"/>
  <c r="BI345"/>
  <c r="BH345"/>
  <c r="BG345"/>
  <c r="BF345"/>
  <c r="T345"/>
  <c r="R345"/>
  <c r="P345"/>
  <c r="BK345"/>
  <c r="J345"/>
  <c r="BE345"/>
  <c r="BI342"/>
  <c r="BH342"/>
  <c r="BG342"/>
  <c r="BF342"/>
  <c r="T342"/>
  <c r="R342"/>
  <c r="P342"/>
  <c r="BK342"/>
  <c r="J342"/>
  <c r="BE342"/>
  <c r="BI339"/>
  <c r="BH339"/>
  <c r="BG339"/>
  <c r="BF339"/>
  <c r="T339"/>
  <c r="R339"/>
  <c r="P339"/>
  <c r="BK339"/>
  <c r="J339"/>
  <c r="BE339"/>
  <c r="BI336"/>
  <c r="BH336"/>
  <c r="BG336"/>
  <c r="BF336"/>
  <c r="T336"/>
  <c r="R336"/>
  <c r="P336"/>
  <c r="BK336"/>
  <c r="J336"/>
  <c r="BE336"/>
  <c r="BI333"/>
  <c r="BH333"/>
  <c r="BG333"/>
  <c r="BF333"/>
  <c r="T333"/>
  <c r="R333"/>
  <c r="P333"/>
  <c r="BK333"/>
  <c r="J333"/>
  <c r="BE333"/>
  <c r="BI329"/>
  <c r="BH329"/>
  <c r="BG329"/>
  <c r="BF329"/>
  <c r="T329"/>
  <c r="R329"/>
  <c r="P329"/>
  <c r="BK329"/>
  <c r="J329"/>
  <c r="BE329"/>
  <c r="BI326"/>
  <c r="BH326"/>
  <c r="BG326"/>
  <c r="BF326"/>
  <c r="T326"/>
  <c r="R326"/>
  <c r="P326"/>
  <c r="BK326"/>
  <c r="J326"/>
  <c r="BE326"/>
  <c r="BI323"/>
  <c r="BH323"/>
  <c r="BG323"/>
  <c r="BF323"/>
  <c r="T323"/>
  <c r="R323"/>
  <c r="P323"/>
  <c r="BK323"/>
  <c r="J323"/>
  <c r="BE323"/>
  <c r="BI320"/>
  <c r="BH320"/>
  <c r="BG320"/>
  <c r="BF320"/>
  <c r="T320"/>
  <c r="R320"/>
  <c r="P320"/>
  <c r="BK320"/>
  <c r="J320"/>
  <c r="BE320"/>
  <c r="BI317"/>
  <c r="BH317"/>
  <c r="BG317"/>
  <c r="BF317"/>
  <c r="T317"/>
  <c r="R317"/>
  <c r="P317"/>
  <c r="BK317"/>
  <c r="J317"/>
  <c r="BE317"/>
  <c r="BI314"/>
  <c r="BH314"/>
  <c r="BG314"/>
  <c r="BF314"/>
  <c r="T314"/>
  <c r="T313"/>
  <c r="R314"/>
  <c r="R313"/>
  <c r="P314"/>
  <c r="P313"/>
  <c r="BK314"/>
  <c r="BK313"/>
  <c r="J313"/>
  <c r="J314"/>
  <c r="BE314"/>
  <c r="J71"/>
  <c r="BI312"/>
  <c r="BH312"/>
  <c r="BG312"/>
  <c r="BF312"/>
  <c r="T312"/>
  <c r="R312"/>
  <c r="P312"/>
  <c r="BK312"/>
  <c r="J312"/>
  <c r="BE312"/>
  <c r="BI311"/>
  <c r="BH311"/>
  <c r="BG311"/>
  <c r="BF311"/>
  <c r="T311"/>
  <c r="R311"/>
  <c r="P311"/>
  <c r="BK311"/>
  <c r="J311"/>
  <c r="BE311"/>
  <c r="BI308"/>
  <c r="BH308"/>
  <c r="BG308"/>
  <c r="BF308"/>
  <c r="T308"/>
  <c r="R308"/>
  <c r="P308"/>
  <c r="BK308"/>
  <c r="J308"/>
  <c r="BE308"/>
  <c r="BI305"/>
  <c r="BH305"/>
  <c r="BG305"/>
  <c r="BF305"/>
  <c r="T305"/>
  <c r="R305"/>
  <c r="P305"/>
  <c r="BK305"/>
  <c r="J305"/>
  <c r="BE305"/>
  <c r="BI302"/>
  <c r="BH302"/>
  <c r="BG302"/>
  <c r="BF302"/>
  <c r="T302"/>
  <c r="R302"/>
  <c r="P302"/>
  <c r="BK302"/>
  <c r="J302"/>
  <c r="BE302"/>
  <c r="BI299"/>
  <c r="BH299"/>
  <c r="BG299"/>
  <c r="BF299"/>
  <c r="T299"/>
  <c r="R299"/>
  <c r="P299"/>
  <c r="BK299"/>
  <c r="J299"/>
  <c r="BE299"/>
  <c r="BI296"/>
  <c r="BH296"/>
  <c r="BG296"/>
  <c r="BF296"/>
  <c r="T296"/>
  <c r="R296"/>
  <c r="P296"/>
  <c r="BK296"/>
  <c r="J296"/>
  <c r="BE296"/>
  <c r="BI293"/>
  <c r="BH293"/>
  <c r="BG293"/>
  <c r="BF293"/>
  <c r="T293"/>
  <c r="R293"/>
  <c r="P293"/>
  <c r="BK293"/>
  <c r="J293"/>
  <c r="BE293"/>
  <c r="BI290"/>
  <c r="BH290"/>
  <c r="BG290"/>
  <c r="BF290"/>
  <c r="T290"/>
  <c r="R290"/>
  <c r="P290"/>
  <c r="BK290"/>
  <c r="J290"/>
  <c r="BE290"/>
  <c r="BI287"/>
  <c r="BH287"/>
  <c r="BG287"/>
  <c r="BF287"/>
  <c r="T287"/>
  <c r="R287"/>
  <c r="P287"/>
  <c r="BK287"/>
  <c r="J287"/>
  <c r="BE287"/>
  <c r="BI284"/>
  <c r="BH284"/>
  <c r="BG284"/>
  <c r="BF284"/>
  <c r="T284"/>
  <c r="R284"/>
  <c r="P284"/>
  <c r="BK284"/>
  <c r="J284"/>
  <c r="BE284"/>
  <c r="BI281"/>
  <c r="BH281"/>
  <c r="BG281"/>
  <c r="BF281"/>
  <c r="T281"/>
  <c r="R281"/>
  <c r="P281"/>
  <c r="BK281"/>
  <c r="J281"/>
  <c r="BE281"/>
  <c r="BI278"/>
  <c r="BH278"/>
  <c r="BG278"/>
  <c r="BF278"/>
  <c r="T278"/>
  <c r="R278"/>
  <c r="P278"/>
  <c r="BK278"/>
  <c r="J278"/>
  <c r="BE278"/>
  <c r="BI275"/>
  <c r="BH275"/>
  <c r="BG275"/>
  <c r="BF275"/>
  <c r="T275"/>
  <c r="R275"/>
  <c r="P275"/>
  <c r="BK275"/>
  <c r="J275"/>
  <c r="BE275"/>
  <c r="BI272"/>
  <c r="BH272"/>
  <c r="BG272"/>
  <c r="BF272"/>
  <c r="T272"/>
  <c r="R272"/>
  <c r="P272"/>
  <c r="BK272"/>
  <c r="J272"/>
  <c r="BE272"/>
  <c r="BI268"/>
  <c r="BH268"/>
  <c r="BG268"/>
  <c r="BF268"/>
  <c r="T268"/>
  <c r="R268"/>
  <c r="P268"/>
  <c r="BK268"/>
  <c r="J268"/>
  <c r="BE268"/>
  <c r="BI265"/>
  <c r="BH265"/>
  <c r="BG265"/>
  <c r="BF265"/>
  <c r="T265"/>
  <c r="R265"/>
  <c r="P265"/>
  <c r="BK265"/>
  <c r="J265"/>
  <c r="BE265"/>
  <c r="BI261"/>
  <c r="BH261"/>
  <c r="BG261"/>
  <c r="BF261"/>
  <c r="T261"/>
  <c r="R261"/>
  <c r="P261"/>
  <c r="BK261"/>
  <c r="J261"/>
  <c r="BE261"/>
  <c r="BI258"/>
  <c r="BH258"/>
  <c r="BG258"/>
  <c r="BF258"/>
  <c r="T258"/>
  <c r="R258"/>
  <c r="P258"/>
  <c r="BK258"/>
  <c r="J258"/>
  <c r="BE258"/>
  <c r="BI254"/>
  <c r="BH254"/>
  <c r="BG254"/>
  <c r="BF254"/>
  <c r="T254"/>
  <c r="R254"/>
  <c r="P254"/>
  <c r="BK254"/>
  <c r="J254"/>
  <c r="BE254"/>
  <c r="BI251"/>
  <c r="BH251"/>
  <c r="BG251"/>
  <c r="BF251"/>
  <c r="T251"/>
  <c r="R251"/>
  <c r="P251"/>
  <c r="BK251"/>
  <c r="J251"/>
  <c r="BE251"/>
  <c r="BI247"/>
  <c r="BH247"/>
  <c r="BG247"/>
  <c r="BF247"/>
  <c r="T247"/>
  <c r="R247"/>
  <c r="P247"/>
  <c r="BK247"/>
  <c r="J247"/>
  <c r="BE247"/>
  <c r="BI244"/>
  <c r="BH244"/>
  <c r="BG244"/>
  <c r="BF244"/>
  <c r="T244"/>
  <c r="R244"/>
  <c r="P244"/>
  <c r="BK244"/>
  <c r="J244"/>
  <c r="BE244"/>
  <c r="BI240"/>
  <c r="BH240"/>
  <c r="BG240"/>
  <c r="BF240"/>
  <c r="T240"/>
  <c r="R240"/>
  <c r="P240"/>
  <c r="BK240"/>
  <c r="J240"/>
  <c r="BE240"/>
  <c r="BI237"/>
  <c r="BH237"/>
  <c r="BG237"/>
  <c r="BF237"/>
  <c r="T237"/>
  <c r="R237"/>
  <c r="P237"/>
  <c r="BK237"/>
  <c r="J237"/>
  <c r="BE237"/>
  <c r="BI233"/>
  <c r="BH233"/>
  <c r="BG233"/>
  <c r="BF233"/>
  <c r="T233"/>
  <c r="R233"/>
  <c r="P233"/>
  <c r="BK233"/>
  <c r="J233"/>
  <c r="BE233"/>
  <c r="BI230"/>
  <c r="BH230"/>
  <c r="BG230"/>
  <c r="BF230"/>
  <c r="T230"/>
  <c r="R230"/>
  <c r="P230"/>
  <c r="BK230"/>
  <c r="J230"/>
  <c r="BE230"/>
  <c r="BI226"/>
  <c r="BH226"/>
  <c r="BG226"/>
  <c r="BF226"/>
  <c r="T226"/>
  <c r="R226"/>
  <c r="P226"/>
  <c r="BK226"/>
  <c r="J226"/>
  <c r="BE226"/>
  <c r="BI223"/>
  <c r="BH223"/>
  <c r="BG223"/>
  <c r="BF223"/>
  <c r="T223"/>
  <c r="R223"/>
  <c r="P223"/>
  <c r="BK223"/>
  <c r="J223"/>
  <c r="BE223"/>
  <c r="BI219"/>
  <c r="BH219"/>
  <c r="BG219"/>
  <c r="BF219"/>
  <c r="T219"/>
  <c r="R219"/>
  <c r="P219"/>
  <c r="BK219"/>
  <c r="J219"/>
  <c r="BE219"/>
  <c r="BI215"/>
  <c r="BH215"/>
  <c r="BG215"/>
  <c r="BF215"/>
  <c r="T215"/>
  <c r="R215"/>
  <c r="P215"/>
  <c r="BK215"/>
  <c r="J215"/>
  <c r="BE215"/>
  <c r="BI211"/>
  <c r="BH211"/>
  <c r="BG211"/>
  <c r="BF211"/>
  <c r="T211"/>
  <c r="R211"/>
  <c r="P211"/>
  <c r="BK211"/>
  <c r="J211"/>
  <c r="BE211"/>
  <c r="BI207"/>
  <c r="BH207"/>
  <c r="BG207"/>
  <c r="BF207"/>
  <c r="T207"/>
  <c r="R207"/>
  <c r="P207"/>
  <c r="BK207"/>
  <c r="J207"/>
  <c r="BE207"/>
  <c r="BI204"/>
  <c r="BH204"/>
  <c r="BG204"/>
  <c r="BF204"/>
  <c r="T204"/>
  <c r="R204"/>
  <c r="P204"/>
  <c r="BK204"/>
  <c r="J204"/>
  <c r="BE204"/>
  <c r="BI201"/>
  <c r="BH201"/>
  <c r="BG201"/>
  <c r="BF201"/>
  <c r="T201"/>
  <c r="R201"/>
  <c r="P201"/>
  <c r="BK201"/>
  <c r="J201"/>
  <c r="BE201"/>
  <c r="BI197"/>
  <c r="BH197"/>
  <c r="BG197"/>
  <c r="BF197"/>
  <c r="T197"/>
  <c r="R197"/>
  <c r="P197"/>
  <c r="BK197"/>
  <c r="J197"/>
  <c r="BE197"/>
  <c r="BI194"/>
  <c r="BH194"/>
  <c r="BG194"/>
  <c r="BF194"/>
  <c r="T194"/>
  <c r="R194"/>
  <c r="P194"/>
  <c r="BK194"/>
  <c r="J194"/>
  <c r="BE194"/>
  <c r="BI191"/>
  <c r="BH191"/>
  <c r="BG191"/>
  <c r="BF191"/>
  <c r="T191"/>
  <c r="R191"/>
  <c r="P191"/>
  <c r="BK191"/>
  <c r="J191"/>
  <c r="BE191"/>
  <c r="BI188"/>
  <c r="BH188"/>
  <c r="BG188"/>
  <c r="BF188"/>
  <c r="T188"/>
  <c r="R188"/>
  <c r="P188"/>
  <c r="BK188"/>
  <c r="J188"/>
  <c r="BE188"/>
  <c r="BI185"/>
  <c r="BH185"/>
  <c r="BG185"/>
  <c r="BF185"/>
  <c r="T185"/>
  <c r="R185"/>
  <c r="P185"/>
  <c r="BK185"/>
  <c r="J185"/>
  <c r="BE185"/>
  <c r="BI182"/>
  <c r="BH182"/>
  <c r="BG182"/>
  <c r="BF182"/>
  <c r="T182"/>
  <c r="R182"/>
  <c r="P182"/>
  <c r="BK182"/>
  <c r="J182"/>
  <c r="BE182"/>
  <c r="BI179"/>
  <c r="BH179"/>
  <c r="BG179"/>
  <c r="BF179"/>
  <c r="T179"/>
  <c r="R179"/>
  <c r="P179"/>
  <c r="BK179"/>
  <c r="J179"/>
  <c r="BE179"/>
  <c r="BI176"/>
  <c r="BH176"/>
  <c r="BG176"/>
  <c r="BF176"/>
  <c r="T176"/>
  <c r="R176"/>
  <c r="P176"/>
  <c r="BK176"/>
  <c r="J176"/>
  <c r="BE176"/>
  <c r="BI173"/>
  <c r="BH173"/>
  <c r="BG173"/>
  <c r="BF173"/>
  <c r="T173"/>
  <c r="R173"/>
  <c r="P173"/>
  <c r="BK173"/>
  <c r="J173"/>
  <c r="BE173"/>
  <c r="BI170"/>
  <c r="BH170"/>
  <c r="BG170"/>
  <c r="BF170"/>
  <c r="T170"/>
  <c r="R170"/>
  <c r="P170"/>
  <c r="BK170"/>
  <c r="J170"/>
  <c r="BE170"/>
  <c r="BI166"/>
  <c r="BH166"/>
  <c r="BG166"/>
  <c r="BF166"/>
  <c r="T166"/>
  <c r="R166"/>
  <c r="P166"/>
  <c r="BK166"/>
  <c r="J166"/>
  <c r="BE166"/>
  <c r="BI163"/>
  <c r="BH163"/>
  <c r="BG163"/>
  <c r="BF163"/>
  <c r="T163"/>
  <c r="R163"/>
  <c r="P163"/>
  <c r="BK163"/>
  <c r="J163"/>
  <c r="BE163"/>
  <c r="BI159"/>
  <c r="BH159"/>
  <c r="BG159"/>
  <c r="BF159"/>
  <c r="T159"/>
  <c r="R159"/>
  <c r="P159"/>
  <c r="BK159"/>
  <c r="J159"/>
  <c r="BE159"/>
  <c r="BI156"/>
  <c r="BH156"/>
  <c r="BG156"/>
  <c r="BF156"/>
  <c r="T156"/>
  <c r="R156"/>
  <c r="P156"/>
  <c r="BK156"/>
  <c r="J156"/>
  <c r="BE156"/>
  <c r="BI152"/>
  <c r="BH152"/>
  <c r="BG152"/>
  <c r="BF152"/>
  <c r="T152"/>
  <c r="R152"/>
  <c r="P152"/>
  <c r="BK152"/>
  <c r="J152"/>
  <c r="BE152"/>
  <c r="BI149"/>
  <c r="BH149"/>
  <c r="BG149"/>
  <c r="BF149"/>
  <c r="T149"/>
  <c r="R149"/>
  <c r="P149"/>
  <c r="BK149"/>
  <c r="J149"/>
  <c r="BE149"/>
  <c r="BI145"/>
  <c r="BH145"/>
  <c r="BG145"/>
  <c r="BF145"/>
  <c r="T145"/>
  <c r="R145"/>
  <c r="P145"/>
  <c r="BK145"/>
  <c r="J145"/>
  <c r="BE145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1"/>
  <c r="BH131"/>
  <c r="BG131"/>
  <c r="BF131"/>
  <c r="T131"/>
  <c r="R131"/>
  <c r="P131"/>
  <c r="BK131"/>
  <c r="J131"/>
  <c r="BE131"/>
  <c r="BI128"/>
  <c r="BH128"/>
  <c r="BG128"/>
  <c r="BF128"/>
  <c r="T128"/>
  <c r="R128"/>
  <c r="P128"/>
  <c r="BK128"/>
  <c r="J128"/>
  <c r="BE128"/>
  <c r="BI125"/>
  <c r="BH125"/>
  <c r="BG125"/>
  <c r="BF125"/>
  <c r="T125"/>
  <c r="R125"/>
  <c r="P125"/>
  <c r="BK125"/>
  <c r="J125"/>
  <c r="BE125"/>
  <c r="BI122"/>
  <c r="BH122"/>
  <c r="BG122"/>
  <c r="BF122"/>
  <c r="T122"/>
  <c r="T121"/>
  <c r="R122"/>
  <c r="R121"/>
  <c r="P122"/>
  <c r="P121"/>
  <c r="BK122"/>
  <c r="BK121"/>
  <c r="J121"/>
  <c r="J122"/>
  <c r="BE122"/>
  <c r="J70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5"/>
  <c r="BH115"/>
  <c r="BG115"/>
  <c r="BF115"/>
  <c r="T115"/>
  <c r="R115"/>
  <c r="P115"/>
  <c r="BK115"/>
  <c r="J115"/>
  <c r="BE115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3"/>
  <c r="BH103"/>
  <c r="BG103"/>
  <c r="BF103"/>
  <c r="T103"/>
  <c r="R103"/>
  <c r="P103"/>
  <c r="BK103"/>
  <c r="J103"/>
  <c r="BE103"/>
  <c r="BI99"/>
  <c r="F41"/>
  <c i="1" r="BD62"/>
  <c i="7" r="BH99"/>
  <c r="F40"/>
  <c i="1" r="BC62"/>
  <c i="7" r="BG99"/>
  <c r="F39"/>
  <c i="1" r="BB62"/>
  <c i="7" r="BF99"/>
  <c r="J38"/>
  <c i="1" r="AW62"/>
  <c i="7" r="F38"/>
  <c i="1" r="BA62"/>
  <c i="7" r="T99"/>
  <c r="T98"/>
  <c r="T97"/>
  <c r="T96"/>
  <c r="R99"/>
  <c r="R98"/>
  <c r="R97"/>
  <c r="R96"/>
  <c r="P99"/>
  <c r="P98"/>
  <c r="P97"/>
  <c r="P96"/>
  <c i="1" r="AU62"/>
  <c i="7" r="BK99"/>
  <c r="BK98"/>
  <c r="J98"/>
  <c r="BK97"/>
  <c r="J97"/>
  <c r="BK96"/>
  <c r="J96"/>
  <c r="J67"/>
  <c r="J34"/>
  <c i="1" r="AG62"/>
  <c i="7" r="J99"/>
  <c r="BE99"/>
  <c r="J37"/>
  <c i="1" r="AV62"/>
  <c i="7" r="F37"/>
  <c i="1" r="AZ62"/>
  <c i="7" r="J69"/>
  <c r="J68"/>
  <c r="J93"/>
  <c r="J92"/>
  <c r="F92"/>
  <c r="F90"/>
  <c r="E88"/>
  <c r="J63"/>
  <c r="J62"/>
  <c r="F62"/>
  <c r="F60"/>
  <c r="E58"/>
  <c r="J43"/>
  <c r="J22"/>
  <c r="E22"/>
  <c r="F93"/>
  <c r="F63"/>
  <c r="J21"/>
  <c r="J16"/>
  <c r="J90"/>
  <c r="J60"/>
  <c r="E7"/>
  <c r="E82"/>
  <c r="E52"/>
  <c i="6" r="J41"/>
  <c r="J40"/>
  <c i="1" r="AY61"/>
  <c i="6" r="J39"/>
  <c i="1" r="AX61"/>
  <c i="6" r="BI247"/>
  <c r="BH247"/>
  <c r="BG247"/>
  <c r="BF247"/>
  <c r="T247"/>
  <c r="R247"/>
  <c r="P247"/>
  <c r="BK247"/>
  <c r="J247"/>
  <c r="BE247"/>
  <c r="BI246"/>
  <c r="BH246"/>
  <c r="BG246"/>
  <c r="BF246"/>
  <c r="T246"/>
  <c r="R246"/>
  <c r="P246"/>
  <c r="BK246"/>
  <c r="J246"/>
  <c r="BE246"/>
  <c r="BI245"/>
  <c r="BH245"/>
  <c r="BG245"/>
  <c r="BF245"/>
  <c r="T245"/>
  <c r="R245"/>
  <c r="P245"/>
  <c r="BK245"/>
  <c r="J245"/>
  <c r="BE245"/>
  <c r="BI244"/>
  <c r="BH244"/>
  <c r="BG244"/>
  <c r="BF244"/>
  <c r="T244"/>
  <c r="R244"/>
  <c r="P244"/>
  <c r="BK244"/>
  <c r="J244"/>
  <c r="BE244"/>
  <c r="BI243"/>
  <c r="BH243"/>
  <c r="BG243"/>
  <c r="BF243"/>
  <c r="T243"/>
  <c r="R243"/>
  <c r="P243"/>
  <c r="BK243"/>
  <c r="J243"/>
  <c r="BE243"/>
  <c r="BI242"/>
  <c r="BH242"/>
  <c r="BG242"/>
  <c r="BF242"/>
  <c r="T242"/>
  <c r="R242"/>
  <c r="P242"/>
  <c r="BK242"/>
  <c r="J242"/>
  <c r="BE242"/>
  <c r="BI241"/>
  <c r="BH241"/>
  <c r="BG241"/>
  <c r="BF241"/>
  <c r="T241"/>
  <c r="R241"/>
  <c r="P241"/>
  <c r="BK241"/>
  <c r="J241"/>
  <c r="BE241"/>
  <c r="BI240"/>
  <c r="BH240"/>
  <c r="BG240"/>
  <c r="BF240"/>
  <c r="T240"/>
  <c r="R240"/>
  <c r="P240"/>
  <c r="BK240"/>
  <c r="J240"/>
  <c r="BE240"/>
  <c r="BI239"/>
  <c r="BH239"/>
  <c r="BG239"/>
  <c r="BF239"/>
  <c r="T239"/>
  <c r="R239"/>
  <c r="P239"/>
  <c r="BK239"/>
  <c r="J239"/>
  <c r="BE239"/>
  <c r="BI238"/>
  <c r="BH238"/>
  <c r="BG238"/>
  <c r="BF238"/>
  <c r="T238"/>
  <c r="R238"/>
  <c r="P238"/>
  <c r="BK238"/>
  <c r="J238"/>
  <c r="BE238"/>
  <c r="BI237"/>
  <c r="BH237"/>
  <c r="BG237"/>
  <c r="BF237"/>
  <c r="T237"/>
  <c r="R237"/>
  <c r="P237"/>
  <c r="BK237"/>
  <c r="J237"/>
  <c r="BE237"/>
  <c r="BI236"/>
  <c r="BH236"/>
  <c r="BG236"/>
  <c r="BF236"/>
  <c r="T236"/>
  <c r="R236"/>
  <c r="P236"/>
  <c r="BK236"/>
  <c r="J236"/>
  <c r="BE236"/>
  <c r="BI235"/>
  <c r="BH235"/>
  <c r="BG235"/>
  <c r="BF235"/>
  <c r="T235"/>
  <c r="R235"/>
  <c r="P235"/>
  <c r="BK235"/>
  <c r="J235"/>
  <c r="BE235"/>
  <c r="BI234"/>
  <c r="BH234"/>
  <c r="BG234"/>
  <c r="BF234"/>
  <c r="T234"/>
  <c r="T233"/>
  <c r="R234"/>
  <c r="R233"/>
  <c r="P234"/>
  <c r="P233"/>
  <c r="BK234"/>
  <c r="BK233"/>
  <c r="J233"/>
  <c r="J234"/>
  <c r="BE234"/>
  <c r="J83"/>
  <c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R230"/>
  <c r="P230"/>
  <c r="BK230"/>
  <c r="J230"/>
  <c r="BE230"/>
  <c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R227"/>
  <c r="P227"/>
  <c r="BK227"/>
  <c r="J227"/>
  <c r="BE227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T211"/>
  <c r="T210"/>
  <c r="R212"/>
  <c r="R211"/>
  <c r="R210"/>
  <c r="P212"/>
  <c r="P211"/>
  <c r="P210"/>
  <c r="BK212"/>
  <c r="BK211"/>
  <c r="J211"/>
  <c r="BK210"/>
  <c r="J210"/>
  <c r="J212"/>
  <c r="BE212"/>
  <c r="J82"/>
  <c r="J81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T201"/>
  <c r="R202"/>
  <c r="R201"/>
  <c r="P202"/>
  <c r="P201"/>
  <c r="BK202"/>
  <c r="BK201"/>
  <c r="J201"/>
  <c r="J202"/>
  <c r="BE202"/>
  <c r="J80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T191"/>
  <c r="T190"/>
  <c r="R192"/>
  <c r="R191"/>
  <c r="R190"/>
  <c r="P192"/>
  <c r="P191"/>
  <c r="P190"/>
  <c r="BK192"/>
  <c r="BK191"/>
  <c r="J191"/>
  <c r="BK190"/>
  <c r="J190"/>
  <c r="J192"/>
  <c r="BE192"/>
  <c r="J79"/>
  <c r="J78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T183"/>
  <c r="R184"/>
  <c r="R183"/>
  <c r="P184"/>
  <c r="P183"/>
  <c r="BK184"/>
  <c r="BK183"/>
  <c r="J183"/>
  <c r="J184"/>
  <c r="BE184"/>
  <c r="J77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T168"/>
  <c r="T167"/>
  <c r="R169"/>
  <c r="R168"/>
  <c r="R167"/>
  <c r="P169"/>
  <c r="P168"/>
  <c r="P167"/>
  <c r="BK169"/>
  <c r="BK168"/>
  <c r="J168"/>
  <c r="BK167"/>
  <c r="J167"/>
  <c r="J169"/>
  <c r="BE169"/>
  <c r="J76"/>
  <c r="J75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7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T158"/>
  <c r="R160"/>
  <c r="R159"/>
  <c r="R158"/>
  <c r="P160"/>
  <c r="P159"/>
  <c r="P158"/>
  <c r="BK160"/>
  <c r="BK159"/>
  <c r="J159"/>
  <c r="BK158"/>
  <c r="J158"/>
  <c r="J160"/>
  <c r="BE160"/>
  <c r="J73"/>
  <c r="J72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T139"/>
  <c r="R140"/>
  <c r="R139"/>
  <c r="P140"/>
  <c r="P139"/>
  <c r="BK140"/>
  <c r="BK139"/>
  <c r="J139"/>
  <c r="J140"/>
  <c r="BE140"/>
  <c r="J71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BH135"/>
  <c r="BG135"/>
  <c r="BF135"/>
  <c r="T135"/>
  <c r="R135"/>
  <c r="P135"/>
  <c r="BK135"/>
  <c r="J135"/>
  <c r="BE135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F41"/>
  <c i="1" r="BD61"/>
  <c i="6" r="BH111"/>
  <c r="F40"/>
  <c i="1" r="BC61"/>
  <c i="6" r="BG111"/>
  <c r="F39"/>
  <c i="1" r="BB61"/>
  <c i="6" r="BF111"/>
  <c r="J38"/>
  <c i="1" r="AW61"/>
  <c i="6" r="F38"/>
  <c i="1" r="BA61"/>
  <c i="6" r="T111"/>
  <c r="T110"/>
  <c r="T109"/>
  <c r="T108"/>
  <c r="T107"/>
  <c r="R111"/>
  <c r="R110"/>
  <c r="R109"/>
  <c r="R108"/>
  <c r="R107"/>
  <c r="P111"/>
  <c r="P110"/>
  <c r="P109"/>
  <c r="P108"/>
  <c r="P107"/>
  <c i="1" r="AU61"/>
  <c i="6" r="BK111"/>
  <c r="BK110"/>
  <c r="J110"/>
  <c r="BK109"/>
  <c r="J109"/>
  <c r="BK108"/>
  <c r="J108"/>
  <c r="BK107"/>
  <c r="J107"/>
  <c r="J67"/>
  <c r="J34"/>
  <c i="1" r="AG61"/>
  <c i="6" r="J111"/>
  <c r="BE111"/>
  <c r="J37"/>
  <c i="1" r="AV61"/>
  <c i="6" r="F37"/>
  <c i="1" r="AZ61"/>
  <c i="6" r="J70"/>
  <c r="J69"/>
  <c r="J68"/>
  <c r="J104"/>
  <c r="J103"/>
  <c r="F103"/>
  <c r="F101"/>
  <c r="E99"/>
  <c r="J63"/>
  <c r="J62"/>
  <c r="F62"/>
  <c r="F60"/>
  <c r="E58"/>
  <c r="J43"/>
  <c r="J22"/>
  <c r="E22"/>
  <c r="F104"/>
  <c r="F63"/>
  <c r="J21"/>
  <c r="J16"/>
  <c r="J101"/>
  <c r="J60"/>
  <c r="E7"/>
  <c r="E93"/>
  <c r="E52"/>
  <c i="5" r="J41"/>
  <c r="J40"/>
  <c i="1" r="AY60"/>
  <c i="5" r="J39"/>
  <c i="1" r="AX60"/>
  <c i="5"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F41"/>
  <c i="1" r="BD60"/>
  <c i="5" r="BH96"/>
  <c r="F40"/>
  <c i="1" r="BC60"/>
  <c i="5" r="BG96"/>
  <c r="F39"/>
  <c i="1" r="BB60"/>
  <c i="5" r="BF96"/>
  <c r="J38"/>
  <c i="1" r="AW60"/>
  <c i="5" r="F38"/>
  <c i="1" r="BA60"/>
  <c i="5" r="T96"/>
  <c r="T95"/>
  <c r="T94"/>
  <c r="T93"/>
  <c r="R96"/>
  <c r="R95"/>
  <c r="R94"/>
  <c r="R93"/>
  <c r="P96"/>
  <c r="P95"/>
  <c r="P94"/>
  <c r="P93"/>
  <c i="1" r="AU60"/>
  <c i="5" r="BK96"/>
  <c r="BK95"/>
  <c r="J95"/>
  <c r="BK94"/>
  <c r="J94"/>
  <c r="BK93"/>
  <c r="J93"/>
  <c r="J67"/>
  <c r="J34"/>
  <c i="1" r="AG60"/>
  <c i="5" r="J96"/>
  <c r="BE96"/>
  <c r="J37"/>
  <c i="1" r="AV60"/>
  <c i="5" r="F37"/>
  <c i="1" r="AZ60"/>
  <c i="5" r="J69"/>
  <c r="J68"/>
  <c r="J90"/>
  <c r="J89"/>
  <c r="F89"/>
  <c r="F87"/>
  <c r="E85"/>
  <c r="J63"/>
  <c r="J62"/>
  <c r="F62"/>
  <c r="F60"/>
  <c r="E58"/>
  <c r="J43"/>
  <c r="J22"/>
  <c r="E22"/>
  <c r="F90"/>
  <c r="F63"/>
  <c r="J21"/>
  <c r="J16"/>
  <c r="J87"/>
  <c r="J60"/>
  <c r="E7"/>
  <c r="E79"/>
  <c r="E52"/>
  <c i="4" r="J41"/>
  <c r="J40"/>
  <c i="1" r="AY59"/>
  <c i="4" r="J39"/>
  <c i="1" r="AX59"/>
  <c i="4"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T119"/>
  <c r="R120"/>
  <c r="R119"/>
  <c r="P120"/>
  <c r="P119"/>
  <c r="BK120"/>
  <c r="BK119"/>
  <c r="J119"/>
  <c r="J120"/>
  <c r="BE120"/>
  <c r="J71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T111"/>
  <c r="R112"/>
  <c r="R111"/>
  <c r="P112"/>
  <c r="P111"/>
  <c r="BK112"/>
  <c r="BK111"/>
  <c r="J111"/>
  <c r="J112"/>
  <c r="BE112"/>
  <c r="J70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BH99"/>
  <c r="BG99"/>
  <c r="BF99"/>
  <c r="T99"/>
  <c r="R99"/>
  <c r="P99"/>
  <c r="BK99"/>
  <c r="J99"/>
  <c r="BE99"/>
  <c r="BI98"/>
  <c r="F41"/>
  <c i="1" r="BD59"/>
  <c i="4" r="BH98"/>
  <c r="F40"/>
  <c i="1" r="BC59"/>
  <c i="4" r="BG98"/>
  <c r="F39"/>
  <c i="1" r="BB59"/>
  <c i="4" r="BF98"/>
  <c r="J38"/>
  <c i="1" r="AW59"/>
  <c i="4" r="F38"/>
  <c i="1" r="BA59"/>
  <c i="4" r="T98"/>
  <c r="T97"/>
  <c r="T96"/>
  <c r="T95"/>
  <c r="R98"/>
  <c r="R97"/>
  <c r="R96"/>
  <c r="R95"/>
  <c r="P98"/>
  <c r="P97"/>
  <c r="P96"/>
  <c r="P95"/>
  <c i="1" r="AU59"/>
  <c i="4" r="BK98"/>
  <c r="BK97"/>
  <c r="J97"/>
  <c r="BK96"/>
  <c r="J96"/>
  <c r="BK95"/>
  <c r="J95"/>
  <c r="J67"/>
  <c r="J34"/>
  <c i="1" r="AG59"/>
  <c i="4" r="J98"/>
  <c r="BE98"/>
  <c r="J37"/>
  <c i="1" r="AV59"/>
  <c i="4" r="F37"/>
  <c i="1" r="AZ59"/>
  <c i="4" r="J69"/>
  <c r="J68"/>
  <c r="J92"/>
  <c r="J91"/>
  <c r="F91"/>
  <c r="F89"/>
  <c r="E87"/>
  <c r="J63"/>
  <c r="J62"/>
  <c r="F62"/>
  <c r="F60"/>
  <c r="E58"/>
  <c r="J43"/>
  <c r="J22"/>
  <c r="E22"/>
  <c r="F92"/>
  <c r="F63"/>
  <c r="J21"/>
  <c r="J16"/>
  <c r="J89"/>
  <c r="J60"/>
  <c r="E7"/>
  <c r="E81"/>
  <c r="E52"/>
  <c i="3" r="J41"/>
  <c r="J40"/>
  <c i="1" r="AY58"/>
  <c i="3" r="J39"/>
  <c i="1" r="AX58"/>
  <c i="3"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T159"/>
  <c r="R160"/>
  <c r="R159"/>
  <c r="P160"/>
  <c r="P159"/>
  <c r="BK160"/>
  <c r="BK159"/>
  <c r="J159"/>
  <c r="J160"/>
  <c r="BE160"/>
  <c r="J72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71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3"/>
  <c r="BH123"/>
  <c r="BG123"/>
  <c r="BF123"/>
  <c r="T123"/>
  <c r="R123"/>
  <c r="P123"/>
  <c r="BK123"/>
  <c r="J123"/>
  <c r="BE123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20"/>
  <c r="BH120"/>
  <c r="BG120"/>
  <c r="BF120"/>
  <c r="T120"/>
  <c r="R120"/>
  <c r="P120"/>
  <c r="BK120"/>
  <c r="J120"/>
  <c r="BE120"/>
  <c r="BI119"/>
  <c r="BH119"/>
  <c r="BG119"/>
  <c r="BF119"/>
  <c r="T119"/>
  <c r="R119"/>
  <c r="P119"/>
  <c r="BK119"/>
  <c r="J119"/>
  <c r="BE119"/>
  <c r="BI118"/>
  <c r="BH118"/>
  <c r="BG118"/>
  <c r="BF118"/>
  <c r="T118"/>
  <c r="R118"/>
  <c r="P118"/>
  <c r="BK118"/>
  <c r="J118"/>
  <c r="BE118"/>
  <c r="BI117"/>
  <c r="BH117"/>
  <c r="BG117"/>
  <c r="BF117"/>
  <c r="T117"/>
  <c r="R117"/>
  <c r="P117"/>
  <c r="BK117"/>
  <c r="J117"/>
  <c r="BE117"/>
  <c r="BI116"/>
  <c r="BH116"/>
  <c r="BG116"/>
  <c r="BF116"/>
  <c r="T116"/>
  <c r="T115"/>
  <c r="R116"/>
  <c r="R115"/>
  <c r="P116"/>
  <c r="P115"/>
  <c r="BK116"/>
  <c r="BK115"/>
  <c r="J115"/>
  <c r="J116"/>
  <c r="BE116"/>
  <c r="J70"/>
  <c r="BI114"/>
  <c r="BH114"/>
  <c r="BG114"/>
  <c r="BF114"/>
  <c r="T114"/>
  <c r="R114"/>
  <c r="P114"/>
  <c r="BK114"/>
  <c r="J114"/>
  <c r="BE114"/>
  <c r="BI113"/>
  <c r="BH113"/>
  <c r="BG113"/>
  <c r="BF113"/>
  <c r="T113"/>
  <c r="R113"/>
  <c r="P113"/>
  <c r="BK113"/>
  <c r="J113"/>
  <c r="BE113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10"/>
  <c r="BH110"/>
  <c r="BG110"/>
  <c r="BF110"/>
  <c r="T110"/>
  <c r="R110"/>
  <c r="P110"/>
  <c r="BK110"/>
  <c r="J110"/>
  <c r="BE110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BH107"/>
  <c r="BG107"/>
  <c r="BF107"/>
  <c r="T107"/>
  <c r="R107"/>
  <c r="P107"/>
  <c r="BK107"/>
  <c r="J107"/>
  <c r="BE107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R100"/>
  <c r="P100"/>
  <c r="BK100"/>
  <c r="J100"/>
  <c r="BE100"/>
  <c r="BI99"/>
  <c r="F41"/>
  <c i="1" r="BD58"/>
  <c i="3" r="BH99"/>
  <c r="F40"/>
  <c i="1" r="BC58"/>
  <c i="3" r="BG99"/>
  <c r="F39"/>
  <c i="1" r="BB58"/>
  <c i="3" r="BF99"/>
  <c r="J38"/>
  <c i="1" r="AW58"/>
  <c i="3" r="F38"/>
  <c i="1" r="BA58"/>
  <c i="3" r="T99"/>
  <c r="T98"/>
  <c r="T97"/>
  <c r="T96"/>
  <c r="R99"/>
  <c r="R98"/>
  <c r="R97"/>
  <c r="R96"/>
  <c r="P99"/>
  <c r="P98"/>
  <c r="P97"/>
  <c r="P96"/>
  <c i="1" r="AU58"/>
  <c i="3" r="BK99"/>
  <c r="BK98"/>
  <c r="J98"/>
  <c r="BK97"/>
  <c r="J97"/>
  <c r="BK96"/>
  <c r="J96"/>
  <c r="J67"/>
  <c r="J34"/>
  <c i="1" r="AG58"/>
  <c i="3" r="J99"/>
  <c r="BE99"/>
  <c r="J37"/>
  <c i="1" r="AV58"/>
  <c i="3" r="F37"/>
  <c i="1" r="AZ58"/>
  <c i="3" r="J69"/>
  <c r="J68"/>
  <c r="J93"/>
  <c r="J92"/>
  <c r="F92"/>
  <c r="F90"/>
  <c r="E88"/>
  <c r="J63"/>
  <c r="J62"/>
  <c r="F62"/>
  <c r="F60"/>
  <c r="E58"/>
  <c r="J43"/>
  <c r="J22"/>
  <c r="E22"/>
  <c r="F93"/>
  <c r="F63"/>
  <c r="J21"/>
  <c r="J16"/>
  <c r="J90"/>
  <c r="J60"/>
  <c r="E7"/>
  <c r="E82"/>
  <c r="E52"/>
  <c i="2" r="J39"/>
  <c r="J38"/>
  <c i="1" r="AY57"/>
  <c i="2" r="J37"/>
  <c i="1" r="AX57"/>
  <c i="2" r="BI907"/>
  <c r="BH907"/>
  <c r="BG907"/>
  <c r="BF907"/>
  <c r="T907"/>
  <c r="R907"/>
  <c r="P907"/>
  <c r="BK907"/>
  <c r="J907"/>
  <c r="BE907"/>
  <c r="BI903"/>
  <c r="BH903"/>
  <c r="BG903"/>
  <c r="BF903"/>
  <c r="T903"/>
  <c r="R903"/>
  <c r="P903"/>
  <c r="BK903"/>
  <c r="J903"/>
  <c r="BE903"/>
  <c r="BI894"/>
  <c r="BH894"/>
  <c r="BG894"/>
  <c r="BF894"/>
  <c r="T894"/>
  <c r="T893"/>
  <c r="R894"/>
  <c r="R893"/>
  <c r="P894"/>
  <c r="P893"/>
  <c r="BK894"/>
  <c r="BK893"/>
  <c r="J893"/>
  <c r="J894"/>
  <c r="BE894"/>
  <c r="J85"/>
  <c r="BI889"/>
  <c r="BH889"/>
  <c r="BG889"/>
  <c r="BF889"/>
  <c r="T889"/>
  <c r="R889"/>
  <c r="P889"/>
  <c r="BK889"/>
  <c r="J889"/>
  <c r="BE889"/>
  <c r="BI886"/>
  <c r="BH886"/>
  <c r="BG886"/>
  <c r="BF886"/>
  <c r="T886"/>
  <c r="R886"/>
  <c r="P886"/>
  <c r="BK886"/>
  <c r="J886"/>
  <c r="BE886"/>
  <c r="BI881"/>
  <c r="BH881"/>
  <c r="BG881"/>
  <c r="BF881"/>
  <c r="T881"/>
  <c r="R881"/>
  <c r="P881"/>
  <c r="BK881"/>
  <c r="J881"/>
  <c r="BE881"/>
  <c r="BI877"/>
  <c r="BH877"/>
  <c r="BG877"/>
  <c r="BF877"/>
  <c r="T877"/>
  <c r="R877"/>
  <c r="P877"/>
  <c r="BK877"/>
  <c r="J877"/>
  <c r="BE877"/>
  <c r="BI873"/>
  <c r="BH873"/>
  <c r="BG873"/>
  <c r="BF873"/>
  <c r="T873"/>
  <c r="R873"/>
  <c r="P873"/>
  <c r="BK873"/>
  <c r="J873"/>
  <c r="BE873"/>
  <c r="BI863"/>
  <c r="BH863"/>
  <c r="BG863"/>
  <c r="BF863"/>
  <c r="T863"/>
  <c r="T862"/>
  <c r="R863"/>
  <c r="R862"/>
  <c r="P863"/>
  <c r="P862"/>
  <c r="BK863"/>
  <c r="BK862"/>
  <c r="J862"/>
  <c r="J863"/>
  <c r="BE863"/>
  <c r="J84"/>
  <c r="BI861"/>
  <c r="BH861"/>
  <c r="BG861"/>
  <c r="BF861"/>
  <c r="T861"/>
  <c r="R861"/>
  <c r="P861"/>
  <c r="BK861"/>
  <c r="J861"/>
  <c r="BE861"/>
  <c r="BI858"/>
  <c r="BH858"/>
  <c r="BG858"/>
  <c r="BF858"/>
  <c r="T858"/>
  <c r="R858"/>
  <c r="P858"/>
  <c r="BK858"/>
  <c r="J858"/>
  <c r="BE858"/>
  <c r="BI841"/>
  <c r="BH841"/>
  <c r="BG841"/>
  <c r="BF841"/>
  <c r="T841"/>
  <c r="R841"/>
  <c r="P841"/>
  <c r="BK841"/>
  <c r="J841"/>
  <c r="BE841"/>
  <c r="BI837"/>
  <c r="BH837"/>
  <c r="BG837"/>
  <c r="BF837"/>
  <c r="T837"/>
  <c r="R837"/>
  <c r="P837"/>
  <c r="BK837"/>
  <c r="J837"/>
  <c r="BE837"/>
  <c r="BI833"/>
  <c r="BH833"/>
  <c r="BG833"/>
  <c r="BF833"/>
  <c r="T833"/>
  <c r="R833"/>
  <c r="P833"/>
  <c r="BK833"/>
  <c r="J833"/>
  <c r="BE833"/>
  <c r="BI824"/>
  <c r="BH824"/>
  <c r="BG824"/>
  <c r="BF824"/>
  <c r="T824"/>
  <c r="R824"/>
  <c r="P824"/>
  <c r="BK824"/>
  <c r="J824"/>
  <c r="BE824"/>
  <c r="BI820"/>
  <c r="BH820"/>
  <c r="BG820"/>
  <c r="BF820"/>
  <c r="T820"/>
  <c r="R820"/>
  <c r="P820"/>
  <c r="BK820"/>
  <c r="J820"/>
  <c r="BE820"/>
  <c r="BI803"/>
  <c r="BH803"/>
  <c r="BG803"/>
  <c r="BF803"/>
  <c r="T803"/>
  <c r="T802"/>
  <c r="R803"/>
  <c r="R802"/>
  <c r="P803"/>
  <c r="P802"/>
  <c r="BK803"/>
  <c r="BK802"/>
  <c r="J802"/>
  <c r="J803"/>
  <c r="BE803"/>
  <c r="J83"/>
  <c r="BI801"/>
  <c r="BH801"/>
  <c r="BG801"/>
  <c r="BF801"/>
  <c r="T801"/>
  <c r="R801"/>
  <c r="P801"/>
  <c r="BK801"/>
  <c r="J801"/>
  <c r="BE801"/>
  <c r="BI798"/>
  <c r="BH798"/>
  <c r="BG798"/>
  <c r="BF798"/>
  <c r="T798"/>
  <c r="R798"/>
  <c r="P798"/>
  <c r="BK798"/>
  <c r="J798"/>
  <c r="BE798"/>
  <c r="BI795"/>
  <c r="BH795"/>
  <c r="BG795"/>
  <c r="BF795"/>
  <c r="T795"/>
  <c r="R795"/>
  <c r="P795"/>
  <c r="BK795"/>
  <c r="J795"/>
  <c r="BE795"/>
  <c r="BI791"/>
  <c r="BH791"/>
  <c r="BG791"/>
  <c r="BF791"/>
  <c r="T791"/>
  <c r="R791"/>
  <c r="P791"/>
  <c r="BK791"/>
  <c r="J791"/>
  <c r="BE791"/>
  <c r="BI776"/>
  <c r="BH776"/>
  <c r="BG776"/>
  <c r="BF776"/>
  <c r="T776"/>
  <c r="R776"/>
  <c r="P776"/>
  <c r="BK776"/>
  <c r="J776"/>
  <c r="BE776"/>
  <c r="BI772"/>
  <c r="BH772"/>
  <c r="BG772"/>
  <c r="BF772"/>
  <c r="T772"/>
  <c r="R772"/>
  <c r="P772"/>
  <c r="BK772"/>
  <c r="J772"/>
  <c r="BE772"/>
  <c r="BI768"/>
  <c r="BH768"/>
  <c r="BG768"/>
  <c r="BF768"/>
  <c r="T768"/>
  <c r="R768"/>
  <c r="P768"/>
  <c r="BK768"/>
  <c r="J768"/>
  <c r="BE768"/>
  <c r="BI765"/>
  <c r="BH765"/>
  <c r="BG765"/>
  <c r="BF765"/>
  <c r="T765"/>
  <c r="R765"/>
  <c r="P765"/>
  <c r="BK765"/>
  <c r="J765"/>
  <c r="BE765"/>
  <c r="BI762"/>
  <c r="BH762"/>
  <c r="BG762"/>
  <c r="BF762"/>
  <c r="T762"/>
  <c r="R762"/>
  <c r="P762"/>
  <c r="BK762"/>
  <c r="J762"/>
  <c r="BE762"/>
  <c r="BI759"/>
  <c r="BH759"/>
  <c r="BG759"/>
  <c r="BF759"/>
  <c r="T759"/>
  <c r="R759"/>
  <c r="P759"/>
  <c r="BK759"/>
  <c r="J759"/>
  <c r="BE759"/>
  <c r="BI756"/>
  <c r="BH756"/>
  <c r="BG756"/>
  <c r="BF756"/>
  <c r="T756"/>
  <c r="R756"/>
  <c r="P756"/>
  <c r="BK756"/>
  <c r="J756"/>
  <c r="BE756"/>
  <c r="BI751"/>
  <c r="BH751"/>
  <c r="BG751"/>
  <c r="BF751"/>
  <c r="T751"/>
  <c r="T750"/>
  <c r="R751"/>
  <c r="R750"/>
  <c r="P751"/>
  <c r="P750"/>
  <c r="BK751"/>
  <c r="BK750"/>
  <c r="J750"/>
  <c r="J751"/>
  <c r="BE751"/>
  <c r="J82"/>
  <c r="BI749"/>
  <c r="BH749"/>
  <c r="BG749"/>
  <c r="BF749"/>
  <c r="T749"/>
  <c r="R749"/>
  <c r="P749"/>
  <c r="BK749"/>
  <c r="J749"/>
  <c r="BE749"/>
  <c r="BI745"/>
  <c r="BH745"/>
  <c r="BG745"/>
  <c r="BF745"/>
  <c r="T745"/>
  <c r="R745"/>
  <c r="P745"/>
  <c r="BK745"/>
  <c r="J745"/>
  <c r="BE745"/>
  <c r="BI740"/>
  <c r="BH740"/>
  <c r="BG740"/>
  <c r="BF740"/>
  <c r="T740"/>
  <c r="R740"/>
  <c r="P740"/>
  <c r="BK740"/>
  <c r="J740"/>
  <c r="BE740"/>
  <c r="BI736"/>
  <c r="BH736"/>
  <c r="BG736"/>
  <c r="BF736"/>
  <c r="T736"/>
  <c r="R736"/>
  <c r="P736"/>
  <c r="BK736"/>
  <c r="J736"/>
  <c r="BE736"/>
  <c r="BI728"/>
  <c r="BH728"/>
  <c r="BG728"/>
  <c r="BF728"/>
  <c r="T728"/>
  <c r="R728"/>
  <c r="P728"/>
  <c r="BK728"/>
  <c r="J728"/>
  <c r="BE728"/>
  <c r="BI718"/>
  <c r="BH718"/>
  <c r="BG718"/>
  <c r="BF718"/>
  <c r="T718"/>
  <c r="R718"/>
  <c r="P718"/>
  <c r="BK718"/>
  <c r="J718"/>
  <c r="BE718"/>
  <c r="BI714"/>
  <c r="BH714"/>
  <c r="BG714"/>
  <c r="BF714"/>
  <c r="T714"/>
  <c r="R714"/>
  <c r="P714"/>
  <c r="BK714"/>
  <c r="J714"/>
  <c r="BE714"/>
  <c r="BI711"/>
  <c r="BH711"/>
  <c r="BG711"/>
  <c r="BF711"/>
  <c r="T711"/>
  <c r="R711"/>
  <c r="P711"/>
  <c r="BK711"/>
  <c r="J711"/>
  <c r="BE711"/>
  <c r="BI707"/>
  <c r="BH707"/>
  <c r="BG707"/>
  <c r="BF707"/>
  <c r="T707"/>
  <c r="T706"/>
  <c r="R707"/>
  <c r="R706"/>
  <c r="P707"/>
  <c r="P706"/>
  <c r="BK707"/>
  <c r="BK706"/>
  <c r="J706"/>
  <c r="J707"/>
  <c r="BE707"/>
  <c r="J81"/>
  <c r="BI705"/>
  <c r="BH705"/>
  <c r="BG705"/>
  <c r="BF705"/>
  <c r="T705"/>
  <c r="R705"/>
  <c r="P705"/>
  <c r="BK705"/>
  <c r="J705"/>
  <c r="BE705"/>
  <c r="BI702"/>
  <c r="BH702"/>
  <c r="BG702"/>
  <c r="BF702"/>
  <c r="T702"/>
  <c r="R702"/>
  <c r="P702"/>
  <c r="BK702"/>
  <c r="J702"/>
  <c r="BE702"/>
  <c r="BI699"/>
  <c r="BH699"/>
  <c r="BG699"/>
  <c r="BF699"/>
  <c r="T699"/>
  <c r="R699"/>
  <c r="P699"/>
  <c r="BK699"/>
  <c r="J699"/>
  <c r="BE699"/>
  <c r="BI695"/>
  <c r="BH695"/>
  <c r="BG695"/>
  <c r="BF695"/>
  <c r="T695"/>
  <c r="R695"/>
  <c r="P695"/>
  <c r="BK695"/>
  <c r="J695"/>
  <c r="BE695"/>
  <c r="BI691"/>
  <c r="BH691"/>
  <c r="BG691"/>
  <c r="BF691"/>
  <c r="T691"/>
  <c r="R691"/>
  <c r="P691"/>
  <c r="BK691"/>
  <c r="J691"/>
  <c r="BE691"/>
  <c r="BI687"/>
  <c r="BH687"/>
  <c r="BG687"/>
  <c r="BF687"/>
  <c r="T687"/>
  <c r="T686"/>
  <c r="R687"/>
  <c r="R686"/>
  <c r="P687"/>
  <c r="P686"/>
  <c r="BK687"/>
  <c r="BK686"/>
  <c r="J686"/>
  <c r="J687"/>
  <c r="BE687"/>
  <c r="J80"/>
  <c r="BI685"/>
  <c r="BH685"/>
  <c r="BG685"/>
  <c r="BF685"/>
  <c r="T685"/>
  <c r="R685"/>
  <c r="P685"/>
  <c r="BK685"/>
  <c r="J685"/>
  <c r="BE685"/>
  <c r="BI682"/>
  <c r="BH682"/>
  <c r="BG682"/>
  <c r="BF682"/>
  <c r="T682"/>
  <c r="R682"/>
  <c r="P682"/>
  <c r="BK682"/>
  <c r="J682"/>
  <c r="BE682"/>
  <c r="BI679"/>
  <c r="BH679"/>
  <c r="BG679"/>
  <c r="BF679"/>
  <c r="T679"/>
  <c r="R679"/>
  <c r="P679"/>
  <c r="BK679"/>
  <c r="J679"/>
  <c r="BE679"/>
  <c r="BI676"/>
  <c r="BH676"/>
  <c r="BG676"/>
  <c r="BF676"/>
  <c r="T676"/>
  <c r="R676"/>
  <c r="P676"/>
  <c r="BK676"/>
  <c r="J676"/>
  <c r="BE676"/>
  <c r="BI667"/>
  <c r="BH667"/>
  <c r="BG667"/>
  <c r="BF667"/>
  <c r="T667"/>
  <c r="R667"/>
  <c r="P667"/>
  <c r="BK667"/>
  <c r="J667"/>
  <c r="BE667"/>
  <c r="BI664"/>
  <c r="BH664"/>
  <c r="BG664"/>
  <c r="BF664"/>
  <c r="T664"/>
  <c r="R664"/>
  <c r="P664"/>
  <c r="BK664"/>
  <c r="J664"/>
  <c r="BE664"/>
  <c r="BI661"/>
  <c r="BH661"/>
  <c r="BG661"/>
  <c r="BF661"/>
  <c r="T661"/>
  <c r="R661"/>
  <c r="P661"/>
  <c r="BK661"/>
  <c r="J661"/>
  <c r="BE661"/>
  <c r="BI654"/>
  <c r="BH654"/>
  <c r="BG654"/>
  <c r="BF654"/>
  <c r="T654"/>
  <c r="R654"/>
  <c r="P654"/>
  <c r="BK654"/>
  <c r="J654"/>
  <c r="BE654"/>
  <c r="BI651"/>
  <c r="BH651"/>
  <c r="BG651"/>
  <c r="BF651"/>
  <c r="T651"/>
  <c r="R651"/>
  <c r="P651"/>
  <c r="BK651"/>
  <c r="J651"/>
  <c r="BE651"/>
  <c r="BI640"/>
  <c r="BH640"/>
  <c r="BG640"/>
  <c r="BF640"/>
  <c r="T640"/>
  <c r="R640"/>
  <c r="P640"/>
  <c r="BK640"/>
  <c r="J640"/>
  <c r="BE640"/>
  <c r="BI637"/>
  <c r="BH637"/>
  <c r="BG637"/>
  <c r="BF637"/>
  <c r="T637"/>
  <c r="R637"/>
  <c r="P637"/>
  <c r="BK637"/>
  <c r="J637"/>
  <c r="BE637"/>
  <c r="BI635"/>
  <c r="BH635"/>
  <c r="BG635"/>
  <c r="BF635"/>
  <c r="T635"/>
  <c r="R635"/>
  <c r="P635"/>
  <c r="BK635"/>
  <c r="J635"/>
  <c r="BE635"/>
  <c r="BI632"/>
  <c r="BH632"/>
  <c r="BG632"/>
  <c r="BF632"/>
  <c r="T632"/>
  <c r="R632"/>
  <c r="P632"/>
  <c r="BK632"/>
  <c r="J632"/>
  <c r="BE632"/>
  <c r="BI630"/>
  <c r="BH630"/>
  <c r="BG630"/>
  <c r="BF630"/>
  <c r="T630"/>
  <c r="R630"/>
  <c r="P630"/>
  <c r="BK630"/>
  <c r="J630"/>
  <c r="BE630"/>
  <c r="BI627"/>
  <c r="BH627"/>
  <c r="BG627"/>
  <c r="BF627"/>
  <c r="T627"/>
  <c r="R627"/>
  <c r="P627"/>
  <c r="BK627"/>
  <c r="J627"/>
  <c r="BE627"/>
  <c r="BI624"/>
  <c r="BH624"/>
  <c r="BG624"/>
  <c r="BF624"/>
  <c r="T624"/>
  <c r="R624"/>
  <c r="P624"/>
  <c r="BK624"/>
  <c r="J624"/>
  <c r="BE624"/>
  <c r="BI620"/>
  <c r="BH620"/>
  <c r="BG620"/>
  <c r="BF620"/>
  <c r="T620"/>
  <c r="R620"/>
  <c r="P620"/>
  <c r="BK620"/>
  <c r="J620"/>
  <c r="BE620"/>
  <c r="BI616"/>
  <c r="BH616"/>
  <c r="BG616"/>
  <c r="BF616"/>
  <c r="T616"/>
  <c r="R616"/>
  <c r="P616"/>
  <c r="BK616"/>
  <c r="J616"/>
  <c r="BE616"/>
  <c r="BI612"/>
  <c r="BH612"/>
  <c r="BG612"/>
  <c r="BF612"/>
  <c r="T612"/>
  <c r="R612"/>
  <c r="P612"/>
  <c r="BK612"/>
  <c r="J612"/>
  <c r="BE612"/>
  <c r="BI608"/>
  <c r="BH608"/>
  <c r="BG608"/>
  <c r="BF608"/>
  <c r="T608"/>
  <c r="R608"/>
  <c r="P608"/>
  <c r="BK608"/>
  <c r="J608"/>
  <c r="BE608"/>
  <c r="BI599"/>
  <c r="BH599"/>
  <c r="BG599"/>
  <c r="BF599"/>
  <c r="T599"/>
  <c r="T598"/>
  <c r="R599"/>
  <c r="R598"/>
  <c r="P599"/>
  <c r="P598"/>
  <c r="BK599"/>
  <c r="BK598"/>
  <c r="J598"/>
  <c r="J599"/>
  <c r="BE599"/>
  <c r="J79"/>
  <c r="BI597"/>
  <c r="BH597"/>
  <c r="BG597"/>
  <c r="BF597"/>
  <c r="T597"/>
  <c r="R597"/>
  <c r="P597"/>
  <c r="BK597"/>
  <c r="J597"/>
  <c r="BE597"/>
  <c r="BI594"/>
  <c r="BH594"/>
  <c r="BG594"/>
  <c r="BF594"/>
  <c r="T594"/>
  <c r="R594"/>
  <c r="P594"/>
  <c r="BK594"/>
  <c r="J594"/>
  <c r="BE594"/>
  <c r="BI590"/>
  <c r="BH590"/>
  <c r="BG590"/>
  <c r="BF590"/>
  <c r="T590"/>
  <c r="R590"/>
  <c r="P590"/>
  <c r="BK590"/>
  <c r="J590"/>
  <c r="BE590"/>
  <c r="BI586"/>
  <c r="BH586"/>
  <c r="BG586"/>
  <c r="BF586"/>
  <c r="T586"/>
  <c r="R586"/>
  <c r="P586"/>
  <c r="BK586"/>
  <c r="J586"/>
  <c r="BE586"/>
  <c r="BI577"/>
  <c r="BH577"/>
  <c r="BG577"/>
  <c r="BF577"/>
  <c r="T577"/>
  <c r="T576"/>
  <c r="R577"/>
  <c r="R576"/>
  <c r="P577"/>
  <c r="P576"/>
  <c r="BK577"/>
  <c r="BK576"/>
  <c r="J576"/>
  <c r="J577"/>
  <c r="BE577"/>
  <c r="J78"/>
  <c r="BI575"/>
  <c r="BH575"/>
  <c r="BG575"/>
  <c r="BF575"/>
  <c r="T575"/>
  <c r="R575"/>
  <c r="P575"/>
  <c r="BK575"/>
  <c r="J575"/>
  <c r="BE575"/>
  <c r="BI571"/>
  <c r="BH571"/>
  <c r="BG571"/>
  <c r="BF571"/>
  <c r="T571"/>
  <c r="R571"/>
  <c r="P571"/>
  <c r="BK571"/>
  <c r="J571"/>
  <c r="BE571"/>
  <c r="BI565"/>
  <c r="BH565"/>
  <c r="BG565"/>
  <c r="BF565"/>
  <c r="T565"/>
  <c r="R565"/>
  <c r="P565"/>
  <c r="BK565"/>
  <c r="J565"/>
  <c r="BE565"/>
  <c r="BI561"/>
  <c r="BH561"/>
  <c r="BG561"/>
  <c r="BF561"/>
  <c r="T561"/>
  <c r="R561"/>
  <c r="P561"/>
  <c r="BK561"/>
  <c r="J561"/>
  <c r="BE561"/>
  <c r="BI554"/>
  <c r="BH554"/>
  <c r="BG554"/>
  <c r="BF554"/>
  <c r="T554"/>
  <c r="R554"/>
  <c r="P554"/>
  <c r="BK554"/>
  <c r="J554"/>
  <c r="BE554"/>
  <c r="BI536"/>
  <c r="BH536"/>
  <c r="BG536"/>
  <c r="BF536"/>
  <c r="T536"/>
  <c r="R536"/>
  <c r="P536"/>
  <c r="BK536"/>
  <c r="J536"/>
  <c r="BE536"/>
  <c r="BI533"/>
  <c r="BH533"/>
  <c r="BG533"/>
  <c r="BF533"/>
  <c r="T533"/>
  <c r="R533"/>
  <c r="P533"/>
  <c r="BK533"/>
  <c r="J533"/>
  <c r="BE533"/>
  <c r="BI530"/>
  <c r="BH530"/>
  <c r="BG530"/>
  <c r="BF530"/>
  <c r="T530"/>
  <c r="R530"/>
  <c r="P530"/>
  <c r="BK530"/>
  <c r="J530"/>
  <c r="BE530"/>
  <c r="BI527"/>
  <c r="BH527"/>
  <c r="BG527"/>
  <c r="BF527"/>
  <c r="T527"/>
  <c r="R527"/>
  <c r="P527"/>
  <c r="BK527"/>
  <c r="J527"/>
  <c r="BE527"/>
  <c r="BI523"/>
  <c r="BH523"/>
  <c r="BG523"/>
  <c r="BF523"/>
  <c r="T523"/>
  <c r="R523"/>
  <c r="P523"/>
  <c r="BK523"/>
  <c r="J523"/>
  <c r="BE523"/>
  <c r="BI520"/>
  <c r="BH520"/>
  <c r="BG520"/>
  <c r="BF520"/>
  <c r="T520"/>
  <c r="R520"/>
  <c r="P520"/>
  <c r="BK520"/>
  <c r="J520"/>
  <c r="BE520"/>
  <c r="BI517"/>
  <c r="BH517"/>
  <c r="BG517"/>
  <c r="BF517"/>
  <c r="T517"/>
  <c r="R517"/>
  <c r="P517"/>
  <c r="BK517"/>
  <c r="J517"/>
  <c r="BE517"/>
  <c r="BI513"/>
  <c r="BH513"/>
  <c r="BG513"/>
  <c r="BF513"/>
  <c r="T513"/>
  <c r="R513"/>
  <c r="P513"/>
  <c r="BK513"/>
  <c r="J513"/>
  <c r="BE513"/>
  <c r="BI510"/>
  <c r="BH510"/>
  <c r="BG510"/>
  <c r="BF510"/>
  <c r="T510"/>
  <c r="R510"/>
  <c r="P510"/>
  <c r="BK510"/>
  <c r="J510"/>
  <c r="BE510"/>
  <c r="BI505"/>
  <c r="BH505"/>
  <c r="BG505"/>
  <c r="BF505"/>
  <c r="T505"/>
  <c r="R505"/>
  <c r="P505"/>
  <c r="BK505"/>
  <c r="J505"/>
  <c r="BE505"/>
  <c r="BI498"/>
  <c r="BH498"/>
  <c r="BG498"/>
  <c r="BF498"/>
  <c r="T498"/>
  <c r="R498"/>
  <c r="P498"/>
  <c r="BK498"/>
  <c r="J498"/>
  <c r="BE498"/>
  <c r="BI488"/>
  <c r="BH488"/>
  <c r="BG488"/>
  <c r="BF488"/>
  <c r="T488"/>
  <c r="R488"/>
  <c r="P488"/>
  <c r="BK488"/>
  <c r="J488"/>
  <c r="BE488"/>
  <c r="BI485"/>
  <c r="BH485"/>
  <c r="BG485"/>
  <c r="BF485"/>
  <c r="T485"/>
  <c r="R485"/>
  <c r="P485"/>
  <c r="BK485"/>
  <c r="J485"/>
  <c r="BE485"/>
  <c r="BI481"/>
  <c r="BH481"/>
  <c r="BG481"/>
  <c r="BF481"/>
  <c r="T481"/>
  <c r="R481"/>
  <c r="P481"/>
  <c r="BK481"/>
  <c r="J481"/>
  <c r="BE481"/>
  <c r="BI478"/>
  <c r="BH478"/>
  <c r="BG478"/>
  <c r="BF478"/>
  <c r="T478"/>
  <c r="R478"/>
  <c r="P478"/>
  <c r="BK478"/>
  <c r="J478"/>
  <c r="BE478"/>
  <c r="BI474"/>
  <c r="BH474"/>
  <c r="BG474"/>
  <c r="BF474"/>
  <c r="T474"/>
  <c r="R474"/>
  <c r="P474"/>
  <c r="BK474"/>
  <c r="J474"/>
  <c r="BE474"/>
  <c r="BI466"/>
  <c r="BH466"/>
  <c r="BG466"/>
  <c r="BF466"/>
  <c r="T466"/>
  <c r="R466"/>
  <c r="P466"/>
  <c r="BK466"/>
  <c r="J466"/>
  <c r="BE466"/>
  <c r="BI461"/>
  <c r="BH461"/>
  <c r="BG461"/>
  <c r="BF461"/>
  <c r="T461"/>
  <c r="R461"/>
  <c r="P461"/>
  <c r="BK461"/>
  <c r="J461"/>
  <c r="BE461"/>
  <c r="BI454"/>
  <c r="BH454"/>
  <c r="BG454"/>
  <c r="BF454"/>
  <c r="T454"/>
  <c r="R454"/>
  <c r="P454"/>
  <c r="BK454"/>
  <c r="J454"/>
  <c r="BE454"/>
  <c r="BI450"/>
  <c r="BH450"/>
  <c r="BG450"/>
  <c r="BF450"/>
  <c r="T450"/>
  <c r="R450"/>
  <c r="P450"/>
  <c r="BK450"/>
  <c r="J450"/>
  <c r="BE450"/>
  <c r="BI446"/>
  <c r="BH446"/>
  <c r="BG446"/>
  <c r="BF446"/>
  <c r="T446"/>
  <c r="R446"/>
  <c r="P446"/>
  <c r="BK446"/>
  <c r="J446"/>
  <c r="BE446"/>
  <c r="BI441"/>
  <c r="BH441"/>
  <c r="BG441"/>
  <c r="BF441"/>
  <c r="T441"/>
  <c r="R441"/>
  <c r="P441"/>
  <c r="BK441"/>
  <c r="J441"/>
  <c r="BE441"/>
  <c r="BI435"/>
  <c r="BH435"/>
  <c r="BG435"/>
  <c r="BF435"/>
  <c r="T435"/>
  <c r="R435"/>
  <c r="P435"/>
  <c r="BK435"/>
  <c r="J435"/>
  <c r="BE435"/>
  <c r="BI429"/>
  <c r="BH429"/>
  <c r="BG429"/>
  <c r="BF429"/>
  <c r="T429"/>
  <c r="R429"/>
  <c r="P429"/>
  <c r="BK429"/>
  <c r="J429"/>
  <c r="BE429"/>
  <c r="BI423"/>
  <c r="BH423"/>
  <c r="BG423"/>
  <c r="BF423"/>
  <c r="T423"/>
  <c r="R423"/>
  <c r="P423"/>
  <c r="BK423"/>
  <c r="J423"/>
  <c r="BE423"/>
  <c r="BI419"/>
  <c r="BH419"/>
  <c r="BG419"/>
  <c r="BF419"/>
  <c r="T419"/>
  <c r="R419"/>
  <c r="P419"/>
  <c r="BK419"/>
  <c r="J419"/>
  <c r="BE419"/>
  <c r="BI415"/>
  <c r="BH415"/>
  <c r="BG415"/>
  <c r="BF415"/>
  <c r="T415"/>
  <c r="R415"/>
  <c r="P415"/>
  <c r="BK415"/>
  <c r="J415"/>
  <c r="BE415"/>
  <c r="BI411"/>
  <c r="BH411"/>
  <c r="BG411"/>
  <c r="BF411"/>
  <c r="T411"/>
  <c r="T410"/>
  <c r="R411"/>
  <c r="R410"/>
  <c r="P411"/>
  <c r="P410"/>
  <c r="BK411"/>
  <c r="BK410"/>
  <c r="J410"/>
  <c r="J411"/>
  <c r="BE411"/>
  <c r="J77"/>
  <c r="BI409"/>
  <c r="BH409"/>
  <c r="BG409"/>
  <c r="BF409"/>
  <c r="T409"/>
  <c r="R409"/>
  <c r="P409"/>
  <c r="BK409"/>
  <c r="J409"/>
  <c r="BE409"/>
  <c r="BI405"/>
  <c r="BH405"/>
  <c r="BG405"/>
  <c r="BF405"/>
  <c r="T405"/>
  <c r="R405"/>
  <c r="P405"/>
  <c r="BK405"/>
  <c r="J405"/>
  <c r="BE405"/>
  <c r="BI400"/>
  <c r="BH400"/>
  <c r="BG400"/>
  <c r="BF400"/>
  <c r="T400"/>
  <c r="R400"/>
  <c r="P400"/>
  <c r="BK400"/>
  <c r="J400"/>
  <c r="BE400"/>
  <c r="BI395"/>
  <c r="BH395"/>
  <c r="BG395"/>
  <c r="BF395"/>
  <c r="T395"/>
  <c r="R395"/>
  <c r="P395"/>
  <c r="BK395"/>
  <c r="J395"/>
  <c r="BE395"/>
  <c r="BI392"/>
  <c r="BH392"/>
  <c r="BG392"/>
  <c r="BF392"/>
  <c r="T392"/>
  <c r="R392"/>
  <c r="P392"/>
  <c r="BK392"/>
  <c r="J392"/>
  <c r="BE392"/>
  <c r="BI388"/>
  <c r="BH388"/>
  <c r="BG388"/>
  <c r="BF388"/>
  <c r="T388"/>
  <c r="R388"/>
  <c r="P388"/>
  <c r="BK388"/>
  <c r="J388"/>
  <c r="BE388"/>
  <c r="BI384"/>
  <c r="BH384"/>
  <c r="BG384"/>
  <c r="BF384"/>
  <c r="T384"/>
  <c r="R384"/>
  <c r="P384"/>
  <c r="BK384"/>
  <c r="J384"/>
  <c r="BE384"/>
  <c r="BI380"/>
  <c r="BH380"/>
  <c r="BG380"/>
  <c r="BF380"/>
  <c r="T380"/>
  <c r="R380"/>
  <c r="P380"/>
  <c r="BK380"/>
  <c r="J380"/>
  <c r="BE380"/>
  <c r="BI376"/>
  <c r="BH376"/>
  <c r="BG376"/>
  <c r="BF376"/>
  <c r="T376"/>
  <c r="R376"/>
  <c r="P376"/>
  <c r="BK376"/>
  <c r="J376"/>
  <c r="BE376"/>
  <c r="BI372"/>
  <c r="BH372"/>
  <c r="BG372"/>
  <c r="BF372"/>
  <c r="T372"/>
  <c r="R372"/>
  <c r="P372"/>
  <c r="BK372"/>
  <c r="J372"/>
  <c r="BE372"/>
  <c r="BI367"/>
  <c r="BH367"/>
  <c r="BG367"/>
  <c r="BF367"/>
  <c r="T367"/>
  <c r="T366"/>
  <c r="R367"/>
  <c r="R366"/>
  <c r="P367"/>
  <c r="P366"/>
  <c r="BK367"/>
  <c r="BK366"/>
  <c r="J366"/>
  <c r="J367"/>
  <c r="BE367"/>
  <c r="J76"/>
  <c r="BI365"/>
  <c r="BH365"/>
  <c r="BG365"/>
  <c r="BF365"/>
  <c r="T365"/>
  <c r="R365"/>
  <c r="P365"/>
  <c r="BK365"/>
  <c r="J365"/>
  <c r="BE365"/>
  <c r="BI362"/>
  <c r="BH362"/>
  <c r="BG362"/>
  <c r="BF362"/>
  <c r="T362"/>
  <c r="R362"/>
  <c r="P362"/>
  <c r="BK362"/>
  <c r="J362"/>
  <c r="BE362"/>
  <c r="BI359"/>
  <c r="BH359"/>
  <c r="BG359"/>
  <c r="BF359"/>
  <c r="T359"/>
  <c r="R359"/>
  <c r="P359"/>
  <c r="BK359"/>
  <c r="J359"/>
  <c r="BE359"/>
  <c r="BI356"/>
  <c r="BH356"/>
  <c r="BG356"/>
  <c r="BF356"/>
  <c r="T356"/>
  <c r="R356"/>
  <c r="P356"/>
  <c r="BK356"/>
  <c r="J356"/>
  <c r="BE356"/>
  <c r="BI353"/>
  <c r="BH353"/>
  <c r="BG353"/>
  <c r="BF353"/>
  <c r="T353"/>
  <c r="R353"/>
  <c r="P353"/>
  <c r="BK353"/>
  <c r="J353"/>
  <c r="BE353"/>
  <c r="BI350"/>
  <c r="BH350"/>
  <c r="BG350"/>
  <c r="BF350"/>
  <c r="T350"/>
  <c r="R350"/>
  <c r="P350"/>
  <c r="BK350"/>
  <c r="J350"/>
  <c r="BE350"/>
  <c r="BI347"/>
  <c r="BH347"/>
  <c r="BG347"/>
  <c r="BF347"/>
  <c r="T347"/>
  <c r="R347"/>
  <c r="P347"/>
  <c r="BK347"/>
  <c r="J347"/>
  <c r="BE347"/>
  <c r="BI344"/>
  <c r="BH344"/>
  <c r="BG344"/>
  <c r="BF344"/>
  <c r="T344"/>
  <c r="R344"/>
  <c r="P344"/>
  <c r="BK344"/>
  <c r="J344"/>
  <c r="BE344"/>
  <c r="BI341"/>
  <c r="BH341"/>
  <c r="BG341"/>
  <c r="BF341"/>
  <c r="T341"/>
  <c r="T340"/>
  <c r="R341"/>
  <c r="R340"/>
  <c r="P341"/>
  <c r="P340"/>
  <c r="BK341"/>
  <c r="BK340"/>
  <c r="J340"/>
  <c r="J341"/>
  <c r="BE341"/>
  <c r="J75"/>
  <c r="BI339"/>
  <c r="BH339"/>
  <c r="BG339"/>
  <c r="BF339"/>
  <c r="T339"/>
  <c r="R339"/>
  <c r="P339"/>
  <c r="BK339"/>
  <c r="J339"/>
  <c r="BE339"/>
  <c r="BI335"/>
  <c r="BH335"/>
  <c r="BG335"/>
  <c r="BF335"/>
  <c r="T335"/>
  <c r="R335"/>
  <c r="P335"/>
  <c r="BK335"/>
  <c r="J335"/>
  <c r="BE335"/>
  <c r="BI318"/>
  <c r="BH318"/>
  <c r="BG318"/>
  <c r="BF318"/>
  <c r="T318"/>
  <c r="R318"/>
  <c r="P318"/>
  <c r="BK318"/>
  <c r="J318"/>
  <c r="BE318"/>
  <c r="BI315"/>
  <c r="BH315"/>
  <c r="BG315"/>
  <c r="BF315"/>
  <c r="T315"/>
  <c r="R315"/>
  <c r="P315"/>
  <c r="BK315"/>
  <c r="J315"/>
  <c r="BE315"/>
  <c r="BI300"/>
  <c r="BH300"/>
  <c r="BG300"/>
  <c r="BF300"/>
  <c r="T300"/>
  <c r="R300"/>
  <c r="P300"/>
  <c r="BK300"/>
  <c r="J300"/>
  <c r="BE300"/>
  <c r="BI286"/>
  <c r="BH286"/>
  <c r="BG286"/>
  <c r="BF286"/>
  <c r="T286"/>
  <c r="R286"/>
  <c r="P286"/>
  <c r="BK286"/>
  <c r="J286"/>
  <c r="BE286"/>
  <c r="BI282"/>
  <c r="BH282"/>
  <c r="BG282"/>
  <c r="BF282"/>
  <c r="T282"/>
  <c r="R282"/>
  <c r="P282"/>
  <c r="BK282"/>
  <c r="J282"/>
  <c r="BE282"/>
  <c r="BI266"/>
  <c r="BH266"/>
  <c r="BG266"/>
  <c r="BF266"/>
  <c r="T266"/>
  <c r="R266"/>
  <c r="P266"/>
  <c r="BK266"/>
  <c r="J266"/>
  <c r="BE266"/>
  <c r="BI260"/>
  <c r="BH260"/>
  <c r="BG260"/>
  <c r="BF260"/>
  <c r="T260"/>
  <c r="R260"/>
  <c r="P260"/>
  <c r="BK260"/>
  <c r="J260"/>
  <c r="BE260"/>
  <c r="BI256"/>
  <c r="BH256"/>
  <c r="BG256"/>
  <c r="BF256"/>
  <c r="T256"/>
  <c r="R256"/>
  <c r="P256"/>
  <c r="BK256"/>
  <c r="J256"/>
  <c r="BE256"/>
  <c r="BI250"/>
  <c r="BH250"/>
  <c r="BG250"/>
  <c r="BF250"/>
  <c r="T250"/>
  <c r="R250"/>
  <c r="P250"/>
  <c r="BK250"/>
  <c r="J250"/>
  <c r="BE250"/>
  <c r="BI243"/>
  <c r="BH243"/>
  <c r="BG243"/>
  <c r="BF243"/>
  <c r="T243"/>
  <c r="R243"/>
  <c r="P243"/>
  <c r="BK243"/>
  <c r="J243"/>
  <c r="BE243"/>
  <c r="BI231"/>
  <c r="BH231"/>
  <c r="BG231"/>
  <c r="BF231"/>
  <c r="T231"/>
  <c r="T230"/>
  <c r="T229"/>
  <c r="R231"/>
  <c r="R230"/>
  <c r="R229"/>
  <c r="P231"/>
  <c r="P230"/>
  <c r="P229"/>
  <c r="BK231"/>
  <c r="BK230"/>
  <c r="J230"/>
  <c r="BK229"/>
  <c r="J229"/>
  <c r="J231"/>
  <c r="BE231"/>
  <c r="J74"/>
  <c r="J73"/>
  <c r="BI228"/>
  <c r="BH228"/>
  <c r="BG228"/>
  <c r="BF228"/>
  <c r="T228"/>
  <c r="T227"/>
  <c r="R228"/>
  <c r="R227"/>
  <c r="P228"/>
  <c r="P227"/>
  <c r="BK228"/>
  <c r="BK227"/>
  <c r="J227"/>
  <c r="J228"/>
  <c r="BE228"/>
  <c r="J72"/>
  <c r="BI223"/>
  <c r="BH223"/>
  <c r="BG223"/>
  <c r="BF223"/>
  <c r="T223"/>
  <c r="R223"/>
  <c r="P223"/>
  <c r="BK223"/>
  <c r="J223"/>
  <c r="BE223"/>
  <c r="BI220"/>
  <c r="BH220"/>
  <c r="BG220"/>
  <c r="BF220"/>
  <c r="T220"/>
  <c r="R220"/>
  <c r="P220"/>
  <c r="BK220"/>
  <c r="J220"/>
  <c r="BE220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5"/>
  <c r="BH215"/>
  <c r="BG215"/>
  <c r="BF215"/>
  <c r="T215"/>
  <c r="R215"/>
  <c r="P215"/>
  <c r="BK215"/>
  <c r="J215"/>
  <c r="BE215"/>
  <c r="BI214"/>
  <c r="BH214"/>
  <c r="BG214"/>
  <c r="BF214"/>
  <c r="T214"/>
  <c r="T213"/>
  <c r="R214"/>
  <c r="R213"/>
  <c r="P214"/>
  <c r="P213"/>
  <c r="BK214"/>
  <c r="BK213"/>
  <c r="J213"/>
  <c r="J214"/>
  <c r="BE214"/>
  <c r="J71"/>
  <c r="BI209"/>
  <c r="BH209"/>
  <c r="BG209"/>
  <c r="BF209"/>
  <c r="T209"/>
  <c r="T208"/>
  <c r="R209"/>
  <c r="R208"/>
  <c r="P209"/>
  <c r="P208"/>
  <c r="BK209"/>
  <c r="BK208"/>
  <c r="J208"/>
  <c r="J209"/>
  <c r="BE209"/>
  <c r="J70"/>
  <c r="BI205"/>
  <c r="BH205"/>
  <c r="BG205"/>
  <c r="BF205"/>
  <c r="T205"/>
  <c r="R205"/>
  <c r="P205"/>
  <c r="BK205"/>
  <c r="J205"/>
  <c r="BE205"/>
  <c r="BI201"/>
  <c r="BH201"/>
  <c r="BG201"/>
  <c r="BF201"/>
  <c r="T201"/>
  <c r="T200"/>
  <c r="R201"/>
  <c r="R200"/>
  <c r="P201"/>
  <c r="P200"/>
  <c r="BK201"/>
  <c r="BK200"/>
  <c r="J200"/>
  <c r="J201"/>
  <c r="BE201"/>
  <c r="J69"/>
  <c r="BI196"/>
  <c r="BH196"/>
  <c r="BG196"/>
  <c r="BF196"/>
  <c r="T196"/>
  <c r="R196"/>
  <c r="P196"/>
  <c r="BK196"/>
  <c r="J196"/>
  <c r="BE196"/>
  <c r="BI194"/>
  <c r="BH194"/>
  <c r="BG194"/>
  <c r="BF194"/>
  <c r="T194"/>
  <c r="T193"/>
  <c r="R194"/>
  <c r="R193"/>
  <c r="P194"/>
  <c r="P193"/>
  <c r="BK194"/>
  <c r="BK193"/>
  <c r="J193"/>
  <c r="J194"/>
  <c r="BE194"/>
  <c r="J68"/>
  <c r="BI189"/>
  <c r="BH189"/>
  <c r="BG189"/>
  <c r="BF189"/>
  <c r="T189"/>
  <c r="T188"/>
  <c r="R189"/>
  <c r="R188"/>
  <c r="P189"/>
  <c r="P188"/>
  <c r="BK189"/>
  <c r="BK188"/>
  <c r="J188"/>
  <c r="J189"/>
  <c r="BE189"/>
  <c r="J67"/>
  <c r="BI185"/>
  <c r="BH185"/>
  <c r="BG185"/>
  <c r="BF185"/>
  <c r="T185"/>
  <c r="R185"/>
  <c r="P185"/>
  <c r="BK185"/>
  <c r="J185"/>
  <c r="BE185"/>
  <c r="BI181"/>
  <c r="BH181"/>
  <c r="BG181"/>
  <c r="BF181"/>
  <c r="T181"/>
  <c r="R181"/>
  <c r="P181"/>
  <c r="BK181"/>
  <c r="J181"/>
  <c r="BE181"/>
  <c r="BI172"/>
  <c r="BH172"/>
  <c r="BG172"/>
  <c r="BF172"/>
  <c r="T172"/>
  <c r="R172"/>
  <c r="P172"/>
  <c r="BK172"/>
  <c r="J172"/>
  <c r="BE172"/>
  <c r="BI163"/>
  <c r="BH163"/>
  <c r="BG163"/>
  <c r="BF163"/>
  <c r="T163"/>
  <c r="R163"/>
  <c r="P163"/>
  <c r="BK163"/>
  <c r="J163"/>
  <c r="BE163"/>
  <c r="BI160"/>
  <c r="BH160"/>
  <c r="BG160"/>
  <c r="BF160"/>
  <c r="T160"/>
  <c r="R160"/>
  <c r="P160"/>
  <c r="BK160"/>
  <c r="J160"/>
  <c r="BE160"/>
  <c r="BI154"/>
  <c r="BH154"/>
  <c r="BG154"/>
  <c r="BF154"/>
  <c r="T154"/>
  <c r="R154"/>
  <c r="P154"/>
  <c r="BK154"/>
  <c r="J154"/>
  <c r="BE154"/>
  <c r="BI147"/>
  <c r="BH147"/>
  <c r="BG147"/>
  <c r="BF147"/>
  <c r="T147"/>
  <c r="T146"/>
  <c r="R147"/>
  <c r="R146"/>
  <c r="P147"/>
  <c r="P146"/>
  <c r="BK147"/>
  <c r="BK146"/>
  <c r="J146"/>
  <c r="J147"/>
  <c r="BE147"/>
  <c r="J6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30"/>
  <c r="BH130"/>
  <c r="BG130"/>
  <c r="BF130"/>
  <c r="T130"/>
  <c r="R130"/>
  <c r="P130"/>
  <c r="BK130"/>
  <c r="J130"/>
  <c r="BE130"/>
  <c r="BI126"/>
  <c r="BH126"/>
  <c r="BG126"/>
  <c r="BF126"/>
  <c r="T126"/>
  <c r="R126"/>
  <c r="P126"/>
  <c r="BK126"/>
  <c r="J126"/>
  <c r="BE126"/>
  <c r="BI117"/>
  <c r="BH117"/>
  <c r="BG117"/>
  <c r="BF117"/>
  <c r="T117"/>
  <c r="R117"/>
  <c r="P117"/>
  <c r="BK117"/>
  <c r="J117"/>
  <c r="BE117"/>
  <c r="BI113"/>
  <c r="BH113"/>
  <c r="BG113"/>
  <c r="BF113"/>
  <c r="T113"/>
  <c r="R113"/>
  <c r="P113"/>
  <c r="BK113"/>
  <c r="J113"/>
  <c r="BE113"/>
  <c r="BI110"/>
  <c r="F39"/>
  <c i="1" r="BD57"/>
  <c i="2" r="BH110"/>
  <c r="F38"/>
  <c i="1" r="BC57"/>
  <c i="2" r="BG110"/>
  <c r="F37"/>
  <c i="1" r="BB57"/>
  <c i="2" r="BF110"/>
  <c r="J36"/>
  <c i="1" r="AW57"/>
  <c i="2" r="F36"/>
  <c i="1" r="BA57"/>
  <c i="2" r="T110"/>
  <c r="T109"/>
  <c r="T108"/>
  <c r="T107"/>
  <c r="R110"/>
  <c r="R109"/>
  <c r="R108"/>
  <c r="R107"/>
  <c r="P110"/>
  <c r="P109"/>
  <c r="P108"/>
  <c r="P107"/>
  <c i="1" r="AU57"/>
  <c i="2" r="BK110"/>
  <c r="BK109"/>
  <c r="J109"/>
  <c r="BK108"/>
  <c r="J108"/>
  <c r="BK107"/>
  <c r="J107"/>
  <c r="J63"/>
  <c r="J32"/>
  <c i="1" r="AG57"/>
  <c i="2" r="J110"/>
  <c r="BE110"/>
  <c r="J35"/>
  <c i="1" r="AV57"/>
  <c i="2" r="F35"/>
  <c i="1" r="AZ57"/>
  <c i="2" r="J65"/>
  <c r="J64"/>
  <c r="J104"/>
  <c r="J103"/>
  <c r="F103"/>
  <c r="F101"/>
  <c r="E99"/>
  <c r="J59"/>
  <c r="J58"/>
  <c r="F58"/>
  <c r="F56"/>
  <c r="E54"/>
  <c r="J41"/>
  <c r="J20"/>
  <c r="E20"/>
  <c r="F104"/>
  <c r="F59"/>
  <c r="J19"/>
  <c r="J14"/>
  <c r="J101"/>
  <c r="J56"/>
  <c r="E7"/>
  <c r="E95"/>
  <c r="E50"/>
  <c i="1" r="BD64"/>
  <c r="BC64"/>
  <c r="BB64"/>
  <c r="BA64"/>
  <c r="AZ64"/>
  <c r="AY64"/>
  <c r="AX64"/>
  <c r="AW64"/>
  <c r="AV64"/>
  <c r="AU64"/>
  <c r="AT64"/>
  <c r="AS64"/>
  <c r="AG64"/>
  <c r="BD56"/>
  <c r="BC56"/>
  <c r="BB56"/>
  <c r="BA56"/>
  <c r="AZ56"/>
  <c r="AY56"/>
  <c r="AX56"/>
  <c r="AW56"/>
  <c r="AV56"/>
  <c r="AU56"/>
  <c r="AT56"/>
  <c r="AS56"/>
  <c r="AG56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65"/>
  <c r="AN65"/>
  <c r="AN64"/>
  <c r="AT63"/>
  <c r="AN63"/>
  <c r="AT62"/>
  <c r="AN62"/>
  <c r="AT61"/>
  <c r="AN61"/>
  <c r="AT60"/>
  <c r="AN60"/>
  <c r="AT59"/>
  <c r="AN59"/>
  <c r="AT58"/>
  <c r="AN58"/>
  <c r="AT57"/>
  <c r="AN57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<sst xmlns="http://schemas.openxmlformats.org/spreadsheetml/2006/main">
  <si>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</si>
  <si>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</si>
  <si>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</si>
  <si>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</si>
  <si>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</si>
  <si>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{7bf70821-4270-4be7-bd78-bd9bbf14de7a}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</si>
  <si>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</si>
  <si>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</si>
  <si>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</si>
  <si>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</si>
  <si>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</si>
  <si>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</si>
  <si>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</si>
  <si>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</si>
  <si>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191008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</si>
  <si>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</si>
  <si>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</si>
  <si>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 xml:space="preserve">Rekonstrukce a dostavba - ZŠ Šternberk, Sadová 1,  I. a II. etapa</t>
  </si>
  <si>
    <t>0,1</t>
  </si>
  <si>
    <t>KSO:</t>
  </si>
  <si>
    <t>801 32 19</t>
  </si>
  <si>
    <t>CC-CZ:</t>
  </si>
  <si>
    <t>12631</t>
  </si>
  <si>
    <t>1</t>
  </si>
  <si>
    <t>Místo:</t>
  </si>
  <si>
    <t>Šternberk</t>
  </si>
  <si>
    <t>Datum:</t>
  </si>
  <si>
    <t>8. 10. 2019</t>
  </si>
  <si>
    <t>0,05</t>
  </si>
  <si>
    <t>CZ-CPV:</t>
  </si>
  <si>
    <t>45000000-7</t>
  </si>
  <si>
    <t>CZ-CPA:</t>
  </si>
  <si>
    <t>41.00.28</t>
  </si>
  <si>
    <t>Zadavatel:</t>
  </si>
  <si>
    <t>IČ:</t>
  </si>
  <si>
    <t/>
  </si>
  <si>
    <t>Město Šternberk, Horní náměstí 16</t>
  </si>
  <si>
    <t>DIČ:</t>
  </si>
  <si>
    <t>Uchazeč:</t>
  </si>
  <si>
    <t>Vyplň údaj</t>
  </si>
  <si>
    <t>Projektant:</t>
  </si>
  <si>
    <t>Ing. Josef Vadják,Komenského 1, Šternberk</t>
  </si>
  <si>
    <t>Zpracovatel:</t>
  </si>
  <si>
    <t>Kucek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</si>
  <si>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</si>
  <si>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</si>
  <si>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</si>
  <si>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</si>
  <si>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</si>
  <si>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</si>
  <si>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</si>
  <si>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</si>
  <si>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</si>
  <si>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</si>
  <si>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</si>
  <si>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</si>
  <si>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</si>
  <si>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</si>
  <si>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</si>
  <si>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</si>
  <si>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</si>
  <si>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</si>
  <si>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</si>
  <si>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</si>
  <si>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</si>
  <si>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</si>
  <si>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</si>
  <si>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</si>
  <si>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</si>
  <si>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</si>
  <si>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</si>
  <si>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</si>
  <si>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</si>
  <si>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</si>
  <si>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</si>
  <si>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</si>
  <si>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</si>
  <si>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</si>
  <si>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</si>
  <si>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</si>
  <si>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</si>
  <si>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</si>
  <si>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</si>
  <si>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</si>
  <si>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01</t>
  </si>
  <si>
    <t>STA</t>
  </si>
  <si>
    <t>{70646d88-f600-446a-9665-e243b99beced}</t>
  </si>
  <si>
    <t>801 67 11</t>
  </si>
  <si>
    <t>2</t>
  </si>
  <si>
    <t>SO 01</t>
  </si>
  <si>
    <t>Půdní vestavba</t>
  </si>
  <si>
    <t>Soupis</t>
  </si>
  <si>
    <t>{80bd50b1-cbbf-4a19-bb19-0392cfd65a9f}</t>
  </si>
  <si>
    <t>/</t>
  </si>
  <si>
    <t>3</t>
  </si>
  <si>
    <t>###NOINSERT###</t>
  </si>
  <si>
    <t>Zdravotechnika</t>
  </si>
  <si>
    <t>{c1afbfe2-2e21-42ab-b5a7-71128aca99fb}</t>
  </si>
  <si>
    <t>02</t>
  </si>
  <si>
    <t>Vytápění</t>
  </si>
  <si>
    <t>{6898acc5-18ff-49f7-a42b-bd5c9d53cebb}</t>
  </si>
  <si>
    <t>03</t>
  </si>
  <si>
    <t>Vzduchotechnika</t>
  </si>
  <si>
    <t>{183ce174-82ac-4817-b6d2-84fdf46335f7}</t>
  </si>
  <si>
    <t>04</t>
  </si>
  <si>
    <t>Slaboproud</t>
  </si>
  <si>
    <t>{ace3ee0a-85ef-42e5-910e-e0b679ea59de}</t>
  </si>
  <si>
    <t>05</t>
  </si>
  <si>
    <t>Silnoproudá elektrotechnika</t>
  </si>
  <si>
    <t>{84fcf518-b63c-4fd9-8e14-f9db2d902a12}</t>
  </si>
  <si>
    <t>SO 02</t>
  </si>
  <si>
    <t>Výtah</t>
  </si>
  <si>
    <t>{06c7ab10-8588-48d7-80d4-7ab1e2b368a1}</t>
  </si>
  <si>
    <t xml:space="preserve">Vedlejší a ostatní náklady </t>
  </si>
  <si>
    <t>VON</t>
  </si>
  <si>
    <t>{5a459dfe-4557-4b40-8ae6-48380276973b}</t>
  </si>
  <si>
    <t>{54c54b3d-7fe4-4a78-a517-27eb1529c7c1}</t>
  </si>
  <si>
    <t>KRYCÍ LIST SOUPISU PRACÍ</t>
  </si>
  <si>
    <t>Objekt:</t>
  </si>
  <si>
    <t xml:space="preserve">01 - Rekonstrukce a dostavba - ZŠ Šternberk, Sadová 1,  I. a II. etapa</t>
  </si>
  <si>
    <t>Soupis:</t>
  </si>
  <si>
    <t>SO 01 - Půdní vestavba</t>
  </si>
  <si>
    <t>Soupis prací je sestaven s využitím položek Cenové soustavy ÚRS. Cenové a technické podmínky položek Cenové soustavy ÚRS, které nejsou uvedeny v soupisu prací (informace z tzv. úvodních částí katalogů) jsou neomezeně dálkově k dispozici na www.cs-urs.cz. Položky soupisu prací, které nemají ve sloupci „Cenová soustava“ uveden žádný údaj, nepochází z Cenové soustavy ÚRS.</t>
  </si>
  <si>
    <t>REKAPITULACE ČLENĚNÍ SOUPISU PRACÍ</t>
  </si>
  <si>
    <t>Kód dílu - Popis</t>
  </si>
  <si>
    <t>Cena celkem [CZK]</t>
  </si>
  <si>
    <t>-1</t>
  </si>
  <si>
    <t>HSV - HSV</t>
  </si>
  <si>
    <t xml:space="preserve">    41 - Stropy a stropní konstrukce (pozemní stavby)</t>
  </si>
  <si>
    <t xml:space="preserve">    63 - Podlahy a podlahové konstrukce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</si>
  <si>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</si>
  <si>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</si>
  <si>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</si>
  <si>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97 - Prorážení otvorů a ostatní bourací práce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</si>
  <si>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</si>
  <si>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</si>
  <si>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</si>
  <si>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</si>
  <si>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</si>
  <si>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762 - Konstrukce tesařské</t>
  </si>
  <si>
    <t xml:space="preserve">    763 - Montované konstrukce – dřevostavby, sádrokartony</t>
  </si>
  <si>
    <t xml:space="preserve">    765 - Krytina skládaná</t>
  </si>
  <si>
    <t xml:space="preserve">    766 - Konstrukce truhlářské</t>
  </si>
  <si>
    <t xml:space="preserve">    767 - kovove stavebni konstrukce</t>
  </si>
  <si>
    <t xml:space="preserve">    771 - Podlahy z dlaždic</t>
  </si>
  <si>
    <t xml:space="preserve">    776 - Podlahy povlakové</t>
  </si>
  <si>
    <t xml:space="preserve">    781 - Dokončovací práce - obklady keramické</t>
  </si>
  <si>
    <t xml:space="preserve">    783 - Dokončovací práce - nátěry</t>
  </si>
  <si>
    <t xml:space="preserve">    784 - Dokončovací práce - malby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</si>
  <si>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</si>
  <si>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</si>
  <si>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</si>
  <si>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</si>
  <si>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</si>
  <si>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</si>
  <si>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</si>
  <si>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</si>
  <si>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</si>
  <si>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</si>
  <si>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</si>
  <si>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</si>
  <si>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</si>
  <si>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</si>
  <si>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</si>
  <si>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41</t>
  </si>
  <si>
    <t>Stropy a stropní konstrukce (pozemní stavby)</t>
  </si>
  <si>
    <t>K</t>
  </si>
  <si>
    <t>411354204</t>
  </si>
  <si>
    <t>Bednění stropů ztracené ocelové žebrované ze širokých tenkostěnných ohýbaných profilů (hraněných trapézových vln), bez úpravy povrchu otevřeného podhledu, bez podpěrné konstrukce, s osazením nasucho na zdech do připravených ozubů, popř. na rovných zdech, trámech, průvlacích, do traverz s povrchem lesklým, výšky vln 40 mm, tl. plechu 0,88 mm</t>
  </si>
  <si>
    <t>m2</t>
  </si>
  <si>
    <t>CS ÚRS 2019 02</t>
  </si>
  <si>
    <t>4</t>
  </si>
  <si>
    <t>-1640723599</t>
  </si>
  <si>
    <t>VV</t>
  </si>
  <si>
    <t>"v.č.26</t>
  </si>
  <si>
    <t>True</t>
  </si>
  <si>
    <t>180</t>
  </si>
  <si>
    <t>413232221</t>
  </si>
  <si>
    <t>Zazdívka zhlaví stropních trámů nebo válcovaných nosníků pálenými cihlami válcovaných nosníků, výšky přes 150 do 300 mm</t>
  </si>
  <si>
    <t>kus</t>
  </si>
  <si>
    <t>1774728966</t>
  </si>
  <si>
    <t>"v.č. 26 - pro uložení ocel. nosníků</t>
  </si>
  <si>
    <t>35*2</t>
  </si>
  <si>
    <t>Součet</t>
  </si>
  <si>
    <t>413941125</t>
  </si>
  <si>
    <t>Osazování ocelových válcovaných nosníků ve stropech I nebo IE nebo U nebo UE nebo L č. 24 a výše nebo výšky přes 220 mm</t>
  </si>
  <si>
    <t>t</t>
  </si>
  <si>
    <t>-1669597084</t>
  </si>
  <si>
    <t>"v.č. 26</t>
  </si>
  <si>
    <t>"IPE 240</t>
  </si>
  <si>
    <t>6,5*19*0,0307</t>
  </si>
  <si>
    <t>"UPE 240</t>
  </si>
  <si>
    <t>6,5*16*0,0332</t>
  </si>
  <si>
    <t>"ocel tyčová 60/8</t>
  </si>
  <si>
    <t>2*16*0,00377</t>
  </si>
  <si>
    <t>M</t>
  </si>
  <si>
    <t>130107560</t>
  </si>
  <si>
    <t>ocel profilová IPE 240 jakost 11 375</t>
  </si>
  <si>
    <t>8</t>
  </si>
  <si>
    <t>-1641741152</t>
  </si>
  <si>
    <t>"viz osazení</t>
  </si>
  <si>
    <t>6,5*19*0,0307*1,08</t>
  </si>
  <si>
    <t>5</t>
  </si>
  <si>
    <t>130109420</t>
  </si>
  <si>
    <t>ocel profilová UPE 240 jakost 11 375</t>
  </si>
  <si>
    <t>-1152988951</t>
  </si>
  <si>
    <t>6,5*16*0,0332*1,08</t>
  </si>
  <si>
    <t>6</t>
  </si>
  <si>
    <t>130102440</t>
  </si>
  <si>
    <t>tyč ocelová plochá jakost 11 375 60x8mm</t>
  </si>
  <si>
    <t>-776537332</t>
  </si>
  <si>
    <t>2,0*16*0,00377*1,08</t>
  </si>
  <si>
    <t>7</t>
  </si>
  <si>
    <t>411321414</t>
  </si>
  <si>
    <t>Stropy z betonu železového (bez výztuže) stropů deskových, plochých střech, desek balkonových, desek hřibových stropů včetně hlavic hřibových sloupů tř. C 25/30</t>
  </si>
  <si>
    <t>m3</t>
  </si>
  <si>
    <t>-373152209</t>
  </si>
  <si>
    <t>180*0,1</t>
  </si>
  <si>
    <t>411362021</t>
  </si>
  <si>
    <t>Výztuž stropů prostě uložených, vetknutých, spojitých, deskových, trámových (žebrových, kazetových), s keramickými a jinými vložkami, konsolových nebo balkonových, hřibových včetně hlavic hřibových sloupů, plochých střech a pro zavěšení železobetonových podhledů ze svařovaných sítí z drátů typu KARI</t>
  </si>
  <si>
    <t>10732665</t>
  </si>
  <si>
    <t>180*0,005</t>
  </si>
  <si>
    <t>63</t>
  </si>
  <si>
    <t>Podlahy a podlahové konstrukce</t>
  </si>
  <si>
    <t>9</t>
  </si>
  <si>
    <t>631311115</t>
  </si>
  <si>
    <t>Mazanina z betonu prostého bez zvýšených nároků na prostředí tl. přes 50 do 80 mm tř. C 20/25</t>
  </si>
  <si>
    <t>1626482558</t>
  </si>
  <si>
    <t xml:space="preserve">"v.č.6, v.č. 25 -  tabulka podlah</t>
  </si>
  <si>
    <t>"pod PVC</t>
  </si>
  <si>
    <t>203,50*0,06</t>
  </si>
  <si>
    <t>115,08*0,06</t>
  </si>
  <si>
    <t>13,8*0,06</t>
  </si>
  <si>
    <t>10</t>
  </si>
  <si>
    <t>631319171</t>
  </si>
  <si>
    <t>Příplatek k cenám mazanin za stržení povrchu spodní vrstvy mazaniny latí před vložením výztuže nebo pletiva pro tl. obou vrstev mazaniny přes 50 do 80 mm</t>
  </si>
  <si>
    <t>1124596690</t>
  </si>
  <si>
    <t>"viz mazanina</t>
  </si>
  <si>
    <t>19,943</t>
  </si>
  <si>
    <t>"v.č.6 - pod keramickou dlažbou</t>
  </si>
  <si>
    <t>55,72*0,05</t>
  </si>
  <si>
    <t>11</t>
  </si>
  <si>
    <t>631319011</t>
  </si>
  <si>
    <t>Příplatek k cenám mazanin za úpravu povrchu mazaniny přehlazením, mazanina tl. přes 50 do 80 mm</t>
  </si>
  <si>
    <t>1211350151</t>
  </si>
  <si>
    <t>12</t>
  </si>
  <si>
    <t>631362021</t>
  </si>
  <si>
    <t>Výztuž mazanin ze svařovaných sítí z drátů typu KARI</t>
  </si>
  <si>
    <t>-2077773452</t>
  </si>
  <si>
    <t>203,50*0,005</t>
  </si>
  <si>
    <t>115,08*0,005</t>
  </si>
  <si>
    <t>13,8*0,005</t>
  </si>
  <si>
    <t>55,72*0,005</t>
  </si>
  <si>
    <t>13</t>
  </si>
  <si>
    <t>632481213</t>
  </si>
  <si>
    <t>Separační vrstva k oddělení podlahových vrstev z polyetylénové fólie</t>
  </si>
  <si>
    <t>1365503096</t>
  </si>
  <si>
    <t>203,50</t>
  </si>
  <si>
    <t>115,08</t>
  </si>
  <si>
    <t>13,8</t>
  </si>
  <si>
    <t>55,72</t>
  </si>
  <si>
    <t>14</t>
  </si>
  <si>
    <t>634911112</t>
  </si>
  <si>
    <t>Řezání dilatačních nebo smršťovacích spár v čerstvé betonové mazanině nebo potěru šířky do 5 mm, hloubky přes 10 do 20 mm</t>
  </si>
  <si>
    <t>m</t>
  </si>
  <si>
    <t>-1434811419</t>
  </si>
  <si>
    <t>"v.č.6</t>
  </si>
  <si>
    <t>3*(16,15+11,85+3,4)+7*12,6</t>
  </si>
  <si>
    <t>634661111</t>
  </si>
  <si>
    <t>Výplň dilatačních spar mazanin silikonovým tmelem, šířka spáry do 5 mm</t>
  </si>
  <si>
    <t>-1820039281</t>
  </si>
  <si>
    <t>"viz řezání spár</t>
  </si>
  <si>
    <t>182,40</t>
  </si>
  <si>
    <t>94</t>
  </si>
  <si>
    <t>Lešení a stavební výtahy</t>
  </si>
  <si>
    <t>16</t>
  </si>
  <si>
    <t>949101112</t>
  </si>
  <si>
    <t>Lešení pomocné pracovní pro objekty pozemních staveb pro zatížení do 150 kg/m2, o výšce lešeňové podlahy přes 1,9 do 3,5 m</t>
  </si>
  <si>
    <t>1975990316</t>
  </si>
  <si>
    <t>456,36-32,13</t>
  </si>
  <si>
    <t>95</t>
  </si>
  <si>
    <t>Různé dokončovací konstrukce a práce pozemních staveb</t>
  </si>
  <si>
    <t>17</t>
  </si>
  <si>
    <t>951R10034</t>
  </si>
  <si>
    <t>D+M práškový hasící přístroj ( has. schopnost 34A)</t>
  </si>
  <si>
    <t>ks</t>
  </si>
  <si>
    <t>2082355708</t>
  </si>
  <si>
    <t>18</t>
  </si>
  <si>
    <t>952901111</t>
  </si>
  <si>
    <t>Vyčištění budov nebo objektů před předáním do užívání budov bytové nebo občanské výstavby, světlé výšky podlaží do 4 m</t>
  </si>
  <si>
    <t>987065789</t>
  </si>
  <si>
    <t>456,36</t>
  </si>
  <si>
    <t>96</t>
  </si>
  <si>
    <t>Bourání konstrukcí</t>
  </si>
  <si>
    <t>19</t>
  </si>
  <si>
    <t>968062355</t>
  </si>
  <si>
    <t>Vybourání dřevěných rámů oken s křídly, dveřních zárubní, vrat, stěn, ostění nebo obkladů rámů oken s křídly dvojitých, plochy do 2 m2</t>
  </si>
  <si>
    <t>1491088233</t>
  </si>
  <si>
    <t>"v.č.6 - stávající střešní okno</t>
  </si>
  <si>
    <t>0,78*1,398</t>
  </si>
  <si>
    <t>20</t>
  </si>
  <si>
    <t>965081113</t>
  </si>
  <si>
    <t>Bourání podlah z dlaždic bez podkladního lože nebo mazaniny, s jakoukoliv výplní spár půdních, plochy přes 1 m2</t>
  </si>
  <si>
    <t>-82758891</t>
  </si>
  <si>
    <t>97</t>
  </si>
  <si>
    <t>Prorážení otvorů a ostatní bourací práce</t>
  </si>
  <si>
    <t>973031514</t>
  </si>
  <si>
    <t>Vysekání výklenků nebo kapes ve zdivu z cihel na maltu vápennou nebo vápenocementovou kapes pro kotvení upevňovacích prvků, hl. přes 150 mm</t>
  </si>
  <si>
    <t>2056471397</t>
  </si>
  <si>
    <t>997</t>
  </si>
  <si>
    <t>Přesun sutě</t>
  </si>
  <si>
    <t>22</t>
  </si>
  <si>
    <t>997013217</t>
  </si>
  <si>
    <t>Vnitrostaveništní doprava suti a vybouraných hmot vodorovně do 50 m svisle ručně pro budovy a haly výšky přes 21 do 24 m</t>
  </si>
  <si>
    <t>-1695617421</t>
  </si>
  <si>
    <t>23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</si>
  <si>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</si>
  <si>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</si>
  <si>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666980587</t>
  </si>
  <si>
    <t>12,219*2 'Přepočtené koeficientem množství</t>
  </si>
  <si>
    <t>24</t>
  </si>
  <si>
    <t>997013501</t>
  </si>
  <si>
    <t>Odvoz suti a vybouraných hmot na skládku nebo meziskládku se složením, na vzdálenost do 1 km</t>
  </si>
  <si>
    <t>331499300</t>
  </si>
  <si>
    <t>25</t>
  </si>
  <si>
    <t>997013509</t>
  </si>
  <si>
    <t>Odvoz suti a vybouraných hmot na skládku nebo meziskládku se složením, na vzdálenost Příplatek k ceně za každý další i započatý 1 km přes 1 km</t>
  </si>
  <si>
    <t>-466279776</t>
  </si>
  <si>
    <t>12,219*19 'Přepočtené koeficientem množství</t>
  </si>
  <si>
    <t>26</t>
  </si>
  <si>
    <t>997013814</t>
  </si>
  <si>
    <t>Poplatek za uložení stavebního odpadu na skládce (skládkovné) z izolačních materiálů zatříděného do Katalogu odpadů pod kódem 170 604</t>
  </si>
  <si>
    <t>-643947379</t>
  </si>
  <si>
    <t>"vybouraný polystyren</t>
  </si>
  <si>
    <t>0,388</t>
  </si>
  <si>
    <t>27</t>
  </si>
  <si>
    <t>997013831</t>
  </si>
  <si>
    <t>Poplatek za uložení stavebního odpadu na skládce (skládkovné) směsného stavebního a demoličního zatříděného do Katalogu odpadů pod kódem 170 904</t>
  </si>
  <si>
    <t>-679543738</t>
  </si>
  <si>
    <t>"suť - vybouraný PPS</t>
  </si>
  <si>
    <t>12,219-0,388</t>
  </si>
  <si>
    <t>998</t>
  </si>
  <si>
    <t>Přesun hmot</t>
  </si>
  <si>
    <t>28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</si>
  <si>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</si>
  <si>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</si>
  <si>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-1412499013</t>
  </si>
  <si>
    <t>PSV</t>
  </si>
  <si>
    <t>Práce a dodávky PSV</t>
  </si>
  <si>
    <t>713</t>
  </si>
  <si>
    <t>Izolace tepelné</t>
  </si>
  <si>
    <t>29</t>
  </si>
  <si>
    <t>713121111</t>
  </si>
  <si>
    <t>Montáž tepelné izolace podlah rohožemi, pásy, deskami, dílci, bloky (izolační materiál ve specifikaci) kladenými volně jednovrstvá</t>
  </si>
  <si>
    <t>1912528226</t>
  </si>
  <si>
    <t>"v.č.25 - tabulka podlah</t>
  </si>
  <si>
    <t>"polystyren tl. 90 mm</t>
  </si>
  <si>
    <t>203,50+13,8</t>
  </si>
  <si>
    <t>Mezisoučet</t>
  </si>
  <si>
    <t>"kročejová izolace tl 20 mm</t>
  </si>
  <si>
    <t>30</t>
  </si>
  <si>
    <t>631R26990</t>
  </si>
  <si>
    <t>deska minerální izolační tuhá T-P tl.20 mm</t>
  </si>
  <si>
    <t>32</t>
  </si>
  <si>
    <t>1860073952</t>
  </si>
  <si>
    <t>170,8*1,02 'Přepočtené koeficientem množství</t>
  </si>
  <si>
    <t>31</t>
  </si>
  <si>
    <t>283R66490</t>
  </si>
  <si>
    <t xml:space="preserve">deska polystyrénová pro snížení kročejového hluku  1000x500x90 mm</t>
  </si>
  <si>
    <t>667015640</t>
  </si>
  <si>
    <t>217,3*1,02 'Přepočtené koeficientem množství</t>
  </si>
  <si>
    <t>713131151</t>
  </si>
  <si>
    <t>Montáž tepelné izolace stěn rohožemi, pásy, deskami, dílci, bloky (izolační materiál ve specifikaci) vložením jednovrstvě</t>
  </si>
  <si>
    <t>-945764812</t>
  </si>
  <si>
    <t xml:space="preserve">""v.č. 6, 10, 22 </t>
  </si>
  <si>
    <t>(0,275+2,74+0,16+3,49+0,16+3,085+0,19+12,6+3,085+0,16+3,49+0,16+2,74+0,16+3,315+0,2+10,65+0,2+3,6+0,2+3,06+0,19+6,65+2,1)*1,439</t>
  </si>
  <si>
    <t>33</t>
  </si>
  <si>
    <t>631507970</t>
  </si>
  <si>
    <t>pás tepelně izolační mezi krokve λ=0,036-0,037 tl 160mm</t>
  </si>
  <si>
    <t>1752171690</t>
  </si>
  <si>
    <t>"viz montáž</t>
  </si>
  <si>
    <t>90,16774*1,02 'Přepočtené koeficientem množství</t>
  </si>
  <si>
    <t>34</t>
  </si>
  <si>
    <t>713151111</t>
  </si>
  <si>
    <t>Montáž tepelné izolace střech šikmých rohožemi, pásy, deskami (izolační materiál ve specifikaci) kladenými volně mezi krokve</t>
  </si>
  <si>
    <t>2012818221</t>
  </si>
  <si>
    <t>""v.č. 6, 11, 12, 13</t>
  </si>
  <si>
    <t>"tl. 160 mm skleněné vlákno</t>
  </si>
  <si>
    <t>(16,15+11,85+3,4)*7,8*2</t>
  </si>
  <si>
    <t>-5,5*5,2*0,5</t>
  </si>
  <si>
    <t>4,7*5,1*0,5*2+3,5*1,5*0,5</t>
  </si>
  <si>
    <t>"odpočet oken</t>
  </si>
  <si>
    <t>"v.č.23 - výpis oken</t>
  </si>
  <si>
    <t>-0,78*1,398*22</t>
  </si>
  <si>
    <t>-0,78*1,398*10</t>
  </si>
  <si>
    <t>-0,78*1,398*2</t>
  </si>
  <si>
    <t>-0,78*0,98*4</t>
  </si>
  <si>
    <t>-0,78*0,98*11</t>
  </si>
  <si>
    <t>"stáv okno</t>
  </si>
  <si>
    <t>35</t>
  </si>
  <si>
    <t>-300679317</t>
  </si>
  <si>
    <t>454,684</t>
  </si>
  <si>
    <t>454,684*1,02 'Přepočtené koeficientem množství</t>
  </si>
  <si>
    <t>36</t>
  </si>
  <si>
    <t>713151121</t>
  </si>
  <si>
    <t>Montáž tepelné izolace střech šikmých rohožemi, pásy, deskami (izolační materiál ve specifikaci) kladenými volně pod krokve</t>
  </si>
  <si>
    <t>-147270529</t>
  </si>
  <si>
    <t>"desky PIR - 100 mm</t>
  </si>
  <si>
    <t>(16,15+11,85+3,4)*7,7*2</t>
  </si>
  <si>
    <t>37</t>
  </si>
  <si>
    <t>283765250</t>
  </si>
  <si>
    <t>deska izolační PIR s oboustranným textilním rounem 1250x625x50mm</t>
  </si>
  <si>
    <t>-1068271199</t>
  </si>
  <si>
    <t>447,31404*1,02 'Přepočtené koeficientem množství</t>
  </si>
  <si>
    <t>38</t>
  </si>
  <si>
    <t>713110821</t>
  </si>
  <si>
    <t>Odstranění tepelné izolace stropů nebo podhledů z rohoží, pásů, dílců, desek, bloků volně kladených z polystyrenu suchého, tloušťka izolace do 100 mm</t>
  </si>
  <si>
    <t>-1514331627</t>
  </si>
  <si>
    <t>388,1</t>
  </si>
  <si>
    <t>39</t>
  </si>
  <si>
    <t>713121211</t>
  </si>
  <si>
    <t>Montáž tepelné izolace podlah okrajovými pásky kladenými volně</t>
  </si>
  <si>
    <t>-2033660941</t>
  </si>
  <si>
    <t>"viz ukončovací profily</t>
  </si>
  <si>
    <t>74</t>
  </si>
  <si>
    <t xml:space="preserve">"v.č.6 </t>
  </si>
  <si>
    <t>"m.č.3.03</t>
  </si>
  <si>
    <t>5+3,15+3,46+2,33+1,2</t>
  </si>
  <si>
    <t>"m.č.3.04</t>
  </si>
  <si>
    <t>(2,35+4,05+0,15+9,85+0,2)*2</t>
  </si>
  <si>
    <t>"m.č.3.05</t>
  </si>
  <si>
    <t>(13,11+12,22)*2</t>
  </si>
  <si>
    <t>"m.č.3.06</t>
  </si>
  <si>
    <t>(10,65+7,66)*2</t>
  </si>
  <si>
    <t>"m.č.3.07</t>
  </si>
  <si>
    <t>(6,46+3,6)*2</t>
  </si>
  <si>
    <t>"m.č.3.08</t>
  </si>
  <si>
    <t>(6,46+3,06)*2</t>
  </si>
  <si>
    <t>40</t>
  </si>
  <si>
    <t>631R52610</t>
  </si>
  <si>
    <t xml:space="preserve">pásek podlahový  15x100x1000 mm - specifikace viz projekt</t>
  </si>
  <si>
    <t>-1333626231</t>
  </si>
  <si>
    <t>"viz obložení pásky</t>
  </si>
  <si>
    <t>248,78</t>
  </si>
  <si>
    <t>248,78*1,02 'Přepočtené koeficientem množství</t>
  </si>
  <si>
    <t>998713103</t>
  </si>
  <si>
    <t>Přesun hmot pro izolace tepelné stanovený z hmotnosti přesunovaného materiálu vodorovná dopravní vzdálenost do 50 m v objektech výšky přes 12 m do 24 m</t>
  </si>
  <si>
    <t>-1740932336</t>
  </si>
  <si>
    <t>725</t>
  </si>
  <si>
    <t>Zdravotechnika - zařizovací předměty</t>
  </si>
  <si>
    <t>42</t>
  </si>
  <si>
    <t>725291511</t>
  </si>
  <si>
    <t>Doplňky zařízení koupelen a záchodů plastové dávkovač tekutého mýdla na 350 ml</t>
  </si>
  <si>
    <t>soubor</t>
  </si>
  <si>
    <t>801215994</t>
  </si>
  <si>
    <t>43</t>
  </si>
  <si>
    <t>725291521</t>
  </si>
  <si>
    <t>Doplňky zařízení koupelen a záchodů plastové zásobník toaletních papírů</t>
  </si>
  <si>
    <t>1679053850</t>
  </si>
  <si>
    <t>44</t>
  </si>
  <si>
    <t>725291531</t>
  </si>
  <si>
    <t>Doplňky zařízení koupelen a záchodů plastové zásobník papírových ručníků</t>
  </si>
  <si>
    <t>-551359628</t>
  </si>
  <si>
    <t>45</t>
  </si>
  <si>
    <t>725291712</t>
  </si>
  <si>
    <t>Doplňky zařízení koupelen a záchodů smaltované madla krakorcová, délky 834 mm</t>
  </si>
  <si>
    <t>1710689355</t>
  </si>
  <si>
    <t>46</t>
  </si>
  <si>
    <t>725291722</t>
  </si>
  <si>
    <t>Doplňky zařízení koupelen a záchodů smaltované madla krakorcová sklopná, délky 834 mm</t>
  </si>
  <si>
    <t>2119903420</t>
  </si>
  <si>
    <t>47</t>
  </si>
  <si>
    <t>725R91701</t>
  </si>
  <si>
    <t>-1068684153</t>
  </si>
  <si>
    <t>48</t>
  </si>
  <si>
    <t>725R91702</t>
  </si>
  <si>
    <t>-1900564460</t>
  </si>
  <si>
    <t>49</t>
  </si>
  <si>
    <t>725R91703</t>
  </si>
  <si>
    <t>-418675188</t>
  </si>
  <si>
    <t>50</t>
  </si>
  <si>
    <t>998725103</t>
  </si>
  <si>
    <t>Přesun hmot pro zařizovací předměty stanovený z hmotnosti přesunovaného materiálu vodorovná dopravní vzdálenost do 50 m v objektech výšky přes 12 do 24 m</t>
  </si>
  <si>
    <t>-2038077080</t>
  </si>
  <si>
    <t>762</t>
  </si>
  <si>
    <t>Konstrukce tesařské</t>
  </si>
  <si>
    <t>51</t>
  </si>
  <si>
    <t>762332921</t>
  </si>
  <si>
    <t>Vázané konstrukce krovů doplnění části střešní vazby z hranolů, nebo hranolků (materiál v ceně), průřezové plochy do 120 cm2</t>
  </si>
  <si>
    <t>419765630</t>
  </si>
  <si>
    <t>"v.č.8 - tabulka</t>
  </si>
  <si>
    <t>"kleštiny 60/180mm</t>
  </si>
  <si>
    <t>6,6*10+5*11</t>
  </si>
  <si>
    <t>52</t>
  </si>
  <si>
    <t>762332922</t>
  </si>
  <si>
    <t>Vázané konstrukce krovů doplnění části střešní vazby z hranolů, nebo hranolků (materiál v ceně), průřezové plochy přes 120 do 224 cm2</t>
  </si>
  <si>
    <t>-2019369169</t>
  </si>
  <si>
    <t>"v.č.8 - tabulka - výměny u oken 100/140</t>
  </si>
  <si>
    <t>4*15+5*34</t>
  </si>
  <si>
    <t>53</t>
  </si>
  <si>
    <t>762342911</t>
  </si>
  <si>
    <t>Bednění a laťování střech zalaťování otvorů latěmi tl. do 32/50 mm (materiál ve specifikaci) na vzdálenost do 0,22 m, otvoru plochy jednotlivě do 1 m2</t>
  </si>
  <si>
    <t>-1766347946</t>
  </si>
  <si>
    <t>54</t>
  </si>
  <si>
    <t>605141130</t>
  </si>
  <si>
    <t>řezivo jehličnaté,střešní latě impregnované dl 2 - 3,5 m</t>
  </si>
  <si>
    <t>CS ÚRS 2016 02</t>
  </si>
  <si>
    <t>-1515437994</t>
  </si>
  <si>
    <t>"viz zalaťování</t>
  </si>
  <si>
    <t>7*0,8*0,035*0,05*1,1</t>
  </si>
  <si>
    <t>55</t>
  </si>
  <si>
    <t>762343911</t>
  </si>
  <si>
    <t>Bednění a laťování střech zabednění jednotlivých otvorů ve střeše prkny tl. do 32 mm (materiál v ceně), otvoru plochy jednotlivě do 1 m2</t>
  </si>
  <si>
    <t>2004444070</t>
  </si>
  <si>
    <t>56</t>
  </si>
  <si>
    <t>605110110</t>
  </si>
  <si>
    <t>řezivo jehličnaté deskové neopracované střed</t>
  </si>
  <si>
    <t>-717548192</t>
  </si>
  <si>
    <t>"viz zabednění</t>
  </si>
  <si>
    <t>1,09*0,025*1,1</t>
  </si>
  <si>
    <t>57</t>
  </si>
  <si>
    <t>762811811</t>
  </si>
  <si>
    <t>Demontáž záklopů stropů vrchních a zapuštěných z hrubých prken, tl. do 32 mm</t>
  </si>
  <si>
    <t>1432646354</t>
  </si>
  <si>
    <t>58</t>
  </si>
  <si>
    <t>762342441</t>
  </si>
  <si>
    <t>Bednění a laťování montáž lišt trojúhelníkových nebo kontralatí</t>
  </si>
  <si>
    <t>146059452</t>
  </si>
  <si>
    <t>"v.č.6, 24.1 ozn.9. - latě přitlačující spoje zábrany</t>
  </si>
  <si>
    <t>32*7,1*2</t>
  </si>
  <si>
    <t>5,0*4,8*2</t>
  </si>
  <si>
    <t>59</t>
  </si>
  <si>
    <t>605141010</t>
  </si>
  <si>
    <t>řezivo jehličnaté lať 10-25cm2</t>
  </si>
  <si>
    <t>1962030503</t>
  </si>
  <si>
    <t>502,4*0,05*0,03*1,1</t>
  </si>
  <si>
    <t>0,82896*1,1 'Přepočtené koeficientem množství</t>
  </si>
  <si>
    <t>60</t>
  </si>
  <si>
    <t>762395000</t>
  </si>
  <si>
    <t>Spojovací prostředky krovů, bednění a laťování, nadstřešních konstrukcí svory, prkna, hřebíky, pásová ocel, vruty</t>
  </si>
  <si>
    <t>-2027639613</t>
  </si>
  <si>
    <t>"viz doplnění</t>
  </si>
  <si>
    <t>121*0,06*0,18+230*0,1*0,14+0,011+0,03+0,912</t>
  </si>
  <si>
    <t>61</t>
  </si>
  <si>
    <t>998762103</t>
  </si>
  <si>
    <t>Přesun hmot pro konstrukce tesařské stanovený z hmotnosti přesunovaného materiálu vodorovná dopravní vzdálenost do 50 m v objektech výšky přes 12 do 24 m</t>
  </si>
  <si>
    <t>96339551</t>
  </si>
  <si>
    <t>763</t>
  </si>
  <si>
    <t>Montované konstrukce – dřevostavby, sádrokartony</t>
  </si>
  <si>
    <t>62</t>
  </si>
  <si>
    <t>763111331</t>
  </si>
  <si>
    <t>Příčka ze sádrokartonových desek s nosnou konstrukcí z jednoduchých ocelových profilů UW, CW jednoduše opláštěná deskou impregnovanou H2 tl. 12,5 mm, příčka tl. 75 mm, profil 50 TI tl. 50 mm, EI 30, Rw 45 dB</t>
  </si>
  <si>
    <t>-294276191</t>
  </si>
  <si>
    <t>"v.č. 6, 22 - ozn, SK 101</t>
  </si>
  <si>
    <t>2,25*(1,98+2,86)*0,5-0,7*1,97</t>
  </si>
  <si>
    <t>763111336</t>
  </si>
  <si>
    <t>Příčka ze sádrokartonových desek s nosnou konstrukcí z jednoduchých ocelových profilů UW, CW jednoduše opláštěná deskou impregnovanou H2 tl. 12,5 mm, příčka tl. 125 mm, profil 100 TI tl. 80 mm, EI 30, Rw 48 dB</t>
  </si>
  <si>
    <t>-1806949262</t>
  </si>
  <si>
    <t>"v.č. 6, 22 - ozn, SK 121</t>
  </si>
  <si>
    <t>14,85*2,86-0,8*1,97*4-0,7*1,97</t>
  </si>
  <si>
    <t>64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</si>
  <si>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</si>
  <si>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</si>
  <si>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1341700383</t>
  </si>
  <si>
    <t>2,25*(1,98+2,86)*0,5*2-0,7*1,97*2</t>
  </si>
  <si>
    <t>65</t>
  </si>
  <si>
    <t>763111422</t>
  </si>
  <si>
    <t>Příčka ze sádrokartonových desek s nosnou konstrukcí z jednoduchých ocelových profilů UW, CW dvojitě opláštěná deskami protipožárními DF tl. 2 x 12,5 mm, EI 90, příčka tl. 100 mm, profil 50 TI tl. 40 mm 100 kg/m3, Rw 51 dB</t>
  </si>
  <si>
    <t>-532481005</t>
  </si>
  <si>
    <t>""v.č. 6, 10, 22 - ozn, SK 102</t>
  </si>
  <si>
    <t>(9,85+1,225)*3,7-0,9*1,97</t>
  </si>
  <si>
    <t>2,33*(3,7+2,86)*0,5-0,9*1,97</t>
  </si>
  <si>
    <t>3,46*(2,86+1,439)*0,5</t>
  </si>
  <si>
    <t>66</t>
  </si>
  <si>
    <t>763111428</t>
  </si>
  <si>
    <t>Příčka ze sádrokartonových desek s nosnou konstrukcí z jednoduchých ocelových profilů UW, CW dvojitě opláštěná deskami protipožárními DF tl. 2 x 12,5 mm, EI 90, příčka tl. 150 mm, profil 100 TI tl. 40 mm 100 kg/m3, Rw 56 dB</t>
  </si>
  <si>
    <t>1635999613</t>
  </si>
  <si>
    <t>""v.č. 6, 10, 22 - ozn, SK 152</t>
  </si>
  <si>
    <t>2,35*2,85-0,9*1,97</t>
  </si>
  <si>
    <t>3,4*(2,85+1,6)*0,5</t>
  </si>
  <si>
    <t>3,85*4,5-0,8*1,97</t>
  </si>
  <si>
    <t>67</t>
  </si>
  <si>
    <t>763112325</t>
  </si>
  <si>
    <t>Příčka mezibytová ze sádrokartonových desek s nosnou konstrukcí ze zdvojených ocelových profilů UW, CW dvojitě opláštěná deskami protipožárními DF tl. 2 x 12,5 mm, příčka tl. 205 mm, profil 75 TI tl. 60+60 mm, EI 90, Rw 69 dB</t>
  </si>
  <si>
    <t>-559777955</t>
  </si>
  <si>
    <t>""v.č. 6, 10, 22 - ozn, SK 202</t>
  </si>
  <si>
    <t>3,5*2,85+3,2*(1,439+2,85)*0,5</t>
  </si>
  <si>
    <t>6,3*(1,439+4,5)*0,5+0,65*(4,5+4,2)*0,5-1,80*1,97</t>
  </si>
  <si>
    <t>6,3*(1,439+4,5)*0,5+1,75*(4,5+3,7)*0,5-1,80*1,97</t>
  </si>
  <si>
    <t>68</t>
  </si>
  <si>
    <t>763113333</t>
  </si>
  <si>
    <t>Příčka instalační ze sádrokartonových desek s nosnou konstrukcí ze zdvojených ocelových profilů UW, CW s mezerou, CW profily navzájem spojeny páskem sádry dvojitě opláštěná deskami protipožárními impregnovanými DFH2 tl. 2 x 12,5 mm, příčka tl. 205 mm, profil 75 TI tl. 60 mm, EI 90, Rw 54 dB</t>
  </si>
  <si>
    <t>728124718</t>
  </si>
  <si>
    <t>"v.č. 6, 22 - ozn, SK INST</t>
  </si>
  <si>
    <t>(4,3+5,1+3,15)*1,98+2,25*(1,98+2,86)*0,5*4+0,5*(1,98+1,75)*0,5*2-0,7*1,97</t>
  </si>
  <si>
    <t>3,9*(2,86+1,4)*0,5*2</t>
  </si>
  <si>
    <t>69</t>
  </si>
  <si>
    <t>763113339</t>
  </si>
  <si>
    <t>Příčka instalační ze sádrokartonových desek s nosnou konstrukcí ze zdvojených ocelových profilů UW, CW s mezerou, CW profily navzájem spojeny páskem sádry dvojitě opláštěná deskami protipožárními impregnovanými DFH2 tl. 2 x 12,5 mm, příčka tl. 320 mm, profil 100 TI tl. 80 mm, EI 90, Rw 54 dB</t>
  </si>
  <si>
    <t>-249273264</t>
  </si>
  <si>
    <t>1,15*(4,5+3,7)*0,5</t>
  </si>
  <si>
    <t>70</t>
  </si>
  <si>
    <t>763121421</t>
  </si>
  <si>
    <t>Stěna předsazená ze sádrokartonových desek s nosnou konstrukcí z ocelových profilů CW, UW jednoduše opláštěná deskou protipožární DF tl. 12,5 mm, TI tl. 40 mm 40 kg/m3, EI 30 stěna tl. 62,5 mm, profil 50</t>
  </si>
  <si>
    <t>-1659566022</t>
  </si>
  <si>
    <t>71</t>
  </si>
  <si>
    <t>763164315</t>
  </si>
  <si>
    <t>Obklad ze sádrokartonových desek konstrukcí dřevěných včetně ochranných úhelníků uzavřeného tvaru rozvinuté šíře do 0,8 m, opláštěný deskou protipožární DF, tl. 12,5 mm</t>
  </si>
  <si>
    <t>1727983168</t>
  </si>
  <si>
    <t>""v.č. 6, 10, 22 - ozn, SK 51</t>
  </si>
  <si>
    <t>"kleštiny plných vazeb</t>
  </si>
  <si>
    <t>5,84*6</t>
  </si>
  <si>
    <t>"sloupky</t>
  </si>
  <si>
    <t>2,809*4</t>
  </si>
  <si>
    <t>72</t>
  </si>
  <si>
    <t>763164355</t>
  </si>
  <si>
    <t>Obklad ze sádrokartonových desek konstrukcí dřevěných včetně ochranných úhelníků uzavřeného tvaru rozvinuté šíře přes 1,6 m, opláštěný deskou protipožární DF, tl. 12,5 mm</t>
  </si>
  <si>
    <t>-1026454637</t>
  </si>
  <si>
    <t>"plné vazby</t>
  </si>
  <si>
    <t>3,455*(2,86+1,439)*0,5*2*6+0,16*2,86*9</t>
  </si>
  <si>
    <t>73</t>
  </si>
  <si>
    <t>763182411</t>
  </si>
  <si>
    <t>Výplně otvorů konstrukcí ze sádrokartonových desek opláštění obvodu střešního okna z desek a UA profilů hloubky do 0,5 m</t>
  </si>
  <si>
    <t>160296810</t>
  </si>
  <si>
    <t>(0,78+1,398)*2*22</t>
  </si>
  <si>
    <t>(0,78+1,398)*2*10</t>
  </si>
  <si>
    <t>(0,78+1,398)*2*2</t>
  </si>
  <si>
    <t>(0,78+0,98)*2*4</t>
  </si>
  <si>
    <t>(0,78+0,98)*2*11</t>
  </si>
  <si>
    <t>763181311</t>
  </si>
  <si>
    <t>Výplně otvorů konstrukcí ze sádrokartonových desek montáž zárubně kovové s příslušenstvím pro příčky výšky do 2,75 m nebo zátěže dveřního křídla do 25 kg, s profily CW a UW jednokřídlové</t>
  </si>
  <si>
    <t>-1936483137</t>
  </si>
  <si>
    <t>"v.č.23 - výpis výrobků PSV</t>
  </si>
  <si>
    <t>"zárubeň 150/900</t>
  </si>
  <si>
    <t>75</t>
  </si>
  <si>
    <t>553315430</t>
  </si>
  <si>
    <t>zárubeň ocelová pro sádrokarton 150 levá/pravá 900</t>
  </si>
  <si>
    <t>847158741</t>
  </si>
  <si>
    <t>76</t>
  </si>
  <si>
    <t>763183212</t>
  </si>
  <si>
    <t>Výplně otvorů konstrukcí ze sádrokartonových desek montáž stavebního pouzdra posuvných dveří do sádrokartonové příčky se dvěma kapsami pro dvě dveřní křídla, průchozí šířky přes 1650 do 2450 mm</t>
  </si>
  <si>
    <t>-1620038878</t>
  </si>
  <si>
    <t>"zárubeň 180/1970</t>
  </si>
  <si>
    <t>77</t>
  </si>
  <si>
    <t>553316430</t>
  </si>
  <si>
    <t>pouzdro stavební posuvných dveří dvoupouzdrové 1850mm atypický rozměr</t>
  </si>
  <si>
    <t>1639041342</t>
  </si>
  <si>
    <t>78</t>
  </si>
  <si>
    <t>763111717</t>
  </si>
  <si>
    <t>Příčka ze sádrokartonových desek ostatní konstrukce a práce na příčkách ze sádrokartonových desek základní penetrační nátěr</t>
  </si>
  <si>
    <t>1543828412</t>
  </si>
  <si>
    <t>"viz příčky</t>
  </si>
  <si>
    <t>(4,066+34,788+8,132+52,511+28,239+57,164+63,729+4,715)*2</t>
  </si>
  <si>
    <t>"předstěna + obklad</t>
  </si>
  <si>
    <t>90,168+93,237</t>
  </si>
  <si>
    <t>5,84*6*0,8</t>
  </si>
  <si>
    <t>2,809*4*0,16*4</t>
  </si>
  <si>
    <t>79</t>
  </si>
  <si>
    <t>763111722</t>
  </si>
  <si>
    <t>Příčka ze sádrokartonových desek ostatní konstrukce a práce na příčkách ze sádrokartonových desek ochrana rohů úhelníky pozinkované</t>
  </si>
  <si>
    <t>846727360</t>
  </si>
  <si>
    <t>2,86*2*6+2,86+3,6*2</t>
  </si>
  <si>
    <t>2,809*4*4</t>
  </si>
  <si>
    <t>80</t>
  </si>
  <si>
    <t>763173111</t>
  </si>
  <si>
    <t>Instalační technika pro konstrukce ze sádrokartonových desek montáž nosičů zařizovacích předmětů  úchytu pro umyvadlo</t>
  </si>
  <si>
    <t>2076064845</t>
  </si>
  <si>
    <t xml:space="preserve">"m.č.3.05, 3.06, 3.07, 3.09, 3.10,  3.11</t>
  </si>
  <si>
    <t>81</t>
  </si>
  <si>
    <t>590R04020</t>
  </si>
  <si>
    <t xml:space="preserve">úchyt pro umyvadlo </t>
  </si>
  <si>
    <t>-710456319</t>
  </si>
  <si>
    <t>82</t>
  </si>
  <si>
    <t>763173113</t>
  </si>
  <si>
    <t>Instalační technika pro konstrukce ze sádrokartonových desek montáž nosičů zařizovacích předmětů  úchytu pro WC</t>
  </si>
  <si>
    <t>2037279083</t>
  </si>
  <si>
    <t xml:space="preserve">"m.č. 3.10,  3.11</t>
  </si>
  <si>
    <t>83</t>
  </si>
  <si>
    <t>590R34070</t>
  </si>
  <si>
    <t xml:space="preserve">úchyt pro zavěšené WC  - nastavitelná výška 318 - 468 mm</t>
  </si>
  <si>
    <t>986097921</t>
  </si>
  <si>
    <t>84</t>
  </si>
  <si>
    <t>590R34210</t>
  </si>
  <si>
    <t>objímka odpadni trubky č.v. 00076320</t>
  </si>
  <si>
    <t>-1739184828</t>
  </si>
  <si>
    <t>85</t>
  </si>
  <si>
    <t>763173132</t>
  </si>
  <si>
    <t>Instalační technika pro konstrukce ze sádrokartonových desek montáž nosičů zařizovacích předmětů  držáku potrubí</t>
  </si>
  <si>
    <t>-186758944</t>
  </si>
  <si>
    <t xml:space="preserve">"m.č.3.05, 3.06, 3.07, 3.09, 3.10,  3.11, 3.12</t>
  </si>
  <si>
    <t>86</t>
  </si>
  <si>
    <t>590R04190</t>
  </si>
  <si>
    <t>pevný držák pro stěnové baterie č.v. 00066145 pro rastr 625 mm</t>
  </si>
  <si>
    <t>661438190</t>
  </si>
  <si>
    <t>87</t>
  </si>
  <si>
    <t>763173112</t>
  </si>
  <si>
    <t>Instalační technika pro konstrukce ze sádrokartonových desek montáž nosičů zařizovacích předmětů  úchytu pro pisoár</t>
  </si>
  <si>
    <t>1518515934</t>
  </si>
  <si>
    <t>88</t>
  </si>
  <si>
    <t>590307280</t>
  </si>
  <si>
    <t>konstrukce pro uchycení pisoáru osová rozteč CW profilů 450-625mm</t>
  </si>
  <si>
    <t>1343490902</t>
  </si>
  <si>
    <t>89</t>
  </si>
  <si>
    <t>763131531</t>
  </si>
  <si>
    <t>Podhled ze sádrokartonových desek jednovrstvá zavěšená spodní konstrukce z ocelových profilů CD, UD jednoduše opláštěná deskou protipožární DF, tl. 12,5 mm, bez TI</t>
  </si>
  <si>
    <t>443149031</t>
  </si>
  <si>
    <t>(16,15+11,85+3,4)*7,1*2</t>
  </si>
  <si>
    <t>4,7*4,8*0,5*2+3,5*1,5*0,5</t>
  </si>
  <si>
    <t>"odpočet impregnované desky</t>
  </si>
  <si>
    <t>-41,106</t>
  </si>
  <si>
    <t>"v.č.6 - stáv okno</t>
  </si>
  <si>
    <t>90</t>
  </si>
  <si>
    <t>763131571</t>
  </si>
  <si>
    <t>Podhled ze sádrokartonových desek jednovrstvá zavěšená spodní konstrukce z ocelových profilů CD, UD jednoduše opláštěná deskou impregnovanou protipožární DFH2, tl. 12,5 mm, bez TI</t>
  </si>
  <si>
    <t>1443635598</t>
  </si>
  <si>
    <t>12,5*3,9</t>
  </si>
  <si>
    <t>-0,78*0,98*10</t>
  </si>
  <si>
    <t>91</t>
  </si>
  <si>
    <t>763131714</t>
  </si>
  <si>
    <t>Podhled ze sádrokartonových desek ostatní práce a konstrukce na podhledech ze sádrokartonových desek základní penetrační nátěr</t>
  </si>
  <si>
    <t>-1939375408</t>
  </si>
  <si>
    <t>"viz podhledy</t>
  </si>
  <si>
    <t>368,208+41,106</t>
  </si>
  <si>
    <t>92</t>
  </si>
  <si>
    <t>763131751</t>
  </si>
  <si>
    <t>Podhled ze sádrokartonových desek ostatní práce a konstrukce na podhledech ze sádrokartonových desek montáž parotěsné zábrany</t>
  </si>
  <si>
    <t>851596646</t>
  </si>
  <si>
    <t>"viz podhled</t>
  </si>
  <si>
    <t>409,314</t>
  </si>
  <si>
    <t>"stěna předsazená</t>
  </si>
  <si>
    <t>90,168</t>
  </si>
  <si>
    <t>93</t>
  </si>
  <si>
    <t>283R92330</t>
  </si>
  <si>
    <t xml:space="preserve">čtyřvrstvá  Pe folie s Al folií  - specifikace viz projekt</t>
  </si>
  <si>
    <t>1449881229</t>
  </si>
  <si>
    <t>499,482</t>
  </si>
  <si>
    <t>499,482*1,1 'Přepočtené koeficientem množství</t>
  </si>
  <si>
    <t>998763102</t>
  </si>
  <si>
    <t>Přesun hmot pro dřevostavby stanovený z hmotnosti přesunovaného materiálu vodorovná dopravní vzdálenost do 50 m v objektech výšky přes 12 do 24 m</t>
  </si>
  <si>
    <t>-440876324</t>
  </si>
  <si>
    <t>765</t>
  </si>
  <si>
    <t>Krytina skládaná</t>
  </si>
  <si>
    <t>765131801</t>
  </si>
  <si>
    <t>Demontáž vláknocementové krytiny skládané sklonu do 30° do suti</t>
  </si>
  <si>
    <t>452476647</t>
  </si>
  <si>
    <t>0,78*1,398*22</t>
  </si>
  <si>
    <t>0,78*1,398*10</t>
  </si>
  <si>
    <t>0,78*1,398*2</t>
  </si>
  <si>
    <t>0,78*0,98*4</t>
  </si>
  <si>
    <t>0,78*0,98*11</t>
  </si>
  <si>
    <t>765133001</t>
  </si>
  <si>
    <t>Krytina vláknocementová skládaná ze šablon jednoduché krytí sklonu do 30° s povrchem hladkým</t>
  </si>
  <si>
    <t>-1451134371</t>
  </si>
  <si>
    <t>"viz bednění krovu</t>
  </si>
  <si>
    <t>765191013</t>
  </si>
  <si>
    <t>Montáž pojistné hydroizolační nebo parotěsné fólie kladené ve sklonu přes 20° volně na bednění nebo tepelnou izolaci</t>
  </si>
  <si>
    <t>-347016353</t>
  </si>
  <si>
    <t>98</t>
  </si>
  <si>
    <t>283R29330</t>
  </si>
  <si>
    <t xml:space="preserve">fólie z plastů ostatních a speciálně upravené podstřešní a parotěsné folie fólie  difúzní (1,5 x 25 m)</t>
  </si>
  <si>
    <t>-887913141</t>
  </si>
  <si>
    <t>1,09</t>
  </si>
  <si>
    <t>99</t>
  </si>
  <si>
    <t>998765103</t>
  </si>
  <si>
    <t>Přesun hmot pro krytiny skládané stanovený z hmotnosti přesunovaného materiálu vodorovná dopravní vzdálenost do 50 m na objektech výšky přes 12 do 24 m</t>
  </si>
  <si>
    <t>1339110809</t>
  </si>
  <si>
    <t>766</t>
  </si>
  <si>
    <t>Konstrukce truhlářské</t>
  </si>
  <si>
    <t>100</t>
  </si>
  <si>
    <t>766660171</t>
  </si>
  <si>
    <t>Montáž dveřních křídel dřevěných nebo plastových otevíravých do obložkové zárubně povrchově upravených jednokřídlových, šířky do 800 mm</t>
  </si>
  <si>
    <t>1919601188</t>
  </si>
  <si>
    <t>"zárubeň 100/700</t>
  </si>
  <si>
    <t>"zárubeň 150/700</t>
  </si>
  <si>
    <t>"zárubeň 150/800</t>
  </si>
  <si>
    <t>101</t>
  </si>
  <si>
    <t>611R70001</t>
  </si>
  <si>
    <t>dveře plné vnitřní foliované - dub 1křídlové 900/1970 cm, ozn. 01/L -- specifikace viz tabulka</t>
  </si>
  <si>
    <t>-589373153</t>
  </si>
  <si>
    <t>102</t>
  </si>
  <si>
    <t>611R70002</t>
  </si>
  <si>
    <t>dveře plné vnitřní foliované - dub 1křídlové 800/1970 cm, ozn. 02/L,P -- specifikace viz tabulka</t>
  </si>
  <si>
    <t>908611571</t>
  </si>
  <si>
    <t>103</t>
  </si>
  <si>
    <t>611R70003</t>
  </si>
  <si>
    <t>dveře plné vnitřní foliované - dub 1křídlové 700/1970 cm, ozn. 03/L,P -- specifikace viz tabulka</t>
  </si>
  <si>
    <t>452955449</t>
  </si>
  <si>
    <t>104</t>
  </si>
  <si>
    <t>766660172</t>
  </si>
  <si>
    <t>Montáž dveřních křídel dřevěných nebo plastových otevíravých do obložkové zárubně povrchově upravených jednokřídlových, šířky přes 800 mm</t>
  </si>
  <si>
    <t>-601518157</t>
  </si>
  <si>
    <t>"zárubeň 100/900</t>
  </si>
  <si>
    <t>105</t>
  </si>
  <si>
    <t>766660022</t>
  </si>
  <si>
    <t>Montáž dveřních křídel dřevěných nebo plastových otevíravých do ocelové zárubně protipožárních jednokřídlových, šířky přes 800 mm</t>
  </si>
  <si>
    <t>1012406035</t>
  </si>
  <si>
    <t>"v.č.23 - výpis výrobků PSV - 04/L</t>
  </si>
  <si>
    <t>106</t>
  </si>
  <si>
    <t>611R52004</t>
  </si>
  <si>
    <t xml:space="preserve">dveře protipožární 900/1970 mm ,  folie dub,  EI/EW 30DP3S ozn. 04/L - specifikace viz tabulka</t>
  </si>
  <si>
    <t>-1267385497</t>
  </si>
  <si>
    <t>107</t>
  </si>
  <si>
    <t>766671003</t>
  </si>
  <si>
    <t>Montáž střešních oken dřevěných nebo plastových kyvných, výklopných/kyvných s okenním rámem a lemováním, s plisovaným límcem, s napojením na krytinu do krytiny ploché, rozměru 78 x 98 cm</t>
  </si>
  <si>
    <t>332275078</t>
  </si>
  <si>
    <t>4+11</t>
  </si>
  <si>
    <t>108</t>
  </si>
  <si>
    <t>611R2450</t>
  </si>
  <si>
    <t xml:space="preserve">okno střešní  78 x 98 cm, ozn. 08.09, el.otvíravé - specifikace viz tabulka</t>
  </si>
  <si>
    <t>-519991278</t>
  </si>
  <si>
    <t>109</t>
  </si>
  <si>
    <t>766671005</t>
  </si>
  <si>
    <t>Montáž střešních oken dřevěných nebo plastových kyvných, výklopných/kyvných s okenním rámem a lemováním, s plisovaným límcem, s napojením na krytinu do krytiny ploché, rozměru 78 x 140 cm</t>
  </si>
  <si>
    <t>-1441155805</t>
  </si>
  <si>
    <t>22+10+2</t>
  </si>
  <si>
    <t>110</t>
  </si>
  <si>
    <t>611R40340</t>
  </si>
  <si>
    <t xml:space="preserve">okno střešní  78 x 140 cm, ozn. 05.06.07, venk.+vnitř. roleta vše el.otvíravé - specifikace viz tabulka</t>
  </si>
  <si>
    <t>670194150</t>
  </si>
  <si>
    <t>111</t>
  </si>
  <si>
    <t>766682111</t>
  </si>
  <si>
    <t>Montáž zárubní dřevěných, plastových nebo z lamina obložkových, pro dveře jednokřídlové, tloušťky stěny do 170 mm</t>
  </si>
  <si>
    <t>-822072969</t>
  </si>
  <si>
    <t>112</t>
  </si>
  <si>
    <t>611822580</t>
  </si>
  <si>
    <t>zárubeň obložková pro dveře 1křídlé 600,700,800,900x1970mm tl 60-170mm dub,buk</t>
  </si>
  <si>
    <t>1675801942</t>
  </si>
  <si>
    <t>113</t>
  </si>
  <si>
    <t>766695212</t>
  </si>
  <si>
    <t>Montáž ostatních truhlářských konstrukcí prahů dveří jednokřídlových, šířky do 100 mm</t>
  </si>
  <si>
    <t>-1673670553</t>
  </si>
  <si>
    <t>"š.10/700</t>
  </si>
  <si>
    <t>"š10/900</t>
  </si>
  <si>
    <t>114</t>
  </si>
  <si>
    <t>611871360</t>
  </si>
  <si>
    <t>práh dveřní dřevěný dubový tl 20mm dl 720mm š 100mm</t>
  </si>
  <si>
    <t>-890831749</t>
  </si>
  <si>
    <t>115</t>
  </si>
  <si>
    <t>611871760</t>
  </si>
  <si>
    <t>práh dveřní dřevěný dubový tl 20mm dl 920mm š 100mm</t>
  </si>
  <si>
    <t>-192686333</t>
  </si>
  <si>
    <t>116</t>
  </si>
  <si>
    <t>766695213</t>
  </si>
  <si>
    <t>Montáž ostatních truhlářských konstrukcí prahů dveří jednokřídlových, šířky přes 100 mm</t>
  </si>
  <si>
    <t>-1182985658</t>
  </si>
  <si>
    <t>"š. 150/900</t>
  </si>
  <si>
    <t>"š.150/800</t>
  </si>
  <si>
    <t>"š.150/700</t>
  </si>
  <si>
    <t>117</t>
  </si>
  <si>
    <t>611871410</t>
  </si>
  <si>
    <t>práh dveřní dřevěný dubový tl 20mm dl 720mm š 150mm</t>
  </si>
  <si>
    <t>954893642</t>
  </si>
  <si>
    <t>118</t>
  </si>
  <si>
    <t>611871610</t>
  </si>
  <si>
    <t>práh dveřní dřevěný dubový tl 20mm dl 820mm š 150mm</t>
  </si>
  <si>
    <t>221981761</t>
  </si>
  <si>
    <t>119</t>
  </si>
  <si>
    <t>611871810</t>
  </si>
  <si>
    <t>práh dveřní dřevěný dubový tl 20mm dl 920mm š 150mm</t>
  </si>
  <si>
    <t>1638264349</t>
  </si>
  <si>
    <t>120</t>
  </si>
  <si>
    <t>998766103</t>
  </si>
  <si>
    <t>Přesun hmot pro konstrukce truhlářské stanovený z hmotnosti přesunovaného materiálu vodorovná dopravní vzdálenost do 50 m v objektech výšky přes 12 do 24 m</t>
  </si>
  <si>
    <t>1853634810</t>
  </si>
  <si>
    <t>767</t>
  </si>
  <si>
    <t>kovove stavebni konstrukce</t>
  </si>
  <si>
    <t>121</t>
  </si>
  <si>
    <t>767995113</t>
  </si>
  <si>
    <t>Montáž ostatních atypických zámečnických konstrukcí hmotnosti přes 10 do 20 kg</t>
  </si>
  <si>
    <t>kg</t>
  </si>
  <si>
    <t>597872737</t>
  </si>
  <si>
    <t>"v.č.26 - botka 8 ks</t>
  </si>
  <si>
    <t>(0,36*7,34*2+12)*8</t>
  </si>
  <si>
    <t>122</t>
  </si>
  <si>
    <t>553R43001</t>
  </si>
  <si>
    <t>botka pro prodloužení sloupku včetně povrchové úpravy - specifikace viz tabulka</t>
  </si>
  <si>
    <t>2021784035</t>
  </si>
  <si>
    <t>123</t>
  </si>
  <si>
    <t>767220520</t>
  </si>
  <si>
    <t>Montáž schodišťového zábradlí z profilové oceli na ocelovou konstrukci, hmotnosti 1 m zábradlí přes 20 do 40 kg</t>
  </si>
  <si>
    <t>-2088204091</t>
  </si>
  <si>
    <t>"v.č.23 - prodloužení zábradlí</t>
  </si>
  <si>
    <t>1,2+0,9+0,9+0,8</t>
  </si>
  <si>
    <t>124</t>
  </si>
  <si>
    <t>553R16011</t>
  </si>
  <si>
    <t>prodloužení zábradlí schodiště ozn. 11,včetně povrchové úpravy - specifikace viz tabulka</t>
  </si>
  <si>
    <t>-1609808920</t>
  </si>
  <si>
    <t>3,8</t>
  </si>
  <si>
    <t>125</t>
  </si>
  <si>
    <t>767R99012</t>
  </si>
  <si>
    <t>Sada kování pro panikové dveře ozn. 12 - specifikace viz tabulka</t>
  </si>
  <si>
    <t>1075654739</t>
  </si>
  <si>
    <t>"v.č.23</t>
  </si>
  <si>
    <t>126</t>
  </si>
  <si>
    <t>998767103</t>
  </si>
  <si>
    <t>Přesun hmot pro zámečnické konstrukce stanovený z hmotnosti přesunovaného materiálu vodorovná dopravní vzdálenost do 50 m v objektech výšky přes 12 do 24 m</t>
  </si>
  <si>
    <t>-1173715288</t>
  </si>
  <si>
    <t>771</t>
  </si>
  <si>
    <t>Podlahy z dlaždic</t>
  </si>
  <si>
    <t>127</t>
  </si>
  <si>
    <t>771274123</t>
  </si>
  <si>
    <t>Montáž obkladů schodišť z dlaždic keramických lepených flexibilním lepidlem stupnic protiskluzných nebo reliéfních, šířky přes 250 do 300 mm</t>
  </si>
  <si>
    <t>1868935397</t>
  </si>
  <si>
    <t>"v.č.6 , m.č.3,14</t>
  </si>
  <si>
    <t>10*1,25+12*1,255</t>
  </si>
  <si>
    <t>128</t>
  </si>
  <si>
    <t>771274242</t>
  </si>
  <si>
    <t>Montáž obkladů schodišť z dlaždic keramických lepených flexibilním lepidlem podstupnic protiskluzních nebo reliéfních, výšky přes 150 do 200 mm</t>
  </si>
  <si>
    <t>151295009</t>
  </si>
  <si>
    <t>"viz stupnice</t>
  </si>
  <si>
    <t>27,56</t>
  </si>
  <si>
    <t>129</t>
  </si>
  <si>
    <t>771474132</t>
  </si>
  <si>
    <t>Montáž soklů z dlaždic keramických lepených flexibilním lepidlem schodišťových stupňovitých, výšky přes 65 do 90 mm</t>
  </si>
  <si>
    <t>1586015668</t>
  </si>
  <si>
    <t>(0,3+0,177)*10+(0,3+0,177)*12+1,3*2+2,95+3,7+2,9+0,25+3,3-0,9*2</t>
  </si>
  <si>
    <t>130</t>
  </si>
  <si>
    <t>597R14112</t>
  </si>
  <si>
    <t>Keramická dlažba - protiskluzová - specifikace viz tabulka</t>
  </si>
  <si>
    <t>171809425</t>
  </si>
  <si>
    <t>"viz stupně</t>
  </si>
  <si>
    <t>27,56*0,3*1,3</t>
  </si>
  <si>
    <t>"viz podstupnice</t>
  </si>
  <si>
    <t>27,56*0,18*1,3</t>
  </si>
  <si>
    <t>"sokl</t>
  </si>
  <si>
    <t>24,394*0,09*1,3</t>
  </si>
  <si>
    <t>"m.č. 3.14 - podesty</t>
  </si>
  <si>
    <t>(2,95*1,3+1,7*3,7+1,6*2,8)*1,02</t>
  </si>
  <si>
    <t>131</t>
  </si>
  <si>
    <t>771574131</t>
  </si>
  <si>
    <t>Montáž podlah z dlaždic keramických lepených flexibilním lepidlem velkoformátových reliéfních nebo z dekorů do 0,5 ks/m2</t>
  </si>
  <si>
    <t>-1225558350</t>
  </si>
  <si>
    <t>"viz tabulka podlah</t>
  </si>
  <si>
    <t>"protiskluzná nenasákavá</t>
  </si>
  <si>
    <t>"m.č.3.09, 3.10 , 3.11 ,3.12 ,3.13</t>
  </si>
  <si>
    <t>6,64+10,69+7,15+2,04+6,53</t>
  </si>
  <si>
    <t>2,95*1,3+1,7*3,7+1,6*2,8</t>
  </si>
  <si>
    <t>132</t>
  </si>
  <si>
    <t>597R14111</t>
  </si>
  <si>
    <t>-612677711</t>
  </si>
  <si>
    <t>47,655</t>
  </si>
  <si>
    <t>47,655*1,02 'Přepočtené koeficientem množství</t>
  </si>
  <si>
    <t>133</t>
  </si>
  <si>
    <t>771579191</t>
  </si>
  <si>
    <t>Montáž podlah z dlaždic keramických lepených flexibilním lepidlem Příplatek k cenám za plochu do 5 m2 jednotlivě</t>
  </si>
  <si>
    <t>-1716978681</t>
  </si>
  <si>
    <t xml:space="preserve">"m.č. 3.12 </t>
  </si>
  <si>
    <t>2,04</t>
  </si>
  <si>
    <t>134</t>
  </si>
  <si>
    <t>771591111</t>
  </si>
  <si>
    <t>Příprava podkladu před provedením dlažby nátěr penetrační na podlahu</t>
  </si>
  <si>
    <t>85990766</t>
  </si>
  <si>
    <t>47,655+27,56*(0,3+0,18)+24,394*0,09</t>
  </si>
  <si>
    <t>135</t>
  </si>
  <si>
    <t>998771103</t>
  </si>
  <si>
    <t>Přesun hmot pro podlahy z dlaždic stanovený z hmotnosti přesunovaného materiálu vodorovná dopravní vzdálenost do 50 m v objektech výšky přes 12 do 24 m</t>
  </si>
  <si>
    <t>1818424526</t>
  </si>
  <si>
    <t>776</t>
  </si>
  <si>
    <t>Podlahy povlakové</t>
  </si>
  <si>
    <t>136</t>
  </si>
  <si>
    <t>776111112</t>
  </si>
  <si>
    <t>Příprava podkladu broušení podlah nového podkladu betonového</t>
  </si>
  <si>
    <t>-1819696482</t>
  </si>
  <si>
    <t>"m.č.3.03 - 3.08</t>
  </si>
  <si>
    <t>14,8+23,51+146,36+80,5+23,26+19,77</t>
  </si>
  <si>
    <t>137</t>
  </si>
  <si>
    <t>776121111</t>
  </si>
  <si>
    <t>Příprava podkladu penetrace vodou ředitelná na savý podklad (válečkováním) ředěná v poměru 1:3 podlah</t>
  </si>
  <si>
    <t>-92778557</t>
  </si>
  <si>
    <t>"viz broušení</t>
  </si>
  <si>
    <t>308,2</t>
  </si>
  <si>
    <t>138</t>
  </si>
  <si>
    <t>776121311</t>
  </si>
  <si>
    <t>Příprava podkladu penetrace vodou ředitelná na savý podklad (válečkováním) ředěná v poměru 1:1 podlah</t>
  </si>
  <si>
    <t>1582742714</t>
  </si>
  <si>
    <t>139</t>
  </si>
  <si>
    <t>776141121</t>
  </si>
  <si>
    <t>Příprava podkladu vyrovnání samonivelační stěrkou podlah min.pevnosti 30 MPa, tloušťky do 3 mm</t>
  </si>
  <si>
    <t>-1120295936</t>
  </si>
  <si>
    <t>140</t>
  </si>
  <si>
    <t>776221111</t>
  </si>
  <si>
    <t>Montáž podlahovin z PVC lepením standardním lepidlem z pásů standardních</t>
  </si>
  <si>
    <t>-1634830012</t>
  </si>
  <si>
    <t>141</t>
  </si>
  <si>
    <t>284110000</t>
  </si>
  <si>
    <t>PVC heterogenní zátěžová antibakteriální, nášlapná vrstva 0,90mm, třída zátěže 34/43, otlak do 0,03mm, R10, hořlavost Bfl S1</t>
  </si>
  <si>
    <t>-1842545709</t>
  </si>
  <si>
    <t>308,2*1,1 'Přepočtené koeficientem množství</t>
  </si>
  <si>
    <t>142</t>
  </si>
  <si>
    <t>776223112</t>
  </si>
  <si>
    <t>Montáž podlahovin z PVC spoj podlah svařováním za studena</t>
  </si>
  <si>
    <t>-355996781</t>
  </si>
  <si>
    <t>308,2/1,5</t>
  </si>
  <si>
    <t>143</t>
  </si>
  <si>
    <t>776411111</t>
  </si>
  <si>
    <t>Montáž soklíků lepením obvodových, výšky do 80 mm</t>
  </si>
  <si>
    <t>184035088</t>
  </si>
  <si>
    <t>5+3,15+3,46+2,33+1,2-0,9*2-1,2</t>
  </si>
  <si>
    <t>(2,35+4,05+0,15+9,85+0,2)*2-1,2-0,8*5-0,7-0,9*2</t>
  </si>
  <si>
    <t>(13,11+12,22)*2-0,9</t>
  </si>
  <si>
    <t>(10,65+7,66)*2-0,9-1,8</t>
  </si>
  <si>
    <t>(6,46+3,6)*2-1,8-0,8</t>
  </si>
  <si>
    <t>(6,46+3,06)*2-0,9</t>
  </si>
  <si>
    <t>144</t>
  </si>
  <si>
    <t>284R10090</t>
  </si>
  <si>
    <t xml:space="preserve">dilatační stěnová  PVC lišta - dvoudílná - specifikace viz tabulka</t>
  </si>
  <si>
    <t>-467998838</t>
  </si>
  <si>
    <t>156,98</t>
  </si>
  <si>
    <t>156,98*1,02 'Přepočtené koeficientem množství</t>
  </si>
  <si>
    <t>145</t>
  </si>
  <si>
    <t>776991121</t>
  </si>
  <si>
    <t>Ostatní práce údržba nových podlahovin po pokládce čištění základní</t>
  </si>
  <si>
    <t>-1202613437</t>
  </si>
  <si>
    <t>146</t>
  </si>
  <si>
    <t>776991141</t>
  </si>
  <si>
    <t>Ostatní práce údržba nových podlahovin po pokládce pastování a leštění ručně</t>
  </si>
  <si>
    <t>1291965970</t>
  </si>
  <si>
    <t>147</t>
  </si>
  <si>
    <t>998776103</t>
  </si>
  <si>
    <t>Přesun hmot pro podlahy povlakové stanovený z hmotnosti přesunovaného materiálu vodorovná dopravní vzdálenost do 50 m v objektech výšky přes 12 do 24 m</t>
  </si>
  <si>
    <t>-605103221</t>
  </si>
  <si>
    <t>781</t>
  </si>
  <si>
    <t>Dokončovací práce - obklady keramické</t>
  </si>
  <si>
    <t>148</t>
  </si>
  <si>
    <t>781444121</t>
  </si>
  <si>
    <t>Montáž obkladů vnitřních stěn z dlaždic keramických lepených flexibilním lepidlem maloformátových hladkých přes 12 do 19 ks/m2</t>
  </si>
  <si>
    <t>-1907823570</t>
  </si>
  <si>
    <t>"v.č.6 - m.č. 3.07 , 3.09 ,3.10 ,3.11 ,3.12</t>
  </si>
  <si>
    <t xml:space="preserve">" m.č. 3.05 </t>
  </si>
  <si>
    <t>(1,2+0,6)*1,5</t>
  </si>
  <si>
    <t xml:space="preserve">" m.č. 3.06 </t>
  </si>
  <si>
    <t>(1,0+0,6)*1,5</t>
  </si>
  <si>
    <t xml:space="preserve">" m.č. 3.07 </t>
  </si>
  <si>
    <t>(1,2+1,0)*1,5</t>
  </si>
  <si>
    <t xml:space="preserve">"m.č. 3.09 </t>
  </si>
  <si>
    <t>(2,95+2,25)*2*2-0,8*2</t>
  </si>
  <si>
    <t xml:space="preserve">"m.č. 3.10 </t>
  </si>
  <si>
    <t>(2,25+0,9)*2*2-0,7*2*2+(2,25+1,9)*2*2*2-0,8*2,0</t>
  </si>
  <si>
    <t>"m.č. 3.11</t>
  </si>
  <si>
    <t>(2,25+1,15)*2*2+(2,25+0,95)*2*2+(2,25+0,9)*2*2-0,7*2*2-0,8*2*3</t>
  </si>
  <si>
    <t>"m.č. 3.12</t>
  </si>
  <si>
    <t>(2,5+0,8)*2*2-0,7*2-2,5*0,6*0,5*2</t>
  </si>
  <si>
    <t>149</t>
  </si>
  <si>
    <t>597814010</t>
  </si>
  <si>
    <t>obkládačka keramická glazovaná jak.I. - specifikace viz projekt</t>
  </si>
  <si>
    <t>-761637231</t>
  </si>
  <si>
    <t>110,70</t>
  </si>
  <si>
    <t>110,7*1,02 'Přepočtené koeficientem množství</t>
  </si>
  <si>
    <t>150</t>
  </si>
  <si>
    <t>781449191</t>
  </si>
  <si>
    <t>Montáž obkladů vnitřních stěn z dlaždic keramických Příplatek k cenám za plochu do 10 m2 jednotlivě</t>
  </si>
  <si>
    <t>1497306500</t>
  </si>
  <si>
    <t>151</t>
  </si>
  <si>
    <t>781491011</t>
  </si>
  <si>
    <t>Montáž zrcadel lepených silikonovým tmelem na podkladní omítku, plochy do 1 m2</t>
  </si>
  <si>
    <t>-535035882</t>
  </si>
  <si>
    <t>0,6*0,6*9</t>
  </si>
  <si>
    <t>152</t>
  </si>
  <si>
    <t>634651260</t>
  </si>
  <si>
    <t>zrcadlo nemontované čiré tl 5mm max. rozměr 3210x2250mm</t>
  </si>
  <si>
    <t>554386607</t>
  </si>
  <si>
    <t>3,24</t>
  </si>
  <si>
    <t>3,24*1,1 'Přepočtené koeficientem množství</t>
  </si>
  <si>
    <t>153</t>
  </si>
  <si>
    <t>781494511</t>
  </si>
  <si>
    <t>Obklad - dokončující práce profily ukončovací lepené flexibilním lepidlem ukončovací</t>
  </si>
  <si>
    <t>-37598434</t>
  </si>
  <si>
    <t>(1,2+0,6)+1,5*2</t>
  </si>
  <si>
    <t>(1,0+0,6)+1,5*2</t>
  </si>
  <si>
    <t>(1,2+1,0)+1,5*2</t>
  </si>
  <si>
    <t>(2,95+2,25)*2</t>
  </si>
  <si>
    <t>(2,25+0,9)*2+(2,25+1,9)*2*2</t>
  </si>
  <si>
    <t>(2,25+1,15)*2+(2,25+0,95)*2+(2,25+0,9)*2</t>
  </si>
  <si>
    <t>(2,5+0,8)*2</t>
  </si>
  <si>
    <t>154</t>
  </si>
  <si>
    <t>781495115</t>
  </si>
  <si>
    <t>Obklad - dokončující práce ostatní práce spárování silikonem</t>
  </si>
  <si>
    <t>993628231</t>
  </si>
  <si>
    <t>155</t>
  </si>
  <si>
    <t>998781103</t>
  </si>
  <si>
    <t>Přesun hmot pro obklady keramické stanovený z hmotnosti přesunovaného materiálu vodorovná dopravní vzdálenost do 50 m v objektech výšky přes 12 do 24 m</t>
  </si>
  <si>
    <t>1390051257</t>
  </si>
  <si>
    <t>783</t>
  </si>
  <si>
    <t>Dokončovací práce - nátěry</t>
  </si>
  <si>
    <t>156</t>
  </si>
  <si>
    <t>783101403</t>
  </si>
  <si>
    <t>Příprava podkladu truhlářských konstrukcí před provedením nátěru oprášení</t>
  </si>
  <si>
    <t>-1908444987</t>
  </si>
  <si>
    <t>"90</t>
  </si>
  <si>
    <t>(2)*((0,9*0,10*2)+(0,9+0,10)*2*0,02)</t>
  </si>
  <si>
    <t>(2)*((0,9*0,15*2)+(0,9+0,15)*2*0,02)</t>
  </si>
  <si>
    <t>"80</t>
  </si>
  <si>
    <t>5*((0,8*0,15)*2+(0,8+0,15)*2*0,02)</t>
  </si>
  <si>
    <t>"7</t>
  </si>
  <si>
    <t>3*((0,1*0,7)*2+(0,1+0,7)*2*0,02)</t>
  </si>
  <si>
    <t>1*((0,15*0,7)*2+(0,1+0,7)*2*0,02)</t>
  </si>
  <si>
    <t>157</t>
  </si>
  <si>
    <t>783137101</t>
  </si>
  <si>
    <t>Krycí nátěr truhlářských konstrukcí jednonásobný epoxidový</t>
  </si>
  <si>
    <t>1389109325</t>
  </si>
  <si>
    <t>"viz oprášení</t>
  </si>
  <si>
    <t>3,212*2</t>
  </si>
  <si>
    <t>158</t>
  </si>
  <si>
    <t>783213121</t>
  </si>
  <si>
    <t>Napouštěcí nátěr tesařských konstrukcí zabudovaných do konstrukce proti dřevokazným houbám, hmyzu a plísním dvojnásobný syntetický</t>
  </si>
  <si>
    <t>-2137644592</t>
  </si>
  <si>
    <t>(368,208+41,106)*1,35</t>
  </si>
  <si>
    <t>159</t>
  </si>
  <si>
    <t>783301313</t>
  </si>
  <si>
    <t>Příprava podkladu zámečnických konstrukcí před provedením nátěru odmaštění odmašťovačem ředidlovým</t>
  </si>
  <si>
    <t>1311214573</t>
  </si>
  <si>
    <t>"zárubně</t>
  </si>
  <si>
    <t>"900</t>
  </si>
  <si>
    <t>(2*1,97+0,9)*(0,15+2*0,05)*(2)</t>
  </si>
  <si>
    <t>160</t>
  </si>
  <si>
    <t>783314101</t>
  </si>
  <si>
    <t>Základní nátěr zámečnických konstrukcí jednonásobný syntetický</t>
  </si>
  <si>
    <t>1821787518</t>
  </si>
  <si>
    <t>"viz odmaštění</t>
  </si>
  <si>
    <t>2,42</t>
  </si>
  <si>
    <t>161</t>
  </si>
  <si>
    <t>783317101</t>
  </si>
  <si>
    <t>Krycí nátěr (email) zámečnických konstrukcí jednonásobný syntetický standardní</t>
  </si>
  <si>
    <t>864966321</t>
  </si>
  <si>
    <t>2,42*2</t>
  </si>
  <si>
    <t>784</t>
  </si>
  <si>
    <t>Dokončovací práce - malby</t>
  </si>
  <si>
    <t>162</t>
  </si>
  <si>
    <t>784171101</t>
  </si>
  <si>
    <t>Zakrytí nemalovaných ploch (materiál ve specifikaci) včetně pozdějšího odkrytí podlah</t>
  </si>
  <si>
    <t>1718964188</t>
  </si>
  <si>
    <t>163</t>
  </si>
  <si>
    <t>581248440</t>
  </si>
  <si>
    <t>fólie pro malířské potřeby zakrývací tl 25µ 4x5m</t>
  </si>
  <si>
    <t>1796611878</t>
  </si>
  <si>
    <t>"viz zakrytí</t>
  </si>
  <si>
    <t>388,10</t>
  </si>
  <si>
    <t>388,1*1,05 'Přepočtené koeficientem množství</t>
  </si>
  <si>
    <t>164</t>
  </si>
  <si>
    <t>784211001</t>
  </si>
  <si>
    <t>Malby z malířských směsí otěruvzdorných za mokra jednonásobné, bílé za mokra otěruvzdorné výborně v místnostech výšky do 3,80 m</t>
  </si>
  <si>
    <t>501726432</t>
  </si>
  <si>
    <t>"viz penetrační nátěr příčky</t>
  </si>
  <si>
    <t>725,316</t>
  </si>
  <si>
    <t>Úroveň 3:</t>
  </si>
  <si>
    <t>01 - Zdravotechnika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</si>
  <si>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</si>
  <si>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</si>
  <si>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</si>
  <si>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</si>
  <si>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</si>
  <si>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721171905</t>
  </si>
  <si>
    <t>Opravy odpadního potrubí plastového vsazení odbočky do potrubí DN 110</t>
  </si>
  <si>
    <t>721171915</t>
  </si>
  <si>
    <t>Opravy odpadního potrubí plastového propojení dosavadního potrubí DN 110</t>
  </si>
  <si>
    <t>721174025</t>
  </si>
  <si>
    <t>Potrubí z plastových trub polypropylenové odpadní (svislé) DN 110</t>
  </si>
  <si>
    <t>721174042</t>
  </si>
  <si>
    <t>Potrubí z plastových trub polypropylenové připojovací DN 40</t>
  </si>
  <si>
    <t>721174043</t>
  </si>
  <si>
    <t>Potrubí z plastových trub polypropylenové připojovací DN 50</t>
  </si>
  <si>
    <t>721174044</t>
  </si>
  <si>
    <t>Potrubí z plastových trub polypropylenové připojovací DN 75</t>
  </si>
  <si>
    <t>721174045</t>
  </si>
  <si>
    <t>Potrubí z plastových trub polypropylenové připojovací DN 110</t>
  </si>
  <si>
    <t>721194104</t>
  </si>
  <si>
    <t>Vyměření přípojek na potrubí vyvedení a upevnění odpadních výpustek DN 40</t>
  </si>
  <si>
    <t>721194105</t>
  </si>
  <si>
    <t>Vyměření přípojek na potrubí vyvedení a upevnění odpadních výpustek DN 50</t>
  </si>
  <si>
    <t>721194109</t>
  </si>
  <si>
    <t>Vyměření přípojek na potrubí vyvedení a upevnění odpadních výpustek DN 100</t>
  </si>
  <si>
    <t>721211401</t>
  </si>
  <si>
    <t>Podlahové vpusti s vodorovným odtokem DN 40/50</t>
  </si>
  <si>
    <t>721226512</t>
  </si>
  <si>
    <t>Zápachové uzávěrky podomítkové (Pe) s krycí deskou pro pračku a myčku DN 50</t>
  </si>
  <si>
    <t>721273153</t>
  </si>
  <si>
    <t>Ventilační hlavice z polypropylenu (PP) DN 110</t>
  </si>
  <si>
    <t>721290111</t>
  </si>
  <si>
    <t>Zkouška těsnosti kanalizace v objektech vodou do DN 125</t>
  </si>
  <si>
    <t>721300912</t>
  </si>
  <si>
    <t>Pročištění svislých odpadů v jednom podlaží do DN 200</t>
  </si>
  <si>
    <t>998721103</t>
  </si>
  <si>
    <t>Přesun hmot pro vnitřní kanalizace stanovený z hmotnosti přesunovaného materiálu vodorovná dopravní vzdálenost do 50 m v objektech výšky přes 12 do 24 m</t>
  </si>
  <si>
    <t>722</t>
  </si>
  <si>
    <t>Zdravotechnika - vnitřní vodovod</t>
  </si>
  <si>
    <t>722130233</t>
  </si>
  <si>
    <t>Potrubí z ocelových trubek pozinkovaných závitových svařovaných běžných DN 25</t>
  </si>
  <si>
    <t>722131913</t>
  </si>
  <si>
    <t>Opravy vodovodního potrubí z ocelových trubek pozinkovaných závitových vsazení odbočky do potrubí DN 25</t>
  </si>
  <si>
    <t>722170944</t>
  </si>
  <si>
    <t>Oprava vodovodního potrubí z plastových trub spojky pro trubky nátrubkové G 1</t>
  </si>
  <si>
    <t>722174062</t>
  </si>
  <si>
    <t>Potrubí z plastových trubek z polypropylenu (PPR) svařovaných polyfuzně křížení potrubí (PPR) PN 20 (SDR 6) D 20 x 3,4</t>
  </si>
  <si>
    <t>722174063</t>
  </si>
  <si>
    <t>Potrubí z plastových trubek z polypropylenu (PPR) svařovaných polyfuzně křížení potrubí (PPR) PN 20 (SDR 6) D 25 x 4,2</t>
  </si>
  <si>
    <t>722181251</t>
  </si>
  <si>
    <t>Ochrana potrubí termoizolačními trubicemi z pěnového polyetylenu PE přilepenými v příčných a podélných spojích, tloušťky izolace přes 20 do 25 mm, vnitřního průměru izolace DN do 22 mm</t>
  </si>
  <si>
    <t>722181252</t>
  </si>
  <si>
    <t>Ochrana potrubí termoizolačními trubicemi z pěnového polyetylenu PE přilepenými v příčných a podélných spojích, tloušťky izolace přes 20 do 25 mm, vnitřního průměru izolace DN přes 22 do 45 mm</t>
  </si>
  <si>
    <t>722190401</t>
  </si>
  <si>
    <t>Zřízení přípojek na potrubí vyvedení a upevnění výpustek do DN 25</t>
  </si>
  <si>
    <t>722224115</t>
  </si>
  <si>
    <t>Armatury s jedním závitem kohouty plnicí a vypouštěcí PN 10 G 1/2</t>
  </si>
  <si>
    <t>722231072</t>
  </si>
  <si>
    <t>Armatury se dvěma závity ventily zpětné mosazné PN 10 do 110°C G 1/2</t>
  </si>
  <si>
    <t>722231074</t>
  </si>
  <si>
    <t>Armatury se dvěma závity ventily zpětné mosazné PN 10 do 110°C G 1</t>
  </si>
  <si>
    <t>722232061</t>
  </si>
  <si>
    <t>Armatury se dvěma závity kulové kohouty PN 42 do 185 °C přímé vnitřní závit s vypouštěním G 1/2</t>
  </si>
  <si>
    <t>722232062</t>
  </si>
  <si>
    <t>Armatury se dvěma závity kulové kohouty PN 42 do 185 °C přímé vnitřní závit s vypouštěním G 3/4</t>
  </si>
  <si>
    <t>722250143</t>
  </si>
  <si>
    <t>Požární příslušenství a armatury hydrantový systém s tvarově stálou hadicí prosklený D 25 x 30 m</t>
  </si>
  <si>
    <t>722251113</t>
  </si>
  <si>
    <t>Požární příslušenství a armatury hadice pryžové Ø 25/34</t>
  </si>
  <si>
    <t>722290226</t>
  </si>
  <si>
    <t>Zkoušky, proplach a desinfekce vodovodního potrubí zkoušky těsnosti vodovodního potrubí závitového do DN 50</t>
  </si>
  <si>
    <t>722290234</t>
  </si>
  <si>
    <t>Zkoušky, proplach a desinfekce vodovodního potrubí proplach a desinfekce vodovodního potrubí do DN 80</t>
  </si>
  <si>
    <t>PC</t>
  </si>
  <si>
    <t>Ventil oddělovací DN25-ČSNEN1717</t>
  </si>
  <si>
    <t>PC-1</t>
  </si>
  <si>
    <t>Ventil oddělovací DN25-ČSNEN1717-PISOÁRY DN15</t>
  </si>
  <si>
    <t>725119123</t>
  </si>
  <si>
    <t>Montáž klozetových mís závěsných na nosné stěny</t>
  </si>
  <si>
    <t>642R60010</t>
  </si>
  <si>
    <t>klozet keramický závěsný hluboké splachování bílý</t>
  </si>
  <si>
    <t>642R60510</t>
  </si>
  <si>
    <t>klozet keramický bílý závěsný hluboké splachování pro handicapované</t>
  </si>
  <si>
    <t>725121525</t>
  </si>
  <si>
    <t>Pisoárové záchodky keramické automatické s radarovým senzorem</t>
  </si>
  <si>
    <t>725121525-1</t>
  </si>
  <si>
    <t>PIS1-Pisoárový záchodek automatický s radarovým senzorem- dětský</t>
  </si>
  <si>
    <t>725129102</t>
  </si>
  <si>
    <t>Pisoárové záchodky montáž ostatních typů automatických</t>
  </si>
  <si>
    <t>725219102</t>
  </si>
  <si>
    <t>Umyvadla montáž umyvadel ostatních typů na šrouby do zdiva</t>
  </si>
  <si>
    <t>642R10060</t>
  </si>
  <si>
    <t>umyvadlo keramické závěsné 60 x 45 cm bílé</t>
  </si>
  <si>
    <t>642110230</t>
  </si>
  <si>
    <t>umyvadlo keramické závěsné bezbariérové bílé 640x550mm</t>
  </si>
  <si>
    <t>642711010</t>
  </si>
  <si>
    <t>výlevka keramická bílá</t>
  </si>
  <si>
    <t>642R13910</t>
  </si>
  <si>
    <t>kryt keramický k umyvadlům</t>
  </si>
  <si>
    <t>642110240</t>
  </si>
  <si>
    <t>sifon pro zdravotní umyvadlo</t>
  </si>
  <si>
    <t>725219104</t>
  </si>
  <si>
    <t>Umyvadla montáž umyvadel ostatních typů nerezových</t>
  </si>
  <si>
    <t>552311220</t>
  </si>
  <si>
    <t>umyvadlo nerezové automatické závěsné 2 vody</t>
  </si>
  <si>
    <t>725291621</t>
  </si>
  <si>
    <t>Doplňky zařízení koupelen a záchodů nerezové zásobník toaletních papírů d=300 mm</t>
  </si>
  <si>
    <t>725311131</t>
  </si>
  <si>
    <t>Dřezy bez výtokových armatur dvojité se zápachovou uzávěrkou nerezové nástavné 900x600 mm</t>
  </si>
  <si>
    <t>725339111</t>
  </si>
  <si>
    <t>Výlevky montáž výlevky</t>
  </si>
  <si>
    <t>725811116</t>
  </si>
  <si>
    <t>Ventily nástěnné s pevným výtokem G 1/2 x 150 mm</t>
  </si>
  <si>
    <t>725821312</t>
  </si>
  <si>
    <t>Baterie dřezové nástěnné pákové s otáčivým kulatým ústím a délkou ramínka 300 mm</t>
  </si>
  <si>
    <t>725822611-1</t>
  </si>
  <si>
    <t>UMi- Baterie umyvadlové stojánkové pákové bez výpusti pro TP s prodloužením</t>
  </si>
  <si>
    <t>725822612</t>
  </si>
  <si>
    <t>Baterie umyvadlové stojánkové pákové s výpustí</t>
  </si>
  <si>
    <t>725980123</t>
  </si>
  <si>
    <t>Dvířka 30/30</t>
  </si>
  <si>
    <t>726</t>
  </si>
  <si>
    <t>Zdravotechnika - předstěnové instalace</t>
  </si>
  <si>
    <t>726131001</t>
  </si>
  <si>
    <t>Předstěnové instalační systémy do lehkých stěn s kovovou konstrukcí pro umyvadla stavební výšky do 1120 mm se stojánkovou baterií</t>
  </si>
  <si>
    <t>726131002</t>
  </si>
  <si>
    <t>Předstěnové instalační systémy do lehkých stěn s kovovou konstrukcí pro umyvadla stavební výšky do 1120 mm pro tělesně postižené</t>
  </si>
  <si>
    <t>726131021</t>
  </si>
  <si>
    <t>Předstěnové instalační systémy do lehkých stěn s kovovou konstrukcí pro pisoáry stavební výška 1300 mm</t>
  </si>
  <si>
    <t>726131041</t>
  </si>
  <si>
    <t>Předstěnové instalační systémy do lehkých stěn s kovovou konstrukcí pro závěsné klozety ovládání zepředu, stavební výšky 1120 mm</t>
  </si>
  <si>
    <t>998726113</t>
  </si>
  <si>
    <t>Přesun hmot pro instalační prefabrikáty stanovený z hmotnosti přesunovaného materiálu vodorovná dopravní vzdálenost do 50 m v objektech výšky přes 12 m do 24 m</t>
  </si>
  <si>
    <t>HZS</t>
  </si>
  <si>
    <t>Práce mimo cení, napuštění, vypuštění, napojení</t>
  </si>
  <si>
    <t>h</t>
  </si>
  <si>
    <t>02 - Vytápění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</si>
  <si>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</si>
  <si>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</si>
  <si>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</si>
  <si>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>733</t>
  </si>
  <si>
    <t>Ústřední vytápění - rozvodné potrubí</t>
  </si>
  <si>
    <t>733223102</t>
  </si>
  <si>
    <t>Potrubí z trubek měděných tvrdých spojovaných měkkým pájením Ø 15/1</t>
  </si>
  <si>
    <t>733223103</t>
  </si>
  <si>
    <t>Potrubí z trubek měděných tvrdých spojovaných měkkým pájením Ø 18/1</t>
  </si>
  <si>
    <t>733223104</t>
  </si>
  <si>
    <t>Potrubí z trubek měděných tvrdých spojovaných měkkým pájením Ø 22/1</t>
  </si>
  <si>
    <t>733223105</t>
  </si>
  <si>
    <t>Potrubí z trubek měděných tvrdých spojovaných měkkým pájením Ø 28/1,5</t>
  </si>
  <si>
    <t>733223106</t>
  </si>
  <si>
    <t>Potrubí z trubek měděných tvrdých spojovaných měkkým pájením Ø 35/1,5</t>
  </si>
  <si>
    <t>733223107</t>
  </si>
  <si>
    <t>Potrubí z trubek měděných tvrdých spojovaných měkkým pájením Ø 42/1,5</t>
  </si>
  <si>
    <t>733224222</t>
  </si>
  <si>
    <t>Potrubí z trubek měděných Příplatek k cenám za zhotovení přípojky z trubek měděných Ø 15/1</t>
  </si>
  <si>
    <t>733224227</t>
  </si>
  <si>
    <t>Potrubí z trubek měděných Příplatek k cenám za zhotovení přípojky z trubek měděných Ø 42/1,5</t>
  </si>
  <si>
    <t>733291101</t>
  </si>
  <si>
    <t>Zkoušky těsnosti potrubí z trubek měděných Ø do 35/1,5</t>
  </si>
  <si>
    <t>733291102</t>
  </si>
  <si>
    <t>Zkoušky těsnosti potrubí z trubek měděných Ø přes 35/1,5 do 64/2,0</t>
  </si>
  <si>
    <t>733390105</t>
  </si>
  <si>
    <t>Ochrana potrubí primárních okruhů tepelných čerpadel tepelně izolačními trubicemi ze syntetického kaučuku lepenými v příčných a podélných spojích, tloušťky izolace 13 mm, průměru Ø přes 38 do 48 mm</t>
  </si>
  <si>
    <t>998733103</t>
  </si>
  <si>
    <t>Přesun hmot pro rozvody potrubí stanovený z hmotnosti přesunovaného materiálu vodorovná dopravní vzdálenost do 50 m v objektech výšky přes 12 do 24 m</t>
  </si>
  <si>
    <t>Práce mimo ceník- topná zkouška, doregulování, napojení, zprovoznění</t>
  </si>
  <si>
    <t>734</t>
  </si>
  <si>
    <t>Ústřední vytápění - armatury</t>
  </si>
  <si>
    <t>734211120</t>
  </si>
  <si>
    <t>Ventily odvzdušňovací závitové automatické PN 14 do 120°C G 1/2</t>
  </si>
  <si>
    <t>734221682</t>
  </si>
  <si>
    <t>Ventily regulační závitové hlavice termostatické, pro ovládání ventilů PN 10 do 110°C kapalinové otopných těles VK</t>
  </si>
  <si>
    <t>734261406</t>
  </si>
  <si>
    <t>Šroubení připojovací armatury radiátorů VK PN 10 do 110°C, regulační uzavíratelné přímé G 1/2 x 18</t>
  </si>
  <si>
    <t>734291123</t>
  </si>
  <si>
    <t>Ostatní armatury kohouty plnicí a vypouštěcí PN 10 do 90°C G 1/2</t>
  </si>
  <si>
    <t>734292717</t>
  </si>
  <si>
    <t>Ostatní armatury kulové kohouty PN 42 do 185°C přímé vnitřní závit G 1 1/2</t>
  </si>
  <si>
    <t>734411117</t>
  </si>
  <si>
    <t>Teploměry technické s pevným stonkem a jímkou zadní připojení (axiální) průměr 80 mm délka stonku 100 mm</t>
  </si>
  <si>
    <t>998734103</t>
  </si>
  <si>
    <t>Přesun hmot pro armatury stanovený z hmotnosti přesunovaného materiálu vodorovná dopravní vzdálenost do 50 m v objektech výšky přes 12 do 24 m</t>
  </si>
  <si>
    <t>735</t>
  </si>
  <si>
    <t>Ústřední vytápění - otopná tělesa</t>
  </si>
  <si>
    <t>735152453</t>
  </si>
  <si>
    <t>Otopná tělesa panelová VK dvoudesková PN 1,0 MPa, T do 110°C s jednou přídavnou přestupní plochou výšky tělesa 500 mm stavební délky / výkonu 600 mm / 670 W</t>
  </si>
  <si>
    <t>735152455</t>
  </si>
  <si>
    <t>Otopná tělesa panelová VK dvoudesková PN 1,0 MPa, T do 110°C s jednou přídavnou přestupní plochou výšky tělesa 500 mm stavební délky / výkonu 800 mm / 894 W</t>
  </si>
  <si>
    <t>735152557</t>
  </si>
  <si>
    <t>Otopná tělesa panelová VK dvoudesková PN 1,0 MPa, T do 110°C se dvěma přídavnými přestupními plochami výšky tělesa 500 mm stavební délky / výkonu 1000 mm / 1452 W</t>
  </si>
  <si>
    <t>735152597</t>
  </si>
  <si>
    <t>Otopná tělesa panelová VK dvoudesková PN 1,0 MPa, T do 110°C se dvěma přídavnými přestupními plochami výšky tělesa 900 mm stavební délky / výkonu 1000 mm / 2313 W</t>
  </si>
  <si>
    <t>735152615</t>
  </si>
  <si>
    <t>Otopná tělesa panelová VK třídesková PN 1,0 MPa, T do 110°C se třemi přídavnými přestupními plochami výšky tělesa 300 mm stavební délky / výkonu 800 mm / 1103 W</t>
  </si>
  <si>
    <t>735152617</t>
  </si>
  <si>
    <t>Otopná tělesa panelová VK třídesková PN 1,0 MPa, T do 110°C se třemi přídavnými přestupními plochami výšky tělesa 300 mm stavební délky / výkonu 1000 mm / 1379 W</t>
  </si>
  <si>
    <t>03 - Vzduchotechnika</t>
  </si>
  <si>
    <t xml:space="preserve">    751 - Vzduchotechnika</t>
  </si>
  <si>
    <t>751</t>
  </si>
  <si>
    <t>1.2</t>
  </si>
  <si>
    <t>Vzduchotechnické potrubí pozink kruhové spirálně vinuté DN100 mm</t>
  </si>
  <si>
    <t>1.2,2.2</t>
  </si>
  <si>
    <t>Vzduchotechnické potrubí pozink kruhové spirálně vinuté DN150 mm</t>
  </si>
  <si>
    <t>1.2,2.2-2</t>
  </si>
  <si>
    <t>Vzduchotechnické potrubí pozink kruhové spirálně vinuté DN200 mm</t>
  </si>
  <si>
    <t>1.3</t>
  </si>
  <si>
    <t>Talířový ventil univerzální DN 100 mm</t>
  </si>
  <si>
    <t>2.2.1</t>
  </si>
  <si>
    <t>Vzduchotechnické potrubí kruhové nerez alt. z ušlechtilé oceli DN150 mm</t>
  </si>
  <si>
    <t>2.2.4</t>
  </si>
  <si>
    <t>Klapka požární na výstupu ze strojovny DN200</t>
  </si>
  <si>
    <t>2.2-3</t>
  </si>
  <si>
    <t>Vzduchotechnické potrubí pozink kruhové spirálně vinuté DN315 mm</t>
  </si>
  <si>
    <t>2.3</t>
  </si>
  <si>
    <t>Talířový ventil univerzální DN 150 mm</t>
  </si>
  <si>
    <t>2.3.1</t>
  </si>
  <si>
    <t>Talířový ventil univerzální - nerez alt. z ušlechtilé oceli DN 150 mm - dle potrubí</t>
  </si>
  <si>
    <t>2.3.2</t>
  </si>
  <si>
    <t>Odsávací zákryt (digestoř) průmyslového nástěnného typu nerez do 1 m2-400m3/h</t>
  </si>
  <si>
    <t>2.4,2.5</t>
  </si>
  <si>
    <t>Protidešťová žaluzie potrubí - vývod nad střechu s oplechováním, muším pletivem DN315</t>
  </si>
  <si>
    <t>751111213-VZ1</t>
  </si>
  <si>
    <t>VZ1-Mtž vent ax ntl střešního základního D do 500 mm- napojení</t>
  </si>
  <si>
    <t>751322011-1.3</t>
  </si>
  <si>
    <t>Mtž talířového ventilu D do 100 mm</t>
  </si>
  <si>
    <t>751322012-2.3,2.3.1</t>
  </si>
  <si>
    <t>Mtž talířového ventilu D do 200 mm</t>
  </si>
  <si>
    <t>751344114</t>
  </si>
  <si>
    <t>Montáž tlumičů hluku pro kruhové potrubí, průměru přes 300 do 400 mm</t>
  </si>
  <si>
    <t>751377021</t>
  </si>
  <si>
    <t>Montáž odsávacích stropů, zákrytů odsávacího zákrytu (digestoř) průmyslového nástěnného, průřezu do 1 m2</t>
  </si>
  <si>
    <t>751510042</t>
  </si>
  <si>
    <t>Vzduchotechnické potrubí z pozinkovaného plechu kruhové, trouba spirálně vinutá bez příruby, průměru přes 100 do 200 mm</t>
  </si>
  <si>
    <t>751510044</t>
  </si>
  <si>
    <t>Vzduchotechnické potrubí z pozinkovaného plechu kruhové, trouba spirálně vinutá bez příruby, průměru přes 300 do 400 mm</t>
  </si>
  <si>
    <t>751526636</t>
  </si>
  <si>
    <t>Montáž klapky škrtící nebo zpětné do plastového potrubí kruhové s přírubou, průměru přes 100 do 200 mm</t>
  </si>
  <si>
    <t>751526637</t>
  </si>
  <si>
    <t>Montáž klapky škrtící nebo zpětné do plastového potrubí kruhové s přírubou, průměru přes 200 do 300 mm</t>
  </si>
  <si>
    <t>751526738</t>
  </si>
  <si>
    <t>Montáž protidešťové stříšky nebo výfukové hlavice do plastového potrubí kruhové s přírubou, průměru přes 300 do 400 mm</t>
  </si>
  <si>
    <t>751711184</t>
  </si>
  <si>
    <t>Montáž klimatizační jednotky vnitřní kanálové nízkotlaké o výkonu (pro objem místnosti) přes 14 do 20 kW (přes 140 do 200 m3)</t>
  </si>
  <si>
    <t>VZ2-2.1</t>
  </si>
  <si>
    <t>klimatizační jednotka kompaktní rekuperační, ohřev 8kW -1200m3/h, 400Pa vč. regulace a tlumících manžet vertikální, zprovoznění regulace</t>
  </si>
  <si>
    <t>04 - Slaboproud</t>
  </si>
  <si>
    <t>749 - Elektromontáže - ostatní práce a konstrukce</t>
  </si>
  <si>
    <t xml:space="preserve">    D1 - SKR</t>
  </si>
  <si>
    <t xml:space="preserve">      D2 - Materiál</t>
  </si>
  <si>
    <t xml:space="preserve">      D3 - MONTÁŽ</t>
  </si>
  <si>
    <t xml:space="preserve">    D4 - CCTV - IP KAMERY</t>
  </si>
  <si>
    <t xml:space="preserve">    D5 - Telefony + vrátník</t>
  </si>
  <si>
    <t xml:space="preserve">      D6 - Montáž TÚ</t>
  </si>
  <si>
    <t xml:space="preserve">    D7 - TÍSŇOVÉ VOLÁNÍ - WC INVALIDÉ</t>
  </si>
  <si>
    <t xml:space="preserve">      D8 - Montáž EZS</t>
  </si>
  <si>
    <t xml:space="preserve">    D9 - Pož. hlásiče, AV zásuvky, rozhlas, jednotný čas,školní zvonek</t>
  </si>
  <si>
    <t>749</t>
  </si>
  <si>
    <t>Elektromontáže - ostatní práce a konstrukce</t>
  </si>
  <si>
    <t>D1</t>
  </si>
  <si>
    <t>SKR</t>
  </si>
  <si>
    <t>D2</t>
  </si>
  <si>
    <t>Materiál</t>
  </si>
  <si>
    <t>Dat.rozvaděč 42U š 600 x hl. 600 mm, prosklený</t>
  </si>
  <si>
    <t>Sada zesílených koleček - 4 ks - 750 kg</t>
  </si>
  <si>
    <t>Ventilační jednotka - 60W - 4x ventilátor</t>
  </si>
  <si>
    <t>Příbal montážní 19" M6 - sada 4 ks</t>
  </si>
  <si>
    <t>Patch panel osazený 24xRJ45 UTP, CAT.6</t>
  </si>
  <si>
    <t>Průchozí panel 1U</t>
  </si>
  <si>
    <t>Police 2 U 450mm</t>
  </si>
  <si>
    <t>SWITCH 24G x + 4 SFP 10/100/1000 PoE, Full Man. L2</t>
  </si>
  <si>
    <t>SWITCH 48G x +4 SFP 10/100/1000, Full Man. L2</t>
  </si>
  <si>
    <t>WIFI Router 802.11bgn, 300Mbps nap z PoE</t>
  </si>
  <si>
    <t xml:space="preserve">UPS 3000, rack 2U, 8 x IEC320 C13 (10A),  1 x IEC320 C19 (16A), baterie VRLA 12V/9 Ah (jak vnitřní, tak externí)</t>
  </si>
  <si>
    <t xml:space="preserve">Patchcord UTPP Cat 6 -  1m</t>
  </si>
  <si>
    <t xml:space="preserve">Datová zásuvka 2 x RJ 45 Cat 6  - kompletní</t>
  </si>
  <si>
    <t xml:space="preserve">Datová zásuvka 1 x RJ 45 Cat 6  - kompletní</t>
  </si>
  <si>
    <t xml:space="preserve">Kabel UTP CAT 6,  LS0H</t>
  </si>
  <si>
    <t>krabice KT 250</t>
  </si>
  <si>
    <t>Krabice KT125 E</t>
  </si>
  <si>
    <t xml:space="preserve">krabice  přístrojová univerzální do dutých stěn 68/71L</t>
  </si>
  <si>
    <t>Stahovací pásek 200/4,5</t>
  </si>
  <si>
    <t>Elektroinstalační kabelový kanál 180x60 bílý</t>
  </si>
  <si>
    <t>Elektroinstalační lišta vkládací 22x24</t>
  </si>
  <si>
    <t>Elektroinstalační lišta vkládací 40 x 15</t>
  </si>
  <si>
    <t>Trubka elektro 1225 25 mm ohebná samozháš. 750N</t>
  </si>
  <si>
    <t>Trubka elektro 1232 32 mm ohebná samozháš. 750N</t>
  </si>
  <si>
    <t>Trubka elektro 1250 50 mm ohebná samozháš. 750N</t>
  </si>
  <si>
    <t>Protipožární pěna na prostupy min. 90 min DBS 9802</t>
  </si>
  <si>
    <t>Protipožární tmel min. 90 min</t>
  </si>
  <si>
    <t>Podružný materiál</t>
  </si>
  <si>
    <t>D3</t>
  </si>
  <si>
    <t>MONTÁŽ</t>
  </si>
  <si>
    <t>Demontáž stávajícího datového rozvaděče a montáž jeho prvků do nového - soubor</t>
  </si>
  <si>
    <t>Montáž + osazení rozvaděče 19" prvky 19"- soubor</t>
  </si>
  <si>
    <t>Router - zeď - montáž</t>
  </si>
  <si>
    <t>Zatažení/uložení kabelů metalických/optických</t>
  </si>
  <si>
    <t>Měření UTP/FTP port</t>
  </si>
  <si>
    <t>Montáž - zásuvka UTP/FTP - 2 x RJ 45 - komplet</t>
  </si>
  <si>
    <t>Montáž - zásuvka UTP/FTP - 1 x RJ 45 - komplet</t>
  </si>
  <si>
    <t>Ukončení kabelu UTP/FTP v rozvaděči</t>
  </si>
  <si>
    <t>Kabelový kanál</t>
  </si>
  <si>
    <t>Lišta LV</t>
  </si>
  <si>
    <t>Montáž trubky 16 - 48 mm pod omítku vč. vyfrézování drážky a zapravení</t>
  </si>
  <si>
    <t>Montáž trubky 16 - 48 mm do dutých stěn - SDK</t>
  </si>
  <si>
    <t>Krabice 68 pod omítku vč. vysekání a zapravení</t>
  </si>
  <si>
    <t>Krabice 250 pod omítku vč. vysekání a zapravení</t>
  </si>
  <si>
    <t>Krabice 125 pod omítku vč. vysekání a zapravení</t>
  </si>
  <si>
    <t>Průraz otvoru ve zdivu cihelném,0,09 m2, tl45 cm vč.zapravení</t>
  </si>
  <si>
    <t>Průraz otvoru ve zdivu cihelném,0,09 m2, tl15 -25 cm vč. zapravení</t>
  </si>
  <si>
    <t>Aplikace mont/požární pěny do otvorů</t>
  </si>
  <si>
    <t>D4</t>
  </si>
  <si>
    <t>CCTV - IP KAMERY</t>
  </si>
  <si>
    <t xml:space="preserve">4 Mpx  varifokal antivandal dome IP kamera, snímací čip: 1/3" Progressive Scan CMOS •komprese H.264 / MJPEG / H.264+ •maximální rozlišení: 2688 × 1520 @ 20 fps / 1920 × 1080 @ 30 fps •varifokální objektiv: f2.8-12mm / F1.4 (úhel záběru: 28.7° - 80°) •citlivost: 0.01 lux @ F1.2 (AGC zapnuto) / 0.014 lux @ F1.4 (AGC zapnuto) / 0 lux s IR (den/noc: ICR automaticky) •WDR (120 dB), 3D-DNR, ICR, ROI, podpora PoE napájení (Power over Ethernet 802.3af) •integrovaný slot na paměťovou kartu Micro SD / SDHC / SDXC (až 128 GB) •dosah IR přísvitu: až 20 m •venkovní krytí: IP66, mechanické krytí: IK10 •napájení: 12 V DC / max. 5,5 W</t>
  </si>
  <si>
    <t>NVR : Max. 8 IP kamer s datovým tokem 50 Mbps (80 Mbps pro přehrávání) Podpora IP kamer ostatních výrobců Záznam s rozlišením až 5 Mpx HDMI výstup s Full HD rozlišením 1920×1080p 2× SATA 3.5" HDD - max. 2× 4 TB (dodáváno bez HDD) 1× HDMI, 1× VGA video výstup 8× LAN port 100 Mbps (Plug&amp;Play) s podporou PoE napájení (max. 120W) 1× LAN port 1000 Mbps 4× poplachový vstup / 1× poplachový výstup 1× audio vstup / 1× audio výstup 2× USB 2.0 port Rozměry (1U rack): 445 × 290 × 45 mm Hmotnost (bez HDD): 1 kg</t>
  </si>
  <si>
    <t xml:space="preserve">HDD 2 TB  NV</t>
  </si>
  <si>
    <t>NVR - programování, montáž</t>
  </si>
  <si>
    <t>Kamera CCTV - montáž</t>
  </si>
  <si>
    <t>D5</t>
  </si>
  <si>
    <t>Telefony + vrátník</t>
  </si>
  <si>
    <t xml:space="preserve">Videotelefon - VoIP, PoE,  display 7" Grand</t>
  </si>
  <si>
    <t>2N Helios IP Verso hlavní jednotka s kamerou</t>
  </si>
  <si>
    <t>2N Helios IP Verso modul 5 tlačítek</t>
  </si>
  <si>
    <t>2N Helios IP Verso modul čtečka RFID karet 125 KHz</t>
  </si>
  <si>
    <t>2N Helios IP Verso - rám pro instalaci na povrch 2 moduly</t>
  </si>
  <si>
    <t>2N Access Commander - licence pro 5 zařízení</t>
  </si>
  <si>
    <t>2N Access Commander - licence pro 25 uživatelů</t>
  </si>
  <si>
    <t>2N licence IP kamera</t>
  </si>
  <si>
    <t>Napájecí zálohovaný zdroj 13,8 V /2 A</t>
  </si>
  <si>
    <t>elektrický zámek, otvírač dveří 1211MB 12V s mechanickým přepínačem</t>
  </si>
  <si>
    <t>Armovací hadice poplastovaná 0,5 m</t>
  </si>
  <si>
    <t>Koncová vývodka panc. Hadice</t>
  </si>
  <si>
    <t>Kabel CYSY 2 x1,5</t>
  </si>
  <si>
    <t>Instalační materiál podružný</t>
  </si>
  <si>
    <t>D6</t>
  </si>
  <si>
    <t>Montáž TÚ</t>
  </si>
  <si>
    <t>Úprava a montáž kabelu do dveřního křídla</t>
  </si>
  <si>
    <t>Osazení hovorové stanice s tlačítky</t>
  </si>
  <si>
    <t>kompl.</t>
  </si>
  <si>
    <t>Instalace domácího TLF</t>
  </si>
  <si>
    <t>Zatažení/uložení kabelů</t>
  </si>
  <si>
    <t>EL. zámek- montáž</t>
  </si>
  <si>
    <t>Montáž, oživeni a zaškoleni obsluhy</t>
  </si>
  <si>
    <t>D7</t>
  </si>
  <si>
    <t>TÍSŇOVÉ VOLÁNÍ - WC INVALIDÉ</t>
  </si>
  <si>
    <t>Kompletní sada prvků a zařízení pro instalaci nouzové signalizace na WC pro tělesně postižené - Distress alarm WC.</t>
  </si>
  <si>
    <t xml:space="preserve">Kabel  JY(st)Y 4x2x0,8</t>
  </si>
  <si>
    <t>Trubka elektro 1216 16 mm ohebná samozháš. 750N</t>
  </si>
  <si>
    <t>D8</t>
  </si>
  <si>
    <t>Montáž EZS</t>
  </si>
  <si>
    <t>Nouzové volání - prvky, trafo - montáž</t>
  </si>
  <si>
    <t>kabel - zatažení / uložení</t>
  </si>
  <si>
    <t>166</t>
  </si>
  <si>
    <t>168</t>
  </si>
  <si>
    <t>170</t>
  </si>
  <si>
    <t>172</t>
  </si>
  <si>
    <t>174</t>
  </si>
  <si>
    <t>176</t>
  </si>
  <si>
    <t>178</t>
  </si>
  <si>
    <t>D9</t>
  </si>
  <si>
    <t>Pož. hlásiče, AV zásuvky, rozhlas, jednotný čas,školní zvonek</t>
  </si>
  <si>
    <t>Autonomní požární hlásič , optický a teplotní , ČSN EN 14 604, EN 54-5</t>
  </si>
  <si>
    <t>Zásuvka reproduktorová - kompletní</t>
  </si>
  <si>
    <t>182</t>
  </si>
  <si>
    <t>Zásuvka 2 x HDMI - kompletní</t>
  </si>
  <si>
    <t>184</t>
  </si>
  <si>
    <t>Zásuvka VGA - kompletní</t>
  </si>
  <si>
    <t>186</t>
  </si>
  <si>
    <t>Kabel studiový reproduktorový 2 x 2,5 qmm</t>
  </si>
  <si>
    <t>188</t>
  </si>
  <si>
    <t>Kabel s konektory HDMI</t>
  </si>
  <si>
    <t>190</t>
  </si>
  <si>
    <t>Kabel s konektory VGA</t>
  </si>
  <si>
    <t>192</t>
  </si>
  <si>
    <t>Patchcord - 2 x RJ45, Cat 6, 5 m</t>
  </si>
  <si>
    <t>194</t>
  </si>
  <si>
    <t>Kabel CYKY 2 x 1,5</t>
  </si>
  <si>
    <t>196</t>
  </si>
  <si>
    <t xml:space="preserve">Povrchový reproduktor  EN 54-24 reproduktor nástěnný obdélníkový 6/3/1,5W @ 100V, SPL (1W/1m) 100,6 dB, vyzařovací úhel (H x V) 180°x180° (500Hz), 83°x74° (1kHz), 100°x115° (2kHz), 55°x53° (4kHz), MDF, bílý, IP54, vhodný např. do tělocvičen, 252x192x82 mm, 1,99 kg</t>
  </si>
  <si>
    <t>198</t>
  </si>
  <si>
    <t>kabel sdělovací stíněný vnitřní 2x2x0,5 (propojení TLF)</t>
  </si>
  <si>
    <t>200</t>
  </si>
  <si>
    <t>Zvonek klasik 75/0,02A</t>
  </si>
  <si>
    <t>202</t>
  </si>
  <si>
    <t>Podružné hodiny kulaté, dvoustranné, 30 cm + stropní závěs</t>
  </si>
  <si>
    <t>204</t>
  </si>
  <si>
    <t>206</t>
  </si>
  <si>
    <t>208</t>
  </si>
  <si>
    <t xml:space="preserve">krabice  rozvodná s víčkem a svorkovnicí 68</t>
  </si>
  <si>
    <t>210</t>
  </si>
  <si>
    <t>212</t>
  </si>
  <si>
    <t>214</t>
  </si>
  <si>
    <t>Protipožární pěna na prostupy min. 90 min</t>
  </si>
  <si>
    <t>216</t>
  </si>
  <si>
    <t>218</t>
  </si>
  <si>
    <t>220</t>
  </si>
  <si>
    <t>Požární hlásič autonomní - montáž</t>
  </si>
  <si>
    <t>222</t>
  </si>
  <si>
    <t>AV zásuvka - montáž</t>
  </si>
  <si>
    <t>224</t>
  </si>
  <si>
    <t>Reproduktor - skříň - montáž</t>
  </si>
  <si>
    <t>226</t>
  </si>
  <si>
    <t>Hodiny JČ + stropní závěs - montáž</t>
  </si>
  <si>
    <t>228</t>
  </si>
  <si>
    <t>Zvonek - školní</t>
  </si>
  <si>
    <t>230</t>
  </si>
  <si>
    <t>232</t>
  </si>
  <si>
    <t>234</t>
  </si>
  <si>
    <t>236</t>
  </si>
  <si>
    <t>238</t>
  </si>
  <si>
    <t>240</t>
  </si>
  <si>
    <t>242</t>
  </si>
  <si>
    <t>244</t>
  </si>
  <si>
    <t>246</t>
  </si>
  <si>
    <t>248</t>
  </si>
  <si>
    <t>05 - Silnoproudá elektrotechnika</t>
  </si>
  <si>
    <t>M - Práce a dodávky M</t>
  </si>
  <si>
    <t xml:space="preserve">    46-M - Zemní práce při extr.mont.pracích</t>
  </si>
  <si>
    <t xml:space="preserve">    M74 - Elektromontáže</t>
  </si>
  <si>
    <t xml:space="preserve">    M74R16 - Rozváděč R11 , R31- úprava</t>
  </si>
  <si>
    <t xml:space="preserve">    M74R19 - Rozvaděče R32</t>
  </si>
  <si>
    <t>Práce a dodávky M</t>
  </si>
  <si>
    <t>46-M</t>
  </si>
  <si>
    <t>Zemní práce při extr.mont.pracích</t>
  </si>
  <si>
    <t>460R80161</t>
  </si>
  <si>
    <t>Vybourání otvorů ve zdivu cihelném plochy do 0,0225 m2, tloušťky do 15 cm</t>
  </si>
  <si>
    <t>"v.č. D" .1.4.g.1-4</t>
  </si>
  <si>
    <t>460R80162</t>
  </si>
  <si>
    <t>Vybourání otvorů ve zdivu cihelném plochy do 0,0225 m2, tloušťky do 30 cm</t>
  </si>
  <si>
    <t>460R80451</t>
  </si>
  <si>
    <t>Vysekání kapes a výklenků ve zdivu cihelném pro krabice 7x7x5 cm</t>
  </si>
  <si>
    <t>460R80482</t>
  </si>
  <si>
    <t>Vysekání kapes a výklenků v cihel zdivu pro elinstalační zařízení plochy do 0,25 m2 a hl do 30 cm</t>
  </si>
  <si>
    <t>460R80581</t>
  </si>
  <si>
    <t>Vysekání rýh pro montáž trubek a kabelů v cihelných zdech hloubky do 3 cm a šířky do 3 cm</t>
  </si>
  <si>
    <t xml:space="preserve">"v.č. D" .1.4.g.1-4 </t>
  </si>
  <si>
    <t>PPV</t>
  </si>
  <si>
    <t>Podíl přidružených výkonů</t>
  </si>
  <si>
    <t>%</t>
  </si>
  <si>
    <t>PPV6</t>
  </si>
  <si>
    <t>M74</t>
  </si>
  <si>
    <t>Elektromontáže</t>
  </si>
  <si>
    <t>740991200</t>
  </si>
  <si>
    <t>Zkoušky a prohlídky elektrických rozvodů a zařízení celková prohlídka a vyhotovení revizní zprávy pro objem montážních prací přes 100 do 500 tis. Kč</t>
  </si>
  <si>
    <t>740991300P2</t>
  </si>
  <si>
    <t>HZS - demontáž stáv. zařízení</t>
  </si>
  <si>
    <t>740991R4</t>
  </si>
  <si>
    <t>HZS - nepředvídatelné práce</t>
  </si>
  <si>
    <t>hod</t>
  </si>
  <si>
    <t>740991R5</t>
  </si>
  <si>
    <t>HZS - koordinace postupu s ostat. profesemi</t>
  </si>
  <si>
    <t>742111100</t>
  </si>
  <si>
    <t>Montáž rozvodnic oceloplechových nebo plastových bez zapojení vodičů běžných, hmotnosti do 20 kg</t>
  </si>
  <si>
    <t>743R12315</t>
  </si>
  <si>
    <t>Montáž trubek elektroinstalačních s nasunutím nebo našroubováním do krabic plastových ohebných, uložených pod omítku, D 23 mm</t>
  </si>
  <si>
    <t>345711540</t>
  </si>
  <si>
    <t>trubka elektroinstalační ohebná z PH, D 22,9/28,5 mm</t>
  </si>
  <si>
    <t>743R11111</t>
  </si>
  <si>
    <t xml:space="preserve">Montáž krabic elektroinstalačních bez napojení na trubky a lišty, demontáže a montáže víčka a přístroje protahovacích nebo odbočných zapuštěných plastových kruhových </t>
  </si>
  <si>
    <t>345715110P1</t>
  </si>
  <si>
    <t>krabice přístrojová instalační KU</t>
  </si>
  <si>
    <t>743R14111</t>
  </si>
  <si>
    <t xml:space="preserve">Montáž krabic elektroinstalačních bez napojení na trubky a lišty, demontáže a montáže víčka a přístroje rozvodek se zapojením vodičů na svorkovnici zapuštěných plastových kruhových </t>
  </si>
  <si>
    <t>345715210</t>
  </si>
  <si>
    <t>krabice univerzální rozvodná z PH s víčkem a svorkovnicí krabicovou šroubovací s vodiči 12x4mm2 D 73,5mm x 43mm</t>
  </si>
  <si>
    <t>744R31241</t>
  </si>
  <si>
    <t>Montáž šňůr měděných bez ukončení, uložených volně do 1 kV středních sk. 4 - CYSY, H07RN, počtu a průřezu žil 2x0,75 až 4 mm2, 3x0,75 až 4 mm2, 4x0,75 až 4 mm2, 5x0,75 až 4 mm2, 6x1,5 mm2</t>
  </si>
  <si>
    <t>341438300</t>
  </si>
  <si>
    <t>šňůra lehká s Cu jádrem H05 VV-F 5G2,50</t>
  </si>
  <si>
    <t>744R11220</t>
  </si>
  <si>
    <t>Montáž kabelů měděných do 1 kV bez ukončení, uložených pod omítku stěn sk. 2 - CYBY, CYKY, CYMY, NYM, počtu a průřezu žil 2x1,5 až 2,5 mm2, 3x1,5 mm2, 4x1,5 mm2</t>
  </si>
  <si>
    <t>"v.č.D.1.4.g.1-4-digitálně měřeno</t>
  </si>
  <si>
    <t>1430</t>
  </si>
  <si>
    <t>341110050</t>
  </si>
  <si>
    <t>kabel silový s Cu jádrem 1 kV 2x1,5mm2</t>
  </si>
  <si>
    <t>341110300P1</t>
  </si>
  <si>
    <t>kabel silový s Cu jádrem CYKY 3O x1,5 mm2</t>
  </si>
  <si>
    <t>341110300P3</t>
  </si>
  <si>
    <t>kabel silový s Cu jádrem2x1,5 - typ B2cas1d0</t>
  </si>
  <si>
    <t>341110360</t>
  </si>
  <si>
    <t>kabel silový s Cu jádrem 1 kV 3x2,5mm2</t>
  </si>
  <si>
    <t>660</t>
  </si>
  <si>
    <t>341110300P2</t>
  </si>
  <si>
    <t>kabel silový s Cu jádrem CYKY 3Jx1,5 mm2</t>
  </si>
  <si>
    <t>550</t>
  </si>
  <si>
    <t>341110900</t>
  </si>
  <si>
    <t>kabel silový s Cu jádrem 1 kV 5x1,5mm2</t>
  </si>
  <si>
    <t>341110940</t>
  </si>
  <si>
    <t>kabel silový s Cu jádrem 1 kV 5x2,5mm2</t>
  </si>
  <si>
    <t>341110980</t>
  </si>
  <si>
    <t>kabel silový s Cu jádrem 1 kV 5x4mm2</t>
  </si>
  <si>
    <t>34111090R1</t>
  </si>
  <si>
    <t>kabel silový s Cu jádrem 5x4 - typ B2cas1d0</t>
  </si>
  <si>
    <t>744R11260</t>
  </si>
  <si>
    <t>Montáž kabelů měděných do 1 kV bez ukončení, uložených pod omítku stěn sk. 2 - CYBY, CYKY, CYMY, NYM, počtu a průřezu žil 4x16 až 25 mm2</t>
  </si>
  <si>
    <t>743R91211</t>
  </si>
  <si>
    <t>Montáž ostatních nosných prvků příchytek kovových, typ pro kabel D do 40 mm</t>
  </si>
  <si>
    <t>345711540P2</t>
  </si>
  <si>
    <t>příchytka pro trubku D20</t>
  </si>
  <si>
    <t>746211110</t>
  </si>
  <si>
    <t>Ukončení vodičů izolovaných s označením a zapojením v rozváděči nebo na přístroji, průřezu žíly do 2,5 mm2</t>
  </si>
  <si>
    <t>"v.č.D.1.4.g.6</t>
  </si>
  <si>
    <t>746211150</t>
  </si>
  <si>
    <t>Ukončení vodičů izolovaných s označením a zapojením v rozváděči nebo na přístroji, průřezu žíly do 16 mm2</t>
  </si>
  <si>
    <t>746212150</t>
  </si>
  <si>
    <t>Ukončení vodičů izolovaných s označením a zapojením na svorkovnici s otevřením a uzavřením krytu, průřezu žíly do 16 mm2</t>
  </si>
  <si>
    <t>"v.č.D.1.4.g.1-4</t>
  </si>
  <si>
    <t>747R12111</t>
  </si>
  <si>
    <t>Montáž spínačů jedno nebo dvoupólových polozapuštěných nebo zapuštěných se zapojením vodičů šroubové připojení vypínačů, řazení 1-jednopólových</t>
  </si>
  <si>
    <t>345355160</t>
  </si>
  <si>
    <t>spínač jednopólový 10A ostatní barvy</t>
  </si>
  <si>
    <t>747R12222</t>
  </si>
  <si>
    <t>Montáž spínačů jedno nebo dvoupólových polozapuštěných nebo zapuštěných se zapojením vodičů šroubové připojení ovladačů, řazení 1/0S-tlačítkových zapínacích se signální doutnavkou</t>
  </si>
  <si>
    <t>345357990P3</t>
  </si>
  <si>
    <t xml:space="preserve">ovladač zapínací tlačítkový 10A  , kompletní</t>
  </si>
  <si>
    <t>747R12451</t>
  </si>
  <si>
    <t>Montáž spínačů jedno nebo dvoupólových polozapuštěných nebo zapuštěných se zapojením vodičů šroubové připojení přepínačů, řazení 5-sériových</t>
  </si>
  <si>
    <t>345355760</t>
  </si>
  <si>
    <t>spínač řazení 5 10A ostatní barvy</t>
  </si>
  <si>
    <t>747R21120</t>
  </si>
  <si>
    <t>Montáž spínačů tří nebo čtyřpólových nástěnných se zapojením vodičů, pro prostředí obyčejné nebo vlhké do 25 A</t>
  </si>
  <si>
    <t>345363980</t>
  </si>
  <si>
    <t>spínač páčkový 25A zapuštěnámontáž se signální doutnavkou 39563-23C</t>
  </si>
  <si>
    <t>747131200P1</t>
  </si>
  <si>
    <t>Montáž pohybových detektorů</t>
  </si>
  <si>
    <t>35889829R1</t>
  </si>
  <si>
    <t>spínač automatický se snímačem pohybu, relé,,120°, strop, relé</t>
  </si>
  <si>
    <t>747161240</t>
  </si>
  <si>
    <t>Montáž zásuvek domovních se zapojením vodičů šroubové připojení polozapuštěných nebo zapuštěných 10/16 A, provedení 2P + PE dvojí zapojení pro průběžnou montáž</t>
  </si>
  <si>
    <t>345551040</t>
  </si>
  <si>
    <t>zásuvka 1násobná 16A ostatní barvy</t>
  </si>
  <si>
    <t>747161260</t>
  </si>
  <si>
    <t>Montáž zásuvek domovních se zapojením vodičů šroubové připojení polozapuštěných nebo zapuštěných 10/16 A, provedení 2x (2P + PE) dvojnásobná šikmá</t>
  </si>
  <si>
    <t>345551230P1</t>
  </si>
  <si>
    <t>zásuvka 2násobná 230V/16A, natoč. dutinky</t>
  </si>
  <si>
    <t>748121112</t>
  </si>
  <si>
    <t>Montáž svítidel zářivkových se zapojením vodičů bytových nebo společenských místností stropních přisazených 1 zdroj s krytem</t>
  </si>
  <si>
    <t>348230R7</t>
  </si>
  <si>
    <t xml:space="preserve">N - svítidlo  nouzové 1x8W,LMD-NSON-LED kompletní, 60 min</t>
  </si>
  <si>
    <t>34814411R2</t>
  </si>
  <si>
    <t>A/ZŠ-svítidlo zářivk. 1x54W, LMD VLDF 154+VLDD, opál</t>
  </si>
  <si>
    <t>3481443R4</t>
  </si>
  <si>
    <t>D/ZŠ-svítidlo LED, LMD-ECO 330/2500-840 H,1x30W, opál</t>
  </si>
  <si>
    <t>3481443R5</t>
  </si>
  <si>
    <t>E/ZŠ-svítidlo LED, LMD-ECO 330/2500-840 H,1x20W, opál</t>
  </si>
  <si>
    <t>748121121P2</t>
  </si>
  <si>
    <t>Montáž závěsný sběrnicový systém</t>
  </si>
  <si>
    <t>3481443R2</t>
  </si>
  <si>
    <t>B/ZŚ -svítidlo závěsné zářivkové LMD -GTI 135/49/80+VLDRL+VLDSRG, 1x49W</t>
  </si>
  <si>
    <t>3481443R3</t>
  </si>
  <si>
    <t>C/ZŚ -svítidlo závěsné zářivkové LMD -GTI 135/49/80+VLDRL+VLDSRG, 1x80W</t>
  </si>
  <si>
    <t>748111121P1</t>
  </si>
  <si>
    <t>Montáž závěsu pro svítidlo - lustrhák</t>
  </si>
  <si>
    <t>348237600P1</t>
  </si>
  <si>
    <t>závěs ke svítidlo - lustrhák</t>
  </si>
  <si>
    <t>749913110</t>
  </si>
  <si>
    <t>Ostatní doplňkové práce elektromontážní montáž tabulek pro rozvodny a elektrická zařízení výstražné a označovací</t>
  </si>
  <si>
    <t>735345500</t>
  </si>
  <si>
    <t>tabulka bezpečnostní s tiskem 2 barvy A5 248x210mm samolepící</t>
  </si>
  <si>
    <t>747413120P1</t>
  </si>
  <si>
    <t>Montáž ovladač tlačítkový ve skříni CENTRAL STOP</t>
  </si>
  <si>
    <t>34535799R1</t>
  </si>
  <si>
    <t xml:space="preserve">ovladač zapínací tlačítkový  - CENTRAL STOP-pod sklem</t>
  </si>
  <si>
    <t>PPV4</t>
  </si>
  <si>
    <t>Přidružený materiál</t>
  </si>
  <si>
    <t>M74R16</t>
  </si>
  <si>
    <t>Rozváděč R11 , R31- úprava</t>
  </si>
  <si>
    <t>742811180P1</t>
  </si>
  <si>
    <t>Montáž svorkovnice do rozvaděčů - proudová lišta do100A</t>
  </si>
  <si>
    <t>0.2</t>
  </si>
  <si>
    <t>357145370P2</t>
  </si>
  <si>
    <t>proudová lišta 3TE, 63A</t>
  </si>
  <si>
    <t>0,2</t>
  </si>
  <si>
    <t>747231110</t>
  </si>
  <si>
    <t>Montáž jističů se zapojením vodičů jednopólových nn do 25 A bez krytu</t>
  </si>
  <si>
    <t>358221070P1</t>
  </si>
  <si>
    <t>jistič 1pólový-charakteristika B 6/1</t>
  </si>
  <si>
    <t>747233210</t>
  </si>
  <si>
    <t>Montáž jističů se zapojením vodičů třípólových nn do 63 A bez krytu</t>
  </si>
  <si>
    <t>"v.č.D.1.4.g1-.6</t>
  </si>
  <si>
    <t>358224040</t>
  </si>
  <si>
    <t>jistič 3pólový-charakteristika B 32A</t>
  </si>
  <si>
    <t>358224030</t>
  </si>
  <si>
    <t>jistič 3pólový-charakteristika B 25A</t>
  </si>
  <si>
    <t>747233310</t>
  </si>
  <si>
    <t>Montáž jističů se zapojením vodičů třípólových nn do 125 A bez krytu</t>
  </si>
  <si>
    <t>358224070P2</t>
  </si>
  <si>
    <t>jistič 3pólový-charakteristika B 80/3</t>
  </si>
  <si>
    <t>35822550R2</t>
  </si>
  <si>
    <t>podpěťová spoušť pro jistič LZM1,230V</t>
  </si>
  <si>
    <t>PPV3</t>
  </si>
  <si>
    <t>Mimostaveništní doprava</t>
  </si>
  <si>
    <t>M74R19</t>
  </si>
  <si>
    <t>Rozvaděče R32</t>
  </si>
  <si>
    <t>3571313R4</t>
  </si>
  <si>
    <t>rozvodnice zapuštěná, 96TE, IP30</t>
  </si>
  <si>
    <t>1,4</t>
  </si>
  <si>
    <t>"v.č. D.1.4.g.6</t>
  </si>
  <si>
    <t>358221090P1</t>
  </si>
  <si>
    <t>jistič 1pólový-charakteristika B 10/1</t>
  </si>
  <si>
    <t>358221110P1</t>
  </si>
  <si>
    <t>jistič 1pólový-charakteristika B 16/1</t>
  </si>
  <si>
    <t>747233110</t>
  </si>
  <si>
    <t>Montáž jističů se zapojením vodičů třípólových nn do 25 A bez krytu</t>
  </si>
  <si>
    <t>Součet2</t>
  </si>
  <si>
    <t>358224010P1</t>
  </si>
  <si>
    <t>jistič 3pólový-charakteristika B 16/3</t>
  </si>
  <si>
    <t>358895200P4</t>
  </si>
  <si>
    <t>svodič přepětí SPD typ 1 a 2, 400 V, TN-S, varistor</t>
  </si>
  <si>
    <t>358224070Pš</t>
  </si>
  <si>
    <t>hlavní vypínač 3 pól., 63A, IP10, zkrat. odolnost 12,5kA</t>
  </si>
  <si>
    <t>747R41021</t>
  </si>
  <si>
    <t>Montáž proudových chráničů se zapojením vodičů čtyřpólových nn do 80 A bez krytu</t>
  </si>
  <si>
    <t>"v.č. D" .1.4.g.10</t>
  </si>
  <si>
    <t>358892120P1</t>
  </si>
  <si>
    <t>chránič proudový 4pólový 25/4/003 typ AC</t>
  </si>
  <si>
    <t>74752341R1</t>
  </si>
  <si>
    <t>Montáž instalač. relé, 230V,20A,DIN</t>
  </si>
  <si>
    <t>35835202R3</t>
  </si>
  <si>
    <t>instalač. relé, AC 230V, 20A, IP20, DIN, 1Z</t>
  </si>
  <si>
    <t>SO 02 - Výtah</t>
  </si>
  <si>
    <t>HSV - Práce a dodávky HSV</t>
  </si>
  <si>
    <t xml:space="preserve">    1 - Zemní práce</t>
  </si>
  <si>
    <t xml:space="preserve">    27 - Zakládání - základy</t>
  </si>
  <si>
    <t xml:space="preserve">    3 - Svislé a kompletní konstrukce</t>
  </si>
  <si>
    <t xml:space="preserve">    6 - Úpravy povrchů, podlahy a osazování výplní</t>
  </si>
  <si>
    <t xml:space="preserve">    711 - Izolace proti vodě, vlhkosti a plynům</t>
  </si>
  <si>
    <t xml:space="preserve">    33-M - Montáže dopr.zaříz.,sklad. zař. a váh</t>
  </si>
  <si>
    <t>Práce a dodávky HSV</t>
  </si>
  <si>
    <t>Zemní práce</t>
  </si>
  <si>
    <t>139711101</t>
  </si>
  <si>
    <t>Vykopávka v uzavřených prostorách s naložením výkopku na dopravní prostředek v hornině tř. 1 až 4</t>
  </si>
  <si>
    <t>-1777656669</t>
  </si>
  <si>
    <t>"v.č. SO.02-2</t>
  </si>
  <si>
    <t>2,6*2,8*1,2</t>
  </si>
  <si>
    <t>132201401</t>
  </si>
  <si>
    <t>Hloubená vykopávka pod základy ručně s přehozením výkopku na vzdálenost 3 m nebo s naložením na ruční dopravní prostředek v hornině tř. 3</t>
  </si>
  <si>
    <t>-1766464180</t>
  </si>
  <si>
    <t>"v.č. SO.02-2, 10</t>
  </si>
  <si>
    <t>2,8*0,2*0,55</t>
  </si>
  <si>
    <t>162201211</t>
  </si>
  <si>
    <t>Vodorovné přemístění výkopku nebo sypaniny stavebním kolečkem s naložením a vyprázdněním kolečka na hromady nebo do dopravního prostředku na vzdálenost do 10 m z horniny tř. 1 až 4</t>
  </si>
  <si>
    <t>516928987</t>
  </si>
  <si>
    <t>"viz vykopávka</t>
  </si>
  <si>
    <t>8,736+0,308</t>
  </si>
  <si>
    <t>162201219</t>
  </si>
  <si>
    <t>Vodorovné přemístění výkopku nebo sypaniny stavebním kolečkem s naložením a vyprázdněním kolečka na hromady nebo do dopravního prostředku na vzdálenost do 10 m z horniny Příplatek k ceně horniny tř. 1 až 4 za každých dalších 10 m</t>
  </si>
  <si>
    <t>1149296894</t>
  </si>
  <si>
    <t>"viz vodor přemístění</t>
  </si>
  <si>
    <t>9,044*2</t>
  </si>
  <si>
    <t>161101601</t>
  </si>
  <si>
    <t>Vytažení výkopku těženého z prostoru pod základy nebo z pracovních šachet při podchycování základového zdiva, bez naložení, avšak s vyprázdněním nádoby na hromady nebo do dopravního prostředku z horniny tř. 1 až 4 z hloubky přes 1 do 2 m</t>
  </si>
  <si>
    <t>1188722275</t>
  </si>
  <si>
    <t>"viz výkop pod základy</t>
  </si>
  <si>
    <t>0,308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</si>
  <si>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</si>
  <si>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</si>
  <si>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-1591622299</t>
  </si>
  <si>
    <t>"viz vodor př. do 10m</t>
  </si>
  <si>
    <t>9,044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</si>
  <si>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</si>
  <si>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</si>
  <si>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1192499341</t>
  </si>
  <si>
    <t>"viz vodor př. do 10 km</t>
  </si>
  <si>
    <t>9,044*(20-10)</t>
  </si>
  <si>
    <t>171201211</t>
  </si>
  <si>
    <t>Poplatek za uložení stavebního odpadu na skládce (skládkovné) zeminy a kameniva zatříděného do Katalogu odpadů pod kódem 170 504</t>
  </si>
  <si>
    <t>890278288</t>
  </si>
  <si>
    <t xml:space="preserve">"viz vodor př.  do 10 km</t>
  </si>
  <si>
    <t>9,044*1,75</t>
  </si>
  <si>
    <t>181102302</t>
  </si>
  <si>
    <t>Úprava pláně na stavbách dálnic strojně v zářezech mimo skalních se zhutněním</t>
  </si>
  <si>
    <t>861924225</t>
  </si>
  <si>
    <t>"v.č. SO.02-2,10</t>
  </si>
  <si>
    <t xml:space="preserve">"deska výtahové šachty  </t>
  </si>
  <si>
    <t>2,8*2,8</t>
  </si>
  <si>
    <t>Zakládání - základy</t>
  </si>
  <si>
    <t>271572211</t>
  </si>
  <si>
    <t>Podsyp pod základové konstrukce se zhutněním a urovnáním povrchu ze štěrkopísku netříděného</t>
  </si>
  <si>
    <t>-34854206</t>
  </si>
  <si>
    <t>"viz tabulka - skladba podlah</t>
  </si>
  <si>
    <t>2,8*2,8*0,1</t>
  </si>
  <si>
    <t>273321511</t>
  </si>
  <si>
    <t>Základy z betonu železového (bez výztuže) desky z betonu bez zvláštních nároků na prostředí tř. C 25/30</t>
  </si>
  <si>
    <t>709264383</t>
  </si>
  <si>
    <t>2,8*2,8*0,3</t>
  </si>
  <si>
    <t>273362021</t>
  </si>
  <si>
    <t>Výztuž základů desek ze svařovaných sítí z drátů typu KARI</t>
  </si>
  <si>
    <t>-1415979499</t>
  </si>
  <si>
    <t>2,8*2,8*0,005*2</t>
  </si>
  <si>
    <t>279321347</t>
  </si>
  <si>
    <t>Základové zdi z betonu železového (bez výztuže) bez zvláštních nároků na prostředí tř. C 25/30</t>
  </si>
  <si>
    <t>-170369696</t>
  </si>
  <si>
    <t xml:space="preserve">"stěna výtahové šachty  </t>
  </si>
  <si>
    <t>3*2,8*0,35*1,0+2,8*0,2*0,15</t>
  </si>
  <si>
    <t>279R51101</t>
  </si>
  <si>
    <t>Bednění základových zdí svislé nebo šikmé (odkloněné), půdorysně přímé nebo zalomené ve volných nebo zapažených jámách, rýhách, šachtách, včetně případných vzpěr, jednostranné zřízení</t>
  </si>
  <si>
    <t>553917766</t>
  </si>
  <si>
    <t>(2,25+2,1+2,25)*1,0+2,1*0,15</t>
  </si>
  <si>
    <t>279R51102</t>
  </si>
  <si>
    <t>Bednění základových zdí svislé nebo šikmé (odkloněné), půdorysně přímé nebo zalomené ve volných nebo zapažených jámách, rýhách, šachtách, včetně případných vzpěr, jednostranné odstranění</t>
  </si>
  <si>
    <t>-1770711228</t>
  </si>
  <si>
    <t>"viz zřízení bednění</t>
  </si>
  <si>
    <t>6,915</t>
  </si>
  <si>
    <t>279362021</t>
  </si>
  <si>
    <t>Výztuž základových zdí nosných svislých nebo odkloněných od svislice, rovinných nebo oblých, deskových nebo žebrových, včetně výztuže jejich žeber ze svařovaných sítí z drátů typu KARI</t>
  </si>
  <si>
    <t>251258233</t>
  </si>
  <si>
    <t>3*2,8*(1,1-0,35)*0,005</t>
  </si>
  <si>
    <t>Svislé a kompletní konstrukce</t>
  </si>
  <si>
    <t>342241115</t>
  </si>
  <si>
    <t>Příčky nebo přizdívky jednoduché z cihel nebo příčkovek pálených na maltu MVC nebo MC lícových, včetně spárování dl. 290 mm (český formát 290x140x65 mm) děrovaných, tl. 140 mm</t>
  </si>
  <si>
    <t>-1125443224</t>
  </si>
  <si>
    <t>"v.č. SO.02-3, 10</t>
  </si>
  <si>
    <t>(1,8+1,95)*2*0,95</t>
  </si>
  <si>
    <t>346245999</t>
  </si>
  <si>
    <t>Přizdívky izolační a ochranné z cihel pálených Příplatek k cenám za ochranu svislé izolace před poškozením zaléváním mezi izolací a izolovanou stěnou, včetně zaoblení v ohybu izolace vodorovné na svislou, vrstvy o tl. 25 mm maltou min. MC 10</t>
  </si>
  <si>
    <t>-1284716083</t>
  </si>
  <si>
    <t>7,125</t>
  </si>
  <si>
    <t>Úpravy povrchů, podlahy a osazování výplní</t>
  </si>
  <si>
    <t>632450134</t>
  </si>
  <si>
    <t>Potěr cementový vyrovnávací ze suchých směsí v ploše o průměrné (střední) tl. přes 40 do 50 mm</t>
  </si>
  <si>
    <t>-1915806198</t>
  </si>
  <si>
    <t xml:space="preserve">"dno výtahové šachty  </t>
  </si>
  <si>
    <t>2,15*1,6</t>
  </si>
  <si>
    <t>617331141</t>
  </si>
  <si>
    <t>Omítka cementová vnitřních ploch nanášená ručně dvouvrstvá, tloušťky jádrové omítky do 10 mm a tloušťky štuku do 3 mm štuková plstí hlazená uzavřených nebo omezených prostor světlíků nebo výtahových šachet</t>
  </si>
  <si>
    <t>1304790559</t>
  </si>
  <si>
    <t>617331191</t>
  </si>
  <si>
    <t>Omítka cementová vnitřních ploch nanášená ručně Příplatek k cenám za každých dalších i započatých 5 mm tloušťky omítky přes 10 mm světlíků nebo výtahových šachet</t>
  </si>
  <si>
    <t>-858922189</t>
  </si>
  <si>
    <t>7,125*2</t>
  </si>
  <si>
    <t>631311136</t>
  </si>
  <si>
    <t>Mazanina z betonu prostého bez zvýšených nároků na prostředí tl. přes 120 do 240 mm tř. C 25/30</t>
  </si>
  <si>
    <t>1483374692</t>
  </si>
  <si>
    <t xml:space="preserve">"podlaha u výtahové šachty  </t>
  </si>
  <si>
    <t>2,8*2,8*0,15</t>
  </si>
  <si>
    <t>936486455</t>
  </si>
  <si>
    <t>6*2,6+3,14*3*3*0,5+16*3,2</t>
  </si>
  <si>
    <t>965042141</t>
  </si>
  <si>
    <t>Bourání mazanin betonových nebo z litého asfaltu tl. do 100 mm, plochy přes 4 m2</t>
  </si>
  <si>
    <t>-1706890307</t>
  </si>
  <si>
    <t>2,6*2,8*0,35</t>
  </si>
  <si>
    <t>965081213</t>
  </si>
  <si>
    <t>Bourání podlah z dlaždic bez podkladního lože nebo mazaniny, s jakoukoliv výplní spár keramických nebo xylolitových tl. do 10 mm, plochy přes 1 m2</t>
  </si>
  <si>
    <t>746647000</t>
  </si>
  <si>
    <t>2,6*2,8</t>
  </si>
  <si>
    <t>977312113</t>
  </si>
  <si>
    <t>Řezání stávajících betonových mazanin s vyztužením hloubky přes 100 do 150 mm</t>
  </si>
  <si>
    <t>-1681257345</t>
  </si>
  <si>
    <t>2,9*4</t>
  </si>
  <si>
    <t>975011331</t>
  </si>
  <si>
    <t>Podpěrné dřevení při podezdívání základového zdiva při výšce vyzdívky do 2 m, při tl. zdiva přes 450 do 600 mm a délce podchycení přes 1 do 3 m</t>
  </si>
  <si>
    <t>-1116636037</t>
  </si>
  <si>
    <t>2,8</t>
  </si>
  <si>
    <t>997013211</t>
  </si>
  <si>
    <t>Vnitrostaveništní doprava suti a vybouraných hmot vodorovně do 50 m svisle ručně pro budovy a haly výšky do 6 m</t>
  </si>
  <si>
    <t>253575582</t>
  </si>
  <si>
    <t>-217628175</t>
  </si>
  <si>
    <t>1007040919</t>
  </si>
  <si>
    <t>5,86*19 'Přepočtené koeficientem množství</t>
  </si>
  <si>
    <t>1290660491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</si>
  <si>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</si>
  <si>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</si>
  <si>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-630817654</t>
  </si>
  <si>
    <t>711</t>
  </si>
  <si>
    <t>Izolace proti vodě, vlhkosti a plynům</t>
  </si>
  <si>
    <t>711461103</t>
  </si>
  <si>
    <t>Provedení izolace proti povrchové a podpovrchové tlakové vodě fóliemi na ploše vodorovné V přilepenou v plné ploše</t>
  </si>
  <si>
    <t>1262356112</t>
  </si>
  <si>
    <t>2,9*2,9</t>
  </si>
  <si>
    <t>711462103</t>
  </si>
  <si>
    <t>Provedení izolace proti povrchové a podpovrchové tlakové vodě fóliemi na ploše svislé S přilepenou v plné ploše</t>
  </si>
  <si>
    <t>-1626862235</t>
  </si>
  <si>
    <t>(2,1+2,25)*2*0,95</t>
  </si>
  <si>
    <t>711499097</t>
  </si>
  <si>
    <t>Provedení izolace proti povrchové a podpovrchové tlakové vodě ostatní Příplatek k ceně za plochu do 10 m2 NAIP, pryžemi nebo termoplasty</t>
  </si>
  <si>
    <t>-837256949</t>
  </si>
  <si>
    <t>"viz provedení izolace</t>
  </si>
  <si>
    <t>8,41+8,265</t>
  </si>
  <si>
    <t>283220260</t>
  </si>
  <si>
    <t>fólie zemní hydroizolační mPVC, tl. 1,0 mm šíře 1300 mm</t>
  </si>
  <si>
    <t>-921123497</t>
  </si>
  <si>
    <t>8,41*1,15+8,265*1,2</t>
  </si>
  <si>
    <t>19,5895*1,15 'Přepočtené koeficientem množství</t>
  </si>
  <si>
    <t>998711103</t>
  </si>
  <si>
    <t>Přesun hmot pro izolace proti vodě, vlhkosti a plynům stanovený z hmotnosti přesunovaného materiálu vodorovná dopravní vzdálenost do 50 m v objektech výšky přes 12 do 60 m</t>
  </si>
  <si>
    <t>1403554917</t>
  </si>
  <si>
    <t>767R20501</t>
  </si>
  <si>
    <t>Úprava stávajícího zábradlí podest u vstupu do výtahu</t>
  </si>
  <si>
    <t>1731174265</t>
  </si>
  <si>
    <t>"v.č.SO.02-2,10</t>
  </si>
  <si>
    <t>-1287555394</t>
  </si>
  <si>
    <t>1540318184</t>
  </si>
  <si>
    <t>2,9*2,9-(1,8*1,95)</t>
  </si>
  <si>
    <t>-717692967</t>
  </si>
  <si>
    <t>4,9</t>
  </si>
  <si>
    <t>-1179179907</t>
  </si>
  <si>
    <t>4,9*1,02 'Přepočtené koeficientem množství</t>
  </si>
  <si>
    <t>-1073879205</t>
  </si>
  <si>
    <t>784312001</t>
  </si>
  <si>
    <t>Malby vápenné jednonásobné, bílé v místnostech výšky do 3,80 m</t>
  </si>
  <si>
    <t>-907613654</t>
  </si>
  <si>
    <t>33-M</t>
  </si>
  <si>
    <t>Montáže dopr.zaříz.,sklad. zař. a váh</t>
  </si>
  <si>
    <t>331R21300</t>
  </si>
  <si>
    <t>D+M výtahu ,nosnost 675 kg - specifikace viz projekt</t>
  </si>
  <si>
    <t>1081058656</t>
  </si>
  <si>
    <t>"v.č.14</t>
  </si>
  <si>
    <t>331R21301</t>
  </si>
  <si>
    <t>D+M prosklená výtahová šachta rozm.1800/1950 mm - specifikace viz projekt</t>
  </si>
  <si>
    <t>-1833622449</t>
  </si>
  <si>
    <t xml:space="preserve">02 - Vedlejší a ostatní náklady </t>
  </si>
  <si>
    <t xml:space="preserve">01 - Vedlejší a ostatní náklady </t>
  </si>
  <si>
    <t xml:space="preserve">960 -   Kompletační činnost</t>
  </si>
  <si>
    <t xml:space="preserve">OST -  Ostatní náklady</t>
  </si>
  <si>
    <t xml:space="preserve">0 -  Vedlejší rozpočtové náklady</t>
  </si>
  <si>
    <t>960</t>
  </si>
  <si>
    <t xml:space="preserve">  Kompletační činnost</t>
  </si>
  <si>
    <t>045203001</t>
  </si>
  <si>
    <t>Kompletační a koordinační činnost na řízení subdodavatelů</t>
  </si>
  <si>
    <t>Kč</t>
  </si>
  <si>
    <t>1024</t>
  </si>
  <si>
    <t>1683341323</t>
  </si>
  <si>
    <t>OST</t>
  </si>
  <si>
    <t xml:space="preserve"> Ostatní náklady</t>
  </si>
  <si>
    <t>012103101</t>
  </si>
  <si>
    <t>Vytýčení inženýrských sítí dotčených nebo souvisejících se stavbou před nebo v průběhu výstavby</t>
  </si>
  <si>
    <t>-1595814644</t>
  </si>
  <si>
    <t>012203001</t>
  </si>
  <si>
    <t>Geodetické práce při provádění stavby</t>
  </si>
  <si>
    <t>-1721032894</t>
  </si>
  <si>
    <t>012303001</t>
  </si>
  <si>
    <t>Geodetické práce po výstavbě</t>
  </si>
  <si>
    <t>1246747360</t>
  </si>
  <si>
    <t>013254001</t>
  </si>
  <si>
    <t>Dokumentace skutečného provedení stavby</t>
  </si>
  <si>
    <t>-822076181</t>
  </si>
  <si>
    <t>013254101</t>
  </si>
  <si>
    <t>Monitoring průběhu výstavby</t>
  </si>
  <si>
    <t>1627907326</t>
  </si>
  <si>
    <t>043103001</t>
  </si>
  <si>
    <t xml:space="preserve">Náklady na provedení zkoušek, revizí a měření </t>
  </si>
  <si>
    <t>1305559626</t>
  </si>
  <si>
    <t>09001001R</t>
  </si>
  <si>
    <t>Zajištění všech nezbytných průzkumů nutných pro řádné provádění a dokončení díla v návaznosti na výsledky průzkumů předložených objednatelem</t>
  </si>
  <si>
    <t>1954525562</t>
  </si>
  <si>
    <t>09001002R</t>
  </si>
  <si>
    <t>Projednání a zajištění případného zvláštního užívání komunikací a veřejných ploch včetně úhrady vyměřených poplatků a nájemného</t>
  </si>
  <si>
    <t>705038173</t>
  </si>
  <si>
    <t>09001004R</t>
  </si>
  <si>
    <t>Zabezpečení podmínek, stanovených správci dopravní a technické infrastruktury</t>
  </si>
  <si>
    <t>-639391449</t>
  </si>
  <si>
    <t>09001005R</t>
  </si>
  <si>
    <t>Vyhotovení dílenské a výrobní dokumentace tam, kde je potřeba</t>
  </si>
  <si>
    <t>-87255814</t>
  </si>
  <si>
    <t>09001007R</t>
  </si>
  <si>
    <t xml:space="preserve">Úklid staveniště před protokolárním předáním a převzetím díla </t>
  </si>
  <si>
    <t>-1755482908</t>
  </si>
  <si>
    <t xml:space="preserve"> Vedlejší rozpočtové náklady</t>
  </si>
  <si>
    <t>030001001</t>
  </si>
  <si>
    <t>Náklady na zřízení zařízení staveniště v souladu s ZOV</t>
  </si>
  <si>
    <t>1176168461</t>
  </si>
  <si>
    <t>030001002</t>
  </si>
  <si>
    <t>Náklady na provoz a údržbu zařízení staveniště</t>
  </si>
  <si>
    <t>729878507</t>
  </si>
  <si>
    <t>039001003</t>
  </si>
  <si>
    <t>Zrušení zařízení staveniště</t>
  </si>
  <si>
    <t>1072541606</t>
  </si>
  <si>
    <t>034403001</t>
  </si>
  <si>
    <t>Dopravní značení na staveništi</t>
  </si>
  <si>
    <t>-1701256433</t>
  </si>
  <si>
    <t>041403002</t>
  </si>
  <si>
    <t>Náklady na zajištění kolektivní bezpečnosti osob</t>
  </si>
  <si>
    <t>79821174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</si>
  <si>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</si>
  <si>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</si>
  <si>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</si>
  <si>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</si>
  <si>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</si>
  <si>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</si>
  <si>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</si>
  <si>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</si>
  <si>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</si>
  <si>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</si>
  <si>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</si>
  <si>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</si>
  <si>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</si>
  <si>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</si>
  <si>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</si>
  <si>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</si>
  <si>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</si>
  <si>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Ostatní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</si>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</sst>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8"/>
      <color theme="10"/>
      <name val="Wingdings 2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31" fillId="0" borderId="0" xfId="1" applyFont="1" applyAlignment="1">
      <alignment horizontal="center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18</v>
      </c>
    </row>
    <row r="7" s="1" customFormat="1" ht="12" customHeight="1">
      <c r="B7" s="23"/>
      <c r="C7" s="24"/>
      <c r="D7" s="34" t="s">
        <v>19</v>
      </c>
      <c r="E7" s="24"/>
      <c r="F7" s="24"/>
      <c r="G7" s="24"/>
      <c r="H7" s="24"/>
      <c r="I7" s="24"/>
      <c r="J7" s="24"/>
      <c r="K7" s="29" t="s">
        <v>20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21</v>
      </c>
      <c r="AL7" s="24"/>
      <c r="AM7" s="24"/>
      <c r="AN7" s="29" t="s">
        <v>22</v>
      </c>
      <c r="AO7" s="24"/>
      <c r="AP7" s="24"/>
      <c r="AQ7" s="24"/>
      <c r="AR7" s="22"/>
      <c r="BE7" s="33"/>
      <c r="BS7" s="19" t="s">
        <v>23</v>
      </c>
    </row>
    <row r="8" s="1" customFormat="1" ht="12" customHeight="1">
      <c r="B8" s="23"/>
      <c r="C8" s="24"/>
      <c r="D8" s="34" t="s">
        <v>24</v>
      </c>
      <c r="E8" s="24"/>
      <c r="F8" s="24"/>
      <c r="G8" s="24"/>
      <c r="H8" s="24"/>
      <c r="I8" s="24"/>
      <c r="J8" s="24"/>
      <c r="K8" s="29" t="s">
        <v>25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26</v>
      </c>
      <c r="AL8" s="24"/>
      <c r="AM8" s="24"/>
      <c r="AN8" s="35" t="s">
        <v>27</v>
      </c>
      <c r="AO8" s="24"/>
      <c r="AP8" s="24"/>
      <c r="AQ8" s="24"/>
      <c r="AR8" s="22"/>
      <c r="BE8" s="33"/>
      <c r="BS8" s="19" t="s">
        <v>28</v>
      </c>
    </row>
    <row r="9" s="1" customFormat="1" ht="29.28" customHeight="1">
      <c r="B9" s="23"/>
      <c r="C9" s="24"/>
      <c r="D9" s="28" t="s">
        <v>29</v>
      </c>
      <c r="E9" s="24"/>
      <c r="F9" s="24"/>
      <c r="G9" s="24"/>
      <c r="H9" s="24"/>
      <c r="I9" s="24"/>
      <c r="J9" s="24"/>
      <c r="K9" s="36" t="s">
        <v>30</v>
      </c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8" t="s">
        <v>31</v>
      </c>
      <c r="AL9" s="24"/>
      <c r="AM9" s="24"/>
      <c r="AN9" s="36" t="s">
        <v>32</v>
      </c>
      <c r="AO9" s="24"/>
      <c r="AP9" s="24"/>
      <c r="AQ9" s="24"/>
      <c r="AR9" s="22"/>
      <c r="BE9" s="33"/>
      <c r="BS9" s="19" t="s">
        <v>28</v>
      </c>
    </row>
    <row r="10" s="1" customFormat="1" ht="12" customHeight="1">
      <c r="B10" s="23"/>
      <c r="C10" s="24"/>
      <c r="D10" s="34" t="s">
        <v>33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34</v>
      </c>
      <c r="AL10" s="24"/>
      <c r="AM10" s="24"/>
      <c r="AN10" s="29" t="s">
        <v>35</v>
      </c>
      <c r="AO10" s="24"/>
      <c r="AP10" s="24"/>
      <c r="AQ10" s="24"/>
      <c r="AR10" s="22"/>
      <c r="BE10" s="33"/>
      <c r="BS10" s="19" t="s">
        <v>18</v>
      </c>
    </row>
    <row r="11" s="1" customFormat="1" ht="18.48" customHeight="1">
      <c r="B11" s="23"/>
      <c r="C11" s="24"/>
      <c r="D11" s="24"/>
      <c r="E11" s="29" t="s">
        <v>36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37</v>
      </c>
      <c r="AL11" s="24"/>
      <c r="AM11" s="24"/>
      <c r="AN11" s="29" t="s">
        <v>35</v>
      </c>
      <c r="AO11" s="24"/>
      <c r="AP11" s="24"/>
      <c r="AQ11" s="24"/>
      <c r="AR11" s="22"/>
      <c r="BE11" s="33"/>
      <c r="BS11" s="19" t="s">
        <v>18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18</v>
      </c>
    </row>
    <row r="13" s="1" customFormat="1" ht="12" customHeight="1">
      <c r="B13" s="23"/>
      <c r="C13" s="24"/>
      <c r="D13" s="34" t="s">
        <v>38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34</v>
      </c>
      <c r="AL13" s="24"/>
      <c r="AM13" s="24"/>
      <c r="AN13" s="37" t="s">
        <v>39</v>
      </c>
      <c r="AO13" s="24"/>
      <c r="AP13" s="24"/>
      <c r="AQ13" s="24"/>
      <c r="AR13" s="22"/>
      <c r="BE13" s="33"/>
      <c r="BS13" s="19" t="s">
        <v>18</v>
      </c>
    </row>
    <row r="14">
      <c r="B14" s="23"/>
      <c r="C14" s="24"/>
      <c r="D14" s="24"/>
      <c r="E14" s="37" t="s">
        <v>39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4" t="s">
        <v>37</v>
      </c>
      <c r="AL14" s="24"/>
      <c r="AM14" s="24"/>
      <c r="AN14" s="37" t="s">
        <v>39</v>
      </c>
      <c r="AO14" s="24"/>
      <c r="AP14" s="24"/>
      <c r="AQ14" s="24"/>
      <c r="AR14" s="22"/>
      <c r="BE14" s="33"/>
      <c r="BS14" s="19" t="s">
        <v>18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40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34</v>
      </c>
      <c r="AL16" s="24"/>
      <c r="AM16" s="24"/>
      <c r="AN16" s="29" t="s">
        <v>35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41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37</v>
      </c>
      <c r="AL17" s="24"/>
      <c r="AM17" s="24"/>
      <c r="AN17" s="29" t="s">
        <v>35</v>
      </c>
      <c r="AO17" s="24"/>
      <c r="AP17" s="24"/>
      <c r="AQ17" s="24"/>
      <c r="AR17" s="22"/>
      <c r="BE17" s="33"/>
      <c r="BS17" s="19" t="s">
        <v>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42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34</v>
      </c>
      <c r="AL19" s="24"/>
      <c r="AM19" s="24"/>
      <c r="AN19" s="29" t="s">
        <v>35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43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37</v>
      </c>
      <c r="AL20" s="24"/>
      <c r="AM20" s="24"/>
      <c r="AN20" s="29" t="s">
        <v>35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44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63.75" customHeight="1">
      <c r="B23" s="23"/>
      <c r="C23" s="24"/>
      <c r="D23" s="24"/>
      <c r="E23" s="39" t="s">
        <v>45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4"/>
      <c r="AQ25" s="24"/>
      <c r="AR25" s="22"/>
      <c r="BE25" s="33"/>
    </row>
    <row r="26" s="2" customFormat="1" ht="25.92" customHeight="1">
      <c r="A26" s="41"/>
      <c r="B26" s="42"/>
      <c r="C26" s="43"/>
      <c r="D26" s="44" t="s">
        <v>46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3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3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47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48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49</v>
      </c>
      <c r="AL28" s="48"/>
      <c r="AM28" s="48"/>
      <c r="AN28" s="48"/>
      <c r="AO28" s="48"/>
      <c r="AP28" s="43"/>
      <c r="AQ28" s="43"/>
      <c r="AR28" s="47"/>
      <c r="BE28" s="33"/>
    </row>
    <row r="29" s="3" customFormat="1" ht="14.4" customHeight="1">
      <c r="A29" s="3"/>
      <c r="B29" s="49"/>
      <c r="C29" s="50"/>
      <c r="D29" s="34" t="s">
        <v>50</v>
      </c>
      <c r="E29" s="50"/>
      <c r="F29" s="34" t="s">
        <v>51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4" t="s">
        <v>52</v>
      </c>
      <c r="G30" s="50"/>
      <c r="H30" s="50"/>
      <c r="I30" s="50"/>
      <c r="J30" s="50"/>
      <c r="K30" s="50"/>
      <c r="L30" s="51">
        <v>0.14999999999999999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4" t="s">
        <v>53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4" t="s">
        <v>54</v>
      </c>
      <c r="G32" s="50"/>
      <c r="H32" s="50"/>
      <c r="I32" s="50"/>
      <c r="J32" s="50"/>
      <c r="K32" s="50"/>
      <c r="L32" s="51">
        <v>0.14999999999999999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4" t="s">
        <v>55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56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57</v>
      </c>
      <c r="U35" s="57"/>
      <c r="V35" s="57"/>
      <c r="W35" s="57"/>
      <c r="X35" s="59" t="s">
        <v>58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5" t="s">
        <v>59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191008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 xml:space="preserve">Rekonstrukce a dostavba - ZŠ Šternberk, Sadová 1,  I. a II. etapa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4" t="s">
        <v>24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Šternberk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4" t="s">
        <v>26</v>
      </c>
      <c r="AJ47" s="43"/>
      <c r="AK47" s="43"/>
      <c r="AL47" s="43"/>
      <c r="AM47" s="75" t="str">
        <f>IF(AN8= "","",AN8)</f>
        <v>8. 10. 2019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43.05" customHeight="1">
      <c r="A49" s="41"/>
      <c r="B49" s="42"/>
      <c r="C49" s="34" t="s">
        <v>33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Šternberk, Horní náměstí 16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4" t="s">
        <v>40</v>
      </c>
      <c r="AJ49" s="43"/>
      <c r="AK49" s="43"/>
      <c r="AL49" s="43"/>
      <c r="AM49" s="76" t="str">
        <f>IF(E17="","",E17)</f>
        <v>Ing. Josef Vadják,Komenského 1, Šternberk</v>
      </c>
      <c r="AN49" s="67"/>
      <c r="AO49" s="67"/>
      <c r="AP49" s="67"/>
      <c r="AQ49" s="43"/>
      <c r="AR49" s="47"/>
      <c r="AS49" s="77" t="s">
        <v>60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4" t="s">
        <v>38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4" t="s">
        <v>42</v>
      </c>
      <c r="AJ50" s="43"/>
      <c r="AK50" s="43"/>
      <c r="AL50" s="43"/>
      <c r="AM50" s="76" t="str">
        <f>IF(E20="","",E20)</f>
        <v>Kucek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61</v>
      </c>
      <c r="D52" s="90"/>
      <c r="E52" s="90"/>
      <c r="F52" s="90"/>
      <c r="G52" s="90"/>
      <c r="H52" s="91"/>
      <c r="I52" s="92" t="s">
        <v>62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63</v>
      </c>
      <c r="AH52" s="90"/>
      <c r="AI52" s="90"/>
      <c r="AJ52" s="90"/>
      <c r="AK52" s="90"/>
      <c r="AL52" s="90"/>
      <c r="AM52" s="90"/>
      <c r="AN52" s="92" t="s">
        <v>64</v>
      </c>
      <c r="AO52" s="90"/>
      <c r="AP52" s="90"/>
      <c r="AQ52" s="94" t="s">
        <v>65</v>
      </c>
      <c r="AR52" s="47"/>
      <c r="AS52" s="95" t="s">
        <v>66</v>
      </c>
      <c r="AT52" s="96" t="s">
        <v>67</v>
      </c>
      <c r="AU52" s="96" t="s">
        <v>68</v>
      </c>
      <c r="AV52" s="96" t="s">
        <v>69</v>
      </c>
      <c r="AW52" s="96" t="s">
        <v>70</v>
      </c>
      <c r="AX52" s="96" t="s">
        <v>71</v>
      </c>
      <c r="AY52" s="96" t="s">
        <v>72</v>
      </c>
      <c r="AZ52" s="96" t="s">
        <v>73</v>
      </c>
      <c r="BA52" s="96" t="s">
        <v>74</v>
      </c>
      <c r="BB52" s="96" t="s">
        <v>75</v>
      </c>
      <c r="BC52" s="96" t="s">
        <v>76</v>
      </c>
      <c r="BD52" s="97" t="s">
        <v>77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78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ROUND(AG55+AG64,2)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35</v>
      </c>
      <c r="AR54" s="107"/>
      <c r="AS54" s="108">
        <f>ROUND(AS55+AS64,2)</f>
        <v>0</v>
      </c>
      <c r="AT54" s="109">
        <f>ROUND(SUM(AV54:AW54),2)</f>
        <v>0</v>
      </c>
      <c r="AU54" s="110">
        <f>ROUND(AU55+AU64,5)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ROUND(AZ55+AZ64,2)</f>
        <v>0</v>
      </c>
      <c r="BA54" s="109">
        <f>ROUND(BA55+BA64,2)</f>
        <v>0</v>
      </c>
      <c r="BB54" s="109">
        <f>ROUND(BB55+BB64,2)</f>
        <v>0</v>
      </c>
      <c r="BC54" s="109">
        <f>ROUND(BC55+BC64,2)</f>
        <v>0</v>
      </c>
      <c r="BD54" s="111">
        <f>ROUND(BD55+BD64,2)</f>
        <v>0</v>
      </c>
      <c r="BE54" s="6"/>
      <c r="BS54" s="112" t="s">
        <v>79</v>
      </c>
      <c r="BT54" s="112" t="s">
        <v>80</v>
      </c>
      <c r="BU54" s="113" t="s">
        <v>81</v>
      </c>
      <c r="BV54" s="112" t="s">
        <v>82</v>
      </c>
      <c r="BW54" s="112" t="s">
        <v>5</v>
      </c>
      <c r="BX54" s="112" t="s">
        <v>83</v>
      </c>
      <c r="CL54" s="112" t="s">
        <v>20</v>
      </c>
    </row>
    <row r="55" s="7" customFormat="1" ht="27" customHeight="1">
      <c r="A55" s="7"/>
      <c r="B55" s="114"/>
      <c r="C55" s="115"/>
      <c r="D55" s="116" t="s">
        <v>84</v>
      </c>
      <c r="E55" s="116"/>
      <c r="F55" s="116"/>
      <c r="G55" s="116"/>
      <c r="H55" s="116"/>
      <c r="I55" s="117"/>
      <c r="J55" s="116" t="s">
        <v>17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ROUND(AG56+AG63,2)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85</v>
      </c>
      <c r="AR55" s="121"/>
      <c r="AS55" s="122">
        <f>ROUND(AS56+AS63,2)</f>
        <v>0</v>
      </c>
      <c r="AT55" s="123">
        <f>ROUND(SUM(AV55:AW55),2)</f>
        <v>0</v>
      </c>
      <c r="AU55" s="124">
        <f>ROUND(AU56+AU63,5)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ROUND(AZ56+AZ63,2)</f>
        <v>0</v>
      </c>
      <c r="BA55" s="123">
        <f>ROUND(BA56+BA63,2)</f>
        <v>0</v>
      </c>
      <c r="BB55" s="123">
        <f>ROUND(BB56+BB63,2)</f>
        <v>0</v>
      </c>
      <c r="BC55" s="123">
        <f>ROUND(BC56+BC63,2)</f>
        <v>0</v>
      </c>
      <c r="BD55" s="125">
        <f>ROUND(BD56+BD63,2)</f>
        <v>0</v>
      </c>
      <c r="BE55" s="7"/>
      <c r="BS55" s="126" t="s">
        <v>79</v>
      </c>
      <c r="BT55" s="126" t="s">
        <v>23</v>
      </c>
      <c r="BU55" s="126" t="s">
        <v>81</v>
      </c>
      <c r="BV55" s="126" t="s">
        <v>82</v>
      </c>
      <c r="BW55" s="126" t="s">
        <v>86</v>
      </c>
      <c r="BX55" s="126" t="s">
        <v>5</v>
      </c>
      <c r="CL55" s="126" t="s">
        <v>87</v>
      </c>
      <c r="CM55" s="126" t="s">
        <v>88</v>
      </c>
    </row>
    <row r="56" s="4" customFormat="1" ht="16.5" customHeight="1">
      <c r="A56" s="4"/>
      <c r="B56" s="66"/>
      <c r="C56" s="127"/>
      <c r="D56" s="127"/>
      <c r="E56" s="128" t="s">
        <v>89</v>
      </c>
      <c r="F56" s="128"/>
      <c r="G56" s="128"/>
      <c r="H56" s="128"/>
      <c r="I56" s="128"/>
      <c r="J56" s="127"/>
      <c r="K56" s="128" t="s">
        <v>90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ROUND(SUM(AG57:AG62),2)</f>
        <v>0</v>
      </c>
      <c r="AH56" s="127"/>
      <c r="AI56" s="127"/>
      <c r="AJ56" s="127"/>
      <c r="AK56" s="127"/>
      <c r="AL56" s="127"/>
      <c r="AM56" s="127"/>
      <c r="AN56" s="130">
        <f>SUM(AG56,AT56)</f>
        <v>0</v>
      </c>
      <c r="AO56" s="127"/>
      <c r="AP56" s="127"/>
      <c r="AQ56" s="131" t="s">
        <v>91</v>
      </c>
      <c r="AR56" s="68"/>
      <c r="AS56" s="132">
        <f>ROUND(SUM(AS57:AS62),2)</f>
        <v>0</v>
      </c>
      <c r="AT56" s="133">
        <f>ROUND(SUM(AV56:AW56),2)</f>
        <v>0</v>
      </c>
      <c r="AU56" s="134">
        <f>ROUND(SUM(AU57:AU62),5)</f>
        <v>0</v>
      </c>
      <c r="AV56" s="133">
        <f>ROUND(AZ56*L29,2)</f>
        <v>0</v>
      </c>
      <c r="AW56" s="133">
        <f>ROUND(BA56*L30,2)</f>
        <v>0</v>
      </c>
      <c r="AX56" s="133">
        <f>ROUND(BB56*L29,2)</f>
        <v>0</v>
      </c>
      <c r="AY56" s="133">
        <f>ROUND(BC56*L30,2)</f>
        <v>0</v>
      </c>
      <c r="AZ56" s="133">
        <f>ROUND(SUM(AZ57:AZ62),2)</f>
        <v>0</v>
      </c>
      <c r="BA56" s="133">
        <f>ROUND(SUM(BA57:BA62),2)</f>
        <v>0</v>
      </c>
      <c r="BB56" s="133">
        <f>ROUND(SUM(BB57:BB62),2)</f>
        <v>0</v>
      </c>
      <c r="BC56" s="133">
        <f>ROUND(SUM(BC57:BC62),2)</f>
        <v>0</v>
      </c>
      <c r="BD56" s="135">
        <f>ROUND(SUM(BD57:BD62),2)</f>
        <v>0</v>
      </c>
      <c r="BE56" s="4"/>
      <c r="BS56" s="136" t="s">
        <v>79</v>
      </c>
      <c r="BT56" s="136" t="s">
        <v>88</v>
      </c>
      <c r="BV56" s="136" t="s">
        <v>82</v>
      </c>
      <c r="BW56" s="136" t="s">
        <v>92</v>
      </c>
      <c r="BX56" s="136" t="s">
        <v>86</v>
      </c>
      <c r="CL56" s="136" t="s">
        <v>35</v>
      </c>
    </row>
    <row r="57" s="4" customFormat="1" ht="16.5" customHeight="1">
      <c r="A57" s="137" t="s">
        <v>93</v>
      </c>
      <c r="B57" s="66"/>
      <c r="C57" s="127"/>
      <c r="D57" s="127"/>
      <c r="E57" s="127"/>
      <c r="F57" s="128" t="s">
        <v>89</v>
      </c>
      <c r="G57" s="128"/>
      <c r="H57" s="128"/>
      <c r="I57" s="128"/>
      <c r="J57" s="128"/>
      <c r="K57" s="127"/>
      <c r="L57" s="128" t="s">
        <v>90</v>
      </c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30">
        <f>'SO 01 - Půdní vestavba'!J32</f>
        <v>0</v>
      </c>
      <c r="AH57" s="127"/>
      <c r="AI57" s="127"/>
      <c r="AJ57" s="127"/>
      <c r="AK57" s="127"/>
      <c r="AL57" s="127"/>
      <c r="AM57" s="127"/>
      <c r="AN57" s="130">
        <f>SUM(AG57,AT57)</f>
        <v>0</v>
      </c>
      <c r="AO57" s="127"/>
      <c r="AP57" s="127"/>
      <c r="AQ57" s="131" t="s">
        <v>91</v>
      </c>
      <c r="AR57" s="68"/>
      <c r="AS57" s="132">
        <v>0</v>
      </c>
      <c r="AT57" s="133">
        <f>ROUND(SUM(AV57:AW57),2)</f>
        <v>0</v>
      </c>
      <c r="AU57" s="134">
        <f>'SO 01 - Půdní vestavba'!P107</f>
        <v>0</v>
      </c>
      <c r="AV57" s="133">
        <f>'SO 01 - Půdní vestavba'!J35</f>
        <v>0</v>
      </c>
      <c r="AW57" s="133">
        <f>'SO 01 - Půdní vestavba'!J36</f>
        <v>0</v>
      </c>
      <c r="AX57" s="133">
        <f>'SO 01 - Půdní vestavba'!J37</f>
        <v>0</v>
      </c>
      <c r="AY57" s="133">
        <f>'SO 01 - Půdní vestavba'!J38</f>
        <v>0</v>
      </c>
      <c r="AZ57" s="133">
        <f>'SO 01 - Půdní vestavba'!F35</f>
        <v>0</v>
      </c>
      <c r="BA57" s="133">
        <f>'SO 01 - Půdní vestavba'!F36</f>
        <v>0</v>
      </c>
      <c r="BB57" s="133">
        <f>'SO 01 - Půdní vestavba'!F37</f>
        <v>0</v>
      </c>
      <c r="BC57" s="133">
        <f>'SO 01 - Půdní vestavba'!F38</f>
        <v>0</v>
      </c>
      <c r="BD57" s="135">
        <f>'SO 01 - Půdní vestavba'!F39</f>
        <v>0</v>
      </c>
      <c r="BE57" s="4"/>
      <c r="BT57" s="136" t="s">
        <v>94</v>
      </c>
      <c r="BU57" s="136" t="s">
        <v>95</v>
      </c>
      <c r="BV57" s="136" t="s">
        <v>82</v>
      </c>
      <c r="BW57" s="136" t="s">
        <v>92</v>
      </c>
      <c r="BX57" s="136" t="s">
        <v>86</v>
      </c>
      <c r="CL57" s="136" t="s">
        <v>35</v>
      </c>
    </row>
    <row r="58" s="4" customFormat="1" ht="16.5" customHeight="1">
      <c r="A58" s="137" t="s">
        <v>93</v>
      </c>
      <c r="B58" s="66"/>
      <c r="C58" s="127"/>
      <c r="D58" s="127"/>
      <c r="E58" s="127"/>
      <c r="F58" s="128" t="s">
        <v>84</v>
      </c>
      <c r="G58" s="128"/>
      <c r="H58" s="128"/>
      <c r="I58" s="128"/>
      <c r="J58" s="128"/>
      <c r="K58" s="127"/>
      <c r="L58" s="128" t="s">
        <v>96</v>
      </c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30">
        <f>'01 - Zdravotechnika'!J34</f>
        <v>0</v>
      </c>
      <c r="AH58" s="127"/>
      <c r="AI58" s="127"/>
      <c r="AJ58" s="127"/>
      <c r="AK58" s="127"/>
      <c r="AL58" s="127"/>
      <c r="AM58" s="127"/>
      <c r="AN58" s="130">
        <f>SUM(AG58,AT58)</f>
        <v>0</v>
      </c>
      <c r="AO58" s="127"/>
      <c r="AP58" s="127"/>
      <c r="AQ58" s="131" t="s">
        <v>91</v>
      </c>
      <c r="AR58" s="68"/>
      <c r="AS58" s="132">
        <v>0</v>
      </c>
      <c r="AT58" s="133">
        <f>ROUND(SUM(AV58:AW58),2)</f>
        <v>0</v>
      </c>
      <c r="AU58" s="134">
        <f>'01 - Zdravotechnika'!P96</f>
        <v>0</v>
      </c>
      <c r="AV58" s="133">
        <f>'01 - Zdravotechnika'!J37</f>
        <v>0</v>
      </c>
      <c r="AW58" s="133">
        <f>'01 - Zdravotechnika'!J38</f>
        <v>0</v>
      </c>
      <c r="AX58" s="133">
        <f>'01 - Zdravotechnika'!J39</f>
        <v>0</v>
      </c>
      <c r="AY58" s="133">
        <f>'01 - Zdravotechnika'!J40</f>
        <v>0</v>
      </c>
      <c r="AZ58" s="133">
        <f>'01 - Zdravotechnika'!F37</f>
        <v>0</v>
      </c>
      <c r="BA58" s="133">
        <f>'01 - Zdravotechnika'!F38</f>
        <v>0</v>
      </c>
      <c r="BB58" s="133">
        <f>'01 - Zdravotechnika'!F39</f>
        <v>0</v>
      </c>
      <c r="BC58" s="133">
        <f>'01 - Zdravotechnika'!F40</f>
        <v>0</v>
      </c>
      <c r="BD58" s="135">
        <f>'01 - Zdravotechnika'!F41</f>
        <v>0</v>
      </c>
      <c r="BE58" s="4"/>
      <c r="BT58" s="136" t="s">
        <v>94</v>
      </c>
      <c r="BV58" s="136" t="s">
        <v>82</v>
      </c>
      <c r="BW58" s="136" t="s">
        <v>97</v>
      </c>
      <c r="BX58" s="136" t="s">
        <v>92</v>
      </c>
      <c r="CL58" s="136" t="s">
        <v>35</v>
      </c>
    </row>
    <row r="59" s="4" customFormat="1" ht="16.5" customHeight="1">
      <c r="A59" s="137" t="s">
        <v>93</v>
      </c>
      <c r="B59" s="66"/>
      <c r="C59" s="127"/>
      <c r="D59" s="127"/>
      <c r="E59" s="127"/>
      <c r="F59" s="128" t="s">
        <v>98</v>
      </c>
      <c r="G59" s="128"/>
      <c r="H59" s="128"/>
      <c r="I59" s="128"/>
      <c r="J59" s="128"/>
      <c r="K59" s="127"/>
      <c r="L59" s="128" t="s">
        <v>99</v>
      </c>
      <c r="M59" s="128"/>
      <c r="N59" s="128"/>
      <c r="O59" s="128"/>
      <c r="P59" s="128"/>
      <c r="Q59" s="128"/>
      <c r="R59" s="128"/>
      <c r="S59" s="128"/>
      <c r="T59" s="128"/>
      <c r="U59" s="128"/>
      <c r="V59" s="128"/>
      <c r="W59" s="128"/>
      <c r="X59" s="128"/>
      <c r="Y59" s="128"/>
      <c r="Z59" s="128"/>
      <c r="AA59" s="128"/>
      <c r="AB59" s="128"/>
      <c r="AC59" s="128"/>
      <c r="AD59" s="128"/>
      <c r="AE59" s="128"/>
      <c r="AF59" s="128"/>
      <c r="AG59" s="130">
        <f>'02 - Vytápění'!J34</f>
        <v>0</v>
      </c>
      <c r="AH59" s="127"/>
      <c r="AI59" s="127"/>
      <c r="AJ59" s="127"/>
      <c r="AK59" s="127"/>
      <c r="AL59" s="127"/>
      <c r="AM59" s="127"/>
      <c r="AN59" s="130">
        <f>SUM(AG59,AT59)</f>
        <v>0</v>
      </c>
      <c r="AO59" s="127"/>
      <c r="AP59" s="127"/>
      <c r="AQ59" s="131" t="s">
        <v>91</v>
      </c>
      <c r="AR59" s="68"/>
      <c r="AS59" s="132">
        <v>0</v>
      </c>
      <c r="AT59" s="133">
        <f>ROUND(SUM(AV59:AW59),2)</f>
        <v>0</v>
      </c>
      <c r="AU59" s="134">
        <f>'02 - Vytápění'!P95</f>
        <v>0</v>
      </c>
      <c r="AV59" s="133">
        <f>'02 - Vytápění'!J37</f>
        <v>0</v>
      </c>
      <c r="AW59" s="133">
        <f>'02 - Vytápění'!J38</f>
        <v>0</v>
      </c>
      <c r="AX59" s="133">
        <f>'02 - Vytápění'!J39</f>
        <v>0</v>
      </c>
      <c r="AY59" s="133">
        <f>'02 - Vytápění'!J40</f>
        <v>0</v>
      </c>
      <c r="AZ59" s="133">
        <f>'02 - Vytápění'!F37</f>
        <v>0</v>
      </c>
      <c r="BA59" s="133">
        <f>'02 - Vytápění'!F38</f>
        <v>0</v>
      </c>
      <c r="BB59" s="133">
        <f>'02 - Vytápění'!F39</f>
        <v>0</v>
      </c>
      <c r="BC59" s="133">
        <f>'02 - Vytápění'!F40</f>
        <v>0</v>
      </c>
      <c r="BD59" s="135">
        <f>'02 - Vytápění'!F41</f>
        <v>0</v>
      </c>
      <c r="BE59" s="4"/>
      <c r="BT59" s="136" t="s">
        <v>94</v>
      </c>
      <c r="BV59" s="136" t="s">
        <v>82</v>
      </c>
      <c r="BW59" s="136" t="s">
        <v>100</v>
      </c>
      <c r="BX59" s="136" t="s">
        <v>92</v>
      </c>
      <c r="CL59" s="136" t="s">
        <v>35</v>
      </c>
    </row>
    <row r="60" s="4" customFormat="1" ht="16.5" customHeight="1">
      <c r="A60" s="137" t="s">
        <v>93</v>
      </c>
      <c r="B60" s="66"/>
      <c r="C60" s="127"/>
      <c r="D60" s="127"/>
      <c r="E60" s="127"/>
      <c r="F60" s="128" t="s">
        <v>101</v>
      </c>
      <c r="G60" s="128"/>
      <c r="H60" s="128"/>
      <c r="I60" s="128"/>
      <c r="J60" s="128"/>
      <c r="K60" s="127"/>
      <c r="L60" s="128" t="s">
        <v>102</v>
      </c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30">
        <f>'03 - Vzduchotechnika'!J34</f>
        <v>0</v>
      </c>
      <c r="AH60" s="127"/>
      <c r="AI60" s="127"/>
      <c r="AJ60" s="127"/>
      <c r="AK60" s="127"/>
      <c r="AL60" s="127"/>
      <c r="AM60" s="127"/>
      <c r="AN60" s="130">
        <f>SUM(AG60,AT60)</f>
        <v>0</v>
      </c>
      <c r="AO60" s="127"/>
      <c r="AP60" s="127"/>
      <c r="AQ60" s="131" t="s">
        <v>91</v>
      </c>
      <c r="AR60" s="68"/>
      <c r="AS60" s="132">
        <v>0</v>
      </c>
      <c r="AT60" s="133">
        <f>ROUND(SUM(AV60:AW60),2)</f>
        <v>0</v>
      </c>
      <c r="AU60" s="134">
        <f>'03 - Vzduchotechnika'!P93</f>
        <v>0</v>
      </c>
      <c r="AV60" s="133">
        <f>'03 - Vzduchotechnika'!J37</f>
        <v>0</v>
      </c>
      <c r="AW60" s="133">
        <f>'03 - Vzduchotechnika'!J38</f>
        <v>0</v>
      </c>
      <c r="AX60" s="133">
        <f>'03 - Vzduchotechnika'!J39</f>
        <v>0</v>
      </c>
      <c r="AY60" s="133">
        <f>'03 - Vzduchotechnika'!J40</f>
        <v>0</v>
      </c>
      <c r="AZ60" s="133">
        <f>'03 - Vzduchotechnika'!F37</f>
        <v>0</v>
      </c>
      <c r="BA60" s="133">
        <f>'03 - Vzduchotechnika'!F38</f>
        <v>0</v>
      </c>
      <c r="BB60" s="133">
        <f>'03 - Vzduchotechnika'!F39</f>
        <v>0</v>
      </c>
      <c r="BC60" s="133">
        <f>'03 - Vzduchotechnika'!F40</f>
        <v>0</v>
      </c>
      <c r="BD60" s="135">
        <f>'03 - Vzduchotechnika'!F41</f>
        <v>0</v>
      </c>
      <c r="BE60" s="4"/>
      <c r="BT60" s="136" t="s">
        <v>94</v>
      </c>
      <c r="BV60" s="136" t="s">
        <v>82</v>
      </c>
      <c r="BW60" s="136" t="s">
        <v>103</v>
      </c>
      <c r="BX60" s="136" t="s">
        <v>92</v>
      </c>
      <c r="CL60" s="136" t="s">
        <v>35</v>
      </c>
    </row>
    <row r="61" s="4" customFormat="1" ht="16.5" customHeight="1">
      <c r="A61" s="137" t="s">
        <v>93</v>
      </c>
      <c r="B61" s="66"/>
      <c r="C61" s="127"/>
      <c r="D61" s="127"/>
      <c r="E61" s="127"/>
      <c r="F61" s="128" t="s">
        <v>104</v>
      </c>
      <c r="G61" s="128"/>
      <c r="H61" s="128"/>
      <c r="I61" s="128"/>
      <c r="J61" s="128"/>
      <c r="K61" s="127"/>
      <c r="L61" s="128" t="s">
        <v>105</v>
      </c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30">
        <f>'04 - Slaboproud'!J34</f>
        <v>0</v>
      </c>
      <c r="AH61" s="127"/>
      <c r="AI61" s="127"/>
      <c r="AJ61" s="127"/>
      <c r="AK61" s="127"/>
      <c r="AL61" s="127"/>
      <c r="AM61" s="127"/>
      <c r="AN61" s="130">
        <f>SUM(AG61,AT61)</f>
        <v>0</v>
      </c>
      <c r="AO61" s="127"/>
      <c r="AP61" s="127"/>
      <c r="AQ61" s="131" t="s">
        <v>91</v>
      </c>
      <c r="AR61" s="68"/>
      <c r="AS61" s="132">
        <v>0</v>
      </c>
      <c r="AT61" s="133">
        <f>ROUND(SUM(AV61:AW61),2)</f>
        <v>0</v>
      </c>
      <c r="AU61" s="134">
        <f>'04 - Slaboproud'!P107</f>
        <v>0</v>
      </c>
      <c r="AV61" s="133">
        <f>'04 - Slaboproud'!J37</f>
        <v>0</v>
      </c>
      <c r="AW61" s="133">
        <f>'04 - Slaboproud'!J38</f>
        <v>0</v>
      </c>
      <c r="AX61" s="133">
        <f>'04 - Slaboproud'!J39</f>
        <v>0</v>
      </c>
      <c r="AY61" s="133">
        <f>'04 - Slaboproud'!J40</f>
        <v>0</v>
      </c>
      <c r="AZ61" s="133">
        <f>'04 - Slaboproud'!F37</f>
        <v>0</v>
      </c>
      <c r="BA61" s="133">
        <f>'04 - Slaboproud'!F38</f>
        <v>0</v>
      </c>
      <c r="BB61" s="133">
        <f>'04 - Slaboproud'!F39</f>
        <v>0</v>
      </c>
      <c r="BC61" s="133">
        <f>'04 - Slaboproud'!F40</f>
        <v>0</v>
      </c>
      <c r="BD61" s="135">
        <f>'04 - Slaboproud'!F41</f>
        <v>0</v>
      </c>
      <c r="BE61" s="4"/>
      <c r="BT61" s="136" t="s">
        <v>94</v>
      </c>
      <c r="BV61" s="136" t="s">
        <v>82</v>
      </c>
      <c r="BW61" s="136" t="s">
        <v>106</v>
      </c>
      <c r="BX61" s="136" t="s">
        <v>92</v>
      </c>
      <c r="CL61" s="136" t="s">
        <v>35</v>
      </c>
    </row>
    <row r="62" s="4" customFormat="1" ht="16.5" customHeight="1">
      <c r="A62" s="137" t="s">
        <v>93</v>
      </c>
      <c r="B62" s="66"/>
      <c r="C62" s="127"/>
      <c r="D62" s="127"/>
      <c r="E62" s="127"/>
      <c r="F62" s="128" t="s">
        <v>107</v>
      </c>
      <c r="G62" s="128"/>
      <c r="H62" s="128"/>
      <c r="I62" s="128"/>
      <c r="J62" s="128"/>
      <c r="K62" s="127"/>
      <c r="L62" s="128" t="s">
        <v>108</v>
      </c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30">
        <f>'05 - Silnoproudá elektrot...'!J34</f>
        <v>0</v>
      </c>
      <c r="AH62" s="127"/>
      <c r="AI62" s="127"/>
      <c r="AJ62" s="127"/>
      <c r="AK62" s="127"/>
      <c r="AL62" s="127"/>
      <c r="AM62" s="127"/>
      <c r="AN62" s="130">
        <f>SUM(AG62,AT62)</f>
        <v>0</v>
      </c>
      <c r="AO62" s="127"/>
      <c r="AP62" s="127"/>
      <c r="AQ62" s="131" t="s">
        <v>91</v>
      </c>
      <c r="AR62" s="68"/>
      <c r="AS62" s="132">
        <v>0</v>
      </c>
      <c r="AT62" s="133">
        <f>ROUND(SUM(AV62:AW62),2)</f>
        <v>0</v>
      </c>
      <c r="AU62" s="134">
        <f>'05 - Silnoproudá elektrot...'!P96</f>
        <v>0</v>
      </c>
      <c r="AV62" s="133">
        <f>'05 - Silnoproudá elektrot...'!J37</f>
        <v>0</v>
      </c>
      <c r="AW62" s="133">
        <f>'05 - Silnoproudá elektrot...'!J38</f>
        <v>0</v>
      </c>
      <c r="AX62" s="133">
        <f>'05 - Silnoproudá elektrot...'!J39</f>
        <v>0</v>
      </c>
      <c r="AY62" s="133">
        <f>'05 - Silnoproudá elektrot...'!J40</f>
        <v>0</v>
      </c>
      <c r="AZ62" s="133">
        <f>'05 - Silnoproudá elektrot...'!F37</f>
        <v>0</v>
      </c>
      <c r="BA62" s="133">
        <f>'05 - Silnoproudá elektrot...'!F38</f>
        <v>0</v>
      </c>
      <c r="BB62" s="133">
        <f>'05 - Silnoproudá elektrot...'!F39</f>
        <v>0</v>
      </c>
      <c r="BC62" s="133">
        <f>'05 - Silnoproudá elektrot...'!F40</f>
        <v>0</v>
      </c>
      <c r="BD62" s="135">
        <f>'05 - Silnoproudá elektrot...'!F41</f>
        <v>0</v>
      </c>
      <c r="BE62" s="4"/>
      <c r="BT62" s="136" t="s">
        <v>94</v>
      </c>
      <c r="BV62" s="136" t="s">
        <v>82</v>
      </c>
      <c r="BW62" s="136" t="s">
        <v>109</v>
      </c>
      <c r="BX62" s="136" t="s">
        <v>92</v>
      </c>
      <c r="CL62" s="136" t="s">
        <v>35</v>
      </c>
    </row>
    <row r="63" s="4" customFormat="1" ht="16.5" customHeight="1">
      <c r="A63" s="137" t="s">
        <v>93</v>
      </c>
      <c r="B63" s="66"/>
      <c r="C63" s="127"/>
      <c r="D63" s="127"/>
      <c r="E63" s="128" t="s">
        <v>110</v>
      </c>
      <c r="F63" s="128"/>
      <c r="G63" s="128"/>
      <c r="H63" s="128"/>
      <c r="I63" s="128"/>
      <c r="J63" s="127"/>
      <c r="K63" s="128" t="s">
        <v>111</v>
      </c>
      <c r="L63" s="128"/>
      <c r="M63" s="128"/>
      <c r="N63" s="128"/>
      <c r="O63" s="128"/>
      <c r="P63" s="128"/>
      <c r="Q63" s="128"/>
      <c r="R63" s="128"/>
      <c r="S63" s="128"/>
      <c r="T63" s="128"/>
      <c r="U63" s="128"/>
      <c r="V63" s="128"/>
      <c r="W63" s="128"/>
      <c r="X63" s="128"/>
      <c r="Y63" s="128"/>
      <c r="Z63" s="128"/>
      <c r="AA63" s="128"/>
      <c r="AB63" s="128"/>
      <c r="AC63" s="128"/>
      <c r="AD63" s="128"/>
      <c r="AE63" s="128"/>
      <c r="AF63" s="128"/>
      <c r="AG63" s="130">
        <f>'SO 02 - Výtah'!J32</f>
        <v>0</v>
      </c>
      <c r="AH63" s="127"/>
      <c r="AI63" s="127"/>
      <c r="AJ63" s="127"/>
      <c r="AK63" s="127"/>
      <c r="AL63" s="127"/>
      <c r="AM63" s="127"/>
      <c r="AN63" s="130">
        <f>SUM(AG63,AT63)</f>
        <v>0</v>
      </c>
      <c r="AO63" s="127"/>
      <c r="AP63" s="127"/>
      <c r="AQ63" s="131" t="s">
        <v>91</v>
      </c>
      <c r="AR63" s="68"/>
      <c r="AS63" s="132">
        <v>0</v>
      </c>
      <c r="AT63" s="133">
        <f>ROUND(SUM(AV63:AW63),2)</f>
        <v>0</v>
      </c>
      <c r="AU63" s="134">
        <f>'SO 02 - Výtah'!P103</f>
        <v>0</v>
      </c>
      <c r="AV63" s="133">
        <f>'SO 02 - Výtah'!J35</f>
        <v>0</v>
      </c>
      <c r="AW63" s="133">
        <f>'SO 02 - Výtah'!J36</f>
        <v>0</v>
      </c>
      <c r="AX63" s="133">
        <f>'SO 02 - Výtah'!J37</f>
        <v>0</v>
      </c>
      <c r="AY63" s="133">
        <f>'SO 02 - Výtah'!J38</f>
        <v>0</v>
      </c>
      <c r="AZ63" s="133">
        <f>'SO 02 - Výtah'!F35</f>
        <v>0</v>
      </c>
      <c r="BA63" s="133">
        <f>'SO 02 - Výtah'!F36</f>
        <v>0</v>
      </c>
      <c r="BB63" s="133">
        <f>'SO 02 - Výtah'!F37</f>
        <v>0</v>
      </c>
      <c r="BC63" s="133">
        <f>'SO 02 - Výtah'!F38</f>
        <v>0</v>
      </c>
      <c r="BD63" s="135">
        <f>'SO 02 - Výtah'!F39</f>
        <v>0</v>
      </c>
      <c r="BE63" s="4"/>
      <c r="BT63" s="136" t="s">
        <v>88</v>
      </c>
      <c r="BV63" s="136" t="s">
        <v>82</v>
      </c>
      <c r="BW63" s="136" t="s">
        <v>112</v>
      </c>
      <c r="BX63" s="136" t="s">
        <v>86</v>
      </c>
      <c r="CL63" s="136" t="s">
        <v>35</v>
      </c>
    </row>
    <row r="64" s="7" customFormat="1" ht="16.5" customHeight="1">
      <c r="A64" s="7"/>
      <c r="B64" s="114"/>
      <c r="C64" s="115"/>
      <c r="D64" s="116" t="s">
        <v>98</v>
      </c>
      <c r="E64" s="116"/>
      <c r="F64" s="116"/>
      <c r="G64" s="116"/>
      <c r="H64" s="116"/>
      <c r="I64" s="117"/>
      <c r="J64" s="116" t="s">
        <v>113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ROUND(AG65,2)</f>
        <v>0</v>
      </c>
      <c r="AH64" s="117"/>
      <c r="AI64" s="117"/>
      <c r="AJ64" s="117"/>
      <c r="AK64" s="117"/>
      <c r="AL64" s="117"/>
      <c r="AM64" s="117"/>
      <c r="AN64" s="119">
        <f>SUM(AG64,AT64)</f>
        <v>0</v>
      </c>
      <c r="AO64" s="117"/>
      <c r="AP64" s="117"/>
      <c r="AQ64" s="120" t="s">
        <v>114</v>
      </c>
      <c r="AR64" s="121"/>
      <c r="AS64" s="122">
        <f>ROUND(AS65,2)</f>
        <v>0</v>
      </c>
      <c r="AT64" s="123">
        <f>ROUND(SUM(AV64:AW64),2)</f>
        <v>0</v>
      </c>
      <c r="AU64" s="124">
        <f>ROUND(AU65,5)</f>
        <v>0</v>
      </c>
      <c r="AV64" s="123">
        <f>ROUND(AZ64*L29,2)</f>
        <v>0</v>
      </c>
      <c r="AW64" s="123">
        <f>ROUND(BA64*L30,2)</f>
        <v>0</v>
      </c>
      <c r="AX64" s="123">
        <f>ROUND(BB64*L29,2)</f>
        <v>0</v>
      </c>
      <c r="AY64" s="123">
        <f>ROUND(BC64*L30,2)</f>
        <v>0</v>
      </c>
      <c r="AZ64" s="123">
        <f>ROUND(AZ65,2)</f>
        <v>0</v>
      </c>
      <c r="BA64" s="123">
        <f>ROUND(BA65,2)</f>
        <v>0</v>
      </c>
      <c r="BB64" s="123">
        <f>ROUND(BB65,2)</f>
        <v>0</v>
      </c>
      <c r="BC64" s="123">
        <f>ROUND(BC65,2)</f>
        <v>0</v>
      </c>
      <c r="BD64" s="125">
        <f>ROUND(BD65,2)</f>
        <v>0</v>
      </c>
      <c r="BE64" s="7"/>
      <c r="BS64" s="126" t="s">
        <v>79</v>
      </c>
      <c r="BT64" s="126" t="s">
        <v>23</v>
      </c>
      <c r="BU64" s="126" t="s">
        <v>81</v>
      </c>
      <c r="BV64" s="126" t="s">
        <v>82</v>
      </c>
      <c r="BW64" s="126" t="s">
        <v>115</v>
      </c>
      <c r="BX64" s="126" t="s">
        <v>5</v>
      </c>
      <c r="CL64" s="126" t="s">
        <v>35</v>
      </c>
      <c r="CM64" s="126" t="s">
        <v>88</v>
      </c>
    </row>
    <row r="65" s="4" customFormat="1" ht="16.5" customHeight="1">
      <c r="A65" s="137" t="s">
        <v>93</v>
      </c>
      <c r="B65" s="66"/>
      <c r="C65" s="127"/>
      <c r="D65" s="127"/>
      <c r="E65" s="128" t="s">
        <v>84</v>
      </c>
      <c r="F65" s="128"/>
      <c r="G65" s="128"/>
      <c r="H65" s="128"/>
      <c r="I65" s="128"/>
      <c r="J65" s="127"/>
      <c r="K65" s="128" t="s">
        <v>113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30">
        <f>'01 - Vedlejší a ostatní n...'!J32</f>
        <v>0</v>
      </c>
      <c r="AH65" s="127"/>
      <c r="AI65" s="127"/>
      <c r="AJ65" s="127"/>
      <c r="AK65" s="127"/>
      <c r="AL65" s="127"/>
      <c r="AM65" s="127"/>
      <c r="AN65" s="130">
        <f>SUM(AG65,AT65)</f>
        <v>0</v>
      </c>
      <c r="AO65" s="127"/>
      <c r="AP65" s="127"/>
      <c r="AQ65" s="131" t="s">
        <v>91</v>
      </c>
      <c r="AR65" s="68"/>
      <c r="AS65" s="138">
        <v>0</v>
      </c>
      <c r="AT65" s="139">
        <f>ROUND(SUM(AV65:AW65),2)</f>
        <v>0</v>
      </c>
      <c r="AU65" s="140">
        <f>'01 - Vedlejší a ostatní n...'!P88</f>
        <v>0</v>
      </c>
      <c r="AV65" s="139">
        <f>'01 - Vedlejší a ostatní n...'!J35</f>
        <v>0</v>
      </c>
      <c r="AW65" s="139">
        <f>'01 - Vedlejší a ostatní n...'!J36</f>
        <v>0</v>
      </c>
      <c r="AX65" s="139">
        <f>'01 - Vedlejší a ostatní n...'!J37</f>
        <v>0</v>
      </c>
      <c r="AY65" s="139">
        <f>'01 - Vedlejší a ostatní n...'!J38</f>
        <v>0</v>
      </c>
      <c r="AZ65" s="139">
        <f>'01 - Vedlejší a ostatní n...'!F35</f>
        <v>0</v>
      </c>
      <c r="BA65" s="139">
        <f>'01 - Vedlejší a ostatní n...'!F36</f>
        <v>0</v>
      </c>
      <c r="BB65" s="139">
        <f>'01 - Vedlejší a ostatní n...'!F37</f>
        <v>0</v>
      </c>
      <c r="BC65" s="139">
        <f>'01 - Vedlejší a ostatní n...'!F38</f>
        <v>0</v>
      </c>
      <c r="BD65" s="141">
        <f>'01 - Vedlejší a ostatní n...'!F39</f>
        <v>0</v>
      </c>
      <c r="BE65" s="4"/>
      <c r="BT65" s="136" t="s">
        <v>88</v>
      </c>
      <c r="BV65" s="136" t="s">
        <v>82</v>
      </c>
      <c r="BW65" s="136" t="s">
        <v>116</v>
      </c>
      <c r="BX65" s="136" t="s">
        <v>115</v>
      </c>
      <c r="CL65" s="136" t="s">
        <v>35</v>
      </c>
    </row>
    <row r="66" s="2" customFormat="1" ht="30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  <c r="AA66" s="43"/>
      <c r="AB66" s="43"/>
      <c r="AC66" s="43"/>
      <c r="AD66" s="43"/>
      <c r="AE66" s="43"/>
      <c r="AF66" s="43"/>
      <c r="AG66" s="43"/>
      <c r="AH66" s="43"/>
      <c r="AI66" s="43"/>
      <c r="AJ66" s="43"/>
      <c r="AK66" s="43"/>
      <c r="AL66" s="43"/>
      <c r="AM66" s="43"/>
      <c r="AN66" s="43"/>
      <c r="AO66" s="43"/>
      <c r="AP66" s="43"/>
      <c r="AQ66" s="43"/>
      <c r="AR66" s="47"/>
      <c r="AS66" s="41"/>
      <c r="AT66" s="41"/>
      <c r="AU66" s="41"/>
      <c r="AV66" s="41"/>
      <c r="AW66" s="41"/>
      <c r="AX66" s="41"/>
      <c r="AY66" s="41"/>
      <c r="AZ66" s="41"/>
      <c r="BA66" s="41"/>
      <c r="BB66" s="41"/>
      <c r="BC66" s="41"/>
      <c r="BD66" s="41"/>
      <c r="B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63"/>
      <c r="M67" s="63"/>
      <c r="N67" s="63"/>
      <c r="O67" s="63"/>
      <c r="P67" s="63"/>
      <c r="Q67" s="63"/>
      <c r="R67" s="63"/>
      <c r="S67" s="63"/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  <c r="AH67" s="63"/>
      <c r="AI67" s="63"/>
      <c r="AJ67" s="63"/>
      <c r="AK67" s="63"/>
      <c r="AL67" s="63"/>
      <c r="AM67" s="63"/>
      <c r="AN67" s="63"/>
      <c r="AO67" s="63"/>
      <c r="AP67" s="63"/>
      <c r="AQ67" s="63"/>
      <c r="AR67" s="47"/>
      <c r="AS67" s="41"/>
      <c r="AT67" s="41"/>
      <c r="AU67" s="41"/>
      <c r="AV67" s="41"/>
      <c r="AW67" s="41"/>
      <c r="AX67" s="41"/>
      <c r="AY67" s="41"/>
      <c r="AZ67" s="41"/>
      <c r="BA67" s="41"/>
      <c r="BB67" s="41"/>
      <c r="BC67" s="41"/>
      <c r="BD67" s="41"/>
      <c r="BE67" s="41"/>
    </row>
  </sheetData>
  <sheetProtection sheet="1" formatColumns="0" formatRows="0" objects="1" scenarios="1" spinCount="100000" saltValue="sQ2ryJrc8j62j5tcvTSTwcMnN+aOuQZaC1m0IYk9XwrH1ZezHmVPmfkUhBvzFovWE50g4N3oewFMa1qUgDxoXw==" hashValue="E7LcOiUAjxhxr7UZcD1bjOdF0xY/VOsO16wQdkXRvI0E30Ujfd8otcuDvL7BrG8V9iQexOCti6SSdvxZ4pow6Q==" algorithmName="SHA-512" password="CC35"/>
  <mergeCells count="82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61:AP61"/>
    <mergeCell ref="AN58:AP58"/>
    <mergeCell ref="AN59:AP59"/>
    <mergeCell ref="AN60:AP60"/>
    <mergeCell ref="AN62:AP62"/>
    <mergeCell ref="AN63:AP63"/>
    <mergeCell ref="AN64:AP64"/>
    <mergeCell ref="AN65:AP65"/>
    <mergeCell ref="F62:J62"/>
    <mergeCell ref="D55:H55"/>
    <mergeCell ref="E56:I56"/>
    <mergeCell ref="F57:J57"/>
    <mergeCell ref="F58:J58"/>
    <mergeCell ref="F59:J59"/>
    <mergeCell ref="F60:J60"/>
    <mergeCell ref="F61:J61"/>
    <mergeCell ref="E63:I63"/>
    <mergeCell ref="D64:H64"/>
    <mergeCell ref="E65:I65"/>
    <mergeCell ref="AG64:AM64"/>
    <mergeCell ref="AG63:AM63"/>
    <mergeCell ref="AG65:AM65"/>
    <mergeCell ref="C52:G52"/>
    <mergeCell ref="I52:AF52"/>
    <mergeCell ref="J55:AF55"/>
    <mergeCell ref="K56:AF56"/>
    <mergeCell ref="L57:AF57"/>
    <mergeCell ref="L58:AF58"/>
    <mergeCell ref="L59:AF59"/>
    <mergeCell ref="L60:AF60"/>
    <mergeCell ref="L61:AF61"/>
    <mergeCell ref="L62:AF62"/>
    <mergeCell ref="K63:AF63"/>
    <mergeCell ref="J64:AF64"/>
    <mergeCell ref="K65:AF65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8:AM58"/>
    <mergeCell ref="AG59:AM59"/>
    <mergeCell ref="AG60:AM60"/>
    <mergeCell ref="AG61:AM61"/>
    <mergeCell ref="AG62:AM62"/>
    <mergeCell ref="AG54:AM54"/>
    <mergeCell ref="AN54:AP54"/>
  </mergeCells>
  <hyperlinks>
    <hyperlink ref="A57" location="'SO 01 - Půdní vestavba'!C2" display="/"/>
    <hyperlink ref="A58" location="'01 - Zdravotechnika'!C2" display="/"/>
    <hyperlink ref="A59" location="'02 - Vytápění'!C2" display="/"/>
    <hyperlink ref="A60" location="'03 - Vzduchotechnika'!C2" display="/"/>
    <hyperlink ref="A61" location="'04 - Slaboproud'!C2" display="/"/>
    <hyperlink ref="A62" location="'05 - Silnoproudá elektrot...'!C2" display="/"/>
    <hyperlink ref="A63" location="'SO 02 - Výtah'!C2" display="/"/>
    <hyperlink ref="A65" location="'01 - Vedlejší a ostatní n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sheetFormatPr defaultRowHeight="13.5"/>
  <cols>
    <col min="1" max="1" width="8.33" style="310" customWidth="1"/>
    <col min="2" max="2" width="1.664063" style="310" customWidth="1"/>
    <col min="3" max="4" width="5" style="310" customWidth="1"/>
    <col min="5" max="5" width="11.67" style="310" customWidth="1"/>
    <col min="6" max="6" width="9.17" style="310" customWidth="1"/>
    <col min="7" max="7" width="5" style="310" customWidth="1"/>
    <col min="8" max="8" width="77.83" style="310" customWidth="1"/>
    <col min="9" max="10" width="20" style="310" customWidth="1"/>
    <col min="11" max="11" width="1.664063" style="310" customWidth="1"/>
  </cols>
  <sheetData>
    <row r="1" s="1" customFormat="1" ht="37.5" customHeight="1"/>
    <row r="2" s="1" customFormat="1" ht="7.5" customHeight="1">
      <c r="B2" s="311"/>
      <c r="C2" s="312"/>
      <c r="D2" s="312"/>
      <c r="E2" s="312"/>
      <c r="F2" s="312"/>
      <c r="G2" s="312"/>
      <c r="H2" s="312"/>
      <c r="I2" s="312"/>
      <c r="J2" s="312"/>
      <c r="K2" s="313"/>
    </row>
    <row r="3" s="17" customFormat="1" ht="45" customHeight="1">
      <c r="B3" s="314"/>
      <c r="C3" s="315" t="s">
        <v>2020</v>
      </c>
      <c r="D3" s="315"/>
      <c r="E3" s="315"/>
      <c r="F3" s="315"/>
      <c r="G3" s="315"/>
      <c r="H3" s="315"/>
      <c r="I3" s="315"/>
      <c r="J3" s="315"/>
      <c r="K3" s="316"/>
    </row>
    <row r="4" s="1" customFormat="1" ht="25.5" customHeight="1">
      <c r="B4" s="317"/>
      <c r="C4" s="318" t="s">
        <v>2021</v>
      </c>
      <c r="D4" s="318"/>
      <c r="E4" s="318"/>
      <c r="F4" s="318"/>
      <c r="G4" s="318"/>
      <c r="H4" s="318"/>
      <c r="I4" s="318"/>
      <c r="J4" s="318"/>
      <c r="K4" s="319"/>
    </row>
    <row r="5" s="1" customFormat="1" ht="5.25" customHeight="1">
      <c r="B5" s="317"/>
      <c r="C5" s="320"/>
      <c r="D5" s="320"/>
      <c r="E5" s="320"/>
      <c r="F5" s="320"/>
      <c r="G5" s="320"/>
      <c r="H5" s="320"/>
      <c r="I5" s="320"/>
      <c r="J5" s="320"/>
      <c r="K5" s="319"/>
    </row>
    <row r="6" s="1" customFormat="1" ht="15" customHeight="1">
      <c r="B6" s="317"/>
      <c r="C6" s="321" t="s">
        <v>2022</v>
      </c>
      <c r="D6" s="321"/>
      <c r="E6" s="321"/>
      <c r="F6" s="321"/>
      <c r="G6" s="321"/>
      <c r="H6" s="321"/>
      <c r="I6" s="321"/>
      <c r="J6" s="321"/>
      <c r="K6" s="319"/>
    </row>
    <row r="7" s="1" customFormat="1" ht="15" customHeight="1">
      <c r="B7" s="322"/>
      <c r="C7" s="321" t="s">
        <v>2023</v>
      </c>
      <c r="D7" s="321"/>
      <c r="E7" s="321"/>
      <c r="F7" s="321"/>
      <c r="G7" s="321"/>
      <c r="H7" s="321"/>
      <c r="I7" s="321"/>
      <c r="J7" s="321"/>
      <c r="K7" s="319"/>
    </row>
    <row r="8" s="1" customFormat="1" ht="12.75" customHeight="1">
      <c r="B8" s="322"/>
      <c r="C8" s="321"/>
      <c r="D8" s="321"/>
      <c r="E8" s="321"/>
      <c r="F8" s="321"/>
      <c r="G8" s="321"/>
      <c r="H8" s="321"/>
      <c r="I8" s="321"/>
      <c r="J8" s="321"/>
      <c r="K8" s="319"/>
    </row>
    <row r="9" s="1" customFormat="1" ht="15" customHeight="1">
      <c r="B9" s="322"/>
      <c r="C9" s="321" t="s">
        <v>2024</v>
      </c>
      <c r="D9" s="321"/>
      <c r="E9" s="321"/>
      <c r="F9" s="321"/>
      <c r="G9" s="321"/>
      <c r="H9" s="321"/>
      <c r="I9" s="321"/>
      <c r="J9" s="321"/>
      <c r="K9" s="319"/>
    </row>
    <row r="10" s="1" customFormat="1" ht="15" customHeight="1">
      <c r="B10" s="322"/>
      <c r="C10" s="321"/>
      <c r="D10" s="321" t="s">
        <v>2025</v>
      </c>
      <c r="E10" s="321"/>
      <c r="F10" s="321"/>
      <c r="G10" s="321"/>
      <c r="H10" s="321"/>
      <c r="I10" s="321"/>
      <c r="J10" s="321"/>
      <c r="K10" s="319"/>
    </row>
    <row r="11" s="1" customFormat="1" ht="15" customHeight="1">
      <c r="B11" s="322"/>
      <c r="C11" s="323"/>
      <c r="D11" s="321" t="s">
        <v>2026</v>
      </c>
      <c r="E11" s="321"/>
      <c r="F11" s="321"/>
      <c r="G11" s="321"/>
      <c r="H11" s="321"/>
      <c r="I11" s="321"/>
      <c r="J11" s="321"/>
      <c r="K11" s="319"/>
    </row>
    <row r="12" s="1" customFormat="1" ht="15" customHeight="1">
      <c r="B12" s="322"/>
      <c r="C12" s="323"/>
      <c r="D12" s="321"/>
      <c r="E12" s="321"/>
      <c r="F12" s="321"/>
      <c r="G12" s="321"/>
      <c r="H12" s="321"/>
      <c r="I12" s="321"/>
      <c r="J12" s="321"/>
      <c r="K12" s="319"/>
    </row>
    <row r="13" s="1" customFormat="1" ht="15" customHeight="1">
      <c r="B13" s="322"/>
      <c r="C13" s="323"/>
      <c r="D13" s="324" t="s">
        <v>2027</v>
      </c>
      <c r="E13" s="321"/>
      <c r="F13" s="321"/>
      <c r="G13" s="321"/>
      <c r="H13" s="321"/>
      <c r="I13" s="321"/>
      <c r="J13" s="321"/>
      <c r="K13" s="319"/>
    </row>
    <row r="14" s="1" customFormat="1" ht="12.75" customHeight="1">
      <c r="B14" s="322"/>
      <c r="C14" s="323"/>
      <c r="D14" s="323"/>
      <c r="E14" s="323"/>
      <c r="F14" s="323"/>
      <c r="G14" s="323"/>
      <c r="H14" s="323"/>
      <c r="I14" s="323"/>
      <c r="J14" s="323"/>
      <c r="K14" s="319"/>
    </row>
    <row r="15" s="1" customFormat="1" ht="15" customHeight="1">
      <c r="B15" s="322"/>
      <c r="C15" s="323"/>
      <c r="D15" s="321" t="s">
        <v>2028</v>
      </c>
      <c r="E15" s="321"/>
      <c r="F15" s="321"/>
      <c r="G15" s="321"/>
      <c r="H15" s="321"/>
      <c r="I15" s="321"/>
      <c r="J15" s="321"/>
      <c r="K15" s="319"/>
    </row>
    <row r="16" s="1" customFormat="1" ht="15" customHeight="1">
      <c r="B16" s="322"/>
      <c r="C16" s="323"/>
      <c r="D16" s="321" t="s">
        <v>2029</v>
      </c>
      <c r="E16" s="321"/>
      <c r="F16" s="321"/>
      <c r="G16" s="321"/>
      <c r="H16" s="321"/>
      <c r="I16" s="321"/>
      <c r="J16" s="321"/>
      <c r="K16" s="319"/>
    </row>
    <row r="17" s="1" customFormat="1" ht="15" customHeight="1">
      <c r="B17" s="322"/>
      <c r="C17" s="323"/>
      <c r="D17" s="321" t="s">
        <v>2030</v>
      </c>
      <c r="E17" s="321"/>
      <c r="F17" s="321"/>
      <c r="G17" s="321"/>
      <c r="H17" s="321"/>
      <c r="I17" s="321"/>
      <c r="J17" s="321"/>
      <c r="K17" s="319"/>
    </row>
    <row r="18" s="1" customFormat="1" ht="15" customHeight="1">
      <c r="B18" s="322"/>
      <c r="C18" s="323"/>
      <c r="D18" s="323"/>
      <c r="E18" s="325" t="s">
        <v>85</v>
      </c>
      <c r="F18" s="321" t="s">
        <v>2031</v>
      </c>
      <c r="G18" s="321"/>
      <c r="H18" s="321"/>
      <c r="I18" s="321"/>
      <c r="J18" s="321"/>
      <c r="K18" s="319"/>
    </row>
    <row r="19" s="1" customFormat="1" ht="15" customHeight="1">
      <c r="B19" s="322"/>
      <c r="C19" s="323"/>
      <c r="D19" s="323"/>
      <c r="E19" s="325" t="s">
        <v>2032</v>
      </c>
      <c r="F19" s="321" t="s">
        <v>2033</v>
      </c>
      <c r="G19" s="321"/>
      <c r="H19" s="321"/>
      <c r="I19" s="321"/>
      <c r="J19" s="321"/>
      <c r="K19" s="319"/>
    </row>
    <row r="20" s="1" customFormat="1" ht="15" customHeight="1">
      <c r="B20" s="322"/>
      <c r="C20" s="323"/>
      <c r="D20" s="323"/>
      <c r="E20" s="325" t="s">
        <v>2034</v>
      </c>
      <c r="F20" s="321" t="s">
        <v>2035</v>
      </c>
      <c r="G20" s="321"/>
      <c r="H20" s="321"/>
      <c r="I20" s="321"/>
      <c r="J20" s="321"/>
      <c r="K20" s="319"/>
    </row>
    <row r="21" s="1" customFormat="1" ht="15" customHeight="1">
      <c r="B21" s="322"/>
      <c r="C21" s="323"/>
      <c r="D21" s="323"/>
      <c r="E21" s="325" t="s">
        <v>114</v>
      </c>
      <c r="F21" s="321" t="s">
        <v>2036</v>
      </c>
      <c r="G21" s="321"/>
      <c r="H21" s="321"/>
      <c r="I21" s="321"/>
      <c r="J21" s="321"/>
      <c r="K21" s="319"/>
    </row>
    <row r="22" s="1" customFormat="1" ht="15" customHeight="1">
      <c r="B22" s="322"/>
      <c r="C22" s="323"/>
      <c r="D22" s="323"/>
      <c r="E22" s="325" t="s">
        <v>1969</v>
      </c>
      <c r="F22" s="321" t="s">
        <v>2037</v>
      </c>
      <c r="G22" s="321"/>
      <c r="H22" s="321"/>
      <c r="I22" s="321"/>
      <c r="J22" s="321"/>
      <c r="K22" s="319"/>
    </row>
    <row r="23" s="1" customFormat="1" ht="15" customHeight="1">
      <c r="B23" s="322"/>
      <c r="C23" s="323"/>
      <c r="D23" s="323"/>
      <c r="E23" s="325" t="s">
        <v>91</v>
      </c>
      <c r="F23" s="321" t="s">
        <v>2038</v>
      </c>
      <c r="G23" s="321"/>
      <c r="H23" s="321"/>
      <c r="I23" s="321"/>
      <c r="J23" s="321"/>
      <c r="K23" s="319"/>
    </row>
    <row r="24" s="1" customFormat="1" ht="12.75" customHeight="1">
      <c r="B24" s="322"/>
      <c r="C24" s="323"/>
      <c r="D24" s="323"/>
      <c r="E24" s="323"/>
      <c r="F24" s="323"/>
      <c r="G24" s="323"/>
      <c r="H24" s="323"/>
      <c r="I24" s="323"/>
      <c r="J24" s="323"/>
      <c r="K24" s="319"/>
    </row>
    <row r="25" s="1" customFormat="1" ht="15" customHeight="1">
      <c r="B25" s="322"/>
      <c r="C25" s="321" t="s">
        <v>2039</v>
      </c>
      <c r="D25" s="321"/>
      <c r="E25" s="321"/>
      <c r="F25" s="321"/>
      <c r="G25" s="321"/>
      <c r="H25" s="321"/>
      <c r="I25" s="321"/>
      <c r="J25" s="321"/>
      <c r="K25" s="319"/>
    </row>
    <row r="26" s="1" customFormat="1" ht="15" customHeight="1">
      <c r="B26" s="322"/>
      <c r="C26" s="321" t="s">
        <v>2040</v>
      </c>
      <c r="D26" s="321"/>
      <c r="E26" s="321"/>
      <c r="F26" s="321"/>
      <c r="G26" s="321"/>
      <c r="H26" s="321"/>
      <c r="I26" s="321"/>
      <c r="J26" s="321"/>
      <c r="K26" s="319"/>
    </row>
    <row r="27" s="1" customFormat="1" ht="15" customHeight="1">
      <c r="B27" s="322"/>
      <c r="C27" s="321"/>
      <c r="D27" s="321" t="s">
        <v>2041</v>
      </c>
      <c r="E27" s="321"/>
      <c r="F27" s="321"/>
      <c r="G27" s="321"/>
      <c r="H27" s="321"/>
      <c r="I27" s="321"/>
      <c r="J27" s="321"/>
      <c r="K27" s="319"/>
    </row>
    <row r="28" s="1" customFormat="1" ht="15" customHeight="1">
      <c r="B28" s="322"/>
      <c r="C28" s="323"/>
      <c r="D28" s="321" t="s">
        <v>2042</v>
      </c>
      <c r="E28" s="321"/>
      <c r="F28" s="321"/>
      <c r="G28" s="321"/>
      <c r="H28" s="321"/>
      <c r="I28" s="321"/>
      <c r="J28" s="321"/>
      <c r="K28" s="319"/>
    </row>
    <row r="29" s="1" customFormat="1" ht="12.75" customHeight="1">
      <c r="B29" s="322"/>
      <c r="C29" s="323"/>
      <c r="D29" s="323"/>
      <c r="E29" s="323"/>
      <c r="F29" s="323"/>
      <c r="G29" s="323"/>
      <c r="H29" s="323"/>
      <c r="I29" s="323"/>
      <c r="J29" s="323"/>
      <c r="K29" s="319"/>
    </row>
    <row r="30" s="1" customFormat="1" ht="15" customHeight="1">
      <c r="B30" s="322"/>
      <c r="C30" s="323"/>
      <c r="D30" s="321" t="s">
        <v>2043</v>
      </c>
      <c r="E30" s="321"/>
      <c r="F30" s="321"/>
      <c r="G30" s="321"/>
      <c r="H30" s="321"/>
      <c r="I30" s="321"/>
      <c r="J30" s="321"/>
      <c r="K30" s="319"/>
    </row>
    <row r="31" s="1" customFormat="1" ht="15" customHeight="1">
      <c r="B31" s="322"/>
      <c r="C31" s="323"/>
      <c r="D31" s="321" t="s">
        <v>2044</v>
      </c>
      <c r="E31" s="321"/>
      <c r="F31" s="321"/>
      <c r="G31" s="321"/>
      <c r="H31" s="321"/>
      <c r="I31" s="321"/>
      <c r="J31" s="321"/>
      <c r="K31" s="319"/>
    </row>
    <row r="32" s="1" customFormat="1" ht="12.75" customHeight="1">
      <c r="B32" s="322"/>
      <c r="C32" s="323"/>
      <c r="D32" s="323"/>
      <c r="E32" s="323"/>
      <c r="F32" s="323"/>
      <c r="G32" s="323"/>
      <c r="H32" s="323"/>
      <c r="I32" s="323"/>
      <c r="J32" s="323"/>
      <c r="K32" s="319"/>
    </row>
    <row r="33" s="1" customFormat="1" ht="15" customHeight="1">
      <c r="B33" s="322"/>
      <c r="C33" s="323"/>
      <c r="D33" s="321" t="s">
        <v>2045</v>
      </c>
      <c r="E33" s="321"/>
      <c r="F33" s="321"/>
      <c r="G33" s="321"/>
      <c r="H33" s="321"/>
      <c r="I33" s="321"/>
      <c r="J33" s="321"/>
      <c r="K33" s="319"/>
    </row>
    <row r="34" s="1" customFormat="1" ht="15" customHeight="1">
      <c r="B34" s="322"/>
      <c r="C34" s="323"/>
      <c r="D34" s="321" t="s">
        <v>2046</v>
      </c>
      <c r="E34" s="321"/>
      <c r="F34" s="321"/>
      <c r="G34" s="321"/>
      <c r="H34" s="321"/>
      <c r="I34" s="321"/>
      <c r="J34" s="321"/>
      <c r="K34" s="319"/>
    </row>
    <row r="35" s="1" customFormat="1" ht="15" customHeight="1">
      <c r="B35" s="322"/>
      <c r="C35" s="323"/>
      <c r="D35" s="321" t="s">
        <v>2047</v>
      </c>
      <c r="E35" s="321"/>
      <c r="F35" s="321"/>
      <c r="G35" s="321"/>
      <c r="H35" s="321"/>
      <c r="I35" s="321"/>
      <c r="J35" s="321"/>
      <c r="K35" s="319"/>
    </row>
    <row r="36" s="1" customFormat="1" ht="15" customHeight="1">
      <c r="B36" s="322"/>
      <c r="C36" s="323"/>
      <c r="D36" s="321"/>
      <c r="E36" s="324" t="s">
        <v>150</v>
      </c>
      <c r="F36" s="321"/>
      <c r="G36" s="321" t="s">
        <v>2048</v>
      </c>
      <c r="H36" s="321"/>
      <c r="I36" s="321"/>
      <c r="J36" s="321"/>
      <c r="K36" s="319"/>
    </row>
    <row r="37" s="1" customFormat="1" ht="30.75" customHeight="1">
      <c r="B37" s="322"/>
      <c r="C37" s="323"/>
      <c r="D37" s="321"/>
      <c r="E37" s="324" t="s">
        <v>2049</v>
      </c>
      <c r="F37" s="321"/>
      <c r="G37" s="321" t="s">
        <v>2050</v>
      </c>
      <c r="H37" s="321"/>
      <c r="I37" s="321"/>
      <c r="J37" s="321"/>
      <c r="K37" s="319"/>
    </row>
    <row r="38" s="1" customFormat="1" ht="15" customHeight="1">
      <c r="B38" s="322"/>
      <c r="C38" s="323"/>
      <c r="D38" s="321"/>
      <c r="E38" s="324" t="s">
        <v>61</v>
      </c>
      <c r="F38" s="321"/>
      <c r="G38" s="321" t="s">
        <v>2051</v>
      </c>
      <c r="H38" s="321"/>
      <c r="I38" s="321"/>
      <c r="J38" s="321"/>
      <c r="K38" s="319"/>
    </row>
    <row r="39" s="1" customFormat="1" ht="15" customHeight="1">
      <c r="B39" s="322"/>
      <c r="C39" s="323"/>
      <c r="D39" s="321"/>
      <c r="E39" s="324" t="s">
        <v>62</v>
      </c>
      <c r="F39" s="321"/>
      <c r="G39" s="321" t="s">
        <v>2052</v>
      </c>
      <c r="H39" s="321"/>
      <c r="I39" s="321"/>
      <c r="J39" s="321"/>
      <c r="K39" s="319"/>
    </row>
    <row r="40" s="1" customFormat="1" ht="15" customHeight="1">
      <c r="B40" s="322"/>
      <c r="C40" s="323"/>
      <c r="D40" s="321"/>
      <c r="E40" s="324" t="s">
        <v>151</v>
      </c>
      <c r="F40" s="321"/>
      <c r="G40" s="321" t="s">
        <v>2053</v>
      </c>
      <c r="H40" s="321"/>
      <c r="I40" s="321"/>
      <c r="J40" s="321"/>
      <c r="K40" s="319"/>
    </row>
    <row r="41" s="1" customFormat="1" ht="15" customHeight="1">
      <c r="B41" s="322"/>
      <c r="C41" s="323"/>
      <c r="D41" s="321"/>
      <c r="E41" s="324" t="s">
        <v>152</v>
      </c>
      <c r="F41" s="321"/>
      <c r="G41" s="321" t="s">
        <v>2054</v>
      </c>
      <c r="H41" s="321"/>
      <c r="I41" s="321"/>
      <c r="J41" s="321"/>
      <c r="K41" s="319"/>
    </row>
    <row r="42" s="1" customFormat="1" ht="15" customHeight="1">
      <c r="B42" s="322"/>
      <c r="C42" s="323"/>
      <c r="D42" s="321"/>
      <c r="E42" s="324" t="s">
        <v>2055</v>
      </c>
      <c r="F42" s="321"/>
      <c r="G42" s="321" t="s">
        <v>2056</v>
      </c>
      <c r="H42" s="321"/>
      <c r="I42" s="321"/>
      <c r="J42" s="321"/>
      <c r="K42" s="319"/>
    </row>
    <row r="43" s="1" customFormat="1" ht="15" customHeight="1">
      <c r="B43" s="322"/>
      <c r="C43" s="323"/>
      <c r="D43" s="321"/>
      <c r="E43" s="324"/>
      <c r="F43" s="321"/>
      <c r="G43" s="321" t="s">
        <v>2057</v>
      </c>
      <c r="H43" s="321"/>
      <c r="I43" s="321"/>
      <c r="J43" s="321"/>
      <c r="K43" s="319"/>
    </row>
    <row r="44" s="1" customFormat="1" ht="15" customHeight="1">
      <c r="B44" s="322"/>
      <c r="C44" s="323"/>
      <c r="D44" s="321"/>
      <c r="E44" s="324" t="s">
        <v>2058</v>
      </c>
      <c r="F44" s="321"/>
      <c r="G44" s="321" t="s">
        <v>2059</v>
      </c>
      <c r="H44" s="321"/>
      <c r="I44" s="321"/>
      <c r="J44" s="321"/>
      <c r="K44" s="319"/>
    </row>
    <row r="45" s="1" customFormat="1" ht="15" customHeight="1">
      <c r="B45" s="322"/>
      <c r="C45" s="323"/>
      <c r="D45" s="321"/>
      <c r="E45" s="324" t="s">
        <v>154</v>
      </c>
      <c r="F45" s="321"/>
      <c r="G45" s="321" t="s">
        <v>2060</v>
      </c>
      <c r="H45" s="321"/>
      <c r="I45" s="321"/>
      <c r="J45" s="321"/>
      <c r="K45" s="319"/>
    </row>
    <row r="46" s="1" customFormat="1" ht="12.75" customHeight="1">
      <c r="B46" s="322"/>
      <c r="C46" s="323"/>
      <c r="D46" s="321"/>
      <c r="E46" s="321"/>
      <c r="F46" s="321"/>
      <c r="G46" s="321"/>
      <c r="H46" s="321"/>
      <c r="I46" s="321"/>
      <c r="J46" s="321"/>
      <c r="K46" s="319"/>
    </row>
    <row r="47" s="1" customFormat="1" ht="15" customHeight="1">
      <c r="B47" s="322"/>
      <c r="C47" s="323"/>
      <c r="D47" s="321" t="s">
        <v>2061</v>
      </c>
      <c r="E47" s="321"/>
      <c r="F47" s="321"/>
      <c r="G47" s="321"/>
      <c r="H47" s="321"/>
      <c r="I47" s="321"/>
      <c r="J47" s="321"/>
      <c r="K47" s="319"/>
    </row>
    <row r="48" s="1" customFormat="1" ht="15" customHeight="1">
      <c r="B48" s="322"/>
      <c r="C48" s="323"/>
      <c r="D48" s="323"/>
      <c r="E48" s="321" t="s">
        <v>2062</v>
      </c>
      <c r="F48" s="321"/>
      <c r="G48" s="321"/>
      <c r="H48" s="321"/>
      <c r="I48" s="321"/>
      <c r="J48" s="321"/>
      <c r="K48" s="319"/>
    </row>
    <row r="49" s="1" customFormat="1" ht="15" customHeight="1">
      <c r="B49" s="322"/>
      <c r="C49" s="323"/>
      <c r="D49" s="323"/>
      <c r="E49" s="321" t="s">
        <v>2063</v>
      </c>
      <c r="F49" s="321"/>
      <c r="G49" s="321"/>
      <c r="H49" s="321"/>
      <c r="I49" s="321"/>
      <c r="J49" s="321"/>
      <c r="K49" s="319"/>
    </row>
    <row r="50" s="1" customFormat="1" ht="15" customHeight="1">
      <c r="B50" s="322"/>
      <c r="C50" s="323"/>
      <c r="D50" s="323"/>
      <c r="E50" s="321" t="s">
        <v>2064</v>
      </c>
      <c r="F50" s="321"/>
      <c r="G50" s="321"/>
      <c r="H50" s="321"/>
      <c r="I50" s="321"/>
      <c r="J50" s="321"/>
      <c r="K50" s="319"/>
    </row>
    <row r="51" s="1" customFormat="1" ht="15" customHeight="1">
      <c r="B51" s="322"/>
      <c r="C51" s="323"/>
      <c r="D51" s="321" t="s">
        <v>2065</v>
      </c>
      <c r="E51" s="321"/>
      <c r="F51" s="321"/>
      <c r="G51" s="321"/>
      <c r="H51" s="321"/>
      <c r="I51" s="321"/>
      <c r="J51" s="321"/>
      <c r="K51" s="319"/>
    </row>
    <row r="52" s="1" customFormat="1" ht="25.5" customHeight="1">
      <c r="B52" s="317"/>
      <c r="C52" s="318" t="s">
        <v>2066</v>
      </c>
      <c r="D52" s="318"/>
      <c r="E52" s="318"/>
      <c r="F52" s="318"/>
      <c r="G52" s="318"/>
      <c r="H52" s="318"/>
      <c r="I52" s="318"/>
      <c r="J52" s="318"/>
      <c r="K52" s="319"/>
    </row>
    <row r="53" s="1" customFormat="1" ht="5.25" customHeight="1">
      <c r="B53" s="317"/>
      <c r="C53" s="320"/>
      <c r="D53" s="320"/>
      <c r="E53" s="320"/>
      <c r="F53" s="320"/>
      <c r="G53" s="320"/>
      <c r="H53" s="320"/>
      <c r="I53" s="320"/>
      <c r="J53" s="320"/>
      <c r="K53" s="319"/>
    </row>
    <row r="54" s="1" customFormat="1" ht="15" customHeight="1">
      <c r="B54" s="317"/>
      <c r="C54" s="321" t="s">
        <v>2067</v>
      </c>
      <c r="D54" s="321"/>
      <c r="E54" s="321"/>
      <c r="F54" s="321"/>
      <c r="G54" s="321"/>
      <c r="H54" s="321"/>
      <c r="I54" s="321"/>
      <c r="J54" s="321"/>
      <c r="K54" s="319"/>
    </row>
    <row r="55" s="1" customFormat="1" ht="15" customHeight="1">
      <c r="B55" s="317"/>
      <c r="C55" s="321" t="s">
        <v>2068</v>
      </c>
      <c r="D55" s="321"/>
      <c r="E55" s="321"/>
      <c r="F55" s="321"/>
      <c r="G55" s="321"/>
      <c r="H55" s="321"/>
      <c r="I55" s="321"/>
      <c r="J55" s="321"/>
      <c r="K55" s="319"/>
    </row>
    <row r="56" s="1" customFormat="1" ht="12.75" customHeight="1">
      <c r="B56" s="317"/>
      <c r="C56" s="321"/>
      <c r="D56" s="321"/>
      <c r="E56" s="321"/>
      <c r="F56" s="321"/>
      <c r="G56" s="321"/>
      <c r="H56" s="321"/>
      <c r="I56" s="321"/>
      <c r="J56" s="321"/>
      <c r="K56" s="319"/>
    </row>
    <row r="57" s="1" customFormat="1" ht="15" customHeight="1">
      <c r="B57" s="317"/>
      <c r="C57" s="321" t="s">
        <v>2069</v>
      </c>
      <c r="D57" s="321"/>
      <c r="E57" s="321"/>
      <c r="F57" s="321"/>
      <c r="G57" s="321"/>
      <c r="H57" s="321"/>
      <c r="I57" s="321"/>
      <c r="J57" s="321"/>
      <c r="K57" s="319"/>
    </row>
    <row r="58" s="1" customFormat="1" ht="15" customHeight="1">
      <c r="B58" s="317"/>
      <c r="C58" s="323"/>
      <c r="D58" s="321" t="s">
        <v>2070</v>
      </c>
      <c r="E58" s="321"/>
      <c r="F58" s="321"/>
      <c r="G58" s="321"/>
      <c r="H58" s="321"/>
      <c r="I58" s="321"/>
      <c r="J58" s="321"/>
      <c r="K58" s="319"/>
    </row>
    <row r="59" s="1" customFormat="1" ht="15" customHeight="1">
      <c r="B59" s="317"/>
      <c r="C59" s="323"/>
      <c r="D59" s="321" t="s">
        <v>2071</v>
      </c>
      <c r="E59" s="321"/>
      <c r="F59" s="321"/>
      <c r="G59" s="321"/>
      <c r="H59" s="321"/>
      <c r="I59" s="321"/>
      <c r="J59" s="321"/>
      <c r="K59" s="319"/>
    </row>
    <row r="60" s="1" customFormat="1" ht="15" customHeight="1">
      <c r="B60" s="317"/>
      <c r="C60" s="323"/>
      <c r="D60" s="321" t="s">
        <v>2072</v>
      </c>
      <c r="E60" s="321"/>
      <c r="F60" s="321"/>
      <c r="G60" s="321"/>
      <c r="H60" s="321"/>
      <c r="I60" s="321"/>
      <c r="J60" s="321"/>
      <c r="K60" s="319"/>
    </row>
    <row r="61" s="1" customFormat="1" ht="15" customHeight="1">
      <c r="B61" s="317"/>
      <c r="C61" s="323"/>
      <c r="D61" s="321" t="s">
        <v>2073</v>
      </c>
      <c r="E61" s="321"/>
      <c r="F61" s="321"/>
      <c r="G61" s="321"/>
      <c r="H61" s="321"/>
      <c r="I61" s="321"/>
      <c r="J61" s="321"/>
      <c r="K61" s="319"/>
    </row>
    <row r="62" s="1" customFormat="1" ht="15" customHeight="1">
      <c r="B62" s="317"/>
      <c r="C62" s="323"/>
      <c r="D62" s="326" t="s">
        <v>2074</v>
      </c>
      <c r="E62" s="326"/>
      <c r="F62" s="326"/>
      <c r="G62" s="326"/>
      <c r="H62" s="326"/>
      <c r="I62" s="326"/>
      <c r="J62" s="326"/>
      <c r="K62" s="319"/>
    </row>
    <row r="63" s="1" customFormat="1" ht="15" customHeight="1">
      <c r="B63" s="317"/>
      <c r="C63" s="323"/>
      <c r="D63" s="321" t="s">
        <v>2075</v>
      </c>
      <c r="E63" s="321"/>
      <c r="F63" s="321"/>
      <c r="G63" s="321"/>
      <c r="H63" s="321"/>
      <c r="I63" s="321"/>
      <c r="J63" s="321"/>
      <c r="K63" s="319"/>
    </row>
    <row r="64" s="1" customFormat="1" ht="12.75" customHeight="1">
      <c r="B64" s="317"/>
      <c r="C64" s="323"/>
      <c r="D64" s="323"/>
      <c r="E64" s="327"/>
      <c r="F64" s="323"/>
      <c r="G64" s="323"/>
      <c r="H64" s="323"/>
      <c r="I64" s="323"/>
      <c r="J64" s="323"/>
      <c r="K64" s="319"/>
    </row>
    <row r="65" s="1" customFormat="1" ht="15" customHeight="1">
      <c r="B65" s="317"/>
      <c r="C65" s="323"/>
      <c r="D65" s="321" t="s">
        <v>2076</v>
      </c>
      <c r="E65" s="321"/>
      <c r="F65" s="321"/>
      <c r="G65" s="321"/>
      <c r="H65" s="321"/>
      <c r="I65" s="321"/>
      <c r="J65" s="321"/>
      <c r="K65" s="319"/>
    </row>
    <row r="66" s="1" customFormat="1" ht="15" customHeight="1">
      <c r="B66" s="317"/>
      <c r="C66" s="323"/>
      <c r="D66" s="326" t="s">
        <v>2077</v>
      </c>
      <c r="E66" s="326"/>
      <c r="F66" s="326"/>
      <c r="G66" s="326"/>
      <c r="H66" s="326"/>
      <c r="I66" s="326"/>
      <c r="J66" s="326"/>
      <c r="K66" s="319"/>
    </row>
    <row r="67" s="1" customFormat="1" ht="15" customHeight="1">
      <c r="B67" s="317"/>
      <c r="C67" s="323"/>
      <c r="D67" s="321" t="s">
        <v>2078</v>
      </c>
      <c r="E67" s="321"/>
      <c r="F67" s="321"/>
      <c r="G67" s="321"/>
      <c r="H67" s="321"/>
      <c r="I67" s="321"/>
      <c r="J67" s="321"/>
      <c r="K67" s="319"/>
    </row>
    <row r="68" s="1" customFormat="1" ht="15" customHeight="1">
      <c r="B68" s="317"/>
      <c r="C68" s="323"/>
      <c r="D68" s="321" t="s">
        <v>2079</v>
      </c>
      <c r="E68" s="321"/>
      <c r="F68" s="321"/>
      <c r="G68" s="321"/>
      <c r="H68" s="321"/>
      <c r="I68" s="321"/>
      <c r="J68" s="321"/>
      <c r="K68" s="319"/>
    </row>
    <row r="69" s="1" customFormat="1" ht="15" customHeight="1">
      <c r="B69" s="317"/>
      <c r="C69" s="323"/>
      <c r="D69" s="321" t="s">
        <v>2080</v>
      </c>
      <c r="E69" s="321"/>
      <c r="F69" s="321"/>
      <c r="G69" s="321"/>
      <c r="H69" s="321"/>
      <c r="I69" s="321"/>
      <c r="J69" s="321"/>
      <c r="K69" s="319"/>
    </row>
    <row r="70" s="1" customFormat="1" ht="15" customHeight="1">
      <c r="B70" s="317"/>
      <c r="C70" s="323"/>
      <c r="D70" s="321" t="s">
        <v>2081</v>
      </c>
      <c r="E70" s="321"/>
      <c r="F70" s="321"/>
      <c r="G70" s="321"/>
      <c r="H70" s="321"/>
      <c r="I70" s="321"/>
      <c r="J70" s="321"/>
      <c r="K70" s="319"/>
    </row>
    <row r="71" s="1" customFormat="1" ht="12.75" customHeight="1">
      <c r="B71" s="328"/>
      <c r="C71" s="329"/>
      <c r="D71" s="329"/>
      <c r="E71" s="329"/>
      <c r="F71" s="329"/>
      <c r="G71" s="329"/>
      <c r="H71" s="329"/>
      <c r="I71" s="329"/>
      <c r="J71" s="329"/>
      <c r="K71" s="330"/>
    </row>
    <row r="72" s="1" customFormat="1" ht="18.75" customHeight="1">
      <c r="B72" s="331"/>
      <c r="C72" s="331"/>
      <c r="D72" s="331"/>
      <c r="E72" s="331"/>
      <c r="F72" s="331"/>
      <c r="G72" s="331"/>
      <c r="H72" s="331"/>
      <c r="I72" s="331"/>
      <c r="J72" s="331"/>
      <c r="K72" s="332"/>
    </row>
    <row r="73" s="1" customFormat="1" ht="18.75" customHeight="1">
      <c r="B73" s="332"/>
      <c r="C73" s="332"/>
      <c r="D73" s="332"/>
      <c r="E73" s="332"/>
      <c r="F73" s="332"/>
      <c r="G73" s="332"/>
      <c r="H73" s="332"/>
      <c r="I73" s="332"/>
      <c r="J73" s="332"/>
      <c r="K73" s="332"/>
    </row>
    <row r="74" s="1" customFormat="1" ht="7.5" customHeight="1">
      <c r="B74" s="333"/>
      <c r="C74" s="334"/>
      <c r="D74" s="334"/>
      <c r="E74" s="334"/>
      <c r="F74" s="334"/>
      <c r="G74" s="334"/>
      <c r="H74" s="334"/>
      <c r="I74" s="334"/>
      <c r="J74" s="334"/>
      <c r="K74" s="335"/>
    </row>
    <row r="75" s="1" customFormat="1" ht="45" customHeight="1">
      <c r="B75" s="336"/>
      <c r="C75" s="337" t="s">
        <v>2082</v>
      </c>
      <c r="D75" s="337"/>
      <c r="E75" s="337"/>
      <c r="F75" s="337"/>
      <c r="G75" s="337"/>
      <c r="H75" s="337"/>
      <c r="I75" s="337"/>
      <c r="J75" s="337"/>
      <c r="K75" s="338"/>
    </row>
    <row r="76" s="1" customFormat="1" ht="17.25" customHeight="1">
      <c r="B76" s="336"/>
      <c r="C76" s="339" t="s">
        <v>2083</v>
      </c>
      <c r="D76" s="339"/>
      <c r="E76" s="339"/>
      <c r="F76" s="339" t="s">
        <v>2084</v>
      </c>
      <c r="G76" s="340"/>
      <c r="H76" s="339" t="s">
        <v>62</v>
      </c>
      <c r="I76" s="339" t="s">
        <v>65</v>
      </c>
      <c r="J76" s="339" t="s">
        <v>2085</v>
      </c>
      <c r="K76" s="338"/>
    </row>
    <row r="77" s="1" customFormat="1" ht="17.25" customHeight="1">
      <c r="B77" s="336"/>
      <c r="C77" s="341" t="s">
        <v>2086</v>
      </c>
      <c r="D77" s="341"/>
      <c r="E77" s="341"/>
      <c r="F77" s="342" t="s">
        <v>2087</v>
      </c>
      <c r="G77" s="343"/>
      <c r="H77" s="341"/>
      <c r="I77" s="341"/>
      <c r="J77" s="341" t="s">
        <v>2088</v>
      </c>
      <c r="K77" s="338"/>
    </row>
    <row r="78" s="1" customFormat="1" ht="5.25" customHeight="1">
      <c r="B78" s="336"/>
      <c r="C78" s="344"/>
      <c r="D78" s="344"/>
      <c r="E78" s="344"/>
      <c r="F78" s="344"/>
      <c r="G78" s="345"/>
      <c r="H78" s="344"/>
      <c r="I78" s="344"/>
      <c r="J78" s="344"/>
      <c r="K78" s="338"/>
    </row>
    <row r="79" s="1" customFormat="1" ht="15" customHeight="1">
      <c r="B79" s="336"/>
      <c r="C79" s="324" t="s">
        <v>61</v>
      </c>
      <c r="D79" s="344"/>
      <c r="E79" s="344"/>
      <c r="F79" s="346" t="s">
        <v>2089</v>
      </c>
      <c r="G79" s="345"/>
      <c r="H79" s="324" t="s">
        <v>2090</v>
      </c>
      <c r="I79" s="324" t="s">
        <v>2091</v>
      </c>
      <c r="J79" s="324">
        <v>20</v>
      </c>
      <c r="K79" s="338"/>
    </row>
    <row r="80" s="1" customFormat="1" ht="15" customHeight="1">
      <c r="B80" s="336"/>
      <c r="C80" s="324" t="s">
        <v>2092</v>
      </c>
      <c r="D80" s="324"/>
      <c r="E80" s="324"/>
      <c r="F80" s="346" t="s">
        <v>2089</v>
      </c>
      <c r="G80" s="345"/>
      <c r="H80" s="324" t="s">
        <v>2093</v>
      </c>
      <c r="I80" s="324" t="s">
        <v>2091</v>
      </c>
      <c r="J80" s="324">
        <v>120</v>
      </c>
      <c r="K80" s="338"/>
    </row>
    <row r="81" s="1" customFormat="1" ht="15" customHeight="1">
      <c r="B81" s="347"/>
      <c r="C81" s="324" t="s">
        <v>2094</v>
      </c>
      <c r="D81" s="324"/>
      <c r="E81" s="324"/>
      <c r="F81" s="346" t="s">
        <v>2095</v>
      </c>
      <c r="G81" s="345"/>
      <c r="H81" s="324" t="s">
        <v>2096</v>
      </c>
      <c r="I81" s="324" t="s">
        <v>2091</v>
      </c>
      <c r="J81" s="324">
        <v>50</v>
      </c>
      <c r="K81" s="338"/>
    </row>
    <row r="82" s="1" customFormat="1" ht="15" customHeight="1">
      <c r="B82" s="347"/>
      <c r="C82" s="324" t="s">
        <v>2097</v>
      </c>
      <c r="D82" s="324"/>
      <c r="E82" s="324"/>
      <c r="F82" s="346" t="s">
        <v>2089</v>
      </c>
      <c r="G82" s="345"/>
      <c r="H82" s="324" t="s">
        <v>2098</v>
      </c>
      <c r="I82" s="324" t="s">
        <v>2099</v>
      </c>
      <c r="J82" s="324"/>
      <c r="K82" s="338"/>
    </row>
    <row r="83" s="1" customFormat="1" ht="15" customHeight="1">
      <c r="B83" s="347"/>
      <c r="C83" s="348" t="s">
        <v>2100</v>
      </c>
      <c r="D83" s="348"/>
      <c r="E83" s="348"/>
      <c r="F83" s="349" t="s">
        <v>2095</v>
      </c>
      <c r="G83" s="348"/>
      <c r="H83" s="348" t="s">
        <v>2101</v>
      </c>
      <c r="I83" s="348" t="s">
        <v>2091</v>
      </c>
      <c r="J83" s="348">
        <v>15</v>
      </c>
      <c r="K83" s="338"/>
    </row>
    <row r="84" s="1" customFormat="1" ht="15" customHeight="1">
      <c r="B84" s="347"/>
      <c r="C84" s="348" t="s">
        <v>2102</v>
      </c>
      <c r="D84" s="348"/>
      <c r="E84" s="348"/>
      <c r="F84" s="349" t="s">
        <v>2095</v>
      </c>
      <c r="G84" s="348"/>
      <c r="H84" s="348" t="s">
        <v>2103</v>
      </c>
      <c r="I84" s="348" t="s">
        <v>2091</v>
      </c>
      <c r="J84" s="348">
        <v>15</v>
      </c>
      <c r="K84" s="338"/>
    </row>
    <row r="85" s="1" customFormat="1" ht="15" customHeight="1">
      <c r="B85" s="347"/>
      <c r="C85" s="348" t="s">
        <v>2104</v>
      </c>
      <c r="D85" s="348"/>
      <c r="E85" s="348"/>
      <c r="F85" s="349" t="s">
        <v>2095</v>
      </c>
      <c r="G85" s="348"/>
      <c r="H85" s="348" t="s">
        <v>2105</v>
      </c>
      <c r="I85" s="348" t="s">
        <v>2091</v>
      </c>
      <c r="J85" s="348">
        <v>20</v>
      </c>
      <c r="K85" s="338"/>
    </row>
    <row r="86" s="1" customFormat="1" ht="15" customHeight="1">
      <c r="B86" s="347"/>
      <c r="C86" s="348" t="s">
        <v>2106</v>
      </c>
      <c r="D86" s="348"/>
      <c r="E86" s="348"/>
      <c r="F86" s="349" t="s">
        <v>2095</v>
      </c>
      <c r="G86" s="348"/>
      <c r="H86" s="348" t="s">
        <v>2107</v>
      </c>
      <c r="I86" s="348" t="s">
        <v>2091</v>
      </c>
      <c r="J86" s="348">
        <v>20</v>
      </c>
      <c r="K86" s="338"/>
    </row>
    <row r="87" s="1" customFormat="1" ht="15" customHeight="1">
      <c r="B87" s="347"/>
      <c r="C87" s="324" t="s">
        <v>2108</v>
      </c>
      <c r="D87" s="324"/>
      <c r="E87" s="324"/>
      <c r="F87" s="346" t="s">
        <v>2095</v>
      </c>
      <c r="G87" s="345"/>
      <c r="H87" s="324" t="s">
        <v>2109</v>
      </c>
      <c r="I87" s="324" t="s">
        <v>2091</v>
      </c>
      <c r="J87" s="324">
        <v>50</v>
      </c>
      <c r="K87" s="338"/>
    </row>
    <row r="88" s="1" customFormat="1" ht="15" customHeight="1">
      <c r="B88" s="347"/>
      <c r="C88" s="324" t="s">
        <v>2110</v>
      </c>
      <c r="D88" s="324"/>
      <c r="E88" s="324"/>
      <c r="F88" s="346" t="s">
        <v>2095</v>
      </c>
      <c r="G88" s="345"/>
      <c r="H88" s="324" t="s">
        <v>2111</v>
      </c>
      <c r="I88" s="324" t="s">
        <v>2091</v>
      </c>
      <c r="J88" s="324">
        <v>20</v>
      </c>
      <c r="K88" s="338"/>
    </row>
    <row r="89" s="1" customFormat="1" ht="15" customHeight="1">
      <c r="B89" s="347"/>
      <c r="C89" s="324" t="s">
        <v>2112</v>
      </c>
      <c r="D89" s="324"/>
      <c r="E89" s="324"/>
      <c r="F89" s="346" t="s">
        <v>2095</v>
      </c>
      <c r="G89" s="345"/>
      <c r="H89" s="324" t="s">
        <v>2113</v>
      </c>
      <c r="I89" s="324" t="s">
        <v>2091</v>
      </c>
      <c r="J89" s="324">
        <v>20</v>
      </c>
      <c r="K89" s="338"/>
    </row>
    <row r="90" s="1" customFormat="1" ht="15" customHeight="1">
      <c r="B90" s="347"/>
      <c r="C90" s="324" t="s">
        <v>2114</v>
      </c>
      <c r="D90" s="324"/>
      <c r="E90" s="324"/>
      <c r="F90" s="346" t="s">
        <v>2095</v>
      </c>
      <c r="G90" s="345"/>
      <c r="H90" s="324" t="s">
        <v>2115</v>
      </c>
      <c r="I90" s="324" t="s">
        <v>2091</v>
      </c>
      <c r="J90" s="324">
        <v>50</v>
      </c>
      <c r="K90" s="338"/>
    </row>
    <row r="91" s="1" customFormat="1" ht="15" customHeight="1">
      <c r="B91" s="347"/>
      <c r="C91" s="324" t="s">
        <v>2116</v>
      </c>
      <c r="D91" s="324"/>
      <c r="E91" s="324"/>
      <c r="F91" s="346" t="s">
        <v>2095</v>
      </c>
      <c r="G91" s="345"/>
      <c r="H91" s="324" t="s">
        <v>2116</v>
      </c>
      <c r="I91" s="324" t="s">
        <v>2091</v>
      </c>
      <c r="J91" s="324">
        <v>50</v>
      </c>
      <c r="K91" s="338"/>
    </row>
    <row r="92" s="1" customFormat="1" ht="15" customHeight="1">
      <c r="B92" s="347"/>
      <c r="C92" s="324" t="s">
        <v>2117</v>
      </c>
      <c r="D92" s="324"/>
      <c r="E92" s="324"/>
      <c r="F92" s="346" t="s">
        <v>2095</v>
      </c>
      <c r="G92" s="345"/>
      <c r="H92" s="324" t="s">
        <v>2118</v>
      </c>
      <c r="I92" s="324" t="s">
        <v>2091</v>
      </c>
      <c r="J92" s="324">
        <v>255</v>
      </c>
      <c r="K92" s="338"/>
    </row>
    <row r="93" s="1" customFormat="1" ht="15" customHeight="1">
      <c r="B93" s="347"/>
      <c r="C93" s="324" t="s">
        <v>2119</v>
      </c>
      <c r="D93" s="324"/>
      <c r="E93" s="324"/>
      <c r="F93" s="346" t="s">
        <v>2089</v>
      </c>
      <c r="G93" s="345"/>
      <c r="H93" s="324" t="s">
        <v>2120</v>
      </c>
      <c r="I93" s="324" t="s">
        <v>2121</v>
      </c>
      <c r="J93" s="324"/>
      <c r="K93" s="338"/>
    </row>
    <row r="94" s="1" customFormat="1" ht="15" customHeight="1">
      <c r="B94" s="347"/>
      <c r="C94" s="324" t="s">
        <v>2122</v>
      </c>
      <c r="D94" s="324"/>
      <c r="E94" s="324"/>
      <c r="F94" s="346" t="s">
        <v>2089</v>
      </c>
      <c r="G94" s="345"/>
      <c r="H94" s="324" t="s">
        <v>2123</v>
      </c>
      <c r="I94" s="324" t="s">
        <v>2124</v>
      </c>
      <c r="J94" s="324"/>
      <c r="K94" s="338"/>
    </row>
    <row r="95" s="1" customFormat="1" ht="15" customHeight="1">
      <c r="B95" s="347"/>
      <c r="C95" s="324" t="s">
        <v>2125</v>
      </c>
      <c r="D95" s="324"/>
      <c r="E95" s="324"/>
      <c r="F95" s="346" t="s">
        <v>2089</v>
      </c>
      <c r="G95" s="345"/>
      <c r="H95" s="324" t="s">
        <v>2125</v>
      </c>
      <c r="I95" s="324" t="s">
        <v>2124</v>
      </c>
      <c r="J95" s="324"/>
      <c r="K95" s="338"/>
    </row>
    <row r="96" s="1" customFormat="1" ht="15" customHeight="1">
      <c r="B96" s="347"/>
      <c r="C96" s="324" t="s">
        <v>46</v>
      </c>
      <c r="D96" s="324"/>
      <c r="E96" s="324"/>
      <c r="F96" s="346" t="s">
        <v>2089</v>
      </c>
      <c r="G96" s="345"/>
      <c r="H96" s="324" t="s">
        <v>2126</v>
      </c>
      <c r="I96" s="324" t="s">
        <v>2124</v>
      </c>
      <c r="J96" s="324"/>
      <c r="K96" s="338"/>
    </row>
    <row r="97" s="1" customFormat="1" ht="15" customHeight="1">
      <c r="B97" s="347"/>
      <c r="C97" s="324" t="s">
        <v>56</v>
      </c>
      <c r="D97" s="324"/>
      <c r="E97" s="324"/>
      <c r="F97" s="346" t="s">
        <v>2089</v>
      </c>
      <c r="G97" s="345"/>
      <c r="H97" s="324" t="s">
        <v>2127</v>
      </c>
      <c r="I97" s="324" t="s">
        <v>2124</v>
      </c>
      <c r="J97" s="324"/>
      <c r="K97" s="338"/>
    </row>
    <row r="98" s="1" customFormat="1" ht="15" customHeight="1">
      <c r="B98" s="350"/>
      <c r="C98" s="351"/>
      <c r="D98" s="351"/>
      <c r="E98" s="351"/>
      <c r="F98" s="351"/>
      <c r="G98" s="351"/>
      <c r="H98" s="351"/>
      <c r="I98" s="351"/>
      <c r="J98" s="351"/>
      <c r="K98" s="352"/>
    </row>
    <row r="99" s="1" customFormat="1" ht="18.75" customHeight="1">
      <c r="B99" s="353"/>
      <c r="C99" s="354"/>
      <c r="D99" s="354"/>
      <c r="E99" s="354"/>
      <c r="F99" s="354"/>
      <c r="G99" s="354"/>
      <c r="H99" s="354"/>
      <c r="I99" s="354"/>
      <c r="J99" s="354"/>
      <c r="K99" s="353"/>
    </row>
    <row r="100" s="1" customFormat="1" ht="18.75" customHeight="1">
      <c r="B100" s="332"/>
      <c r="C100" s="332"/>
      <c r="D100" s="332"/>
      <c r="E100" s="332"/>
      <c r="F100" s="332"/>
      <c r="G100" s="332"/>
      <c r="H100" s="332"/>
      <c r="I100" s="332"/>
      <c r="J100" s="332"/>
      <c r="K100" s="332"/>
    </row>
    <row r="101" s="1" customFormat="1" ht="7.5" customHeight="1">
      <c r="B101" s="333"/>
      <c r="C101" s="334"/>
      <c r="D101" s="334"/>
      <c r="E101" s="334"/>
      <c r="F101" s="334"/>
      <c r="G101" s="334"/>
      <c r="H101" s="334"/>
      <c r="I101" s="334"/>
      <c r="J101" s="334"/>
      <c r="K101" s="335"/>
    </row>
    <row r="102" s="1" customFormat="1" ht="45" customHeight="1">
      <c r="B102" s="336"/>
      <c r="C102" s="337" t="s">
        <v>2128</v>
      </c>
      <c r="D102" s="337"/>
      <c r="E102" s="337"/>
      <c r="F102" s="337"/>
      <c r="G102" s="337"/>
      <c r="H102" s="337"/>
      <c r="I102" s="337"/>
      <c r="J102" s="337"/>
      <c r="K102" s="338"/>
    </row>
    <row r="103" s="1" customFormat="1" ht="17.25" customHeight="1">
      <c r="B103" s="336"/>
      <c r="C103" s="339" t="s">
        <v>2083</v>
      </c>
      <c r="D103" s="339"/>
      <c r="E103" s="339"/>
      <c r="F103" s="339" t="s">
        <v>2084</v>
      </c>
      <c r="G103" s="340"/>
      <c r="H103" s="339" t="s">
        <v>62</v>
      </c>
      <c r="I103" s="339" t="s">
        <v>65</v>
      </c>
      <c r="J103" s="339" t="s">
        <v>2085</v>
      </c>
      <c r="K103" s="338"/>
    </row>
    <row r="104" s="1" customFormat="1" ht="17.25" customHeight="1">
      <c r="B104" s="336"/>
      <c r="C104" s="341" t="s">
        <v>2086</v>
      </c>
      <c r="D104" s="341"/>
      <c r="E104" s="341"/>
      <c r="F104" s="342" t="s">
        <v>2087</v>
      </c>
      <c r="G104" s="343"/>
      <c r="H104" s="341"/>
      <c r="I104" s="341"/>
      <c r="J104" s="341" t="s">
        <v>2088</v>
      </c>
      <c r="K104" s="338"/>
    </row>
    <row r="105" s="1" customFormat="1" ht="5.25" customHeight="1">
      <c r="B105" s="336"/>
      <c r="C105" s="339"/>
      <c r="D105" s="339"/>
      <c r="E105" s="339"/>
      <c r="F105" s="339"/>
      <c r="G105" s="355"/>
      <c r="H105" s="339"/>
      <c r="I105" s="339"/>
      <c r="J105" s="339"/>
      <c r="K105" s="338"/>
    </row>
    <row r="106" s="1" customFormat="1" ht="15" customHeight="1">
      <c r="B106" s="336"/>
      <c r="C106" s="324" t="s">
        <v>61</v>
      </c>
      <c r="D106" s="344"/>
      <c r="E106" s="344"/>
      <c r="F106" s="346" t="s">
        <v>2089</v>
      </c>
      <c r="G106" s="355"/>
      <c r="H106" s="324" t="s">
        <v>2129</v>
      </c>
      <c r="I106" s="324" t="s">
        <v>2091</v>
      </c>
      <c r="J106" s="324">
        <v>20</v>
      </c>
      <c r="K106" s="338"/>
    </row>
    <row r="107" s="1" customFormat="1" ht="15" customHeight="1">
      <c r="B107" s="336"/>
      <c r="C107" s="324" t="s">
        <v>2092</v>
      </c>
      <c r="D107" s="324"/>
      <c r="E107" s="324"/>
      <c r="F107" s="346" t="s">
        <v>2089</v>
      </c>
      <c r="G107" s="324"/>
      <c r="H107" s="324" t="s">
        <v>2129</v>
      </c>
      <c r="I107" s="324" t="s">
        <v>2091</v>
      </c>
      <c r="J107" s="324">
        <v>120</v>
      </c>
      <c r="K107" s="338"/>
    </row>
    <row r="108" s="1" customFormat="1" ht="15" customHeight="1">
      <c r="B108" s="347"/>
      <c r="C108" s="324" t="s">
        <v>2094</v>
      </c>
      <c r="D108" s="324"/>
      <c r="E108" s="324"/>
      <c r="F108" s="346" t="s">
        <v>2095</v>
      </c>
      <c r="G108" s="324"/>
      <c r="H108" s="324" t="s">
        <v>2129</v>
      </c>
      <c r="I108" s="324" t="s">
        <v>2091</v>
      </c>
      <c r="J108" s="324">
        <v>50</v>
      </c>
      <c r="K108" s="338"/>
    </row>
    <row r="109" s="1" customFormat="1" ht="15" customHeight="1">
      <c r="B109" s="347"/>
      <c r="C109" s="324" t="s">
        <v>2097</v>
      </c>
      <c r="D109" s="324"/>
      <c r="E109" s="324"/>
      <c r="F109" s="346" t="s">
        <v>2089</v>
      </c>
      <c r="G109" s="324"/>
      <c r="H109" s="324" t="s">
        <v>2129</v>
      </c>
      <c r="I109" s="324" t="s">
        <v>2099</v>
      </c>
      <c r="J109" s="324"/>
      <c r="K109" s="338"/>
    </row>
    <row r="110" s="1" customFormat="1" ht="15" customHeight="1">
      <c r="B110" s="347"/>
      <c r="C110" s="324" t="s">
        <v>2108</v>
      </c>
      <c r="D110" s="324"/>
      <c r="E110" s="324"/>
      <c r="F110" s="346" t="s">
        <v>2095</v>
      </c>
      <c r="G110" s="324"/>
      <c r="H110" s="324" t="s">
        <v>2129</v>
      </c>
      <c r="I110" s="324" t="s">
        <v>2091</v>
      </c>
      <c r="J110" s="324">
        <v>50</v>
      </c>
      <c r="K110" s="338"/>
    </row>
    <row r="111" s="1" customFormat="1" ht="15" customHeight="1">
      <c r="B111" s="347"/>
      <c r="C111" s="324" t="s">
        <v>2116</v>
      </c>
      <c r="D111" s="324"/>
      <c r="E111" s="324"/>
      <c r="F111" s="346" t="s">
        <v>2095</v>
      </c>
      <c r="G111" s="324"/>
      <c r="H111" s="324" t="s">
        <v>2129</v>
      </c>
      <c r="I111" s="324" t="s">
        <v>2091</v>
      </c>
      <c r="J111" s="324">
        <v>50</v>
      </c>
      <c r="K111" s="338"/>
    </row>
    <row r="112" s="1" customFormat="1" ht="15" customHeight="1">
      <c r="B112" s="347"/>
      <c r="C112" s="324" t="s">
        <v>2114</v>
      </c>
      <c r="D112" s="324"/>
      <c r="E112" s="324"/>
      <c r="F112" s="346" t="s">
        <v>2095</v>
      </c>
      <c r="G112" s="324"/>
      <c r="H112" s="324" t="s">
        <v>2129</v>
      </c>
      <c r="I112" s="324" t="s">
        <v>2091</v>
      </c>
      <c r="J112" s="324">
        <v>50</v>
      </c>
      <c r="K112" s="338"/>
    </row>
    <row r="113" s="1" customFormat="1" ht="15" customHeight="1">
      <c r="B113" s="347"/>
      <c r="C113" s="324" t="s">
        <v>61</v>
      </c>
      <c r="D113" s="324"/>
      <c r="E113" s="324"/>
      <c r="F113" s="346" t="s">
        <v>2089</v>
      </c>
      <c r="G113" s="324"/>
      <c r="H113" s="324" t="s">
        <v>2130</v>
      </c>
      <c r="I113" s="324" t="s">
        <v>2091</v>
      </c>
      <c r="J113" s="324">
        <v>20</v>
      </c>
      <c r="K113" s="338"/>
    </row>
    <row r="114" s="1" customFormat="1" ht="15" customHeight="1">
      <c r="B114" s="347"/>
      <c r="C114" s="324" t="s">
        <v>2131</v>
      </c>
      <c r="D114" s="324"/>
      <c r="E114" s="324"/>
      <c r="F114" s="346" t="s">
        <v>2089</v>
      </c>
      <c r="G114" s="324"/>
      <c r="H114" s="324" t="s">
        <v>2132</v>
      </c>
      <c r="I114" s="324" t="s">
        <v>2091</v>
      </c>
      <c r="J114" s="324">
        <v>120</v>
      </c>
      <c r="K114" s="338"/>
    </row>
    <row r="115" s="1" customFormat="1" ht="15" customHeight="1">
      <c r="B115" s="347"/>
      <c r="C115" s="324" t="s">
        <v>46</v>
      </c>
      <c r="D115" s="324"/>
      <c r="E115" s="324"/>
      <c r="F115" s="346" t="s">
        <v>2089</v>
      </c>
      <c r="G115" s="324"/>
      <c r="H115" s="324" t="s">
        <v>2133</v>
      </c>
      <c r="I115" s="324" t="s">
        <v>2124</v>
      </c>
      <c r="J115" s="324"/>
      <c r="K115" s="338"/>
    </row>
    <row r="116" s="1" customFormat="1" ht="15" customHeight="1">
      <c r="B116" s="347"/>
      <c r="C116" s="324" t="s">
        <v>56</v>
      </c>
      <c r="D116" s="324"/>
      <c r="E116" s="324"/>
      <c r="F116" s="346" t="s">
        <v>2089</v>
      </c>
      <c r="G116" s="324"/>
      <c r="H116" s="324" t="s">
        <v>2134</v>
      </c>
      <c r="I116" s="324" t="s">
        <v>2124</v>
      </c>
      <c r="J116" s="324"/>
      <c r="K116" s="338"/>
    </row>
    <row r="117" s="1" customFormat="1" ht="15" customHeight="1">
      <c r="B117" s="347"/>
      <c r="C117" s="324" t="s">
        <v>65</v>
      </c>
      <c r="D117" s="324"/>
      <c r="E117" s="324"/>
      <c r="F117" s="346" t="s">
        <v>2089</v>
      </c>
      <c r="G117" s="324"/>
      <c r="H117" s="324" t="s">
        <v>2135</v>
      </c>
      <c r="I117" s="324" t="s">
        <v>2136</v>
      </c>
      <c r="J117" s="324"/>
      <c r="K117" s="338"/>
    </row>
    <row r="118" s="1" customFormat="1" ht="15" customHeight="1">
      <c r="B118" s="350"/>
      <c r="C118" s="356"/>
      <c r="D118" s="356"/>
      <c r="E118" s="356"/>
      <c r="F118" s="356"/>
      <c r="G118" s="356"/>
      <c r="H118" s="356"/>
      <c r="I118" s="356"/>
      <c r="J118" s="356"/>
      <c r="K118" s="352"/>
    </row>
    <row r="119" s="1" customFormat="1" ht="18.75" customHeight="1">
      <c r="B119" s="357"/>
      <c r="C119" s="321"/>
      <c r="D119" s="321"/>
      <c r="E119" s="321"/>
      <c r="F119" s="358"/>
      <c r="G119" s="321"/>
      <c r="H119" s="321"/>
      <c r="I119" s="321"/>
      <c r="J119" s="321"/>
      <c r="K119" s="357"/>
    </row>
    <row r="120" s="1" customFormat="1" ht="18.75" customHeight="1">
      <c r="B120" s="332"/>
      <c r="C120" s="332"/>
      <c r="D120" s="332"/>
      <c r="E120" s="332"/>
      <c r="F120" s="332"/>
      <c r="G120" s="332"/>
      <c r="H120" s="332"/>
      <c r="I120" s="332"/>
      <c r="J120" s="332"/>
      <c r="K120" s="332"/>
    </row>
    <row r="121" s="1" customFormat="1" ht="7.5" customHeight="1">
      <c r="B121" s="359"/>
      <c r="C121" s="360"/>
      <c r="D121" s="360"/>
      <c r="E121" s="360"/>
      <c r="F121" s="360"/>
      <c r="G121" s="360"/>
      <c r="H121" s="360"/>
      <c r="I121" s="360"/>
      <c r="J121" s="360"/>
      <c r="K121" s="361"/>
    </row>
    <row r="122" s="1" customFormat="1" ht="45" customHeight="1">
      <c r="B122" s="362"/>
      <c r="C122" s="315" t="s">
        <v>2137</v>
      </c>
      <c r="D122" s="315"/>
      <c r="E122" s="315"/>
      <c r="F122" s="315"/>
      <c r="G122" s="315"/>
      <c r="H122" s="315"/>
      <c r="I122" s="315"/>
      <c r="J122" s="315"/>
      <c r="K122" s="363"/>
    </row>
    <row r="123" s="1" customFormat="1" ht="17.25" customHeight="1">
      <c r="B123" s="364"/>
      <c r="C123" s="339" t="s">
        <v>2083</v>
      </c>
      <c r="D123" s="339"/>
      <c r="E123" s="339"/>
      <c r="F123" s="339" t="s">
        <v>2084</v>
      </c>
      <c r="G123" s="340"/>
      <c r="H123" s="339" t="s">
        <v>62</v>
      </c>
      <c r="I123" s="339" t="s">
        <v>65</v>
      </c>
      <c r="J123" s="339" t="s">
        <v>2085</v>
      </c>
      <c r="K123" s="365"/>
    </row>
    <row r="124" s="1" customFormat="1" ht="17.25" customHeight="1">
      <c r="B124" s="364"/>
      <c r="C124" s="341" t="s">
        <v>2086</v>
      </c>
      <c r="D124" s="341"/>
      <c r="E124" s="341"/>
      <c r="F124" s="342" t="s">
        <v>2087</v>
      </c>
      <c r="G124" s="343"/>
      <c r="H124" s="341"/>
      <c r="I124" s="341"/>
      <c r="J124" s="341" t="s">
        <v>2088</v>
      </c>
      <c r="K124" s="365"/>
    </row>
    <row r="125" s="1" customFormat="1" ht="5.25" customHeight="1">
      <c r="B125" s="366"/>
      <c r="C125" s="344"/>
      <c r="D125" s="344"/>
      <c r="E125" s="344"/>
      <c r="F125" s="344"/>
      <c r="G125" s="324"/>
      <c r="H125" s="344"/>
      <c r="I125" s="344"/>
      <c r="J125" s="344"/>
      <c r="K125" s="367"/>
    </row>
    <row r="126" s="1" customFormat="1" ht="15" customHeight="1">
      <c r="B126" s="366"/>
      <c r="C126" s="324" t="s">
        <v>2092</v>
      </c>
      <c r="D126" s="344"/>
      <c r="E126" s="344"/>
      <c r="F126" s="346" t="s">
        <v>2089</v>
      </c>
      <c r="G126" s="324"/>
      <c r="H126" s="324" t="s">
        <v>2129</v>
      </c>
      <c r="I126" s="324" t="s">
        <v>2091</v>
      </c>
      <c r="J126" s="324">
        <v>120</v>
      </c>
      <c r="K126" s="368"/>
    </row>
    <row r="127" s="1" customFormat="1" ht="15" customHeight="1">
      <c r="B127" s="366"/>
      <c r="C127" s="324" t="s">
        <v>2138</v>
      </c>
      <c r="D127" s="324"/>
      <c r="E127" s="324"/>
      <c r="F127" s="346" t="s">
        <v>2089</v>
      </c>
      <c r="G127" s="324"/>
      <c r="H127" s="324" t="s">
        <v>2139</v>
      </c>
      <c r="I127" s="324" t="s">
        <v>2091</v>
      </c>
      <c r="J127" s="324" t="s">
        <v>2140</v>
      </c>
      <c r="K127" s="368"/>
    </row>
    <row r="128" s="1" customFormat="1" ht="15" customHeight="1">
      <c r="B128" s="366"/>
      <c r="C128" s="324" t="s">
        <v>91</v>
      </c>
      <c r="D128" s="324"/>
      <c r="E128" s="324"/>
      <c r="F128" s="346" t="s">
        <v>2089</v>
      </c>
      <c r="G128" s="324"/>
      <c r="H128" s="324" t="s">
        <v>2141</v>
      </c>
      <c r="I128" s="324" t="s">
        <v>2091</v>
      </c>
      <c r="J128" s="324" t="s">
        <v>2140</v>
      </c>
      <c r="K128" s="368"/>
    </row>
    <row r="129" s="1" customFormat="1" ht="15" customHeight="1">
      <c r="B129" s="366"/>
      <c r="C129" s="324" t="s">
        <v>2100</v>
      </c>
      <c r="D129" s="324"/>
      <c r="E129" s="324"/>
      <c r="F129" s="346" t="s">
        <v>2095</v>
      </c>
      <c r="G129" s="324"/>
      <c r="H129" s="324" t="s">
        <v>2101</v>
      </c>
      <c r="I129" s="324" t="s">
        <v>2091</v>
      </c>
      <c r="J129" s="324">
        <v>15</v>
      </c>
      <c r="K129" s="368"/>
    </row>
    <row r="130" s="1" customFormat="1" ht="15" customHeight="1">
      <c r="B130" s="366"/>
      <c r="C130" s="348" t="s">
        <v>2102</v>
      </c>
      <c r="D130" s="348"/>
      <c r="E130" s="348"/>
      <c r="F130" s="349" t="s">
        <v>2095</v>
      </c>
      <c r="G130" s="348"/>
      <c r="H130" s="348" t="s">
        <v>2103</v>
      </c>
      <c r="I130" s="348" t="s">
        <v>2091</v>
      </c>
      <c r="J130" s="348">
        <v>15</v>
      </c>
      <c r="K130" s="368"/>
    </row>
    <row r="131" s="1" customFormat="1" ht="15" customHeight="1">
      <c r="B131" s="366"/>
      <c r="C131" s="348" t="s">
        <v>2104</v>
      </c>
      <c r="D131" s="348"/>
      <c r="E131" s="348"/>
      <c r="F131" s="349" t="s">
        <v>2095</v>
      </c>
      <c r="G131" s="348"/>
      <c r="H131" s="348" t="s">
        <v>2105</v>
      </c>
      <c r="I131" s="348" t="s">
        <v>2091</v>
      </c>
      <c r="J131" s="348">
        <v>20</v>
      </c>
      <c r="K131" s="368"/>
    </row>
    <row r="132" s="1" customFormat="1" ht="15" customHeight="1">
      <c r="B132" s="366"/>
      <c r="C132" s="348" t="s">
        <v>2106</v>
      </c>
      <c r="D132" s="348"/>
      <c r="E132" s="348"/>
      <c r="F132" s="349" t="s">
        <v>2095</v>
      </c>
      <c r="G132" s="348"/>
      <c r="H132" s="348" t="s">
        <v>2107</v>
      </c>
      <c r="I132" s="348" t="s">
        <v>2091</v>
      </c>
      <c r="J132" s="348">
        <v>20</v>
      </c>
      <c r="K132" s="368"/>
    </row>
    <row r="133" s="1" customFormat="1" ht="15" customHeight="1">
      <c r="B133" s="366"/>
      <c r="C133" s="324" t="s">
        <v>2094</v>
      </c>
      <c r="D133" s="324"/>
      <c r="E133" s="324"/>
      <c r="F133" s="346" t="s">
        <v>2095</v>
      </c>
      <c r="G133" s="324"/>
      <c r="H133" s="324" t="s">
        <v>2129</v>
      </c>
      <c r="I133" s="324" t="s">
        <v>2091</v>
      </c>
      <c r="J133" s="324">
        <v>50</v>
      </c>
      <c r="K133" s="368"/>
    </row>
    <row r="134" s="1" customFormat="1" ht="15" customHeight="1">
      <c r="B134" s="366"/>
      <c r="C134" s="324" t="s">
        <v>2108</v>
      </c>
      <c r="D134" s="324"/>
      <c r="E134" s="324"/>
      <c r="F134" s="346" t="s">
        <v>2095</v>
      </c>
      <c r="G134" s="324"/>
      <c r="H134" s="324" t="s">
        <v>2129</v>
      </c>
      <c r="I134" s="324" t="s">
        <v>2091</v>
      </c>
      <c r="J134" s="324">
        <v>50</v>
      </c>
      <c r="K134" s="368"/>
    </row>
    <row r="135" s="1" customFormat="1" ht="15" customHeight="1">
      <c r="B135" s="366"/>
      <c r="C135" s="324" t="s">
        <v>2114</v>
      </c>
      <c r="D135" s="324"/>
      <c r="E135" s="324"/>
      <c r="F135" s="346" t="s">
        <v>2095</v>
      </c>
      <c r="G135" s="324"/>
      <c r="H135" s="324" t="s">
        <v>2129</v>
      </c>
      <c r="I135" s="324" t="s">
        <v>2091</v>
      </c>
      <c r="J135" s="324">
        <v>50</v>
      </c>
      <c r="K135" s="368"/>
    </row>
    <row r="136" s="1" customFormat="1" ht="15" customHeight="1">
      <c r="B136" s="366"/>
      <c r="C136" s="324" t="s">
        <v>2116</v>
      </c>
      <c r="D136" s="324"/>
      <c r="E136" s="324"/>
      <c r="F136" s="346" t="s">
        <v>2095</v>
      </c>
      <c r="G136" s="324"/>
      <c r="H136" s="324" t="s">
        <v>2129</v>
      </c>
      <c r="I136" s="324" t="s">
        <v>2091</v>
      </c>
      <c r="J136" s="324">
        <v>50</v>
      </c>
      <c r="K136" s="368"/>
    </row>
    <row r="137" s="1" customFormat="1" ht="15" customHeight="1">
      <c r="B137" s="366"/>
      <c r="C137" s="324" t="s">
        <v>2117</v>
      </c>
      <c r="D137" s="324"/>
      <c r="E137" s="324"/>
      <c r="F137" s="346" t="s">
        <v>2095</v>
      </c>
      <c r="G137" s="324"/>
      <c r="H137" s="324" t="s">
        <v>2142</v>
      </c>
      <c r="I137" s="324" t="s">
        <v>2091</v>
      </c>
      <c r="J137" s="324">
        <v>255</v>
      </c>
      <c r="K137" s="368"/>
    </row>
    <row r="138" s="1" customFormat="1" ht="15" customHeight="1">
      <c r="B138" s="366"/>
      <c r="C138" s="324" t="s">
        <v>2119</v>
      </c>
      <c r="D138" s="324"/>
      <c r="E138" s="324"/>
      <c r="F138" s="346" t="s">
        <v>2089</v>
      </c>
      <c r="G138" s="324"/>
      <c r="H138" s="324" t="s">
        <v>2143</v>
      </c>
      <c r="I138" s="324" t="s">
        <v>2121</v>
      </c>
      <c r="J138" s="324"/>
      <c r="K138" s="368"/>
    </row>
    <row r="139" s="1" customFormat="1" ht="15" customHeight="1">
      <c r="B139" s="366"/>
      <c r="C139" s="324" t="s">
        <v>2122</v>
      </c>
      <c r="D139" s="324"/>
      <c r="E139" s="324"/>
      <c r="F139" s="346" t="s">
        <v>2089</v>
      </c>
      <c r="G139" s="324"/>
      <c r="H139" s="324" t="s">
        <v>2144</v>
      </c>
      <c r="I139" s="324" t="s">
        <v>2124</v>
      </c>
      <c r="J139" s="324"/>
      <c r="K139" s="368"/>
    </row>
    <row r="140" s="1" customFormat="1" ht="15" customHeight="1">
      <c r="B140" s="366"/>
      <c r="C140" s="324" t="s">
        <v>2125</v>
      </c>
      <c r="D140" s="324"/>
      <c r="E140" s="324"/>
      <c r="F140" s="346" t="s">
        <v>2089</v>
      </c>
      <c r="G140" s="324"/>
      <c r="H140" s="324" t="s">
        <v>2125</v>
      </c>
      <c r="I140" s="324" t="s">
        <v>2124</v>
      </c>
      <c r="J140" s="324"/>
      <c r="K140" s="368"/>
    </row>
    <row r="141" s="1" customFormat="1" ht="15" customHeight="1">
      <c r="B141" s="366"/>
      <c r="C141" s="324" t="s">
        <v>46</v>
      </c>
      <c r="D141" s="324"/>
      <c r="E141" s="324"/>
      <c r="F141" s="346" t="s">
        <v>2089</v>
      </c>
      <c r="G141" s="324"/>
      <c r="H141" s="324" t="s">
        <v>2145</v>
      </c>
      <c r="I141" s="324" t="s">
        <v>2124</v>
      </c>
      <c r="J141" s="324"/>
      <c r="K141" s="368"/>
    </row>
    <row r="142" s="1" customFormat="1" ht="15" customHeight="1">
      <c r="B142" s="366"/>
      <c r="C142" s="324" t="s">
        <v>2146</v>
      </c>
      <c r="D142" s="324"/>
      <c r="E142" s="324"/>
      <c r="F142" s="346" t="s">
        <v>2089</v>
      </c>
      <c r="G142" s="324"/>
      <c r="H142" s="324" t="s">
        <v>2147</v>
      </c>
      <c r="I142" s="324" t="s">
        <v>2124</v>
      </c>
      <c r="J142" s="324"/>
      <c r="K142" s="368"/>
    </row>
    <row r="143" s="1" customFormat="1" ht="15" customHeight="1">
      <c r="B143" s="369"/>
      <c r="C143" s="370"/>
      <c r="D143" s="370"/>
      <c r="E143" s="370"/>
      <c r="F143" s="370"/>
      <c r="G143" s="370"/>
      <c r="H143" s="370"/>
      <c r="I143" s="370"/>
      <c r="J143" s="370"/>
      <c r="K143" s="371"/>
    </row>
    <row r="144" s="1" customFormat="1" ht="18.75" customHeight="1">
      <c r="B144" s="321"/>
      <c r="C144" s="321"/>
      <c r="D144" s="321"/>
      <c r="E144" s="321"/>
      <c r="F144" s="358"/>
      <c r="G144" s="321"/>
      <c r="H144" s="321"/>
      <c r="I144" s="321"/>
      <c r="J144" s="321"/>
      <c r="K144" s="321"/>
    </row>
    <row r="145" s="1" customFormat="1" ht="18.75" customHeight="1">
      <c r="B145" s="332"/>
      <c r="C145" s="332"/>
      <c r="D145" s="332"/>
      <c r="E145" s="332"/>
      <c r="F145" s="332"/>
      <c r="G145" s="332"/>
      <c r="H145" s="332"/>
      <c r="I145" s="332"/>
      <c r="J145" s="332"/>
      <c r="K145" s="332"/>
    </row>
    <row r="146" s="1" customFormat="1" ht="7.5" customHeight="1">
      <c r="B146" s="333"/>
      <c r="C146" s="334"/>
      <c r="D146" s="334"/>
      <c r="E146" s="334"/>
      <c r="F146" s="334"/>
      <c r="G146" s="334"/>
      <c r="H146" s="334"/>
      <c r="I146" s="334"/>
      <c r="J146" s="334"/>
      <c r="K146" s="335"/>
    </row>
    <row r="147" s="1" customFormat="1" ht="45" customHeight="1">
      <c r="B147" s="336"/>
      <c r="C147" s="337" t="s">
        <v>2148</v>
      </c>
      <c r="D147" s="337"/>
      <c r="E147" s="337"/>
      <c r="F147" s="337"/>
      <c r="G147" s="337"/>
      <c r="H147" s="337"/>
      <c r="I147" s="337"/>
      <c r="J147" s="337"/>
      <c r="K147" s="338"/>
    </row>
    <row r="148" s="1" customFormat="1" ht="17.25" customHeight="1">
      <c r="B148" s="336"/>
      <c r="C148" s="339" t="s">
        <v>2083</v>
      </c>
      <c r="D148" s="339"/>
      <c r="E148" s="339"/>
      <c r="F148" s="339" t="s">
        <v>2084</v>
      </c>
      <c r="G148" s="340"/>
      <c r="H148" s="339" t="s">
        <v>62</v>
      </c>
      <c r="I148" s="339" t="s">
        <v>65</v>
      </c>
      <c r="J148" s="339" t="s">
        <v>2085</v>
      </c>
      <c r="K148" s="338"/>
    </row>
    <row r="149" s="1" customFormat="1" ht="17.25" customHeight="1">
      <c r="B149" s="336"/>
      <c r="C149" s="341" t="s">
        <v>2086</v>
      </c>
      <c r="D149" s="341"/>
      <c r="E149" s="341"/>
      <c r="F149" s="342" t="s">
        <v>2087</v>
      </c>
      <c r="G149" s="343"/>
      <c r="H149" s="341"/>
      <c r="I149" s="341"/>
      <c r="J149" s="341" t="s">
        <v>2088</v>
      </c>
      <c r="K149" s="338"/>
    </row>
    <row r="150" s="1" customFormat="1" ht="5.25" customHeight="1">
      <c r="B150" s="347"/>
      <c r="C150" s="344"/>
      <c r="D150" s="344"/>
      <c r="E150" s="344"/>
      <c r="F150" s="344"/>
      <c r="G150" s="345"/>
      <c r="H150" s="344"/>
      <c r="I150" s="344"/>
      <c r="J150" s="344"/>
      <c r="K150" s="368"/>
    </row>
    <row r="151" s="1" customFormat="1" ht="15" customHeight="1">
      <c r="B151" s="347"/>
      <c r="C151" s="372" t="s">
        <v>2092</v>
      </c>
      <c r="D151" s="324"/>
      <c r="E151" s="324"/>
      <c r="F151" s="373" t="s">
        <v>2089</v>
      </c>
      <c r="G151" s="324"/>
      <c r="H151" s="372" t="s">
        <v>2129</v>
      </c>
      <c r="I151" s="372" t="s">
        <v>2091</v>
      </c>
      <c r="J151" s="372">
        <v>120</v>
      </c>
      <c r="K151" s="368"/>
    </row>
    <row r="152" s="1" customFormat="1" ht="15" customHeight="1">
      <c r="B152" s="347"/>
      <c r="C152" s="372" t="s">
        <v>2138</v>
      </c>
      <c r="D152" s="324"/>
      <c r="E152" s="324"/>
      <c r="F152" s="373" t="s">
        <v>2089</v>
      </c>
      <c r="G152" s="324"/>
      <c r="H152" s="372" t="s">
        <v>2149</v>
      </c>
      <c r="I152" s="372" t="s">
        <v>2091</v>
      </c>
      <c r="J152" s="372" t="s">
        <v>2140</v>
      </c>
      <c r="K152" s="368"/>
    </row>
    <row r="153" s="1" customFormat="1" ht="15" customHeight="1">
      <c r="B153" s="347"/>
      <c r="C153" s="372" t="s">
        <v>91</v>
      </c>
      <c r="D153" s="324"/>
      <c r="E153" s="324"/>
      <c r="F153" s="373" t="s">
        <v>2089</v>
      </c>
      <c r="G153" s="324"/>
      <c r="H153" s="372" t="s">
        <v>2150</v>
      </c>
      <c r="I153" s="372" t="s">
        <v>2091</v>
      </c>
      <c r="J153" s="372" t="s">
        <v>2140</v>
      </c>
      <c r="K153" s="368"/>
    </row>
    <row r="154" s="1" customFormat="1" ht="15" customHeight="1">
      <c r="B154" s="347"/>
      <c r="C154" s="372" t="s">
        <v>2094</v>
      </c>
      <c r="D154" s="324"/>
      <c r="E154" s="324"/>
      <c r="F154" s="373" t="s">
        <v>2095</v>
      </c>
      <c r="G154" s="324"/>
      <c r="H154" s="372" t="s">
        <v>2129</v>
      </c>
      <c r="I154" s="372" t="s">
        <v>2091</v>
      </c>
      <c r="J154" s="372">
        <v>50</v>
      </c>
      <c r="K154" s="368"/>
    </row>
    <row r="155" s="1" customFormat="1" ht="15" customHeight="1">
      <c r="B155" s="347"/>
      <c r="C155" s="372" t="s">
        <v>2097</v>
      </c>
      <c r="D155" s="324"/>
      <c r="E155" s="324"/>
      <c r="F155" s="373" t="s">
        <v>2089</v>
      </c>
      <c r="G155" s="324"/>
      <c r="H155" s="372" t="s">
        <v>2129</v>
      </c>
      <c r="I155" s="372" t="s">
        <v>2099</v>
      </c>
      <c r="J155" s="372"/>
      <c r="K155" s="368"/>
    </row>
    <row r="156" s="1" customFormat="1" ht="15" customHeight="1">
      <c r="B156" s="347"/>
      <c r="C156" s="372" t="s">
        <v>2108</v>
      </c>
      <c r="D156" s="324"/>
      <c r="E156" s="324"/>
      <c r="F156" s="373" t="s">
        <v>2095</v>
      </c>
      <c r="G156" s="324"/>
      <c r="H156" s="372" t="s">
        <v>2129</v>
      </c>
      <c r="I156" s="372" t="s">
        <v>2091</v>
      </c>
      <c r="J156" s="372">
        <v>50</v>
      </c>
      <c r="K156" s="368"/>
    </row>
    <row r="157" s="1" customFormat="1" ht="15" customHeight="1">
      <c r="B157" s="347"/>
      <c r="C157" s="372" t="s">
        <v>2116</v>
      </c>
      <c r="D157" s="324"/>
      <c r="E157" s="324"/>
      <c r="F157" s="373" t="s">
        <v>2095</v>
      </c>
      <c r="G157" s="324"/>
      <c r="H157" s="372" t="s">
        <v>2129</v>
      </c>
      <c r="I157" s="372" t="s">
        <v>2091</v>
      </c>
      <c r="J157" s="372">
        <v>50</v>
      </c>
      <c r="K157" s="368"/>
    </row>
    <row r="158" s="1" customFormat="1" ht="15" customHeight="1">
      <c r="B158" s="347"/>
      <c r="C158" s="372" t="s">
        <v>2114</v>
      </c>
      <c r="D158" s="324"/>
      <c r="E158" s="324"/>
      <c r="F158" s="373" t="s">
        <v>2095</v>
      </c>
      <c r="G158" s="324"/>
      <c r="H158" s="372" t="s">
        <v>2129</v>
      </c>
      <c r="I158" s="372" t="s">
        <v>2091</v>
      </c>
      <c r="J158" s="372">
        <v>50</v>
      </c>
      <c r="K158" s="368"/>
    </row>
    <row r="159" s="1" customFormat="1" ht="15" customHeight="1">
      <c r="B159" s="347"/>
      <c r="C159" s="372" t="s">
        <v>124</v>
      </c>
      <c r="D159" s="324"/>
      <c r="E159" s="324"/>
      <c r="F159" s="373" t="s">
        <v>2089</v>
      </c>
      <c r="G159" s="324"/>
      <c r="H159" s="372" t="s">
        <v>2151</v>
      </c>
      <c r="I159" s="372" t="s">
        <v>2091</v>
      </c>
      <c r="J159" s="372" t="s">
        <v>2152</v>
      </c>
      <c r="K159" s="368"/>
    </row>
    <row r="160" s="1" customFormat="1" ht="15" customHeight="1">
      <c r="B160" s="347"/>
      <c r="C160" s="372" t="s">
        <v>2153</v>
      </c>
      <c r="D160" s="324"/>
      <c r="E160" s="324"/>
      <c r="F160" s="373" t="s">
        <v>2089</v>
      </c>
      <c r="G160" s="324"/>
      <c r="H160" s="372" t="s">
        <v>2154</v>
      </c>
      <c r="I160" s="372" t="s">
        <v>2124</v>
      </c>
      <c r="J160" s="372"/>
      <c r="K160" s="368"/>
    </row>
    <row r="161" s="1" customFormat="1" ht="15" customHeight="1">
      <c r="B161" s="374"/>
      <c r="C161" s="356"/>
      <c r="D161" s="356"/>
      <c r="E161" s="356"/>
      <c r="F161" s="356"/>
      <c r="G161" s="356"/>
      <c r="H161" s="356"/>
      <c r="I161" s="356"/>
      <c r="J161" s="356"/>
      <c r="K161" s="375"/>
    </row>
    <row r="162" s="1" customFormat="1" ht="18.75" customHeight="1">
      <c r="B162" s="321"/>
      <c r="C162" s="324"/>
      <c r="D162" s="324"/>
      <c r="E162" s="324"/>
      <c r="F162" s="346"/>
      <c r="G162" s="324"/>
      <c r="H162" s="324"/>
      <c r="I162" s="324"/>
      <c r="J162" s="324"/>
      <c r="K162" s="321"/>
    </row>
    <row r="163" s="1" customFormat="1" ht="18.75" customHeight="1">
      <c r="B163" s="332"/>
      <c r="C163" s="332"/>
      <c r="D163" s="332"/>
      <c r="E163" s="332"/>
      <c r="F163" s="332"/>
      <c r="G163" s="332"/>
      <c r="H163" s="332"/>
      <c r="I163" s="332"/>
      <c r="J163" s="332"/>
      <c r="K163" s="332"/>
    </row>
    <row r="164" s="1" customFormat="1" ht="7.5" customHeight="1">
      <c r="B164" s="311"/>
      <c r="C164" s="312"/>
      <c r="D164" s="312"/>
      <c r="E164" s="312"/>
      <c r="F164" s="312"/>
      <c r="G164" s="312"/>
      <c r="H164" s="312"/>
      <c r="I164" s="312"/>
      <c r="J164" s="312"/>
      <c r="K164" s="313"/>
    </row>
    <row r="165" s="1" customFormat="1" ht="45" customHeight="1">
      <c r="B165" s="314"/>
      <c r="C165" s="315" t="s">
        <v>2155</v>
      </c>
      <c r="D165" s="315"/>
      <c r="E165" s="315"/>
      <c r="F165" s="315"/>
      <c r="G165" s="315"/>
      <c r="H165" s="315"/>
      <c r="I165" s="315"/>
      <c r="J165" s="315"/>
      <c r="K165" s="316"/>
    </row>
    <row r="166" s="1" customFormat="1" ht="17.25" customHeight="1">
      <c r="B166" s="314"/>
      <c r="C166" s="339" t="s">
        <v>2083</v>
      </c>
      <c r="D166" s="339"/>
      <c r="E166" s="339"/>
      <c r="F166" s="339" t="s">
        <v>2084</v>
      </c>
      <c r="G166" s="376"/>
      <c r="H166" s="377" t="s">
        <v>62</v>
      </c>
      <c r="I166" s="377" t="s">
        <v>65</v>
      </c>
      <c r="J166" s="339" t="s">
        <v>2085</v>
      </c>
      <c r="K166" s="316"/>
    </row>
    <row r="167" s="1" customFormat="1" ht="17.25" customHeight="1">
      <c r="B167" s="317"/>
      <c r="C167" s="341" t="s">
        <v>2086</v>
      </c>
      <c r="D167" s="341"/>
      <c r="E167" s="341"/>
      <c r="F167" s="342" t="s">
        <v>2087</v>
      </c>
      <c r="G167" s="378"/>
      <c r="H167" s="379"/>
      <c r="I167" s="379"/>
      <c r="J167" s="341" t="s">
        <v>2088</v>
      </c>
      <c r="K167" s="319"/>
    </row>
    <row r="168" s="1" customFormat="1" ht="5.25" customHeight="1">
      <c r="B168" s="347"/>
      <c r="C168" s="344"/>
      <c r="D168" s="344"/>
      <c r="E168" s="344"/>
      <c r="F168" s="344"/>
      <c r="G168" s="345"/>
      <c r="H168" s="344"/>
      <c r="I168" s="344"/>
      <c r="J168" s="344"/>
      <c r="K168" s="368"/>
    </row>
    <row r="169" s="1" customFormat="1" ht="15" customHeight="1">
      <c r="B169" s="347"/>
      <c r="C169" s="324" t="s">
        <v>2092</v>
      </c>
      <c r="D169" s="324"/>
      <c r="E169" s="324"/>
      <c r="F169" s="346" t="s">
        <v>2089</v>
      </c>
      <c r="G169" s="324"/>
      <c r="H169" s="324" t="s">
        <v>2129</v>
      </c>
      <c r="I169" s="324" t="s">
        <v>2091</v>
      </c>
      <c r="J169" s="324">
        <v>120</v>
      </c>
      <c r="K169" s="368"/>
    </row>
    <row r="170" s="1" customFormat="1" ht="15" customHeight="1">
      <c r="B170" s="347"/>
      <c r="C170" s="324" t="s">
        <v>2138</v>
      </c>
      <c r="D170" s="324"/>
      <c r="E170" s="324"/>
      <c r="F170" s="346" t="s">
        <v>2089</v>
      </c>
      <c r="G170" s="324"/>
      <c r="H170" s="324" t="s">
        <v>2139</v>
      </c>
      <c r="I170" s="324" t="s">
        <v>2091</v>
      </c>
      <c r="J170" s="324" t="s">
        <v>2140</v>
      </c>
      <c r="K170" s="368"/>
    </row>
    <row r="171" s="1" customFormat="1" ht="15" customHeight="1">
      <c r="B171" s="347"/>
      <c r="C171" s="324" t="s">
        <v>91</v>
      </c>
      <c r="D171" s="324"/>
      <c r="E171" s="324"/>
      <c r="F171" s="346" t="s">
        <v>2089</v>
      </c>
      <c r="G171" s="324"/>
      <c r="H171" s="324" t="s">
        <v>2156</v>
      </c>
      <c r="I171" s="324" t="s">
        <v>2091</v>
      </c>
      <c r="J171" s="324" t="s">
        <v>2140</v>
      </c>
      <c r="K171" s="368"/>
    </row>
    <row r="172" s="1" customFormat="1" ht="15" customHeight="1">
      <c r="B172" s="347"/>
      <c r="C172" s="324" t="s">
        <v>2094</v>
      </c>
      <c r="D172" s="324"/>
      <c r="E172" s="324"/>
      <c r="F172" s="346" t="s">
        <v>2095</v>
      </c>
      <c r="G172" s="324"/>
      <c r="H172" s="324" t="s">
        <v>2156</v>
      </c>
      <c r="I172" s="324" t="s">
        <v>2091</v>
      </c>
      <c r="J172" s="324">
        <v>50</v>
      </c>
      <c r="K172" s="368"/>
    </row>
    <row r="173" s="1" customFormat="1" ht="15" customHeight="1">
      <c r="B173" s="347"/>
      <c r="C173" s="324" t="s">
        <v>2097</v>
      </c>
      <c r="D173" s="324"/>
      <c r="E173" s="324"/>
      <c r="F173" s="346" t="s">
        <v>2089</v>
      </c>
      <c r="G173" s="324"/>
      <c r="H173" s="324" t="s">
        <v>2156</v>
      </c>
      <c r="I173" s="324" t="s">
        <v>2099</v>
      </c>
      <c r="J173" s="324"/>
      <c r="K173" s="368"/>
    </row>
    <row r="174" s="1" customFormat="1" ht="15" customHeight="1">
      <c r="B174" s="347"/>
      <c r="C174" s="324" t="s">
        <v>2108</v>
      </c>
      <c r="D174" s="324"/>
      <c r="E174" s="324"/>
      <c r="F174" s="346" t="s">
        <v>2095</v>
      </c>
      <c r="G174" s="324"/>
      <c r="H174" s="324" t="s">
        <v>2156</v>
      </c>
      <c r="I174" s="324" t="s">
        <v>2091</v>
      </c>
      <c r="J174" s="324">
        <v>50</v>
      </c>
      <c r="K174" s="368"/>
    </row>
    <row r="175" s="1" customFormat="1" ht="15" customHeight="1">
      <c r="B175" s="347"/>
      <c r="C175" s="324" t="s">
        <v>2116</v>
      </c>
      <c r="D175" s="324"/>
      <c r="E175" s="324"/>
      <c r="F175" s="346" t="s">
        <v>2095</v>
      </c>
      <c r="G175" s="324"/>
      <c r="H175" s="324" t="s">
        <v>2156</v>
      </c>
      <c r="I175" s="324" t="s">
        <v>2091</v>
      </c>
      <c r="J175" s="324">
        <v>50</v>
      </c>
      <c r="K175" s="368"/>
    </row>
    <row r="176" s="1" customFormat="1" ht="15" customHeight="1">
      <c r="B176" s="347"/>
      <c r="C176" s="324" t="s">
        <v>2114</v>
      </c>
      <c r="D176" s="324"/>
      <c r="E176" s="324"/>
      <c r="F176" s="346" t="s">
        <v>2095</v>
      </c>
      <c r="G176" s="324"/>
      <c r="H176" s="324" t="s">
        <v>2156</v>
      </c>
      <c r="I176" s="324" t="s">
        <v>2091</v>
      </c>
      <c r="J176" s="324">
        <v>50</v>
      </c>
      <c r="K176" s="368"/>
    </row>
    <row r="177" s="1" customFormat="1" ht="15" customHeight="1">
      <c r="B177" s="347"/>
      <c r="C177" s="324" t="s">
        <v>150</v>
      </c>
      <c r="D177" s="324"/>
      <c r="E177" s="324"/>
      <c r="F177" s="346" t="s">
        <v>2089</v>
      </c>
      <c r="G177" s="324"/>
      <c r="H177" s="324" t="s">
        <v>2157</v>
      </c>
      <c r="I177" s="324" t="s">
        <v>2158</v>
      </c>
      <c r="J177" s="324"/>
      <c r="K177" s="368"/>
    </row>
    <row r="178" s="1" customFormat="1" ht="15" customHeight="1">
      <c r="B178" s="347"/>
      <c r="C178" s="324" t="s">
        <v>65</v>
      </c>
      <c r="D178" s="324"/>
      <c r="E178" s="324"/>
      <c r="F178" s="346" t="s">
        <v>2089</v>
      </c>
      <c r="G178" s="324"/>
      <c r="H178" s="324" t="s">
        <v>2159</v>
      </c>
      <c r="I178" s="324" t="s">
        <v>2160</v>
      </c>
      <c r="J178" s="324">
        <v>1</v>
      </c>
      <c r="K178" s="368"/>
    </row>
    <row r="179" s="1" customFormat="1" ht="15" customHeight="1">
      <c r="B179" s="347"/>
      <c r="C179" s="324" t="s">
        <v>61</v>
      </c>
      <c r="D179" s="324"/>
      <c r="E179" s="324"/>
      <c r="F179" s="346" t="s">
        <v>2089</v>
      </c>
      <c r="G179" s="324"/>
      <c r="H179" s="324" t="s">
        <v>2161</v>
      </c>
      <c r="I179" s="324" t="s">
        <v>2091</v>
      </c>
      <c r="J179" s="324">
        <v>20</v>
      </c>
      <c r="K179" s="368"/>
    </row>
    <row r="180" s="1" customFormat="1" ht="15" customHeight="1">
      <c r="B180" s="347"/>
      <c r="C180" s="324" t="s">
        <v>62</v>
      </c>
      <c r="D180" s="324"/>
      <c r="E180" s="324"/>
      <c r="F180" s="346" t="s">
        <v>2089</v>
      </c>
      <c r="G180" s="324"/>
      <c r="H180" s="324" t="s">
        <v>2162</v>
      </c>
      <c r="I180" s="324" t="s">
        <v>2091</v>
      </c>
      <c r="J180" s="324">
        <v>255</v>
      </c>
      <c r="K180" s="368"/>
    </row>
    <row r="181" s="1" customFormat="1" ht="15" customHeight="1">
      <c r="B181" s="347"/>
      <c r="C181" s="324" t="s">
        <v>151</v>
      </c>
      <c r="D181" s="324"/>
      <c r="E181" s="324"/>
      <c r="F181" s="346" t="s">
        <v>2089</v>
      </c>
      <c r="G181" s="324"/>
      <c r="H181" s="324" t="s">
        <v>2053</v>
      </c>
      <c r="I181" s="324" t="s">
        <v>2091</v>
      </c>
      <c r="J181" s="324">
        <v>10</v>
      </c>
      <c r="K181" s="368"/>
    </row>
    <row r="182" s="1" customFormat="1" ht="15" customHeight="1">
      <c r="B182" s="347"/>
      <c r="C182" s="324" t="s">
        <v>152</v>
      </c>
      <c r="D182" s="324"/>
      <c r="E182" s="324"/>
      <c r="F182" s="346" t="s">
        <v>2089</v>
      </c>
      <c r="G182" s="324"/>
      <c r="H182" s="324" t="s">
        <v>2163</v>
      </c>
      <c r="I182" s="324" t="s">
        <v>2124</v>
      </c>
      <c r="J182" s="324"/>
      <c r="K182" s="368"/>
    </row>
    <row r="183" s="1" customFormat="1" ht="15" customHeight="1">
      <c r="B183" s="347"/>
      <c r="C183" s="324" t="s">
        <v>2164</v>
      </c>
      <c r="D183" s="324"/>
      <c r="E183" s="324"/>
      <c r="F183" s="346" t="s">
        <v>2089</v>
      </c>
      <c r="G183" s="324"/>
      <c r="H183" s="324" t="s">
        <v>2165</v>
      </c>
      <c r="I183" s="324" t="s">
        <v>2124</v>
      </c>
      <c r="J183" s="324"/>
      <c r="K183" s="368"/>
    </row>
    <row r="184" s="1" customFormat="1" ht="15" customHeight="1">
      <c r="B184" s="347"/>
      <c r="C184" s="324" t="s">
        <v>2153</v>
      </c>
      <c r="D184" s="324"/>
      <c r="E184" s="324"/>
      <c r="F184" s="346" t="s">
        <v>2089</v>
      </c>
      <c r="G184" s="324"/>
      <c r="H184" s="324" t="s">
        <v>2166</v>
      </c>
      <c r="I184" s="324" t="s">
        <v>2124</v>
      </c>
      <c r="J184" s="324"/>
      <c r="K184" s="368"/>
    </row>
    <row r="185" s="1" customFormat="1" ht="15" customHeight="1">
      <c r="B185" s="347"/>
      <c r="C185" s="324" t="s">
        <v>154</v>
      </c>
      <c r="D185" s="324"/>
      <c r="E185" s="324"/>
      <c r="F185" s="346" t="s">
        <v>2095</v>
      </c>
      <c r="G185" s="324"/>
      <c r="H185" s="324" t="s">
        <v>2167</v>
      </c>
      <c r="I185" s="324" t="s">
        <v>2091</v>
      </c>
      <c r="J185" s="324">
        <v>50</v>
      </c>
      <c r="K185" s="368"/>
    </row>
    <row r="186" s="1" customFormat="1" ht="15" customHeight="1">
      <c r="B186" s="347"/>
      <c r="C186" s="324" t="s">
        <v>2168</v>
      </c>
      <c r="D186" s="324"/>
      <c r="E186" s="324"/>
      <c r="F186" s="346" t="s">
        <v>2095</v>
      </c>
      <c r="G186" s="324"/>
      <c r="H186" s="324" t="s">
        <v>2169</v>
      </c>
      <c r="I186" s="324" t="s">
        <v>2170</v>
      </c>
      <c r="J186" s="324"/>
      <c r="K186" s="368"/>
    </row>
    <row r="187" s="1" customFormat="1" ht="15" customHeight="1">
      <c r="B187" s="347"/>
      <c r="C187" s="324" t="s">
        <v>2171</v>
      </c>
      <c r="D187" s="324"/>
      <c r="E187" s="324"/>
      <c r="F187" s="346" t="s">
        <v>2095</v>
      </c>
      <c r="G187" s="324"/>
      <c r="H187" s="324" t="s">
        <v>2172</v>
      </c>
      <c r="I187" s="324" t="s">
        <v>2170</v>
      </c>
      <c r="J187" s="324"/>
      <c r="K187" s="368"/>
    </row>
    <row r="188" s="1" customFormat="1" ht="15" customHeight="1">
      <c r="B188" s="347"/>
      <c r="C188" s="324" t="s">
        <v>2173</v>
      </c>
      <c r="D188" s="324"/>
      <c r="E188" s="324"/>
      <c r="F188" s="346" t="s">
        <v>2095</v>
      </c>
      <c r="G188" s="324"/>
      <c r="H188" s="324" t="s">
        <v>2174</v>
      </c>
      <c r="I188" s="324" t="s">
        <v>2170</v>
      </c>
      <c r="J188" s="324"/>
      <c r="K188" s="368"/>
    </row>
    <row r="189" s="1" customFormat="1" ht="15" customHeight="1">
      <c r="B189" s="347"/>
      <c r="C189" s="380" t="s">
        <v>2175</v>
      </c>
      <c r="D189" s="324"/>
      <c r="E189" s="324"/>
      <c r="F189" s="346" t="s">
        <v>2095</v>
      </c>
      <c r="G189" s="324"/>
      <c r="H189" s="324" t="s">
        <v>2176</v>
      </c>
      <c r="I189" s="324" t="s">
        <v>2177</v>
      </c>
      <c r="J189" s="381" t="s">
        <v>2178</v>
      </c>
      <c r="K189" s="368"/>
    </row>
    <row r="190" s="1" customFormat="1" ht="15" customHeight="1">
      <c r="B190" s="347"/>
      <c r="C190" s="331" t="s">
        <v>50</v>
      </c>
      <c r="D190" s="324"/>
      <c r="E190" s="324"/>
      <c r="F190" s="346" t="s">
        <v>2089</v>
      </c>
      <c r="G190" s="324"/>
      <c r="H190" s="321" t="s">
        <v>2179</v>
      </c>
      <c r="I190" s="324" t="s">
        <v>2180</v>
      </c>
      <c r="J190" s="324"/>
      <c r="K190" s="368"/>
    </row>
    <row r="191" s="1" customFormat="1" ht="15" customHeight="1">
      <c r="B191" s="347"/>
      <c r="C191" s="331" t="s">
        <v>2181</v>
      </c>
      <c r="D191" s="324"/>
      <c r="E191" s="324"/>
      <c r="F191" s="346" t="s">
        <v>2089</v>
      </c>
      <c r="G191" s="324"/>
      <c r="H191" s="324" t="s">
        <v>2182</v>
      </c>
      <c r="I191" s="324" t="s">
        <v>2124</v>
      </c>
      <c r="J191" s="324"/>
      <c r="K191" s="368"/>
    </row>
    <row r="192" s="1" customFormat="1" ht="15" customHeight="1">
      <c r="B192" s="347"/>
      <c r="C192" s="331" t="s">
        <v>2183</v>
      </c>
      <c r="D192" s="324"/>
      <c r="E192" s="324"/>
      <c r="F192" s="346" t="s">
        <v>2089</v>
      </c>
      <c r="G192" s="324"/>
      <c r="H192" s="324" t="s">
        <v>2184</v>
      </c>
      <c r="I192" s="324" t="s">
        <v>2124</v>
      </c>
      <c r="J192" s="324"/>
      <c r="K192" s="368"/>
    </row>
    <row r="193" s="1" customFormat="1" ht="15" customHeight="1">
      <c r="B193" s="347"/>
      <c r="C193" s="331" t="s">
        <v>2185</v>
      </c>
      <c r="D193" s="324"/>
      <c r="E193" s="324"/>
      <c r="F193" s="346" t="s">
        <v>2095</v>
      </c>
      <c r="G193" s="324"/>
      <c r="H193" s="324" t="s">
        <v>2186</v>
      </c>
      <c r="I193" s="324" t="s">
        <v>2124</v>
      </c>
      <c r="J193" s="324"/>
      <c r="K193" s="368"/>
    </row>
    <row r="194" s="1" customFormat="1" ht="15" customHeight="1">
      <c r="B194" s="374"/>
      <c r="C194" s="382"/>
      <c r="D194" s="356"/>
      <c r="E194" s="356"/>
      <c r="F194" s="356"/>
      <c r="G194" s="356"/>
      <c r="H194" s="356"/>
      <c r="I194" s="356"/>
      <c r="J194" s="356"/>
      <c r="K194" s="375"/>
    </row>
    <row r="195" s="1" customFormat="1" ht="18.75" customHeight="1">
      <c r="B195" s="321"/>
      <c r="C195" s="324"/>
      <c r="D195" s="324"/>
      <c r="E195" s="324"/>
      <c r="F195" s="346"/>
      <c r="G195" s="324"/>
      <c r="H195" s="324"/>
      <c r="I195" s="324"/>
      <c r="J195" s="324"/>
      <c r="K195" s="321"/>
    </row>
    <row r="196" s="1" customFormat="1" ht="18.75" customHeight="1">
      <c r="B196" s="321"/>
      <c r="C196" s="324"/>
      <c r="D196" s="324"/>
      <c r="E196" s="324"/>
      <c r="F196" s="346"/>
      <c r="G196" s="324"/>
      <c r="H196" s="324"/>
      <c r="I196" s="324"/>
      <c r="J196" s="324"/>
      <c r="K196" s="321"/>
    </row>
    <row r="197" s="1" customFormat="1" ht="18.75" customHeight="1">
      <c r="B197" s="332"/>
      <c r="C197" s="332"/>
      <c r="D197" s="332"/>
      <c r="E197" s="332"/>
      <c r="F197" s="332"/>
      <c r="G197" s="332"/>
      <c r="H197" s="332"/>
      <c r="I197" s="332"/>
      <c r="J197" s="332"/>
      <c r="K197" s="332"/>
    </row>
    <row r="198" s="1" customFormat="1" ht="13.5">
      <c r="B198" s="311"/>
      <c r="C198" s="312"/>
      <c r="D198" s="312"/>
      <c r="E198" s="312"/>
      <c r="F198" s="312"/>
      <c r="G198" s="312"/>
      <c r="H198" s="312"/>
      <c r="I198" s="312"/>
      <c r="J198" s="312"/>
      <c r="K198" s="313"/>
    </row>
    <row r="199" s="1" customFormat="1" ht="21">
      <c r="B199" s="314"/>
      <c r="C199" s="315" t="s">
        <v>2187</v>
      </c>
      <c r="D199" s="315"/>
      <c r="E199" s="315"/>
      <c r="F199" s="315"/>
      <c r="G199" s="315"/>
      <c r="H199" s="315"/>
      <c r="I199" s="315"/>
      <c r="J199" s="315"/>
      <c r="K199" s="316"/>
    </row>
    <row r="200" s="1" customFormat="1" ht="25.5" customHeight="1">
      <c r="B200" s="314"/>
      <c r="C200" s="383" t="s">
        <v>2188</v>
      </c>
      <c r="D200" s="383"/>
      <c r="E200" s="383"/>
      <c r="F200" s="383" t="s">
        <v>2189</v>
      </c>
      <c r="G200" s="384"/>
      <c r="H200" s="383" t="s">
        <v>2190</v>
      </c>
      <c r="I200" s="383"/>
      <c r="J200" s="383"/>
      <c r="K200" s="316"/>
    </row>
    <row r="201" s="1" customFormat="1" ht="5.25" customHeight="1">
      <c r="B201" s="347"/>
      <c r="C201" s="344"/>
      <c r="D201" s="344"/>
      <c r="E201" s="344"/>
      <c r="F201" s="344"/>
      <c r="G201" s="324"/>
      <c r="H201" s="344"/>
      <c r="I201" s="344"/>
      <c r="J201" s="344"/>
      <c r="K201" s="368"/>
    </row>
    <row r="202" s="1" customFormat="1" ht="15" customHeight="1">
      <c r="B202" s="347"/>
      <c r="C202" s="324" t="s">
        <v>2180</v>
      </c>
      <c r="D202" s="324"/>
      <c r="E202" s="324"/>
      <c r="F202" s="346" t="s">
        <v>51</v>
      </c>
      <c r="G202" s="324"/>
      <c r="H202" s="324" t="s">
        <v>2191</v>
      </c>
      <c r="I202" s="324"/>
      <c r="J202" s="324"/>
      <c r="K202" s="368"/>
    </row>
    <row r="203" s="1" customFormat="1" ht="15" customHeight="1">
      <c r="B203" s="347"/>
      <c r="C203" s="353"/>
      <c r="D203" s="324"/>
      <c r="E203" s="324"/>
      <c r="F203" s="346" t="s">
        <v>52</v>
      </c>
      <c r="G203" s="324"/>
      <c r="H203" s="324" t="s">
        <v>2192</v>
      </c>
      <c r="I203" s="324"/>
      <c r="J203" s="324"/>
      <c r="K203" s="368"/>
    </row>
    <row r="204" s="1" customFormat="1" ht="15" customHeight="1">
      <c r="B204" s="347"/>
      <c r="C204" s="353"/>
      <c r="D204" s="324"/>
      <c r="E204" s="324"/>
      <c r="F204" s="346" t="s">
        <v>55</v>
      </c>
      <c r="G204" s="324"/>
      <c r="H204" s="324" t="s">
        <v>2193</v>
      </c>
      <c r="I204" s="324"/>
      <c r="J204" s="324"/>
      <c r="K204" s="368"/>
    </row>
    <row r="205" s="1" customFormat="1" ht="15" customHeight="1">
      <c r="B205" s="347"/>
      <c r="C205" s="324"/>
      <c r="D205" s="324"/>
      <c r="E205" s="324"/>
      <c r="F205" s="346" t="s">
        <v>53</v>
      </c>
      <c r="G205" s="324"/>
      <c r="H205" s="324" t="s">
        <v>2194</v>
      </c>
      <c r="I205" s="324"/>
      <c r="J205" s="324"/>
      <c r="K205" s="368"/>
    </row>
    <row r="206" s="1" customFormat="1" ht="15" customHeight="1">
      <c r="B206" s="347"/>
      <c r="C206" s="324"/>
      <c r="D206" s="324"/>
      <c r="E206" s="324"/>
      <c r="F206" s="346" t="s">
        <v>54</v>
      </c>
      <c r="G206" s="324"/>
      <c r="H206" s="324" t="s">
        <v>2195</v>
      </c>
      <c r="I206" s="324"/>
      <c r="J206" s="324"/>
      <c r="K206" s="368"/>
    </row>
    <row r="207" s="1" customFormat="1" ht="15" customHeight="1">
      <c r="B207" s="347"/>
      <c r="C207" s="324"/>
      <c r="D207" s="324"/>
      <c r="E207" s="324"/>
      <c r="F207" s="346"/>
      <c r="G207" s="324"/>
      <c r="H207" s="324"/>
      <c r="I207" s="324"/>
      <c r="J207" s="324"/>
      <c r="K207" s="368"/>
    </row>
    <row r="208" s="1" customFormat="1" ht="15" customHeight="1">
      <c r="B208" s="347"/>
      <c r="C208" s="324" t="s">
        <v>2136</v>
      </c>
      <c r="D208" s="324"/>
      <c r="E208" s="324"/>
      <c r="F208" s="346" t="s">
        <v>85</v>
      </c>
      <c r="G208" s="324"/>
      <c r="H208" s="324" t="s">
        <v>2196</v>
      </c>
      <c r="I208" s="324"/>
      <c r="J208" s="324"/>
      <c r="K208" s="368"/>
    </row>
    <row r="209" s="1" customFormat="1" ht="15" customHeight="1">
      <c r="B209" s="347"/>
      <c r="C209" s="353"/>
      <c r="D209" s="324"/>
      <c r="E209" s="324"/>
      <c r="F209" s="346" t="s">
        <v>2034</v>
      </c>
      <c r="G209" s="324"/>
      <c r="H209" s="324" t="s">
        <v>2035</v>
      </c>
      <c r="I209" s="324"/>
      <c r="J209" s="324"/>
      <c r="K209" s="368"/>
    </row>
    <row r="210" s="1" customFormat="1" ht="15" customHeight="1">
      <c r="B210" s="347"/>
      <c r="C210" s="324"/>
      <c r="D210" s="324"/>
      <c r="E210" s="324"/>
      <c r="F210" s="346" t="s">
        <v>2032</v>
      </c>
      <c r="G210" s="324"/>
      <c r="H210" s="324" t="s">
        <v>2197</v>
      </c>
      <c r="I210" s="324"/>
      <c r="J210" s="324"/>
      <c r="K210" s="368"/>
    </row>
    <row r="211" s="1" customFormat="1" ht="15" customHeight="1">
      <c r="B211" s="385"/>
      <c r="C211" s="353"/>
      <c r="D211" s="353"/>
      <c r="E211" s="353"/>
      <c r="F211" s="346" t="s">
        <v>114</v>
      </c>
      <c r="G211" s="331"/>
      <c r="H211" s="372" t="s">
        <v>2036</v>
      </c>
      <c r="I211" s="372"/>
      <c r="J211" s="372"/>
      <c r="K211" s="386"/>
    </row>
    <row r="212" s="1" customFormat="1" ht="15" customHeight="1">
      <c r="B212" s="385"/>
      <c r="C212" s="353"/>
      <c r="D212" s="353"/>
      <c r="E212" s="353"/>
      <c r="F212" s="346" t="s">
        <v>1969</v>
      </c>
      <c r="G212" s="331"/>
      <c r="H212" s="372" t="s">
        <v>2198</v>
      </c>
      <c r="I212" s="372"/>
      <c r="J212" s="372"/>
      <c r="K212" s="386"/>
    </row>
    <row r="213" s="1" customFormat="1" ht="15" customHeight="1">
      <c r="B213" s="385"/>
      <c r="C213" s="353"/>
      <c r="D213" s="353"/>
      <c r="E213" s="353"/>
      <c r="F213" s="387"/>
      <c r="G213" s="331"/>
      <c r="H213" s="388"/>
      <c r="I213" s="388"/>
      <c r="J213" s="388"/>
      <c r="K213" s="386"/>
    </row>
    <row r="214" s="1" customFormat="1" ht="15" customHeight="1">
      <c r="B214" s="385"/>
      <c r="C214" s="324" t="s">
        <v>2160</v>
      </c>
      <c r="D214" s="353"/>
      <c r="E214" s="353"/>
      <c r="F214" s="346">
        <v>1</v>
      </c>
      <c r="G214" s="331"/>
      <c r="H214" s="372" t="s">
        <v>2199</v>
      </c>
      <c r="I214" s="372"/>
      <c r="J214" s="372"/>
      <c r="K214" s="386"/>
    </row>
    <row r="215" s="1" customFormat="1" ht="15" customHeight="1">
      <c r="B215" s="385"/>
      <c r="C215" s="353"/>
      <c r="D215" s="353"/>
      <c r="E215" s="353"/>
      <c r="F215" s="346">
        <v>2</v>
      </c>
      <c r="G215" s="331"/>
      <c r="H215" s="372" t="s">
        <v>2200</v>
      </c>
      <c r="I215" s="372"/>
      <c r="J215" s="372"/>
      <c r="K215" s="386"/>
    </row>
    <row r="216" s="1" customFormat="1" ht="15" customHeight="1">
      <c r="B216" s="385"/>
      <c r="C216" s="353"/>
      <c r="D216" s="353"/>
      <c r="E216" s="353"/>
      <c r="F216" s="346">
        <v>3</v>
      </c>
      <c r="G216" s="331"/>
      <c r="H216" s="372" t="s">
        <v>2201</v>
      </c>
      <c r="I216" s="372"/>
      <c r="J216" s="372"/>
      <c r="K216" s="386"/>
    </row>
    <row r="217" s="1" customFormat="1" ht="15" customHeight="1">
      <c r="B217" s="385"/>
      <c r="C217" s="353"/>
      <c r="D217" s="353"/>
      <c r="E217" s="353"/>
      <c r="F217" s="346">
        <v>4</v>
      </c>
      <c r="G217" s="331"/>
      <c r="H217" s="372" t="s">
        <v>2202</v>
      </c>
      <c r="I217" s="372"/>
      <c r="J217" s="372"/>
      <c r="K217" s="386"/>
    </row>
    <row r="218" s="1" customFormat="1" ht="12.75" customHeight="1">
      <c r="B218" s="389"/>
      <c r="C218" s="390"/>
      <c r="D218" s="390"/>
      <c r="E218" s="390"/>
      <c r="F218" s="390"/>
      <c r="G218" s="390"/>
      <c r="H218" s="390"/>
      <c r="I218" s="390"/>
      <c r="J218" s="390"/>
      <c r="K218" s="391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H200:J200"/>
    <mergeCell ref="C199:J199"/>
    <mergeCell ref="H208:J208"/>
    <mergeCell ref="H206:J206"/>
    <mergeCell ref="H204:J204"/>
    <mergeCell ref="H202:J202"/>
    <mergeCell ref="C165:J165"/>
    <mergeCell ref="C122:J122"/>
    <mergeCell ref="C147:J147"/>
    <mergeCell ref="C102:J102"/>
    <mergeCell ref="C75:J75"/>
    <mergeCell ref="D70:J70"/>
    <mergeCell ref="D68:J68"/>
    <mergeCell ref="D67:J67"/>
    <mergeCell ref="D69:J69"/>
    <mergeCell ref="D66:J66"/>
    <mergeCell ref="D61:J61"/>
    <mergeCell ref="D62:J62"/>
    <mergeCell ref="D65:J65"/>
    <mergeCell ref="D63:J63"/>
    <mergeCell ref="D60:J60"/>
    <mergeCell ref="D59:J59"/>
    <mergeCell ref="D58:J58"/>
    <mergeCell ref="D47:J47"/>
    <mergeCell ref="C52:J52"/>
    <mergeCell ref="C54:J54"/>
    <mergeCell ref="C55:J55"/>
    <mergeCell ref="C57:J57"/>
    <mergeCell ref="D51:J51"/>
    <mergeCell ref="E50:J50"/>
    <mergeCell ref="E49:J49"/>
    <mergeCell ref="E48:J48"/>
    <mergeCell ref="G45:J45"/>
    <mergeCell ref="G44:J44"/>
    <mergeCell ref="D35:J35"/>
    <mergeCell ref="G40:J40"/>
    <mergeCell ref="G41:J41"/>
    <mergeCell ref="G42:J42"/>
    <mergeCell ref="G43:J43"/>
    <mergeCell ref="G36:J36"/>
    <mergeCell ref="G37:J37"/>
    <mergeCell ref="G38:J38"/>
    <mergeCell ref="G39:J39"/>
    <mergeCell ref="D33:J33"/>
    <mergeCell ref="D34:J34"/>
    <mergeCell ref="D31:J31"/>
    <mergeCell ref="D30:J30"/>
    <mergeCell ref="D28:J28"/>
    <mergeCell ref="C25:J25"/>
    <mergeCell ref="D27:J27"/>
    <mergeCell ref="C26:J26"/>
    <mergeCell ref="F20:J20"/>
    <mergeCell ref="F23:J23"/>
    <mergeCell ref="F21:J21"/>
    <mergeCell ref="F22:J22"/>
    <mergeCell ref="D16:J16"/>
    <mergeCell ref="D17:J17"/>
    <mergeCell ref="F18:J18"/>
    <mergeCell ref="F19:J19"/>
    <mergeCell ref="D15:J15"/>
    <mergeCell ref="C3:J3"/>
    <mergeCell ref="C9:J9"/>
    <mergeCell ref="D11:J11"/>
    <mergeCell ref="D10:J10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 s="1" customFormat="1" ht="12" customHeight="1">
      <c r="B8" s="22"/>
      <c r="D8" s="148" t="s">
        <v>118</v>
      </c>
      <c r="I8" s="142"/>
      <c r="L8" s="22"/>
    </row>
    <row r="9" s="2" customFormat="1" ht="16.5" customHeight="1">
      <c r="A9" s="41"/>
      <c r="B9" s="47"/>
      <c r="C9" s="41"/>
      <c r="D9" s="41"/>
      <c r="E9" s="149" t="s">
        <v>119</v>
      </c>
      <c r="F9" s="41"/>
      <c r="G9" s="41"/>
      <c r="H9" s="41"/>
      <c r="I9" s="150"/>
      <c r="J9" s="41"/>
      <c r="K9" s="41"/>
      <c r="L9" s="15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8" t="s">
        <v>120</v>
      </c>
      <c r="E10" s="41"/>
      <c r="F10" s="41"/>
      <c r="G10" s="41"/>
      <c r="H10" s="41"/>
      <c r="I10" s="150"/>
      <c r="J10" s="41"/>
      <c r="K10" s="41"/>
      <c r="L10" s="15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2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8" t="s">
        <v>19</v>
      </c>
      <c r="E13" s="41"/>
      <c r="F13" s="136" t="s">
        <v>35</v>
      </c>
      <c r="G13" s="41"/>
      <c r="H13" s="41"/>
      <c r="I13" s="153" t="s">
        <v>21</v>
      </c>
      <c r="J13" s="136" t="s">
        <v>35</v>
      </c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8" t="s">
        <v>24</v>
      </c>
      <c r="E14" s="41"/>
      <c r="F14" s="136" t="s">
        <v>25</v>
      </c>
      <c r="G14" s="41"/>
      <c r="H14" s="41"/>
      <c r="I14" s="153" t="s">
        <v>26</v>
      </c>
      <c r="J14" s="154" t="str">
        <f>'Rekapitulace stavby'!AN8</f>
        <v>8. 10. 2019</v>
      </c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0"/>
      <c r="J15" s="41"/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33</v>
      </c>
      <c r="E16" s="41"/>
      <c r="F16" s="41"/>
      <c r="G16" s="41"/>
      <c r="H16" s="41"/>
      <c r="I16" s="153" t="s">
        <v>34</v>
      </c>
      <c r="J16" s="136" t="s">
        <v>35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36</v>
      </c>
      <c r="F17" s="41"/>
      <c r="G17" s="41"/>
      <c r="H17" s="41"/>
      <c r="I17" s="153" t="s">
        <v>37</v>
      </c>
      <c r="J17" s="136" t="s">
        <v>35</v>
      </c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0"/>
      <c r="J18" s="41"/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8" t="s">
        <v>38</v>
      </c>
      <c r="E19" s="41"/>
      <c r="F19" s="41"/>
      <c r="G19" s="41"/>
      <c r="H19" s="41"/>
      <c r="I19" s="153" t="s">
        <v>34</v>
      </c>
      <c r="J19" s="35" t="str">
        <f>'Rekapitulace stavby'!AN13</f>
        <v>Vyplň údaj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53" t="s">
        <v>37</v>
      </c>
      <c r="J20" s="35" t="str">
        <f>'Rekapitulace stavby'!AN14</f>
        <v>Vyplň údaj</v>
      </c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0"/>
      <c r="J21" s="41"/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8" t="s">
        <v>40</v>
      </c>
      <c r="E22" s="41"/>
      <c r="F22" s="41"/>
      <c r="G22" s="41"/>
      <c r="H22" s="41"/>
      <c r="I22" s="153" t="s">
        <v>34</v>
      </c>
      <c r="J22" s="136" t="s">
        <v>35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41</v>
      </c>
      <c r="F23" s="41"/>
      <c r="G23" s="41"/>
      <c r="H23" s="41"/>
      <c r="I23" s="153" t="s">
        <v>37</v>
      </c>
      <c r="J23" s="136" t="s">
        <v>35</v>
      </c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0"/>
      <c r="J24" s="41"/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8" t="s">
        <v>42</v>
      </c>
      <c r="E25" s="41"/>
      <c r="F25" s="41"/>
      <c r="G25" s="41"/>
      <c r="H25" s="41"/>
      <c r="I25" s="153" t="s">
        <v>34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43</v>
      </c>
      <c r="F26" s="41"/>
      <c r="G26" s="41"/>
      <c r="H26" s="41"/>
      <c r="I26" s="153" t="s">
        <v>37</v>
      </c>
      <c r="J26" s="136" t="s">
        <v>35</v>
      </c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0"/>
      <c r="J27" s="41"/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8" t="s">
        <v>44</v>
      </c>
      <c r="E28" s="41"/>
      <c r="F28" s="41"/>
      <c r="G28" s="41"/>
      <c r="H28" s="41"/>
      <c r="I28" s="150"/>
      <c r="J28" s="41"/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6.5" customHeight="1">
      <c r="A29" s="155"/>
      <c r="B29" s="156"/>
      <c r="C29" s="155"/>
      <c r="D29" s="155"/>
      <c r="E29" s="157" t="s">
        <v>122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0"/>
      <c r="E31" s="160"/>
      <c r="F31" s="160"/>
      <c r="G31" s="160"/>
      <c r="H31" s="160"/>
      <c r="I31" s="161"/>
      <c r="J31" s="160"/>
      <c r="K31" s="160"/>
      <c r="L31" s="15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2" t="s">
        <v>46</v>
      </c>
      <c r="E32" s="41"/>
      <c r="F32" s="41"/>
      <c r="G32" s="41"/>
      <c r="H32" s="41"/>
      <c r="I32" s="150"/>
      <c r="J32" s="163">
        <f>ROUND(J107, 2)</f>
        <v>0</v>
      </c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4" t="s">
        <v>48</v>
      </c>
      <c r="G34" s="41"/>
      <c r="H34" s="41"/>
      <c r="I34" s="165" t="s">
        <v>47</v>
      </c>
      <c r="J34" s="164" t="s">
        <v>49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6" t="s">
        <v>50</v>
      </c>
      <c r="E35" s="148" t="s">
        <v>51</v>
      </c>
      <c r="F35" s="167">
        <f>ROUND((SUM(BE107:BE912)),  2)</f>
        <v>0</v>
      </c>
      <c r="G35" s="41"/>
      <c r="H35" s="41"/>
      <c r="I35" s="168">
        <v>0.20999999999999999</v>
      </c>
      <c r="J35" s="167">
        <f>ROUND(((SUM(BE107:BE912))*I35),  2)</f>
        <v>0</v>
      </c>
      <c r="K35" s="41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8" t="s">
        <v>52</v>
      </c>
      <c r="F36" s="167">
        <f>ROUND((SUM(BF107:BF912)),  2)</f>
        <v>0</v>
      </c>
      <c r="G36" s="41"/>
      <c r="H36" s="41"/>
      <c r="I36" s="168">
        <v>0.14999999999999999</v>
      </c>
      <c r="J36" s="167">
        <f>ROUND(((SUM(BF107:BF912))*I36),  2)</f>
        <v>0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8" t="s">
        <v>53</v>
      </c>
      <c r="F37" s="167">
        <f>ROUND((SUM(BG107:BG912)),  2)</f>
        <v>0</v>
      </c>
      <c r="G37" s="41"/>
      <c r="H37" s="41"/>
      <c r="I37" s="168">
        <v>0.20999999999999999</v>
      </c>
      <c r="J37" s="167">
        <f>0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8" t="s">
        <v>54</v>
      </c>
      <c r="F38" s="167">
        <f>ROUND((SUM(BH107:BH912)),  2)</f>
        <v>0</v>
      </c>
      <c r="G38" s="41"/>
      <c r="H38" s="41"/>
      <c r="I38" s="168">
        <v>0.14999999999999999</v>
      </c>
      <c r="J38" s="167">
        <f>0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55</v>
      </c>
      <c r="F39" s="167">
        <f>ROUND((SUM(BI107:BI912)),  2)</f>
        <v>0</v>
      </c>
      <c r="G39" s="41"/>
      <c r="H39" s="41"/>
      <c r="I39" s="168">
        <v>0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0"/>
      <c r="J40" s="41"/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150"/>
      <c r="J47" s="43"/>
      <c r="K47" s="43"/>
      <c r="L47" s="15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0"/>
      <c r="J48" s="43"/>
      <c r="K48" s="43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3" t="str">
        <f>E7</f>
        <v xml:space="preserve">Rekonstrukce a dostavba - ZŠ Šternberk, Sadová 1,  I. a II. etapa</v>
      </c>
      <c r="F50" s="34"/>
      <c r="G50" s="34"/>
      <c r="H50" s="34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3" t="s">
        <v>119</v>
      </c>
      <c r="F52" s="43"/>
      <c r="G52" s="43"/>
      <c r="H52" s="43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120</v>
      </c>
      <c r="D53" s="43"/>
      <c r="E53" s="43"/>
      <c r="F53" s="43"/>
      <c r="G53" s="43"/>
      <c r="H53" s="43"/>
      <c r="I53" s="150"/>
      <c r="J53" s="43"/>
      <c r="K53" s="43"/>
      <c r="L53" s="15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01 - Půdní vestavba</v>
      </c>
      <c r="F54" s="43"/>
      <c r="G54" s="43"/>
      <c r="H54" s="43"/>
      <c r="I54" s="150"/>
      <c r="J54" s="43"/>
      <c r="K54" s="43"/>
      <c r="L54" s="15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0"/>
      <c r="J55" s="43"/>
      <c r="K55" s="43"/>
      <c r="L55" s="15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Šternberk</v>
      </c>
      <c r="G56" s="43"/>
      <c r="H56" s="43"/>
      <c r="I56" s="153" t="s">
        <v>26</v>
      </c>
      <c r="J56" s="75" t="str">
        <f>IF(J14="","",J14)</f>
        <v>8. 10. 2019</v>
      </c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3.05" customHeight="1">
      <c r="A58" s="41"/>
      <c r="B58" s="42"/>
      <c r="C58" s="34" t="s">
        <v>33</v>
      </c>
      <c r="D58" s="43"/>
      <c r="E58" s="43"/>
      <c r="F58" s="29" t="str">
        <f>E17</f>
        <v>Město Šternberk, Horní náměstí 16</v>
      </c>
      <c r="G58" s="43"/>
      <c r="H58" s="43"/>
      <c r="I58" s="153" t="s">
        <v>40</v>
      </c>
      <c r="J58" s="39" t="str">
        <f>E23</f>
        <v>Ing. Josef Vadják,Komenského 1, Šternberk</v>
      </c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38</v>
      </c>
      <c r="D59" s="43"/>
      <c r="E59" s="43"/>
      <c r="F59" s="29" t="str">
        <f>IF(E20="","",E20)</f>
        <v>Vyplň údaj</v>
      </c>
      <c r="G59" s="43"/>
      <c r="H59" s="43"/>
      <c r="I59" s="153" t="s">
        <v>42</v>
      </c>
      <c r="J59" s="39" t="str">
        <f>E26</f>
        <v>Kucek</v>
      </c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0"/>
      <c r="J60" s="43"/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4" t="s">
        <v>124</v>
      </c>
      <c r="D61" s="185"/>
      <c r="E61" s="185"/>
      <c r="F61" s="185"/>
      <c r="G61" s="185"/>
      <c r="H61" s="185"/>
      <c r="I61" s="186"/>
      <c r="J61" s="187" t="s">
        <v>125</v>
      </c>
      <c r="K61" s="185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0"/>
      <c r="J62" s="43"/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8" t="s">
        <v>78</v>
      </c>
      <c r="D63" s="43"/>
      <c r="E63" s="43"/>
      <c r="F63" s="43"/>
      <c r="G63" s="43"/>
      <c r="H63" s="43"/>
      <c r="I63" s="150"/>
      <c r="J63" s="105">
        <f>J107</f>
        <v>0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89"/>
      <c r="C64" s="190"/>
      <c r="D64" s="191" t="s">
        <v>127</v>
      </c>
      <c r="E64" s="192"/>
      <c r="F64" s="192"/>
      <c r="G64" s="192"/>
      <c r="H64" s="192"/>
      <c r="I64" s="193"/>
      <c r="J64" s="194">
        <f>J108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6"/>
      <c r="C65" s="127"/>
      <c r="D65" s="197" t="s">
        <v>128</v>
      </c>
      <c r="E65" s="198"/>
      <c r="F65" s="198"/>
      <c r="G65" s="198"/>
      <c r="H65" s="198"/>
      <c r="I65" s="199"/>
      <c r="J65" s="200">
        <f>J109</f>
        <v>0</v>
      </c>
      <c r="K65" s="127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6"/>
      <c r="C66" s="127"/>
      <c r="D66" s="197" t="s">
        <v>129</v>
      </c>
      <c r="E66" s="198"/>
      <c r="F66" s="198"/>
      <c r="G66" s="198"/>
      <c r="H66" s="198"/>
      <c r="I66" s="199"/>
      <c r="J66" s="200">
        <f>J146</f>
        <v>0</v>
      </c>
      <c r="K66" s="127"/>
      <c r="L66" s="20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6"/>
      <c r="C67" s="127"/>
      <c r="D67" s="197" t="s">
        <v>130</v>
      </c>
      <c r="E67" s="198"/>
      <c r="F67" s="198"/>
      <c r="G67" s="198"/>
      <c r="H67" s="198"/>
      <c r="I67" s="199"/>
      <c r="J67" s="200">
        <f>J188</f>
        <v>0</v>
      </c>
      <c r="K67" s="127"/>
      <c r="L67" s="20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6"/>
      <c r="C68" s="127"/>
      <c r="D68" s="197" t="s">
        <v>131</v>
      </c>
      <c r="E68" s="198"/>
      <c r="F68" s="198"/>
      <c r="G68" s="198"/>
      <c r="H68" s="198"/>
      <c r="I68" s="199"/>
      <c r="J68" s="200">
        <f>J193</f>
        <v>0</v>
      </c>
      <c r="K68" s="127"/>
      <c r="L68" s="20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6"/>
      <c r="C69" s="127"/>
      <c r="D69" s="197" t="s">
        <v>132</v>
      </c>
      <c r="E69" s="198"/>
      <c r="F69" s="198"/>
      <c r="G69" s="198"/>
      <c r="H69" s="198"/>
      <c r="I69" s="199"/>
      <c r="J69" s="200">
        <f>J200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6"/>
      <c r="C70" s="127"/>
      <c r="D70" s="197" t="s">
        <v>133</v>
      </c>
      <c r="E70" s="198"/>
      <c r="F70" s="198"/>
      <c r="G70" s="198"/>
      <c r="H70" s="198"/>
      <c r="I70" s="199"/>
      <c r="J70" s="200">
        <f>J208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6"/>
      <c r="C71" s="127"/>
      <c r="D71" s="197" t="s">
        <v>134</v>
      </c>
      <c r="E71" s="198"/>
      <c r="F71" s="198"/>
      <c r="G71" s="198"/>
      <c r="H71" s="198"/>
      <c r="I71" s="199"/>
      <c r="J71" s="200">
        <f>J213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6"/>
      <c r="C72" s="127"/>
      <c r="D72" s="197" t="s">
        <v>135</v>
      </c>
      <c r="E72" s="198"/>
      <c r="F72" s="198"/>
      <c r="G72" s="198"/>
      <c r="H72" s="198"/>
      <c r="I72" s="199"/>
      <c r="J72" s="200">
        <f>J227</f>
        <v>0</v>
      </c>
      <c r="K72" s="127"/>
      <c r="L72" s="20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89"/>
      <c r="C73" s="190"/>
      <c r="D73" s="191" t="s">
        <v>136</v>
      </c>
      <c r="E73" s="192"/>
      <c r="F73" s="192"/>
      <c r="G73" s="192"/>
      <c r="H73" s="192"/>
      <c r="I73" s="193"/>
      <c r="J73" s="194">
        <f>J229</f>
        <v>0</v>
      </c>
      <c r="K73" s="190"/>
      <c r="L73" s="195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96"/>
      <c r="C74" s="127"/>
      <c r="D74" s="197" t="s">
        <v>137</v>
      </c>
      <c r="E74" s="198"/>
      <c r="F74" s="198"/>
      <c r="G74" s="198"/>
      <c r="H74" s="198"/>
      <c r="I74" s="199"/>
      <c r="J74" s="200">
        <f>J230</f>
        <v>0</v>
      </c>
      <c r="K74" s="127"/>
      <c r="L74" s="20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6"/>
      <c r="C75" s="127"/>
      <c r="D75" s="197" t="s">
        <v>138</v>
      </c>
      <c r="E75" s="198"/>
      <c r="F75" s="198"/>
      <c r="G75" s="198"/>
      <c r="H75" s="198"/>
      <c r="I75" s="199"/>
      <c r="J75" s="200">
        <f>J340</f>
        <v>0</v>
      </c>
      <c r="K75" s="127"/>
      <c r="L75" s="20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96"/>
      <c r="C76" s="127"/>
      <c r="D76" s="197" t="s">
        <v>139</v>
      </c>
      <c r="E76" s="198"/>
      <c r="F76" s="198"/>
      <c r="G76" s="198"/>
      <c r="H76" s="198"/>
      <c r="I76" s="199"/>
      <c r="J76" s="200">
        <f>J366</f>
        <v>0</v>
      </c>
      <c r="K76" s="127"/>
      <c r="L76" s="20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6"/>
      <c r="C77" s="127"/>
      <c r="D77" s="197" t="s">
        <v>140</v>
      </c>
      <c r="E77" s="198"/>
      <c r="F77" s="198"/>
      <c r="G77" s="198"/>
      <c r="H77" s="198"/>
      <c r="I77" s="199"/>
      <c r="J77" s="200">
        <f>J410</f>
        <v>0</v>
      </c>
      <c r="K77" s="127"/>
      <c r="L77" s="20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6"/>
      <c r="C78" s="127"/>
      <c r="D78" s="197" t="s">
        <v>141</v>
      </c>
      <c r="E78" s="198"/>
      <c r="F78" s="198"/>
      <c r="G78" s="198"/>
      <c r="H78" s="198"/>
      <c r="I78" s="199"/>
      <c r="J78" s="200">
        <f>J576</f>
        <v>0</v>
      </c>
      <c r="K78" s="127"/>
      <c r="L78" s="20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6"/>
      <c r="C79" s="127"/>
      <c r="D79" s="197" t="s">
        <v>142</v>
      </c>
      <c r="E79" s="198"/>
      <c r="F79" s="198"/>
      <c r="G79" s="198"/>
      <c r="H79" s="198"/>
      <c r="I79" s="199"/>
      <c r="J79" s="200">
        <f>J598</f>
        <v>0</v>
      </c>
      <c r="K79" s="127"/>
      <c r="L79" s="20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96"/>
      <c r="C80" s="127"/>
      <c r="D80" s="197" t="s">
        <v>143</v>
      </c>
      <c r="E80" s="198"/>
      <c r="F80" s="198"/>
      <c r="G80" s="198"/>
      <c r="H80" s="198"/>
      <c r="I80" s="199"/>
      <c r="J80" s="200">
        <f>J686</f>
        <v>0</v>
      </c>
      <c r="K80" s="127"/>
      <c r="L80" s="20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6"/>
      <c r="C81" s="127"/>
      <c r="D81" s="197" t="s">
        <v>144</v>
      </c>
      <c r="E81" s="198"/>
      <c r="F81" s="198"/>
      <c r="G81" s="198"/>
      <c r="H81" s="198"/>
      <c r="I81" s="199"/>
      <c r="J81" s="200">
        <f>J706</f>
        <v>0</v>
      </c>
      <c r="K81" s="127"/>
      <c r="L81" s="20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96"/>
      <c r="C82" s="127"/>
      <c r="D82" s="197" t="s">
        <v>145</v>
      </c>
      <c r="E82" s="198"/>
      <c r="F82" s="198"/>
      <c r="G82" s="198"/>
      <c r="H82" s="198"/>
      <c r="I82" s="199"/>
      <c r="J82" s="200">
        <f>J750</f>
        <v>0</v>
      </c>
      <c r="K82" s="127"/>
      <c r="L82" s="20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96"/>
      <c r="C83" s="127"/>
      <c r="D83" s="197" t="s">
        <v>146</v>
      </c>
      <c r="E83" s="198"/>
      <c r="F83" s="198"/>
      <c r="G83" s="198"/>
      <c r="H83" s="198"/>
      <c r="I83" s="199"/>
      <c r="J83" s="200">
        <f>J802</f>
        <v>0</v>
      </c>
      <c r="K83" s="127"/>
      <c r="L83" s="20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96"/>
      <c r="C84" s="127"/>
      <c r="D84" s="197" t="s">
        <v>147</v>
      </c>
      <c r="E84" s="198"/>
      <c r="F84" s="198"/>
      <c r="G84" s="198"/>
      <c r="H84" s="198"/>
      <c r="I84" s="199"/>
      <c r="J84" s="200">
        <f>J862</f>
        <v>0</v>
      </c>
      <c r="K84" s="127"/>
      <c r="L84" s="201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10" customFormat="1" ht="19.92" customHeight="1">
      <c r="A85" s="10"/>
      <c r="B85" s="196"/>
      <c r="C85" s="127"/>
      <c r="D85" s="197" t="s">
        <v>148</v>
      </c>
      <c r="E85" s="198"/>
      <c r="F85" s="198"/>
      <c r="G85" s="198"/>
      <c r="H85" s="198"/>
      <c r="I85" s="199"/>
      <c r="J85" s="200">
        <f>J893</f>
        <v>0</v>
      </c>
      <c r="K85" s="127"/>
      <c r="L85" s="201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2" customFormat="1" ht="21.84" customHeight="1">
      <c r="A86" s="41"/>
      <c r="B86" s="42"/>
      <c r="C86" s="43"/>
      <c r="D86" s="43"/>
      <c r="E86" s="43"/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62"/>
      <c r="C87" s="63"/>
      <c r="D87" s="63"/>
      <c r="E87" s="63"/>
      <c r="F87" s="63"/>
      <c r="G87" s="63"/>
      <c r="H87" s="63"/>
      <c r="I87" s="179"/>
      <c r="J87" s="63"/>
      <c r="K87" s="63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91" s="2" customFormat="1" ht="6.96" customHeight="1">
      <c r="A91" s="41"/>
      <c r="B91" s="64"/>
      <c r="C91" s="65"/>
      <c r="D91" s="65"/>
      <c r="E91" s="65"/>
      <c r="F91" s="65"/>
      <c r="G91" s="65"/>
      <c r="H91" s="65"/>
      <c r="I91" s="182"/>
      <c r="J91" s="65"/>
      <c r="K91" s="65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24.96" customHeight="1">
      <c r="A92" s="41"/>
      <c r="B92" s="42"/>
      <c r="C92" s="25" t="s">
        <v>149</v>
      </c>
      <c r="D92" s="43"/>
      <c r="E92" s="43"/>
      <c r="F92" s="43"/>
      <c r="G92" s="43"/>
      <c r="H92" s="43"/>
      <c r="I92" s="150"/>
      <c r="J92" s="43"/>
      <c r="K92" s="43"/>
      <c r="L92" s="15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6.96" customHeight="1">
      <c r="A93" s="41"/>
      <c r="B93" s="42"/>
      <c r="C93" s="43"/>
      <c r="D93" s="43"/>
      <c r="E93" s="43"/>
      <c r="F93" s="43"/>
      <c r="G93" s="43"/>
      <c r="H93" s="43"/>
      <c r="I93" s="150"/>
      <c r="J93" s="43"/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4" t="s">
        <v>16</v>
      </c>
      <c r="D94" s="43"/>
      <c r="E94" s="43"/>
      <c r="F94" s="43"/>
      <c r="G94" s="43"/>
      <c r="H94" s="43"/>
      <c r="I94" s="150"/>
      <c r="J94" s="43"/>
      <c r="K94" s="43"/>
      <c r="L94" s="15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183" t="str">
        <f>E7</f>
        <v xml:space="preserve">Rekonstrukce a dostavba - ZŠ Šternberk, Sadová 1,  I. a II. etapa</v>
      </c>
      <c r="F95" s="34"/>
      <c r="G95" s="34"/>
      <c r="H95" s="34"/>
      <c r="I95" s="150"/>
      <c r="J95" s="43"/>
      <c r="K95" s="43"/>
      <c r="L95" s="15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" customFormat="1" ht="12" customHeight="1">
      <c r="B96" s="23"/>
      <c r="C96" s="34" t="s">
        <v>118</v>
      </c>
      <c r="D96" s="24"/>
      <c r="E96" s="24"/>
      <c r="F96" s="24"/>
      <c r="G96" s="24"/>
      <c r="H96" s="24"/>
      <c r="I96" s="142"/>
      <c r="J96" s="24"/>
      <c r="K96" s="24"/>
      <c r="L96" s="22"/>
    </row>
    <row r="97" s="2" customFormat="1" ht="16.5" customHeight="1">
      <c r="A97" s="41"/>
      <c r="B97" s="42"/>
      <c r="C97" s="43"/>
      <c r="D97" s="43"/>
      <c r="E97" s="183" t="s">
        <v>119</v>
      </c>
      <c r="F97" s="43"/>
      <c r="G97" s="43"/>
      <c r="H97" s="43"/>
      <c r="I97" s="150"/>
      <c r="J97" s="43"/>
      <c r="K97" s="43"/>
      <c r="L97" s="15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4" t="s">
        <v>120</v>
      </c>
      <c r="D98" s="43"/>
      <c r="E98" s="43"/>
      <c r="F98" s="43"/>
      <c r="G98" s="43"/>
      <c r="H98" s="43"/>
      <c r="I98" s="150"/>
      <c r="J98" s="43"/>
      <c r="K98" s="43"/>
      <c r="L98" s="15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6.5" customHeight="1">
      <c r="A99" s="41"/>
      <c r="B99" s="42"/>
      <c r="C99" s="43"/>
      <c r="D99" s="43"/>
      <c r="E99" s="72" t="str">
        <f>E11</f>
        <v>SO 01 - Půdní vestavba</v>
      </c>
      <c r="F99" s="43"/>
      <c r="G99" s="43"/>
      <c r="H99" s="43"/>
      <c r="I99" s="150"/>
      <c r="J99" s="43"/>
      <c r="K99" s="43"/>
      <c r="L99" s="15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6.96" customHeight="1">
      <c r="A100" s="41"/>
      <c r="B100" s="42"/>
      <c r="C100" s="43"/>
      <c r="D100" s="43"/>
      <c r="E100" s="43"/>
      <c r="F100" s="43"/>
      <c r="G100" s="43"/>
      <c r="H100" s="43"/>
      <c r="I100" s="150"/>
      <c r="J100" s="43"/>
      <c r="K100" s="43"/>
      <c r="L100" s="15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4" t="s">
        <v>24</v>
      </c>
      <c r="D101" s="43"/>
      <c r="E101" s="43"/>
      <c r="F101" s="29" t="str">
        <f>F14</f>
        <v>Šternberk</v>
      </c>
      <c r="G101" s="43"/>
      <c r="H101" s="43"/>
      <c r="I101" s="153" t="s">
        <v>26</v>
      </c>
      <c r="J101" s="75" t="str">
        <f>IF(J14="","",J14)</f>
        <v>8. 10. 2019</v>
      </c>
      <c r="K101" s="43"/>
      <c r="L101" s="15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150"/>
      <c r="J102" s="43"/>
      <c r="K102" s="43"/>
      <c r="L102" s="15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43.05" customHeight="1">
      <c r="A103" s="41"/>
      <c r="B103" s="42"/>
      <c r="C103" s="34" t="s">
        <v>33</v>
      </c>
      <c r="D103" s="43"/>
      <c r="E103" s="43"/>
      <c r="F103" s="29" t="str">
        <f>E17</f>
        <v>Město Šternberk, Horní náměstí 16</v>
      </c>
      <c r="G103" s="43"/>
      <c r="H103" s="43"/>
      <c r="I103" s="153" t="s">
        <v>40</v>
      </c>
      <c r="J103" s="39" t="str">
        <f>E23</f>
        <v>Ing. Josef Vadják,Komenského 1, Šternberk</v>
      </c>
      <c r="K103" s="43"/>
      <c r="L103" s="15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5.15" customHeight="1">
      <c r="A104" s="41"/>
      <c r="B104" s="42"/>
      <c r="C104" s="34" t="s">
        <v>38</v>
      </c>
      <c r="D104" s="43"/>
      <c r="E104" s="43"/>
      <c r="F104" s="29" t="str">
        <f>IF(E20="","",E20)</f>
        <v>Vyplň údaj</v>
      </c>
      <c r="G104" s="43"/>
      <c r="H104" s="43"/>
      <c r="I104" s="153" t="s">
        <v>42</v>
      </c>
      <c r="J104" s="39" t="str">
        <f>E26</f>
        <v>Kucek</v>
      </c>
      <c r="K104" s="43"/>
      <c r="L104" s="15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0.32" customHeight="1">
      <c r="A105" s="41"/>
      <c r="B105" s="42"/>
      <c r="C105" s="43"/>
      <c r="D105" s="43"/>
      <c r="E105" s="43"/>
      <c r="F105" s="43"/>
      <c r="G105" s="43"/>
      <c r="H105" s="43"/>
      <c r="I105" s="150"/>
      <c r="J105" s="43"/>
      <c r="K105" s="43"/>
      <c r="L105" s="15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11" customFormat="1" ht="29.28" customHeight="1">
      <c r="A106" s="202"/>
      <c r="B106" s="203"/>
      <c r="C106" s="204" t="s">
        <v>150</v>
      </c>
      <c r="D106" s="205" t="s">
        <v>65</v>
      </c>
      <c r="E106" s="205" t="s">
        <v>61</v>
      </c>
      <c r="F106" s="205" t="s">
        <v>62</v>
      </c>
      <c r="G106" s="205" t="s">
        <v>151</v>
      </c>
      <c r="H106" s="205" t="s">
        <v>152</v>
      </c>
      <c r="I106" s="206" t="s">
        <v>153</v>
      </c>
      <c r="J106" s="205" t="s">
        <v>125</v>
      </c>
      <c r="K106" s="207" t="s">
        <v>154</v>
      </c>
      <c r="L106" s="208"/>
      <c r="M106" s="95" t="s">
        <v>35</v>
      </c>
      <c r="N106" s="96" t="s">
        <v>50</v>
      </c>
      <c r="O106" s="96" t="s">
        <v>155</v>
      </c>
      <c r="P106" s="96" t="s">
        <v>156</v>
      </c>
      <c r="Q106" s="96" t="s">
        <v>157</v>
      </c>
      <c r="R106" s="96" t="s">
        <v>158</v>
      </c>
      <c r="S106" s="96" t="s">
        <v>159</v>
      </c>
      <c r="T106" s="97" t="s">
        <v>160</v>
      </c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</row>
    <row r="107" s="2" customFormat="1" ht="22.8" customHeight="1">
      <c r="A107" s="41"/>
      <c r="B107" s="42"/>
      <c r="C107" s="102" t="s">
        <v>161</v>
      </c>
      <c r="D107" s="43"/>
      <c r="E107" s="43"/>
      <c r="F107" s="43"/>
      <c r="G107" s="43"/>
      <c r="H107" s="43"/>
      <c r="I107" s="150"/>
      <c r="J107" s="209">
        <f>BK107</f>
        <v>0</v>
      </c>
      <c r="K107" s="43"/>
      <c r="L107" s="47"/>
      <c r="M107" s="98"/>
      <c r="N107" s="210"/>
      <c r="O107" s="99"/>
      <c r="P107" s="211">
        <f>P108+P229</f>
        <v>0</v>
      </c>
      <c r="Q107" s="99"/>
      <c r="R107" s="211">
        <f>R108+R229</f>
        <v>150.57903680999999</v>
      </c>
      <c r="S107" s="99"/>
      <c r="T107" s="212">
        <f>T108+T229</f>
        <v>12.218738979999998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79</v>
      </c>
      <c r="AU107" s="19" t="s">
        <v>126</v>
      </c>
      <c r="BK107" s="213">
        <f>BK108+BK229</f>
        <v>0</v>
      </c>
    </row>
    <row r="108" s="12" customFormat="1" ht="25.92" customHeight="1">
      <c r="A108" s="12"/>
      <c r="B108" s="214"/>
      <c r="C108" s="215"/>
      <c r="D108" s="216" t="s">
        <v>79</v>
      </c>
      <c r="E108" s="217" t="s">
        <v>162</v>
      </c>
      <c r="F108" s="217" t="s">
        <v>162</v>
      </c>
      <c r="G108" s="215"/>
      <c r="H108" s="215"/>
      <c r="I108" s="218"/>
      <c r="J108" s="219">
        <f>BK108</f>
        <v>0</v>
      </c>
      <c r="K108" s="215"/>
      <c r="L108" s="220"/>
      <c r="M108" s="221"/>
      <c r="N108" s="222"/>
      <c r="O108" s="222"/>
      <c r="P108" s="223">
        <f>P109+P146+P188+P193+P200+P208+P213+P227</f>
        <v>0</v>
      </c>
      <c r="Q108" s="222"/>
      <c r="R108" s="223">
        <f>R109+R146+R188+R193+R200+R208+R213+R227</f>
        <v>109.72774639000001</v>
      </c>
      <c r="S108" s="222"/>
      <c r="T108" s="224">
        <f>T109+T146+T188+T193+T200+T208+T213+T227</f>
        <v>8.4475799999999985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5" t="s">
        <v>23</v>
      </c>
      <c r="AT108" s="226" t="s">
        <v>79</v>
      </c>
      <c r="AU108" s="226" t="s">
        <v>80</v>
      </c>
      <c r="AY108" s="225" t="s">
        <v>163</v>
      </c>
      <c r="BK108" s="227">
        <f>BK109+BK146+BK188+BK193+BK200+BK208+BK213+BK227</f>
        <v>0</v>
      </c>
    </row>
    <row r="109" s="12" customFormat="1" ht="22.8" customHeight="1">
      <c r="A109" s="12"/>
      <c r="B109" s="214"/>
      <c r="C109" s="215"/>
      <c r="D109" s="216" t="s">
        <v>79</v>
      </c>
      <c r="E109" s="228" t="s">
        <v>164</v>
      </c>
      <c r="F109" s="228" t="s">
        <v>165</v>
      </c>
      <c r="G109" s="215"/>
      <c r="H109" s="215"/>
      <c r="I109" s="218"/>
      <c r="J109" s="229">
        <f>BK109</f>
        <v>0</v>
      </c>
      <c r="K109" s="215"/>
      <c r="L109" s="220"/>
      <c r="M109" s="221"/>
      <c r="N109" s="222"/>
      <c r="O109" s="222"/>
      <c r="P109" s="223">
        <f>SUM(P110:P145)</f>
        <v>0</v>
      </c>
      <c r="Q109" s="222"/>
      <c r="R109" s="223">
        <f>SUM(R110:R145)</f>
        <v>58.566559650000002</v>
      </c>
      <c r="S109" s="222"/>
      <c r="T109" s="224">
        <f>SUM(T110:T145)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5" t="s">
        <v>23</v>
      </c>
      <c r="AT109" s="226" t="s">
        <v>79</v>
      </c>
      <c r="AU109" s="226" t="s">
        <v>23</v>
      </c>
      <c r="AY109" s="225" t="s">
        <v>163</v>
      </c>
      <c r="BK109" s="227">
        <f>SUM(BK110:BK145)</f>
        <v>0</v>
      </c>
    </row>
    <row r="110" s="2" customFormat="1" ht="96" customHeight="1">
      <c r="A110" s="41"/>
      <c r="B110" s="42"/>
      <c r="C110" s="230" t="s">
        <v>23</v>
      </c>
      <c r="D110" s="230" t="s">
        <v>166</v>
      </c>
      <c r="E110" s="231" t="s">
        <v>167</v>
      </c>
      <c r="F110" s="232" t="s">
        <v>168</v>
      </c>
      <c r="G110" s="233" t="s">
        <v>169</v>
      </c>
      <c r="H110" s="234">
        <v>180</v>
      </c>
      <c r="I110" s="235"/>
      <c r="J110" s="236">
        <f>ROUND(I110*H110,2)</f>
        <v>0</v>
      </c>
      <c r="K110" s="232" t="s">
        <v>170</v>
      </c>
      <c r="L110" s="47"/>
      <c r="M110" s="237" t="s">
        <v>35</v>
      </c>
      <c r="N110" s="238" t="s">
        <v>51</v>
      </c>
      <c r="O110" s="87"/>
      <c r="P110" s="239">
        <f>O110*H110</f>
        <v>0</v>
      </c>
      <c r="Q110" s="239">
        <v>0.0070800000000000004</v>
      </c>
      <c r="R110" s="239">
        <f>Q110*H110</f>
        <v>1.2744</v>
      </c>
      <c r="S110" s="239">
        <v>0</v>
      </c>
      <c r="T110" s="240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1" t="s">
        <v>171</v>
      </c>
      <c r="AT110" s="241" t="s">
        <v>166</v>
      </c>
      <c r="AU110" s="241" t="s">
        <v>88</v>
      </c>
      <c r="AY110" s="19" t="s">
        <v>163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23</v>
      </c>
      <c r="BK110" s="242">
        <f>ROUND(I110*H110,2)</f>
        <v>0</v>
      </c>
      <c r="BL110" s="19" t="s">
        <v>171</v>
      </c>
      <c r="BM110" s="241" t="s">
        <v>172</v>
      </c>
    </row>
    <row r="111" s="13" customFormat="1">
      <c r="A111" s="13"/>
      <c r="B111" s="243"/>
      <c r="C111" s="244"/>
      <c r="D111" s="245" t="s">
        <v>173</v>
      </c>
      <c r="E111" s="246" t="s">
        <v>35</v>
      </c>
      <c r="F111" s="247" t="s">
        <v>174</v>
      </c>
      <c r="G111" s="244"/>
      <c r="H111" s="246" t="s">
        <v>35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3" t="s">
        <v>173</v>
      </c>
      <c r="AU111" s="253" t="s">
        <v>88</v>
      </c>
      <c r="AV111" s="13" t="s">
        <v>23</v>
      </c>
      <c r="AW111" s="13" t="s">
        <v>175</v>
      </c>
      <c r="AX111" s="13" t="s">
        <v>80</v>
      </c>
      <c r="AY111" s="253" t="s">
        <v>163</v>
      </c>
    </row>
    <row r="112" s="14" customFormat="1">
      <c r="A112" s="14"/>
      <c r="B112" s="254"/>
      <c r="C112" s="255"/>
      <c r="D112" s="245" t="s">
        <v>173</v>
      </c>
      <c r="E112" s="256" t="s">
        <v>35</v>
      </c>
      <c r="F112" s="257" t="s">
        <v>176</v>
      </c>
      <c r="G112" s="255"/>
      <c r="H112" s="258">
        <v>180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4" t="s">
        <v>173</v>
      </c>
      <c r="AU112" s="264" t="s">
        <v>88</v>
      </c>
      <c r="AV112" s="14" t="s">
        <v>88</v>
      </c>
      <c r="AW112" s="14" t="s">
        <v>175</v>
      </c>
      <c r="AX112" s="14" t="s">
        <v>23</v>
      </c>
      <c r="AY112" s="264" t="s">
        <v>163</v>
      </c>
    </row>
    <row r="113" s="2" customFormat="1" ht="36" customHeight="1">
      <c r="A113" s="41"/>
      <c r="B113" s="42"/>
      <c r="C113" s="230" t="s">
        <v>88</v>
      </c>
      <c r="D113" s="230" t="s">
        <v>166</v>
      </c>
      <c r="E113" s="231" t="s">
        <v>177</v>
      </c>
      <c r="F113" s="232" t="s">
        <v>178</v>
      </c>
      <c r="G113" s="233" t="s">
        <v>179</v>
      </c>
      <c r="H113" s="234">
        <v>70</v>
      </c>
      <c r="I113" s="235"/>
      <c r="J113" s="236">
        <f>ROUND(I113*H113,2)</f>
        <v>0</v>
      </c>
      <c r="K113" s="232" t="s">
        <v>170</v>
      </c>
      <c r="L113" s="47"/>
      <c r="M113" s="237" t="s">
        <v>35</v>
      </c>
      <c r="N113" s="238" t="s">
        <v>51</v>
      </c>
      <c r="O113" s="87"/>
      <c r="P113" s="239">
        <f>O113*H113</f>
        <v>0</v>
      </c>
      <c r="Q113" s="239">
        <v>0.058999999999999997</v>
      </c>
      <c r="R113" s="239">
        <f>Q113*H113</f>
        <v>4.1299999999999999</v>
      </c>
      <c r="S113" s="239">
        <v>0</v>
      </c>
      <c r="T113" s="240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1" t="s">
        <v>171</v>
      </c>
      <c r="AT113" s="241" t="s">
        <v>166</v>
      </c>
      <c r="AU113" s="241" t="s">
        <v>88</v>
      </c>
      <c r="AY113" s="19" t="s">
        <v>163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23</v>
      </c>
      <c r="BK113" s="242">
        <f>ROUND(I113*H113,2)</f>
        <v>0</v>
      </c>
      <c r="BL113" s="19" t="s">
        <v>171</v>
      </c>
      <c r="BM113" s="241" t="s">
        <v>180</v>
      </c>
    </row>
    <row r="114" s="13" customFormat="1">
      <c r="A114" s="13"/>
      <c r="B114" s="243"/>
      <c r="C114" s="244"/>
      <c r="D114" s="245" t="s">
        <v>173</v>
      </c>
      <c r="E114" s="246" t="s">
        <v>35</v>
      </c>
      <c r="F114" s="247" t="s">
        <v>181</v>
      </c>
      <c r="G114" s="244"/>
      <c r="H114" s="246" t="s">
        <v>35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53" t="s">
        <v>173</v>
      </c>
      <c r="AU114" s="253" t="s">
        <v>88</v>
      </c>
      <c r="AV114" s="13" t="s">
        <v>23</v>
      </c>
      <c r="AW114" s="13" t="s">
        <v>175</v>
      </c>
      <c r="AX114" s="13" t="s">
        <v>80</v>
      </c>
      <c r="AY114" s="253" t="s">
        <v>163</v>
      </c>
    </row>
    <row r="115" s="14" customFormat="1">
      <c r="A115" s="14"/>
      <c r="B115" s="254"/>
      <c r="C115" s="255"/>
      <c r="D115" s="245" t="s">
        <v>173</v>
      </c>
      <c r="E115" s="256" t="s">
        <v>35</v>
      </c>
      <c r="F115" s="257" t="s">
        <v>182</v>
      </c>
      <c r="G115" s="255"/>
      <c r="H115" s="258">
        <v>70</v>
      </c>
      <c r="I115" s="259"/>
      <c r="J115" s="255"/>
      <c r="K115" s="255"/>
      <c r="L115" s="260"/>
      <c r="M115" s="261"/>
      <c r="N115" s="262"/>
      <c r="O115" s="262"/>
      <c r="P115" s="262"/>
      <c r="Q115" s="262"/>
      <c r="R115" s="262"/>
      <c r="S115" s="262"/>
      <c r="T115" s="263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64" t="s">
        <v>173</v>
      </c>
      <c r="AU115" s="264" t="s">
        <v>88</v>
      </c>
      <c r="AV115" s="14" t="s">
        <v>88</v>
      </c>
      <c r="AW115" s="14" t="s">
        <v>175</v>
      </c>
      <c r="AX115" s="14" t="s">
        <v>80</v>
      </c>
      <c r="AY115" s="264" t="s">
        <v>163</v>
      </c>
    </row>
    <row r="116" s="15" customFormat="1">
      <c r="A116" s="15"/>
      <c r="B116" s="265"/>
      <c r="C116" s="266"/>
      <c r="D116" s="245" t="s">
        <v>173</v>
      </c>
      <c r="E116" s="267" t="s">
        <v>35</v>
      </c>
      <c r="F116" s="268" t="s">
        <v>183</v>
      </c>
      <c r="G116" s="266"/>
      <c r="H116" s="269">
        <v>70</v>
      </c>
      <c r="I116" s="270"/>
      <c r="J116" s="266"/>
      <c r="K116" s="266"/>
      <c r="L116" s="271"/>
      <c r="M116" s="272"/>
      <c r="N116" s="273"/>
      <c r="O116" s="273"/>
      <c r="P116" s="273"/>
      <c r="Q116" s="273"/>
      <c r="R116" s="273"/>
      <c r="S116" s="273"/>
      <c r="T116" s="274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  <c r="AT116" s="275" t="s">
        <v>173</v>
      </c>
      <c r="AU116" s="275" t="s">
        <v>88</v>
      </c>
      <c r="AV116" s="15" t="s">
        <v>171</v>
      </c>
      <c r="AW116" s="15" t="s">
        <v>175</v>
      </c>
      <c r="AX116" s="15" t="s">
        <v>23</v>
      </c>
      <c r="AY116" s="275" t="s">
        <v>163</v>
      </c>
    </row>
    <row r="117" s="2" customFormat="1" ht="36" customHeight="1">
      <c r="A117" s="41"/>
      <c r="B117" s="42"/>
      <c r="C117" s="230" t="s">
        <v>94</v>
      </c>
      <c r="D117" s="230" t="s">
        <v>166</v>
      </c>
      <c r="E117" s="231" t="s">
        <v>184</v>
      </c>
      <c r="F117" s="232" t="s">
        <v>185</v>
      </c>
      <c r="G117" s="233" t="s">
        <v>186</v>
      </c>
      <c r="H117" s="234">
        <v>7.3650000000000002</v>
      </c>
      <c r="I117" s="235"/>
      <c r="J117" s="236">
        <f>ROUND(I117*H117,2)</f>
        <v>0</v>
      </c>
      <c r="K117" s="232" t="s">
        <v>170</v>
      </c>
      <c r="L117" s="47"/>
      <c r="M117" s="237" t="s">
        <v>35</v>
      </c>
      <c r="N117" s="238" t="s">
        <v>51</v>
      </c>
      <c r="O117" s="87"/>
      <c r="P117" s="239">
        <f>O117*H117</f>
        <v>0</v>
      </c>
      <c r="Q117" s="239">
        <v>0.01221</v>
      </c>
      <c r="R117" s="239">
        <f>Q117*H117</f>
        <v>0.089926650000000011</v>
      </c>
      <c r="S117" s="239">
        <v>0</v>
      </c>
      <c r="T117" s="240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1" t="s">
        <v>171</v>
      </c>
      <c r="AT117" s="241" t="s">
        <v>166</v>
      </c>
      <c r="AU117" s="241" t="s">
        <v>88</v>
      </c>
      <c r="AY117" s="19" t="s">
        <v>163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23</v>
      </c>
      <c r="BK117" s="242">
        <f>ROUND(I117*H117,2)</f>
        <v>0</v>
      </c>
      <c r="BL117" s="19" t="s">
        <v>171</v>
      </c>
      <c r="BM117" s="241" t="s">
        <v>187</v>
      </c>
    </row>
    <row r="118" s="13" customFormat="1">
      <c r="A118" s="13"/>
      <c r="B118" s="243"/>
      <c r="C118" s="244"/>
      <c r="D118" s="245" t="s">
        <v>173</v>
      </c>
      <c r="E118" s="246" t="s">
        <v>35</v>
      </c>
      <c r="F118" s="247" t="s">
        <v>188</v>
      </c>
      <c r="G118" s="244"/>
      <c r="H118" s="246" t="s">
        <v>35</v>
      </c>
      <c r="I118" s="248"/>
      <c r="J118" s="244"/>
      <c r="K118" s="244"/>
      <c r="L118" s="249"/>
      <c r="M118" s="250"/>
      <c r="N118" s="251"/>
      <c r="O118" s="251"/>
      <c r="P118" s="251"/>
      <c r="Q118" s="251"/>
      <c r="R118" s="251"/>
      <c r="S118" s="251"/>
      <c r="T118" s="25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53" t="s">
        <v>173</v>
      </c>
      <c r="AU118" s="253" t="s">
        <v>88</v>
      </c>
      <c r="AV118" s="13" t="s">
        <v>23</v>
      </c>
      <c r="AW118" s="13" t="s">
        <v>175</v>
      </c>
      <c r="AX118" s="13" t="s">
        <v>80</v>
      </c>
      <c r="AY118" s="253" t="s">
        <v>163</v>
      </c>
    </row>
    <row r="119" s="13" customFormat="1">
      <c r="A119" s="13"/>
      <c r="B119" s="243"/>
      <c r="C119" s="244"/>
      <c r="D119" s="245" t="s">
        <v>173</v>
      </c>
      <c r="E119" s="246" t="s">
        <v>35</v>
      </c>
      <c r="F119" s="247" t="s">
        <v>189</v>
      </c>
      <c r="G119" s="244"/>
      <c r="H119" s="246" t="s">
        <v>35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3" t="s">
        <v>173</v>
      </c>
      <c r="AU119" s="253" t="s">
        <v>88</v>
      </c>
      <c r="AV119" s="13" t="s">
        <v>23</v>
      </c>
      <c r="AW119" s="13" t="s">
        <v>175</v>
      </c>
      <c r="AX119" s="13" t="s">
        <v>80</v>
      </c>
      <c r="AY119" s="253" t="s">
        <v>163</v>
      </c>
    </row>
    <row r="120" s="14" customFormat="1">
      <c r="A120" s="14"/>
      <c r="B120" s="254"/>
      <c r="C120" s="255"/>
      <c r="D120" s="245" t="s">
        <v>173</v>
      </c>
      <c r="E120" s="256" t="s">
        <v>35</v>
      </c>
      <c r="F120" s="257" t="s">
        <v>190</v>
      </c>
      <c r="G120" s="255"/>
      <c r="H120" s="258">
        <v>3.7914500000000002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4" t="s">
        <v>173</v>
      </c>
      <c r="AU120" s="264" t="s">
        <v>88</v>
      </c>
      <c r="AV120" s="14" t="s">
        <v>88</v>
      </c>
      <c r="AW120" s="14" t="s">
        <v>175</v>
      </c>
      <c r="AX120" s="14" t="s">
        <v>80</v>
      </c>
      <c r="AY120" s="264" t="s">
        <v>163</v>
      </c>
    </row>
    <row r="121" s="13" customFormat="1">
      <c r="A121" s="13"/>
      <c r="B121" s="243"/>
      <c r="C121" s="244"/>
      <c r="D121" s="245" t="s">
        <v>173</v>
      </c>
      <c r="E121" s="246" t="s">
        <v>35</v>
      </c>
      <c r="F121" s="247" t="s">
        <v>191</v>
      </c>
      <c r="G121" s="244"/>
      <c r="H121" s="246" t="s">
        <v>35</v>
      </c>
      <c r="I121" s="248"/>
      <c r="J121" s="244"/>
      <c r="K121" s="244"/>
      <c r="L121" s="249"/>
      <c r="M121" s="250"/>
      <c r="N121" s="251"/>
      <c r="O121" s="251"/>
      <c r="P121" s="251"/>
      <c r="Q121" s="251"/>
      <c r="R121" s="251"/>
      <c r="S121" s="251"/>
      <c r="T121" s="252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53" t="s">
        <v>173</v>
      </c>
      <c r="AU121" s="253" t="s">
        <v>88</v>
      </c>
      <c r="AV121" s="13" t="s">
        <v>23</v>
      </c>
      <c r="AW121" s="13" t="s">
        <v>175</v>
      </c>
      <c r="AX121" s="13" t="s">
        <v>80</v>
      </c>
      <c r="AY121" s="253" t="s">
        <v>163</v>
      </c>
    </row>
    <row r="122" s="14" customFormat="1">
      <c r="A122" s="14"/>
      <c r="B122" s="254"/>
      <c r="C122" s="255"/>
      <c r="D122" s="245" t="s">
        <v>173</v>
      </c>
      <c r="E122" s="256" t="s">
        <v>35</v>
      </c>
      <c r="F122" s="257" t="s">
        <v>192</v>
      </c>
      <c r="G122" s="255"/>
      <c r="H122" s="258">
        <v>3.4527999999999999</v>
      </c>
      <c r="I122" s="259"/>
      <c r="J122" s="255"/>
      <c r="K122" s="255"/>
      <c r="L122" s="260"/>
      <c r="M122" s="261"/>
      <c r="N122" s="262"/>
      <c r="O122" s="262"/>
      <c r="P122" s="262"/>
      <c r="Q122" s="262"/>
      <c r="R122" s="262"/>
      <c r="S122" s="262"/>
      <c r="T122" s="263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4" t="s">
        <v>173</v>
      </c>
      <c r="AU122" s="264" t="s">
        <v>88</v>
      </c>
      <c r="AV122" s="14" t="s">
        <v>88</v>
      </c>
      <c r="AW122" s="14" t="s">
        <v>175</v>
      </c>
      <c r="AX122" s="14" t="s">
        <v>80</v>
      </c>
      <c r="AY122" s="264" t="s">
        <v>163</v>
      </c>
    </row>
    <row r="123" s="13" customFormat="1">
      <c r="A123" s="13"/>
      <c r="B123" s="243"/>
      <c r="C123" s="244"/>
      <c r="D123" s="245" t="s">
        <v>173</v>
      </c>
      <c r="E123" s="246" t="s">
        <v>35</v>
      </c>
      <c r="F123" s="247" t="s">
        <v>193</v>
      </c>
      <c r="G123" s="244"/>
      <c r="H123" s="246" t="s">
        <v>35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3" t="s">
        <v>173</v>
      </c>
      <c r="AU123" s="253" t="s">
        <v>88</v>
      </c>
      <c r="AV123" s="13" t="s">
        <v>23</v>
      </c>
      <c r="AW123" s="13" t="s">
        <v>175</v>
      </c>
      <c r="AX123" s="13" t="s">
        <v>80</v>
      </c>
      <c r="AY123" s="253" t="s">
        <v>163</v>
      </c>
    </row>
    <row r="124" s="14" customFormat="1">
      <c r="A124" s="14"/>
      <c r="B124" s="254"/>
      <c r="C124" s="255"/>
      <c r="D124" s="245" t="s">
        <v>173</v>
      </c>
      <c r="E124" s="256" t="s">
        <v>35</v>
      </c>
      <c r="F124" s="257" t="s">
        <v>194</v>
      </c>
      <c r="G124" s="255"/>
      <c r="H124" s="258">
        <v>0.12064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4" t="s">
        <v>173</v>
      </c>
      <c r="AU124" s="264" t="s">
        <v>88</v>
      </c>
      <c r="AV124" s="14" t="s">
        <v>88</v>
      </c>
      <c r="AW124" s="14" t="s">
        <v>175</v>
      </c>
      <c r="AX124" s="14" t="s">
        <v>80</v>
      </c>
      <c r="AY124" s="264" t="s">
        <v>163</v>
      </c>
    </row>
    <row r="125" s="15" customFormat="1">
      <c r="A125" s="15"/>
      <c r="B125" s="265"/>
      <c r="C125" s="266"/>
      <c r="D125" s="245" t="s">
        <v>173</v>
      </c>
      <c r="E125" s="267" t="s">
        <v>35</v>
      </c>
      <c r="F125" s="268" t="s">
        <v>183</v>
      </c>
      <c r="G125" s="266"/>
      <c r="H125" s="269">
        <v>7.3648899999999999</v>
      </c>
      <c r="I125" s="270"/>
      <c r="J125" s="266"/>
      <c r="K125" s="266"/>
      <c r="L125" s="271"/>
      <c r="M125" s="272"/>
      <c r="N125" s="273"/>
      <c r="O125" s="273"/>
      <c r="P125" s="273"/>
      <c r="Q125" s="273"/>
      <c r="R125" s="273"/>
      <c r="S125" s="273"/>
      <c r="T125" s="274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75" t="s">
        <v>173</v>
      </c>
      <c r="AU125" s="275" t="s">
        <v>88</v>
      </c>
      <c r="AV125" s="15" t="s">
        <v>171</v>
      </c>
      <c r="AW125" s="15" t="s">
        <v>175</v>
      </c>
      <c r="AX125" s="15" t="s">
        <v>23</v>
      </c>
      <c r="AY125" s="275" t="s">
        <v>163</v>
      </c>
    </row>
    <row r="126" s="2" customFormat="1" ht="16.5" customHeight="1">
      <c r="A126" s="41"/>
      <c r="B126" s="42"/>
      <c r="C126" s="276" t="s">
        <v>171</v>
      </c>
      <c r="D126" s="276" t="s">
        <v>195</v>
      </c>
      <c r="E126" s="277" t="s">
        <v>196</v>
      </c>
      <c r="F126" s="278" t="s">
        <v>197</v>
      </c>
      <c r="G126" s="279" t="s">
        <v>186</v>
      </c>
      <c r="H126" s="280">
        <v>4.0949999999999998</v>
      </c>
      <c r="I126" s="281"/>
      <c r="J126" s="282">
        <f>ROUND(I126*H126,2)</f>
        <v>0</v>
      </c>
      <c r="K126" s="278" t="s">
        <v>170</v>
      </c>
      <c r="L126" s="283"/>
      <c r="M126" s="284" t="s">
        <v>35</v>
      </c>
      <c r="N126" s="285" t="s">
        <v>51</v>
      </c>
      <c r="O126" s="87"/>
      <c r="P126" s="239">
        <f>O126*H126</f>
        <v>0</v>
      </c>
      <c r="Q126" s="239">
        <v>1</v>
      </c>
      <c r="R126" s="239">
        <f>Q126*H126</f>
        <v>4.0949999999999998</v>
      </c>
      <c r="S126" s="239">
        <v>0</v>
      </c>
      <c r="T126" s="240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41" t="s">
        <v>198</v>
      </c>
      <c r="AT126" s="241" t="s">
        <v>195</v>
      </c>
      <c r="AU126" s="241" t="s">
        <v>88</v>
      </c>
      <c r="AY126" s="19" t="s">
        <v>163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23</v>
      </c>
      <c r="BK126" s="242">
        <f>ROUND(I126*H126,2)</f>
        <v>0</v>
      </c>
      <c r="BL126" s="19" t="s">
        <v>171</v>
      </c>
      <c r="BM126" s="241" t="s">
        <v>199</v>
      </c>
    </row>
    <row r="127" s="13" customFormat="1">
      <c r="A127" s="13"/>
      <c r="B127" s="243"/>
      <c r="C127" s="244"/>
      <c r="D127" s="245" t="s">
        <v>173</v>
      </c>
      <c r="E127" s="246" t="s">
        <v>35</v>
      </c>
      <c r="F127" s="247" t="s">
        <v>200</v>
      </c>
      <c r="G127" s="244"/>
      <c r="H127" s="246" t="s">
        <v>35</v>
      </c>
      <c r="I127" s="248"/>
      <c r="J127" s="244"/>
      <c r="K127" s="244"/>
      <c r="L127" s="249"/>
      <c r="M127" s="250"/>
      <c r="N127" s="251"/>
      <c r="O127" s="251"/>
      <c r="P127" s="251"/>
      <c r="Q127" s="251"/>
      <c r="R127" s="251"/>
      <c r="S127" s="251"/>
      <c r="T127" s="25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3" t="s">
        <v>173</v>
      </c>
      <c r="AU127" s="253" t="s">
        <v>88</v>
      </c>
      <c r="AV127" s="13" t="s">
        <v>23</v>
      </c>
      <c r="AW127" s="13" t="s">
        <v>175</v>
      </c>
      <c r="AX127" s="13" t="s">
        <v>80</v>
      </c>
      <c r="AY127" s="253" t="s">
        <v>163</v>
      </c>
    </row>
    <row r="128" s="14" customFormat="1">
      <c r="A128" s="14"/>
      <c r="B128" s="254"/>
      <c r="C128" s="255"/>
      <c r="D128" s="245" t="s">
        <v>173</v>
      </c>
      <c r="E128" s="256" t="s">
        <v>35</v>
      </c>
      <c r="F128" s="257" t="s">
        <v>201</v>
      </c>
      <c r="G128" s="255"/>
      <c r="H128" s="258">
        <v>4.0947659999999999</v>
      </c>
      <c r="I128" s="259"/>
      <c r="J128" s="255"/>
      <c r="K128" s="255"/>
      <c r="L128" s="260"/>
      <c r="M128" s="261"/>
      <c r="N128" s="262"/>
      <c r="O128" s="262"/>
      <c r="P128" s="262"/>
      <c r="Q128" s="262"/>
      <c r="R128" s="262"/>
      <c r="S128" s="262"/>
      <c r="T128" s="263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64" t="s">
        <v>173</v>
      </c>
      <c r="AU128" s="264" t="s">
        <v>88</v>
      </c>
      <c r="AV128" s="14" t="s">
        <v>88</v>
      </c>
      <c r="AW128" s="14" t="s">
        <v>175</v>
      </c>
      <c r="AX128" s="14" t="s">
        <v>80</v>
      </c>
      <c r="AY128" s="264" t="s">
        <v>163</v>
      </c>
    </row>
    <row r="129" s="15" customFormat="1">
      <c r="A129" s="15"/>
      <c r="B129" s="265"/>
      <c r="C129" s="266"/>
      <c r="D129" s="245" t="s">
        <v>173</v>
      </c>
      <c r="E129" s="267" t="s">
        <v>35</v>
      </c>
      <c r="F129" s="268" t="s">
        <v>183</v>
      </c>
      <c r="G129" s="266"/>
      <c r="H129" s="269">
        <v>4.0947659999999999</v>
      </c>
      <c r="I129" s="270"/>
      <c r="J129" s="266"/>
      <c r="K129" s="266"/>
      <c r="L129" s="271"/>
      <c r="M129" s="272"/>
      <c r="N129" s="273"/>
      <c r="O129" s="273"/>
      <c r="P129" s="273"/>
      <c r="Q129" s="273"/>
      <c r="R129" s="273"/>
      <c r="S129" s="273"/>
      <c r="T129" s="274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75" t="s">
        <v>173</v>
      </c>
      <c r="AU129" s="275" t="s">
        <v>88</v>
      </c>
      <c r="AV129" s="15" t="s">
        <v>171</v>
      </c>
      <c r="AW129" s="15" t="s">
        <v>175</v>
      </c>
      <c r="AX129" s="15" t="s">
        <v>23</v>
      </c>
      <c r="AY129" s="275" t="s">
        <v>163</v>
      </c>
    </row>
    <row r="130" s="2" customFormat="1" ht="16.5" customHeight="1">
      <c r="A130" s="41"/>
      <c r="B130" s="42"/>
      <c r="C130" s="276" t="s">
        <v>202</v>
      </c>
      <c r="D130" s="276" t="s">
        <v>195</v>
      </c>
      <c r="E130" s="277" t="s">
        <v>203</v>
      </c>
      <c r="F130" s="278" t="s">
        <v>204</v>
      </c>
      <c r="G130" s="279" t="s">
        <v>186</v>
      </c>
      <c r="H130" s="280">
        <v>3.7290000000000001</v>
      </c>
      <c r="I130" s="281"/>
      <c r="J130" s="282">
        <f>ROUND(I130*H130,2)</f>
        <v>0</v>
      </c>
      <c r="K130" s="278" t="s">
        <v>170</v>
      </c>
      <c r="L130" s="283"/>
      <c r="M130" s="284" t="s">
        <v>35</v>
      </c>
      <c r="N130" s="285" t="s">
        <v>51</v>
      </c>
      <c r="O130" s="87"/>
      <c r="P130" s="239">
        <f>O130*H130</f>
        <v>0</v>
      </c>
      <c r="Q130" s="239">
        <v>1</v>
      </c>
      <c r="R130" s="239">
        <f>Q130*H130</f>
        <v>3.7290000000000001</v>
      </c>
      <c r="S130" s="239">
        <v>0</v>
      </c>
      <c r="T130" s="240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41" t="s">
        <v>198</v>
      </c>
      <c r="AT130" s="241" t="s">
        <v>195</v>
      </c>
      <c r="AU130" s="241" t="s">
        <v>88</v>
      </c>
      <c r="AY130" s="19" t="s">
        <v>163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23</v>
      </c>
      <c r="BK130" s="242">
        <f>ROUND(I130*H130,2)</f>
        <v>0</v>
      </c>
      <c r="BL130" s="19" t="s">
        <v>171</v>
      </c>
      <c r="BM130" s="241" t="s">
        <v>205</v>
      </c>
    </row>
    <row r="131" s="13" customFormat="1">
      <c r="A131" s="13"/>
      <c r="B131" s="243"/>
      <c r="C131" s="244"/>
      <c r="D131" s="245" t="s">
        <v>173</v>
      </c>
      <c r="E131" s="246" t="s">
        <v>35</v>
      </c>
      <c r="F131" s="247" t="s">
        <v>200</v>
      </c>
      <c r="G131" s="244"/>
      <c r="H131" s="246" t="s">
        <v>35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3" t="s">
        <v>173</v>
      </c>
      <c r="AU131" s="253" t="s">
        <v>88</v>
      </c>
      <c r="AV131" s="13" t="s">
        <v>23</v>
      </c>
      <c r="AW131" s="13" t="s">
        <v>175</v>
      </c>
      <c r="AX131" s="13" t="s">
        <v>80</v>
      </c>
      <c r="AY131" s="253" t="s">
        <v>163</v>
      </c>
    </row>
    <row r="132" s="14" customFormat="1">
      <c r="A132" s="14"/>
      <c r="B132" s="254"/>
      <c r="C132" s="255"/>
      <c r="D132" s="245" t="s">
        <v>173</v>
      </c>
      <c r="E132" s="256" t="s">
        <v>35</v>
      </c>
      <c r="F132" s="257" t="s">
        <v>206</v>
      </c>
      <c r="G132" s="255"/>
      <c r="H132" s="258">
        <v>3.7290239999999999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173</v>
      </c>
      <c r="AU132" s="264" t="s">
        <v>88</v>
      </c>
      <c r="AV132" s="14" t="s">
        <v>88</v>
      </c>
      <c r="AW132" s="14" t="s">
        <v>175</v>
      </c>
      <c r="AX132" s="14" t="s">
        <v>80</v>
      </c>
      <c r="AY132" s="264" t="s">
        <v>163</v>
      </c>
    </row>
    <row r="133" s="15" customFormat="1">
      <c r="A133" s="15"/>
      <c r="B133" s="265"/>
      <c r="C133" s="266"/>
      <c r="D133" s="245" t="s">
        <v>173</v>
      </c>
      <c r="E133" s="267" t="s">
        <v>35</v>
      </c>
      <c r="F133" s="268" t="s">
        <v>183</v>
      </c>
      <c r="G133" s="266"/>
      <c r="H133" s="269">
        <v>3.7290239999999999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5" t="s">
        <v>173</v>
      </c>
      <c r="AU133" s="275" t="s">
        <v>88</v>
      </c>
      <c r="AV133" s="15" t="s">
        <v>171</v>
      </c>
      <c r="AW133" s="15" t="s">
        <v>175</v>
      </c>
      <c r="AX133" s="15" t="s">
        <v>23</v>
      </c>
      <c r="AY133" s="275" t="s">
        <v>163</v>
      </c>
    </row>
    <row r="134" s="2" customFormat="1" ht="16.5" customHeight="1">
      <c r="A134" s="41"/>
      <c r="B134" s="42"/>
      <c r="C134" s="276" t="s">
        <v>207</v>
      </c>
      <c r="D134" s="276" t="s">
        <v>195</v>
      </c>
      <c r="E134" s="277" t="s">
        <v>208</v>
      </c>
      <c r="F134" s="278" t="s">
        <v>209</v>
      </c>
      <c r="G134" s="279" t="s">
        <v>186</v>
      </c>
      <c r="H134" s="280">
        <v>0.13</v>
      </c>
      <c r="I134" s="281"/>
      <c r="J134" s="282">
        <f>ROUND(I134*H134,2)</f>
        <v>0</v>
      </c>
      <c r="K134" s="278" t="s">
        <v>170</v>
      </c>
      <c r="L134" s="283"/>
      <c r="M134" s="284" t="s">
        <v>35</v>
      </c>
      <c r="N134" s="285" t="s">
        <v>51</v>
      </c>
      <c r="O134" s="87"/>
      <c r="P134" s="239">
        <f>O134*H134</f>
        <v>0</v>
      </c>
      <c r="Q134" s="239">
        <v>1</v>
      </c>
      <c r="R134" s="239">
        <f>Q134*H134</f>
        <v>0.13</v>
      </c>
      <c r="S134" s="239">
        <v>0</v>
      </c>
      <c r="T134" s="240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41" t="s">
        <v>198</v>
      </c>
      <c r="AT134" s="241" t="s">
        <v>195</v>
      </c>
      <c r="AU134" s="241" t="s">
        <v>88</v>
      </c>
      <c r="AY134" s="19" t="s">
        <v>163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23</v>
      </c>
      <c r="BK134" s="242">
        <f>ROUND(I134*H134,2)</f>
        <v>0</v>
      </c>
      <c r="BL134" s="19" t="s">
        <v>171</v>
      </c>
      <c r="BM134" s="241" t="s">
        <v>210</v>
      </c>
    </row>
    <row r="135" s="13" customFormat="1">
      <c r="A135" s="13"/>
      <c r="B135" s="243"/>
      <c r="C135" s="244"/>
      <c r="D135" s="245" t="s">
        <v>173</v>
      </c>
      <c r="E135" s="246" t="s">
        <v>35</v>
      </c>
      <c r="F135" s="247" t="s">
        <v>200</v>
      </c>
      <c r="G135" s="244"/>
      <c r="H135" s="246" t="s">
        <v>35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173</v>
      </c>
      <c r="AU135" s="253" t="s">
        <v>88</v>
      </c>
      <c r="AV135" s="13" t="s">
        <v>23</v>
      </c>
      <c r="AW135" s="13" t="s">
        <v>175</v>
      </c>
      <c r="AX135" s="13" t="s">
        <v>80</v>
      </c>
      <c r="AY135" s="253" t="s">
        <v>163</v>
      </c>
    </row>
    <row r="136" s="14" customFormat="1">
      <c r="A136" s="14"/>
      <c r="B136" s="254"/>
      <c r="C136" s="255"/>
      <c r="D136" s="245" t="s">
        <v>173</v>
      </c>
      <c r="E136" s="256" t="s">
        <v>35</v>
      </c>
      <c r="F136" s="257" t="s">
        <v>211</v>
      </c>
      <c r="G136" s="255"/>
      <c r="H136" s="258">
        <v>0.1302912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173</v>
      </c>
      <c r="AU136" s="264" t="s">
        <v>88</v>
      </c>
      <c r="AV136" s="14" t="s">
        <v>88</v>
      </c>
      <c r="AW136" s="14" t="s">
        <v>175</v>
      </c>
      <c r="AX136" s="14" t="s">
        <v>80</v>
      </c>
      <c r="AY136" s="264" t="s">
        <v>163</v>
      </c>
    </row>
    <row r="137" s="15" customFormat="1">
      <c r="A137" s="15"/>
      <c r="B137" s="265"/>
      <c r="C137" s="266"/>
      <c r="D137" s="245" t="s">
        <v>173</v>
      </c>
      <c r="E137" s="267" t="s">
        <v>35</v>
      </c>
      <c r="F137" s="268" t="s">
        <v>183</v>
      </c>
      <c r="G137" s="266"/>
      <c r="H137" s="269">
        <v>0.1302912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5" t="s">
        <v>173</v>
      </c>
      <c r="AU137" s="275" t="s">
        <v>88</v>
      </c>
      <c r="AV137" s="15" t="s">
        <v>171</v>
      </c>
      <c r="AW137" s="15" t="s">
        <v>175</v>
      </c>
      <c r="AX137" s="15" t="s">
        <v>23</v>
      </c>
      <c r="AY137" s="275" t="s">
        <v>163</v>
      </c>
    </row>
    <row r="138" s="2" customFormat="1" ht="48" customHeight="1">
      <c r="A138" s="41"/>
      <c r="B138" s="42"/>
      <c r="C138" s="230" t="s">
        <v>212</v>
      </c>
      <c r="D138" s="230" t="s">
        <v>166</v>
      </c>
      <c r="E138" s="231" t="s">
        <v>213</v>
      </c>
      <c r="F138" s="232" t="s">
        <v>214</v>
      </c>
      <c r="G138" s="233" t="s">
        <v>215</v>
      </c>
      <c r="H138" s="234">
        <v>18</v>
      </c>
      <c r="I138" s="235"/>
      <c r="J138" s="236">
        <f>ROUND(I138*H138,2)</f>
        <v>0</v>
      </c>
      <c r="K138" s="232" t="s">
        <v>170</v>
      </c>
      <c r="L138" s="47"/>
      <c r="M138" s="237" t="s">
        <v>35</v>
      </c>
      <c r="N138" s="238" t="s">
        <v>51</v>
      </c>
      <c r="O138" s="87"/>
      <c r="P138" s="239">
        <f>O138*H138</f>
        <v>0</v>
      </c>
      <c r="Q138" s="239">
        <v>2.45343</v>
      </c>
      <c r="R138" s="239">
        <f>Q138*H138</f>
        <v>44.161740000000002</v>
      </c>
      <c r="S138" s="239">
        <v>0</v>
      </c>
      <c r="T138" s="240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41" t="s">
        <v>171</v>
      </c>
      <c r="AT138" s="241" t="s">
        <v>166</v>
      </c>
      <c r="AU138" s="241" t="s">
        <v>88</v>
      </c>
      <c r="AY138" s="19" t="s">
        <v>163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23</v>
      </c>
      <c r="BK138" s="242">
        <f>ROUND(I138*H138,2)</f>
        <v>0</v>
      </c>
      <c r="BL138" s="19" t="s">
        <v>171</v>
      </c>
      <c r="BM138" s="241" t="s">
        <v>216</v>
      </c>
    </row>
    <row r="139" s="13" customFormat="1">
      <c r="A139" s="13"/>
      <c r="B139" s="243"/>
      <c r="C139" s="244"/>
      <c r="D139" s="245" t="s">
        <v>173</v>
      </c>
      <c r="E139" s="246" t="s">
        <v>35</v>
      </c>
      <c r="F139" s="247" t="s">
        <v>174</v>
      </c>
      <c r="G139" s="244"/>
      <c r="H139" s="246" t="s">
        <v>35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173</v>
      </c>
      <c r="AU139" s="253" t="s">
        <v>88</v>
      </c>
      <c r="AV139" s="13" t="s">
        <v>23</v>
      </c>
      <c r="AW139" s="13" t="s">
        <v>175</v>
      </c>
      <c r="AX139" s="13" t="s">
        <v>80</v>
      </c>
      <c r="AY139" s="253" t="s">
        <v>163</v>
      </c>
    </row>
    <row r="140" s="14" customFormat="1">
      <c r="A140" s="14"/>
      <c r="B140" s="254"/>
      <c r="C140" s="255"/>
      <c r="D140" s="245" t="s">
        <v>173</v>
      </c>
      <c r="E140" s="256" t="s">
        <v>35</v>
      </c>
      <c r="F140" s="257" t="s">
        <v>217</v>
      </c>
      <c r="G140" s="255"/>
      <c r="H140" s="258">
        <v>18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173</v>
      </c>
      <c r="AU140" s="264" t="s">
        <v>88</v>
      </c>
      <c r="AV140" s="14" t="s">
        <v>88</v>
      </c>
      <c r="AW140" s="14" t="s">
        <v>175</v>
      </c>
      <c r="AX140" s="14" t="s">
        <v>80</v>
      </c>
      <c r="AY140" s="264" t="s">
        <v>163</v>
      </c>
    </row>
    <row r="141" s="15" customFormat="1">
      <c r="A141" s="15"/>
      <c r="B141" s="265"/>
      <c r="C141" s="266"/>
      <c r="D141" s="245" t="s">
        <v>173</v>
      </c>
      <c r="E141" s="267" t="s">
        <v>35</v>
      </c>
      <c r="F141" s="268" t="s">
        <v>183</v>
      </c>
      <c r="G141" s="266"/>
      <c r="H141" s="269">
        <v>18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5" t="s">
        <v>173</v>
      </c>
      <c r="AU141" s="275" t="s">
        <v>88</v>
      </c>
      <c r="AV141" s="15" t="s">
        <v>171</v>
      </c>
      <c r="AW141" s="15" t="s">
        <v>175</v>
      </c>
      <c r="AX141" s="15" t="s">
        <v>23</v>
      </c>
      <c r="AY141" s="275" t="s">
        <v>163</v>
      </c>
    </row>
    <row r="142" s="2" customFormat="1" ht="72" customHeight="1">
      <c r="A142" s="41"/>
      <c r="B142" s="42"/>
      <c r="C142" s="230" t="s">
        <v>198</v>
      </c>
      <c r="D142" s="230" t="s">
        <v>166</v>
      </c>
      <c r="E142" s="231" t="s">
        <v>218</v>
      </c>
      <c r="F142" s="232" t="s">
        <v>219</v>
      </c>
      <c r="G142" s="233" t="s">
        <v>186</v>
      </c>
      <c r="H142" s="234">
        <v>0.90000000000000002</v>
      </c>
      <c r="I142" s="235"/>
      <c r="J142" s="236">
        <f>ROUND(I142*H142,2)</f>
        <v>0</v>
      </c>
      <c r="K142" s="232" t="s">
        <v>170</v>
      </c>
      <c r="L142" s="47"/>
      <c r="M142" s="237" t="s">
        <v>35</v>
      </c>
      <c r="N142" s="238" t="s">
        <v>51</v>
      </c>
      <c r="O142" s="87"/>
      <c r="P142" s="239">
        <f>O142*H142</f>
        <v>0</v>
      </c>
      <c r="Q142" s="239">
        <v>1.06277</v>
      </c>
      <c r="R142" s="239">
        <f>Q142*H142</f>
        <v>0.95649300000000004</v>
      </c>
      <c r="S142" s="239">
        <v>0</v>
      </c>
      <c r="T142" s="24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41" t="s">
        <v>171</v>
      </c>
      <c r="AT142" s="241" t="s">
        <v>166</v>
      </c>
      <c r="AU142" s="241" t="s">
        <v>88</v>
      </c>
      <c r="AY142" s="19" t="s">
        <v>163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23</v>
      </c>
      <c r="BK142" s="242">
        <f>ROUND(I142*H142,2)</f>
        <v>0</v>
      </c>
      <c r="BL142" s="19" t="s">
        <v>171</v>
      </c>
      <c r="BM142" s="241" t="s">
        <v>220</v>
      </c>
    </row>
    <row r="143" s="13" customFormat="1">
      <c r="A143" s="13"/>
      <c r="B143" s="243"/>
      <c r="C143" s="244"/>
      <c r="D143" s="245" t="s">
        <v>173</v>
      </c>
      <c r="E143" s="246" t="s">
        <v>35</v>
      </c>
      <c r="F143" s="247" t="s">
        <v>174</v>
      </c>
      <c r="G143" s="244"/>
      <c r="H143" s="246" t="s">
        <v>35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173</v>
      </c>
      <c r="AU143" s="253" t="s">
        <v>88</v>
      </c>
      <c r="AV143" s="13" t="s">
        <v>23</v>
      </c>
      <c r="AW143" s="13" t="s">
        <v>175</v>
      </c>
      <c r="AX143" s="13" t="s">
        <v>80</v>
      </c>
      <c r="AY143" s="253" t="s">
        <v>163</v>
      </c>
    </row>
    <row r="144" s="14" customFormat="1">
      <c r="A144" s="14"/>
      <c r="B144" s="254"/>
      <c r="C144" s="255"/>
      <c r="D144" s="245" t="s">
        <v>173</v>
      </c>
      <c r="E144" s="256" t="s">
        <v>35</v>
      </c>
      <c r="F144" s="257" t="s">
        <v>221</v>
      </c>
      <c r="G144" s="255"/>
      <c r="H144" s="258">
        <v>0.90000000000000002</v>
      </c>
      <c r="I144" s="259"/>
      <c r="J144" s="255"/>
      <c r="K144" s="255"/>
      <c r="L144" s="260"/>
      <c r="M144" s="261"/>
      <c r="N144" s="262"/>
      <c r="O144" s="262"/>
      <c r="P144" s="262"/>
      <c r="Q144" s="262"/>
      <c r="R144" s="262"/>
      <c r="S144" s="262"/>
      <c r="T144" s="263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4" t="s">
        <v>173</v>
      </c>
      <c r="AU144" s="264" t="s">
        <v>88</v>
      </c>
      <c r="AV144" s="14" t="s">
        <v>88</v>
      </c>
      <c r="AW144" s="14" t="s">
        <v>175</v>
      </c>
      <c r="AX144" s="14" t="s">
        <v>80</v>
      </c>
      <c r="AY144" s="264" t="s">
        <v>163</v>
      </c>
    </row>
    <row r="145" s="15" customFormat="1">
      <c r="A145" s="15"/>
      <c r="B145" s="265"/>
      <c r="C145" s="266"/>
      <c r="D145" s="245" t="s">
        <v>173</v>
      </c>
      <c r="E145" s="267" t="s">
        <v>35</v>
      </c>
      <c r="F145" s="268" t="s">
        <v>183</v>
      </c>
      <c r="G145" s="266"/>
      <c r="H145" s="269">
        <v>0.90000000000000002</v>
      </c>
      <c r="I145" s="270"/>
      <c r="J145" s="266"/>
      <c r="K145" s="266"/>
      <c r="L145" s="271"/>
      <c r="M145" s="272"/>
      <c r="N145" s="273"/>
      <c r="O145" s="273"/>
      <c r="P145" s="273"/>
      <c r="Q145" s="273"/>
      <c r="R145" s="273"/>
      <c r="S145" s="273"/>
      <c r="T145" s="274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5" t="s">
        <v>173</v>
      </c>
      <c r="AU145" s="275" t="s">
        <v>88</v>
      </c>
      <c r="AV145" s="15" t="s">
        <v>171</v>
      </c>
      <c r="AW145" s="15" t="s">
        <v>175</v>
      </c>
      <c r="AX145" s="15" t="s">
        <v>23</v>
      </c>
      <c r="AY145" s="275" t="s">
        <v>163</v>
      </c>
    </row>
    <row r="146" s="12" customFormat="1" ht="22.8" customHeight="1">
      <c r="A146" s="12"/>
      <c r="B146" s="214"/>
      <c r="C146" s="215"/>
      <c r="D146" s="216" t="s">
        <v>79</v>
      </c>
      <c r="E146" s="228" t="s">
        <v>222</v>
      </c>
      <c r="F146" s="228" t="s">
        <v>223</v>
      </c>
      <c r="G146" s="215"/>
      <c r="H146" s="215"/>
      <c r="I146" s="218"/>
      <c r="J146" s="229">
        <f>BK146</f>
        <v>0</v>
      </c>
      <c r="K146" s="215"/>
      <c r="L146" s="220"/>
      <c r="M146" s="221"/>
      <c r="N146" s="222"/>
      <c r="O146" s="222"/>
      <c r="P146" s="223">
        <f>SUM(P147:P187)</f>
        <v>0</v>
      </c>
      <c r="Q146" s="222"/>
      <c r="R146" s="223">
        <f>SUM(R147:R187)</f>
        <v>51.053844040000001</v>
      </c>
      <c r="S146" s="222"/>
      <c r="T146" s="224">
        <f>SUM(T147:T187)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5" t="s">
        <v>23</v>
      </c>
      <c r="AT146" s="226" t="s">
        <v>79</v>
      </c>
      <c r="AU146" s="226" t="s">
        <v>23</v>
      </c>
      <c r="AY146" s="225" t="s">
        <v>163</v>
      </c>
      <c r="BK146" s="227">
        <f>SUM(BK147:BK187)</f>
        <v>0</v>
      </c>
    </row>
    <row r="147" s="2" customFormat="1" ht="24" customHeight="1">
      <c r="A147" s="41"/>
      <c r="B147" s="42"/>
      <c r="C147" s="230" t="s">
        <v>224</v>
      </c>
      <c r="D147" s="230" t="s">
        <v>166</v>
      </c>
      <c r="E147" s="231" t="s">
        <v>225</v>
      </c>
      <c r="F147" s="232" t="s">
        <v>226</v>
      </c>
      <c r="G147" s="233" t="s">
        <v>215</v>
      </c>
      <c r="H147" s="234">
        <v>19.943000000000001</v>
      </c>
      <c r="I147" s="235"/>
      <c r="J147" s="236">
        <f>ROUND(I147*H147,2)</f>
        <v>0</v>
      </c>
      <c r="K147" s="232" t="s">
        <v>170</v>
      </c>
      <c r="L147" s="47"/>
      <c r="M147" s="237" t="s">
        <v>35</v>
      </c>
      <c r="N147" s="238" t="s">
        <v>51</v>
      </c>
      <c r="O147" s="87"/>
      <c r="P147" s="239">
        <f>O147*H147</f>
        <v>0</v>
      </c>
      <c r="Q147" s="239">
        <v>2.45329</v>
      </c>
      <c r="R147" s="239">
        <f>Q147*H147</f>
        <v>48.925962470000002</v>
      </c>
      <c r="S147" s="239">
        <v>0</v>
      </c>
      <c r="T147" s="240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41" t="s">
        <v>171</v>
      </c>
      <c r="AT147" s="241" t="s">
        <v>166</v>
      </c>
      <c r="AU147" s="241" t="s">
        <v>88</v>
      </c>
      <c r="AY147" s="19" t="s">
        <v>163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23</v>
      </c>
      <c r="BK147" s="242">
        <f>ROUND(I147*H147,2)</f>
        <v>0</v>
      </c>
      <c r="BL147" s="19" t="s">
        <v>171</v>
      </c>
      <c r="BM147" s="241" t="s">
        <v>227</v>
      </c>
    </row>
    <row r="148" s="13" customFormat="1">
      <c r="A148" s="13"/>
      <c r="B148" s="243"/>
      <c r="C148" s="244"/>
      <c r="D148" s="245" t="s">
        <v>173</v>
      </c>
      <c r="E148" s="246" t="s">
        <v>35</v>
      </c>
      <c r="F148" s="247" t="s">
        <v>228</v>
      </c>
      <c r="G148" s="244"/>
      <c r="H148" s="246" t="s">
        <v>35</v>
      </c>
      <c r="I148" s="248"/>
      <c r="J148" s="244"/>
      <c r="K148" s="244"/>
      <c r="L148" s="249"/>
      <c r="M148" s="250"/>
      <c r="N148" s="251"/>
      <c r="O148" s="251"/>
      <c r="P148" s="251"/>
      <c r="Q148" s="251"/>
      <c r="R148" s="251"/>
      <c r="S148" s="251"/>
      <c r="T148" s="252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3" t="s">
        <v>173</v>
      </c>
      <c r="AU148" s="253" t="s">
        <v>88</v>
      </c>
      <c r="AV148" s="13" t="s">
        <v>23</v>
      </c>
      <c r="AW148" s="13" t="s">
        <v>175</v>
      </c>
      <c r="AX148" s="13" t="s">
        <v>80</v>
      </c>
      <c r="AY148" s="253" t="s">
        <v>163</v>
      </c>
    </row>
    <row r="149" s="13" customFormat="1">
      <c r="A149" s="13"/>
      <c r="B149" s="243"/>
      <c r="C149" s="244"/>
      <c r="D149" s="245" t="s">
        <v>173</v>
      </c>
      <c r="E149" s="246" t="s">
        <v>35</v>
      </c>
      <c r="F149" s="247" t="s">
        <v>229</v>
      </c>
      <c r="G149" s="244"/>
      <c r="H149" s="246" t="s">
        <v>35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173</v>
      </c>
      <c r="AU149" s="253" t="s">
        <v>88</v>
      </c>
      <c r="AV149" s="13" t="s">
        <v>23</v>
      </c>
      <c r="AW149" s="13" t="s">
        <v>175</v>
      </c>
      <c r="AX149" s="13" t="s">
        <v>80</v>
      </c>
      <c r="AY149" s="253" t="s">
        <v>163</v>
      </c>
    </row>
    <row r="150" s="14" customFormat="1">
      <c r="A150" s="14"/>
      <c r="B150" s="254"/>
      <c r="C150" s="255"/>
      <c r="D150" s="245" t="s">
        <v>173</v>
      </c>
      <c r="E150" s="256" t="s">
        <v>35</v>
      </c>
      <c r="F150" s="257" t="s">
        <v>230</v>
      </c>
      <c r="G150" s="255"/>
      <c r="H150" s="258">
        <v>12.210000000000001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173</v>
      </c>
      <c r="AU150" s="264" t="s">
        <v>88</v>
      </c>
      <c r="AV150" s="14" t="s">
        <v>88</v>
      </c>
      <c r="AW150" s="14" t="s">
        <v>175</v>
      </c>
      <c r="AX150" s="14" t="s">
        <v>80</v>
      </c>
      <c r="AY150" s="264" t="s">
        <v>163</v>
      </c>
    </row>
    <row r="151" s="14" customFormat="1">
      <c r="A151" s="14"/>
      <c r="B151" s="254"/>
      <c r="C151" s="255"/>
      <c r="D151" s="245" t="s">
        <v>173</v>
      </c>
      <c r="E151" s="256" t="s">
        <v>35</v>
      </c>
      <c r="F151" s="257" t="s">
        <v>231</v>
      </c>
      <c r="G151" s="255"/>
      <c r="H151" s="258">
        <v>6.9047999999999998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173</v>
      </c>
      <c r="AU151" s="264" t="s">
        <v>88</v>
      </c>
      <c r="AV151" s="14" t="s">
        <v>88</v>
      </c>
      <c r="AW151" s="14" t="s">
        <v>175</v>
      </c>
      <c r="AX151" s="14" t="s">
        <v>80</v>
      </c>
      <c r="AY151" s="264" t="s">
        <v>163</v>
      </c>
    </row>
    <row r="152" s="14" customFormat="1">
      <c r="A152" s="14"/>
      <c r="B152" s="254"/>
      <c r="C152" s="255"/>
      <c r="D152" s="245" t="s">
        <v>173</v>
      </c>
      <c r="E152" s="256" t="s">
        <v>35</v>
      </c>
      <c r="F152" s="257" t="s">
        <v>232</v>
      </c>
      <c r="G152" s="255"/>
      <c r="H152" s="258">
        <v>0.82799999999999996</v>
      </c>
      <c r="I152" s="259"/>
      <c r="J152" s="255"/>
      <c r="K152" s="255"/>
      <c r="L152" s="260"/>
      <c r="M152" s="261"/>
      <c r="N152" s="262"/>
      <c r="O152" s="262"/>
      <c r="P152" s="262"/>
      <c r="Q152" s="262"/>
      <c r="R152" s="262"/>
      <c r="S152" s="262"/>
      <c r="T152" s="263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4" t="s">
        <v>173</v>
      </c>
      <c r="AU152" s="264" t="s">
        <v>88</v>
      </c>
      <c r="AV152" s="14" t="s">
        <v>88</v>
      </c>
      <c r="AW152" s="14" t="s">
        <v>175</v>
      </c>
      <c r="AX152" s="14" t="s">
        <v>80</v>
      </c>
      <c r="AY152" s="264" t="s">
        <v>163</v>
      </c>
    </row>
    <row r="153" s="15" customFormat="1">
      <c r="A153" s="15"/>
      <c r="B153" s="265"/>
      <c r="C153" s="266"/>
      <c r="D153" s="245" t="s">
        <v>173</v>
      </c>
      <c r="E153" s="267" t="s">
        <v>35</v>
      </c>
      <c r="F153" s="268" t="s">
        <v>183</v>
      </c>
      <c r="G153" s="266"/>
      <c r="H153" s="269">
        <v>19.942799999999998</v>
      </c>
      <c r="I153" s="270"/>
      <c r="J153" s="266"/>
      <c r="K153" s="266"/>
      <c r="L153" s="271"/>
      <c r="M153" s="272"/>
      <c r="N153" s="273"/>
      <c r="O153" s="273"/>
      <c r="P153" s="273"/>
      <c r="Q153" s="273"/>
      <c r="R153" s="273"/>
      <c r="S153" s="273"/>
      <c r="T153" s="274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  <c r="AT153" s="275" t="s">
        <v>173</v>
      </c>
      <c r="AU153" s="275" t="s">
        <v>88</v>
      </c>
      <c r="AV153" s="15" t="s">
        <v>171</v>
      </c>
      <c r="AW153" s="15" t="s">
        <v>175</v>
      </c>
      <c r="AX153" s="15" t="s">
        <v>23</v>
      </c>
      <c r="AY153" s="275" t="s">
        <v>163</v>
      </c>
    </row>
    <row r="154" s="2" customFormat="1" ht="36" customHeight="1">
      <c r="A154" s="41"/>
      <c r="B154" s="42"/>
      <c r="C154" s="230" t="s">
        <v>233</v>
      </c>
      <c r="D154" s="230" t="s">
        <v>166</v>
      </c>
      <c r="E154" s="231" t="s">
        <v>234</v>
      </c>
      <c r="F154" s="232" t="s">
        <v>235</v>
      </c>
      <c r="G154" s="233" t="s">
        <v>215</v>
      </c>
      <c r="H154" s="234">
        <v>22.728999999999999</v>
      </c>
      <c r="I154" s="235"/>
      <c r="J154" s="236">
        <f>ROUND(I154*H154,2)</f>
        <v>0</v>
      </c>
      <c r="K154" s="232" t="s">
        <v>170</v>
      </c>
      <c r="L154" s="47"/>
      <c r="M154" s="237" t="s">
        <v>35</v>
      </c>
      <c r="N154" s="238" t="s">
        <v>51</v>
      </c>
      <c r="O154" s="87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41" t="s">
        <v>171</v>
      </c>
      <c r="AT154" s="241" t="s">
        <v>166</v>
      </c>
      <c r="AU154" s="241" t="s">
        <v>88</v>
      </c>
      <c r="AY154" s="19" t="s">
        <v>163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23</v>
      </c>
      <c r="BK154" s="242">
        <f>ROUND(I154*H154,2)</f>
        <v>0</v>
      </c>
      <c r="BL154" s="19" t="s">
        <v>171</v>
      </c>
      <c r="BM154" s="241" t="s">
        <v>236</v>
      </c>
    </row>
    <row r="155" s="13" customFormat="1">
      <c r="A155" s="13"/>
      <c r="B155" s="243"/>
      <c r="C155" s="244"/>
      <c r="D155" s="245" t="s">
        <v>173</v>
      </c>
      <c r="E155" s="246" t="s">
        <v>35</v>
      </c>
      <c r="F155" s="247" t="s">
        <v>237</v>
      </c>
      <c r="G155" s="244"/>
      <c r="H155" s="246" t="s">
        <v>35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173</v>
      </c>
      <c r="AU155" s="253" t="s">
        <v>88</v>
      </c>
      <c r="AV155" s="13" t="s">
        <v>23</v>
      </c>
      <c r="AW155" s="13" t="s">
        <v>175</v>
      </c>
      <c r="AX155" s="13" t="s">
        <v>80</v>
      </c>
      <c r="AY155" s="253" t="s">
        <v>163</v>
      </c>
    </row>
    <row r="156" s="14" customFormat="1">
      <c r="A156" s="14"/>
      <c r="B156" s="254"/>
      <c r="C156" s="255"/>
      <c r="D156" s="245" t="s">
        <v>173</v>
      </c>
      <c r="E156" s="256" t="s">
        <v>35</v>
      </c>
      <c r="F156" s="257" t="s">
        <v>238</v>
      </c>
      <c r="G156" s="255"/>
      <c r="H156" s="258">
        <v>19.943000000000001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173</v>
      </c>
      <c r="AU156" s="264" t="s">
        <v>88</v>
      </c>
      <c r="AV156" s="14" t="s">
        <v>88</v>
      </c>
      <c r="AW156" s="14" t="s">
        <v>175</v>
      </c>
      <c r="AX156" s="14" t="s">
        <v>80</v>
      </c>
      <c r="AY156" s="264" t="s">
        <v>163</v>
      </c>
    </row>
    <row r="157" s="13" customFormat="1">
      <c r="A157" s="13"/>
      <c r="B157" s="243"/>
      <c r="C157" s="244"/>
      <c r="D157" s="245" t="s">
        <v>173</v>
      </c>
      <c r="E157" s="246" t="s">
        <v>35</v>
      </c>
      <c r="F157" s="247" t="s">
        <v>239</v>
      </c>
      <c r="G157" s="244"/>
      <c r="H157" s="246" t="s">
        <v>35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3" t="s">
        <v>173</v>
      </c>
      <c r="AU157" s="253" t="s">
        <v>88</v>
      </c>
      <c r="AV157" s="13" t="s">
        <v>23</v>
      </c>
      <c r="AW157" s="13" t="s">
        <v>175</v>
      </c>
      <c r="AX157" s="13" t="s">
        <v>80</v>
      </c>
      <c r="AY157" s="253" t="s">
        <v>163</v>
      </c>
    </row>
    <row r="158" s="14" customFormat="1">
      <c r="A158" s="14"/>
      <c r="B158" s="254"/>
      <c r="C158" s="255"/>
      <c r="D158" s="245" t="s">
        <v>173</v>
      </c>
      <c r="E158" s="256" t="s">
        <v>35</v>
      </c>
      <c r="F158" s="257" t="s">
        <v>240</v>
      </c>
      <c r="G158" s="255"/>
      <c r="H158" s="258">
        <v>2.786</v>
      </c>
      <c r="I158" s="259"/>
      <c r="J158" s="255"/>
      <c r="K158" s="255"/>
      <c r="L158" s="260"/>
      <c r="M158" s="261"/>
      <c r="N158" s="262"/>
      <c r="O158" s="262"/>
      <c r="P158" s="262"/>
      <c r="Q158" s="262"/>
      <c r="R158" s="262"/>
      <c r="S158" s="262"/>
      <c r="T158" s="263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4" t="s">
        <v>173</v>
      </c>
      <c r="AU158" s="264" t="s">
        <v>88</v>
      </c>
      <c r="AV158" s="14" t="s">
        <v>88</v>
      </c>
      <c r="AW158" s="14" t="s">
        <v>175</v>
      </c>
      <c r="AX158" s="14" t="s">
        <v>80</v>
      </c>
      <c r="AY158" s="264" t="s">
        <v>163</v>
      </c>
    </row>
    <row r="159" s="15" customFormat="1">
      <c r="A159" s="15"/>
      <c r="B159" s="265"/>
      <c r="C159" s="266"/>
      <c r="D159" s="245" t="s">
        <v>173</v>
      </c>
      <c r="E159" s="267" t="s">
        <v>35</v>
      </c>
      <c r="F159" s="268" t="s">
        <v>183</v>
      </c>
      <c r="G159" s="266"/>
      <c r="H159" s="269">
        <v>22.728999999999999</v>
      </c>
      <c r="I159" s="270"/>
      <c r="J159" s="266"/>
      <c r="K159" s="266"/>
      <c r="L159" s="271"/>
      <c r="M159" s="272"/>
      <c r="N159" s="273"/>
      <c r="O159" s="273"/>
      <c r="P159" s="273"/>
      <c r="Q159" s="273"/>
      <c r="R159" s="273"/>
      <c r="S159" s="273"/>
      <c r="T159" s="274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75" t="s">
        <v>173</v>
      </c>
      <c r="AU159" s="275" t="s">
        <v>88</v>
      </c>
      <c r="AV159" s="15" t="s">
        <v>171</v>
      </c>
      <c r="AW159" s="15" t="s">
        <v>175</v>
      </c>
      <c r="AX159" s="15" t="s">
        <v>23</v>
      </c>
      <c r="AY159" s="275" t="s">
        <v>163</v>
      </c>
    </row>
    <row r="160" s="2" customFormat="1" ht="24" customHeight="1">
      <c r="A160" s="41"/>
      <c r="B160" s="42"/>
      <c r="C160" s="230" t="s">
        <v>241</v>
      </c>
      <c r="D160" s="230" t="s">
        <v>166</v>
      </c>
      <c r="E160" s="231" t="s">
        <v>242</v>
      </c>
      <c r="F160" s="232" t="s">
        <v>243</v>
      </c>
      <c r="G160" s="233" t="s">
        <v>215</v>
      </c>
      <c r="H160" s="234">
        <v>19.943000000000001</v>
      </c>
      <c r="I160" s="235"/>
      <c r="J160" s="236">
        <f>ROUND(I160*H160,2)</f>
        <v>0</v>
      </c>
      <c r="K160" s="232" t="s">
        <v>170</v>
      </c>
      <c r="L160" s="47"/>
      <c r="M160" s="237" t="s">
        <v>35</v>
      </c>
      <c r="N160" s="238" t="s">
        <v>51</v>
      </c>
      <c r="O160" s="87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41" t="s">
        <v>171</v>
      </c>
      <c r="AT160" s="241" t="s">
        <v>166</v>
      </c>
      <c r="AU160" s="241" t="s">
        <v>88</v>
      </c>
      <c r="AY160" s="19" t="s">
        <v>163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23</v>
      </c>
      <c r="BK160" s="242">
        <f>ROUND(I160*H160,2)</f>
        <v>0</v>
      </c>
      <c r="BL160" s="19" t="s">
        <v>171</v>
      </c>
      <c r="BM160" s="241" t="s">
        <v>244</v>
      </c>
    </row>
    <row r="161" s="13" customFormat="1">
      <c r="A161" s="13"/>
      <c r="B161" s="243"/>
      <c r="C161" s="244"/>
      <c r="D161" s="245" t="s">
        <v>173</v>
      </c>
      <c r="E161" s="246" t="s">
        <v>35</v>
      </c>
      <c r="F161" s="247" t="s">
        <v>237</v>
      </c>
      <c r="G161" s="244"/>
      <c r="H161" s="246" t="s">
        <v>35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3" t="s">
        <v>173</v>
      </c>
      <c r="AU161" s="253" t="s">
        <v>88</v>
      </c>
      <c r="AV161" s="13" t="s">
        <v>23</v>
      </c>
      <c r="AW161" s="13" t="s">
        <v>175</v>
      </c>
      <c r="AX161" s="13" t="s">
        <v>80</v>
      </c>
      <c r="AY161" s="253" t="s">
        <v>163</v>
      </c>
    </row>
    <row r="162" s="14" customFormat="1">
      <c r="A162" s="14"/>
      <c r="B162" s="254"/>
      <c r="C162" s="255"/>
      <c r="D162" s="245" t="s">
        <v>173</v>
      </c>
      <c r="E162" s="256" t="s">
        <v>35</v>
      </c>
      <c r="F162" s="257" t="s">
        <v>238</v>
      </c>
      <c r="G162" s="255"/>
      <c r="H162" s="258">
        <v>19.943000000000001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4" t="s">
        <v>173</v>
      </c>
      <c r="AU162" s="264" t="s">
        <v>88</v>
      </c>
      <c r="AV162" s="14" t="s">
        <v>88</v>
      </c>
      <c r="AW162" s="14" t="s">
        <v>175</v>
      </c>
      <c r="AX162" s="14" t="s">
        <v>23</v>
      </c>
      <c r="AY162" s="264" t="s">
        <v>163</v>
      </c>
    </row>
    <row r="163" s="2" customFormat="1" ht="16.5" customHeight="1">
      <c r="A163" s="41"/>
      <c r="B163" s="42"/>
      <c r="C163" s="230" t="s">
        <v>245</v>
      </c>
      <c r="D163" s="230" t="s">
        <v>166</v>
      </c>
      <c r="E163" s="231" t="s">
        <v>246</v>
      </c>
      <c r="F163" s="232" t="s">
        <v>247</v>
      </c>
      <c r="G163" s="233" t="s">
        <v>186</v>
      </c>
      <c r="H163" s="234">
        <v>1.9410000000000001</v>
      </c>
      <c r="I163" s="235"/>
      <c r="J163" s="236">
        <f>ROUND(I163*H163,2)</f>
        <v>0</v>
      </c>
      <c r="K163" s="232" t="s">
        <v>170</v>
      </c>
      <c r="L163" s="47"/>
      <c r="M163" s="237" t="s">
        <v>35</v>
      </c>
      <c r="N163" s="238" t="s">
        <v>51</v>
      </c>
      <c r="O163" s="87"/>
      <c r="P163" s="239">
        <f>O163*H163</f>
        <v>0</v>
      </c>
      <c r="Q163" s="239">
        <v>1.06277</v>
      </c>
      <c r="R163" s="239">
        <f>Q163*H163</f>
        <v>2.06283657</v>
      </c>
      <c r="S163" s="239">
        <v>0</v>
      </c>
      <c r="T163" s="24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1" t="s">
        <v>171</v>
      </c>
      <c r="AT163" s="241" t="s">
        <v>166</v>
      </c>
      <c r="AU163" s="241" t="s">
        <v>88</v>
      </c>
      <c r="AY163" s="19" t="s">
        <v>163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23</v>
      </c>
      <c r="BK163" s="242">
        <f>ROUND(I163*H163,2)</f>
        <v>0</v>
      </c>
      <c r="BL163" s="19" t="s">
        <v>171</v>
      </c>
      <c r="BM163" s="241" t="s">
        <v>248</v>
      </c>
    </row>
    <row r="164" s="13" customFormat="1">
      <c r="A164" s="13"/>
      <c r="B164" s="243"/>
      <c r="C164" s="244"/>
      <c r="D164" s="245" t="s">
        <v>173</v>
      </c>
      <c r="E164" s="246" t="s">
        <v>35</v>
      </c>
      <c r="F164" s="247" t="s">
        <v>237</v>
      </c>
      <c r="G164" s="244"/>
      <c r="H164" s="246" t="s">
        <v>35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173</v>
      </c>
      <c r="AU164" s="253" t="s">
        <v>88</v>
      </c>
      <c r="AV164" s="13" t="s">
        <v>23</v>
      </c>
      <c r="AW164" s="13" t="s">
        <v>175</v>
      </c>
      <c r="AX164" s="13" t="s">
        <v>80</v>
      </c>
      <c r="AY164" s="253" t="s">
        <v>163</v>
      </c>
    </row>
    <row r="165" s="13" customFormat="1">
      <c r="A165" s="13"/>
      <c r="B165" s="243"/>
      <c r="C165" s="244"/>
      <c r="D165" s="245" t="s">
        <v>173</v>
      </c>
      <c r="E165" s="246" t="s">
        <v>35</v>
      </c>
      <c r="F165" s="247" t="s">
        <v>229</v>
      </c>
      <c r="G165" s="244"/>
      <c r="H165" s="246" t="s">
        <v>35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173</v>
      </c>
      <c r="AU165" s="253" t="s">
        <v>88</v>
      </c>
      <c r="AV165" s="13" t="s">
        <v>23</v>
      </c>
      <c r="AW165" s="13" t="s">
        <v>175</v>
      </c>
      <c r="AX165" s="13" t="s">
        <v>80</v>
      </c>
      <c r="AY165" s="253" t="s">
        <v>163</v>
      </c>
    </row>
    <row r="166" s="14" customFormat="1">
      <c r="A166" s="14"/>
      <c r="B166" s="254"/>
      <c r="C166" s="255"/>
      <c r="D166" s="245" t="s">
        <v>173</v>
      </c>
      <c r="E166" s="256" t="s">
        <v>35</v>
      </c>
      <c r="F166" s="257" t="s">
        <v>249</v>
      </c>
      <c r="G166" s="255"/>
      <c r="H166" s="258">
        <v>1.0175000000000001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173</v>
      </c>
      <c r="AU166" s="264" t="s">
        <v>88</v>
      </c>
      <c r="AV166" s="14" t="s">
        <v>88</v>
      </c>
      <c r="AW166" s="14" t="s">
        <v>175</v>
      </c>
      <c r="AX166" s="14" t="s">
        <v>80</v>
      </c>
      <c r="AY166" s="264" t="s">
        <v>163</v>
      </c>
    </row>
    <row r="167" s="14" customFormat="1">
      <c r="A167" s="14"/>
      <c r="B167" s="254"/>
      <c r="C167" s="255"/>
      <c r="D167" s="245" t="s">
        <v>173</v>
      </c>
      <c r="E167" s="256" t="s">
        <v>35</v>
      </c>
      <c r="F167" s="257" t="s">
        <v>250</v>
      </c>
      <c r="G167" s="255"/>
      <c r="H167" s="258">
        <v>0.57540000000000002</v>
      </c>
      <c r="I167" s="259"/>
      <c r="J167" s="255"/>
      <c r="K167" s="255"/>
      <c r="L167" s="260"/>
      <c r="M167" s="261"/>
      <c r="N167" s="262"/>
      <c r="O167" s="262"/>
      <c r="P167" s="262"/>
      <c r="Q167" s="262"/>
      <c r="R167" s="262"/>
      <c r="S167" s="262"/>
      <c r="T167" s="263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4" t="s">
        <v>173</v>
      </c>
      <c r="AU167" s="264" t="s">
        <v>88</v>
      </c>
      <c r="AV167" s="14" t="s">
        <v>88</v>
      </c>
      <c r="AW167" s="14" t="s">
        <v>175</v>
      </c>
      <c r="AX167" s="14" t="s">
        <v>80</v>
      </c>
      <c r="AY167" s="264" t="s">
        <v>163</v>
      </c>
    </row>
    <row r="168" s="14" customFormat="1">
      <c r="A168" s="14"/>
      <c r="B168" s="254"/>
      <c r="C168" s="255"/>
      <c r="D168" s="245" t="s">
        <v>173</v>
      </c>
      <c r="E168" s="256" t="s">
        <v>35</v>
      </c>
      <c r="F168" s="257" t="s">
        <v>251</v>
      </c>
      <c r="G168" s="255"/>
      <c r="H168" s="258">
        <v>0.069000000000000006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173</v>
      </c>
      <c r="AU168" s="264" t="s">
        <v>88</v>
      </c>
      <c r="AV168" s="14" t="s">
        <v>88</v>
      </c>
      <c r="AW168" s="14" t="s">
        <v>175</v>
      </c>
      <c r="AX168" s="14" t="s">
        <v>80</v>
      </c>
      <c r="AY168" s="264" t="s">
        <v>163</v>
      </c>
    </row>
    <row r="169" s="13" customFormat="1">
      <c r="A169" s="13"/>
      <c r="B169" s="243"/>
      <c r="C169" s="244"/>
      <c r="D169" s="245" t="s">
        <v>173</v>
      </c>
      <c r="E169" s="246" t="s">
        <v>35</v>
      </c>
      <c r="F169" s="247" t="s">
        <v>239</v>
      </c>
      <c r="G169" s="244"/>
      <c r="H169" s="246" t="s">
        <v>35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173</v>
      </c>
      <c r="AU169" s="253" t="s">
        <v>88</v>
      </c>
      <c r="AV169" s="13" t="s">
        <v>23</v>
      </c>
      <c r="AW169" s="13" t="s">
        <v>175</v>
      </c>
      <c r="AX169" s="13" t="s">
        <v>80</v>
      </c>
      <c r="AY169" s="253" t="s">
        <v>163</v>
      </c>
    </row>
    <row r="170" s="14" customFormat="1">
      <c r="A170" s="14"/>
      <c r="B170" s="254"/>
      <c r="C170" s="255"/>
      <c r="D170" s="245" t="s">
        <v>173</v>
      </c>
      <c r="E170" s="256" t="s">
        <v>35</v>
      </c>
      <c r="F170" s="257" t="s">
        <v>252</v>
      </c>
      <c r="G170" s="255"/>
      <c r="H170" s="258">
        <v>0.27860000000000001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173</v>
      </c>
      <c r="AU170" s="264" t="s">
        <v>88</v>
      </c>
      <c r="AV170" s="14" t="s">
        <v>88</v>
      </c>
      <c r="AW170" s="14" t="s">
        <v>175</v>
      </c>
      <c r="AX170" s="14" t="s">
        <v>80</v>
      </c>
      <c r="AY170" s="264" t="s">
        <v>163</v>
      </c>
    </row>
    <row r="171" s="15" customFormat="1">
      <c r="A171" s="15"/>
      <c r="B171" s="265"/>
      <c r="C171" s="266"/>
      <c r="D171" s="245" t="s">
        <v>173</v>
      </c>
      <c r="E171" s="267" t="s">
        <v>35</v>
      </c>
      <c r="F171" s="268" t="s">
        <v>183</v>
      </c>
      <c r="G171" s="266"/>
      <c r="H171" s="269">
        <v>1.9404999999999999</v>
      </c>
      <c r="I171" s="270"/>
      <c r="J171" s="266"/>
      <c r="K171" s="266"/>
      <c r="L171" s="271"/>
      <c r="M171" s="272"/>
      <c r="N171" s="273"/>
      <c r="O171" s="273"/>
      <c r="P171" s="273"/>
      <c r="Q171" s="273"/>
      <c r="R171" s="273"/>
      <c r="S171" s="273"/>
      <c r="T171" s="274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5" t="s">
        <v>173</v>
      </c>
      <c r="AU171" s="275" t="s">
        <v>88</v>
      </c>
      <c r="AV171" s="15" t="s">
        <v>171</v>
      </c>
      <c r="AW171" s="15" t="s">
        <v>175</v>
      </c>
      <c r="AX171" s="15" t="s">
        <v>23</v>
      </c>
      <c r="AY171" s="275" t="s">
        <v>163</v>
      </c>
    </row>
    <row r="172" s="2" customFormat="1" ht="24" customHeight="1">
      <c r="A172" s="41"/>
      <c r="B172" s="42"/>
      <c r="C172" s="230" t="s">
        <v>253</v>
      </c>
      <c r="D172" s="230" t="s">
        <v>166</v>
      </c>
      <c r="E172" s="231" t="s">
        <v>254</v>
      </c>
      <c r="F172" s="232" t="s">
        <v>255</v>
      </c>
      <c r="G172" s="233" t="s">
        <v>169</v>
      </c>
      <c r="H172" s="234">
        <v>388.10000000000002</v>
      </c>
      <c r="I172" s="235"/>
      <c r="J172" s="236">
        <f>ROUND(I172*H172,2)</f>
        <v>0</v>
      </c>
      <c r="K172" s="232" t="s">
        <v>170</v>
      </c>
      <c r="L172" s="47"/>
      <c r="M172" s="237" t="s">
        <v>35</v>
      </c>
      <c r="N172" s="238" t="s">
        <v>51</v>
      </c>
      <c r="O172" s="87"/>
      <c r="P172" s="239">
        <f>O172*H172</f>
        <v>0</v>
      </c>
      <c r="Q172" s="239">
        <v>0.00012999999999999999</v>
      </c>
      <c r="R172" s="239">
        <f>Q172*H172</f>
        <v>0.050452999999999998</v>
      </c>
      <c r="S172" s="239">
        <v>0</v>
      </c>
      <c r="T172" s="240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41" t="s">
        <v>171</v>
      </c>
      <c r="AT172" s="241" t="s">
        <v>166</v>
      </c>
      <c r="AU172" s="241" t="s">
        <v>88</v>
      </c>
      <c r="AY172" s="19" t="s">
        <v>163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23</v>
      </c>
      <c r="BK172" s="242">
        <f>ROUND(I172*H172,2)</f>
        <v>0</v>
      </c>
      <c r="BL172" s="19" t="s">
        <v>171</v>
      </c>
      <c r="BM172" s="241" t="s">
        <v>256</v>
      </c>
    </row>
    <row r="173" s="13" customFormat="1">
      <c r="A173" s="13"/>
      <c r="B173" s="243"/>
      <c r="C173" s="244"/>
      <c r="D173" s="245" t="s">
        <v>173</v>
      </c>
      <c r="E173" s="246" t="s">
        <v>35</v>
      </c>
      <c r="F173" s="247" t="s">
        <v>237</v>
      </c>
      <c r="G173" s="244"/>
      <c r="H173" s="246" t="s">
        <v>35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173</v>
      </c>
      <c r="AU173" s="253" t="s">
        <v>88</v>
      </c>
      <c r="AV173" s="13" t="s">
        <v>23</v>
      </c>
      <c r="AW173" s="13" t="s">
        <v>175</v>
      </c>
      <c r="AX173" s="13" t="s">
        <v>80</v>
      </c>
      <c r="AY173" s="253" t="s">
        <v>163</v>
      </c>
    </row>
    <row r="174" s="13" customFormat="1">
      <c r="A174" s="13"/>
      <c r="B174" s="243"/>
      <c r="C174" s="244"/>
      <c r="D174" s="245" t="s">
        <v>173</v>
      </c>
      <c r="E174" s="246" t="s">
        <v>35</v>
      </c>
      <c r="F174" s="247" t="s">
        <v>229</v>
      </c>
      <c r="G174" s="244"/>
      <c r="H174" s="246" t="s">
        <v>35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3" t="s">
        <v>173</v>
      </c>
      <c r="AU174" s="253" t="s">
        <v>88</v>
      </c>
      <c r="AV174" s="13" t="s">
        <v>23</v>
      </c>
      <c r="AW174" s="13" t="s">
        <v>175</v>
      </c>
      <c r="AX174" s="13" t="s">
        <v>80</v>
      </c>
      <c r="AY174" s="253" t="s">
        <v>163</v>
      </c>
    </row>
    <row r="175" s="14" customFormat="1">
      <c r="A175" s="14"/>
      <c r="B175" s="254"/>
      <c r="C175" s="255"/>
      <c r="D175" s="245" t="s">
        <v>173</v>
      </c>
      <c r="E175" s="256" t="s">
        <v>35</v>
      </c>
      <c r="F175" s="257" t="s">
        <v>257</v>
      </c>
      <c r="G175" s="255"/>
      <c r="H175" s="258">
        <v>203.5</v>
      </c>
      <c r="I175" s="259"/>
      <c r="J175" s="255"/>
      <c r="K175" s="255"/>
      <c r="L175" s="260"/>
      <c r="M175" s="261"/>
      <c r="N175" s="262"/>
      <c r="O175" s="262"/>
      <c r="P175" s="262"/>
      <c r="Q175" s="262"/>
      <c r="R175" s="262"/>
      <c r="S175" s="262"/>
      <c r="T175" s="263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4" t="s">
        <v>173</v>
      </c>
      <c r="AU175" s="264" t="s">
        <v>88</v>
      </c>
      <c r="AV175" s="14" t="s">
        <v>88</v>
      </c>
      <c r="AW175" s="14" t="s">
        <v>175</v>
      </c>
      <c r="AX175" s="14" t="s">
        <v>80</v>
      </c>
      <c r="AY175" s="264" t="s">
        <v>163</v>
      </c>
    </row>
    <row r="176" s="14" customFormat="1">
      <c r="A176" s="14"/>
      <c r="B176" s="254"/>
      <c r="C176" s="255"/>
      <c r="D176" s="245" t="s">
        <v>173</v>
      </c>
      <c r="E176" s="256" t="s">
        <v>35</v>
      </c>
      <c r="F176" s="257" t="s">
        <v>258</v>
      </c>
      <c r="G176" s="255"/>
      <c r="H176" s="258">
        <v>115.08</v>
      </c>
      <c r="I176" s="259"/>
      <c r="J176" s="255"/>
      <c r="K176" s="255"/>
      <c r="L176" s="260"/>
      <c r="M176" s="261"/>
      <c r="N176" s="262"/>
      <c r="O176" s="262"/>
      <c r="P176" s="262"/>
      <c r="Q176" s="262"/>
      <c r="R176" s="262"/>
      <c r="S176" s="262"/>
      <c r="T176" s="263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4" t="s">
        <v>173</v>
      </c>
      <c r="AU176" s="264" t="s">
        <v>88</v>
      </c>
      <c r="AV176" s="14" t="s">
        <v>88</v>
      </c>
      <c r="AW176" s="14" t="s">
        <v>175</v>
      </c>
      <c r="AX176" s="14" t="s">
        <v>80</v>
      </c>
      <c r="AY176" s="264" t="s">
        <v>163</v>
      </c>
    </row>
    <row r="177" s="14" customFormat="1">
      <c r="A177" s="14"/>
      <c r="B177" s="254"/>
      <c r="C177" s="255"/>
      <c r="D177" s="245" t="s">
        <v>173</v>
      </c>
      <c r="E177" s="256" t="s">
        <v>35</v>
      </c>
      <c r="F177" s="257" t="s">
        <v>259</v>
      </c>
      <c r="G177" s="255"/>
      <c r="H177" s="258">
        <v>13.800000000000001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173</v>
      </c>
      <c r="AU177" s="264" t="s">
        <v>88</v>
      </c>
      <c r="AV177" s="14" t="s">
        <v>88</v>
      </c>
      <c r="AW177" s="14" t="s">
        <v>175</v>
      </c>
      <c r="AX177" s="14" t="s">
        <v>80</v>
      </c>
      <c r="AY177" s="264" t="s">
        <v>163</v>
      </c>
    </row>
    <row r="178" s="13" customFormat="1">
      <c r="A178" s="13"/>
      <c r="B178" s="243"/>
      <c r="C178" s="244"/>
      <c r="D178" s="245" t="s">
        <v>173</v>
      </c>
      <c r="E178" s="246" t="s">
        <v>35</v>
      </c>
      <c r="F178" s="247" t="s">
        <v>239</v>
      </c>
      <c r="G178" s="244"/>
      <c r="H178" s="246" t="s">
        <v>35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173</v>
      </c>
      <c r="AU178" s="253" t="s">
        <v>88</v>
      </c>
      <c r="AV178" s="13" t="s">
        <v>23</v>
      </c>
      <c r="AW178" s="13" t="s">
        <v>175</v>
      </c>
      <c r="AX178" s="13" t="s">
        <v>80</v>
      </c>
      <c r="AY178" s="253" t="s">
        <v>163</v>
      </c>
    </row>
    <row r="179" s="14" customFormat="1">
      <c r="A179" s="14"/>
      <c r="B179" s="254"/>
      <c r="C179" s="255"/>
      <c r="D179" s="245" t="s">
        <v>173</v>
      </c>
      <c r="E179" s="256" t="s">
        <v>35</v>
      </c>
      <c r="F179" s="257" t="s">
        <v>260</v>
      </c>
      <c r="G179" s="255"/>
      <c r="H179" s="258">
        <v>55.719999999999999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173</v>
      </c>
      <c r="AU179" s="264" t="s">
        <v>88</v>
      </c>
      <c r="AV179" s="14" t="s">
        <v>88</v>
      </c>
      <c r="AW179" s="14" t="s">
        <v>175</v>
      </c>
      <c r="AX179" s="14" t="s">
        <v>80</v>
      </c>
      <c r="AY179" s="264" t="s">
        <v>163</v>
      </c>
    </row>
    <row r="180" s="15" customFormat="1">
      <c r="A180" s="15"/>
      <c r="B180" s="265"/>
      <c r="C180" s="266"/>
      <c r="D180" s="245" t="s">
        <v>173</v>
      </c>
      <c r="E180" s="267" t="s">
        <v>35</v>
      </c>
      <c r="F180" s="268" t="s">
        <v>183</v>
      </c>
      <c r="G180" s="266"/>
      <c r="H180" s="269">
        <v>388.10000000000002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173</v>
      </c>
      <c r="AU180" s="275" t="s">
        <v>88</v>
      </c>
      <c r="AV180" s="15" t="s">
        <v>171</v>
      </c>
      <c r="AW180" s="15" t="s">
        <v>175</v>
      </c>
      <c r="AX180" s="15" t="s">
        <v>23</v>
      </c>
      <c r="AY180" s="275" t="s">
        <v>163</v>
      </c>
    </row>
    <row r="181" s="2" customFormat="1" ht="36" customHeight="1">
      <c r="A181" s="41"/>
      <c r="B181" s="42"/>
      <c r="C181" s="230" t="s">
        <v>261</v>
      </c>
      <c r="D181" s="230" t="s">
        <v>166</v>
      </c>
      <c r="E181" s="231" t="s">
        <v>262</v>
      </c>
      <c r="F181" s="232" t="s">
        <v>263</v>
      </c>
      <c r="G181" s="233" t="s">
        <v>264</v>
      </c>
      <c r="H181" s="234">
        <v>182.40000000000001</v>
      </c>
      <c r="I181" s="235"/>
      <c r="J181" s="236">
        <f>ROUND(I181*H181,2)</f>
        <v>0</v>
      </c>
      <c r="K181" s="232" t="s">
        <v>170</v>
      </c>
      <c r="L181" s="47"/>
      <c r="M181" s="237" t="s">
        <v>35</v>
      </c>
      <c r="N181" s="238" t="s">
        <v>51</v>
      </c>
      <c r="O181" s="87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41" t="s">
        <v>171</v>
      </c>
      <c r="AT181" s="241" t="s">
        <v>166</v>
      </c>
      <c r="AU181" s="241" t="s">
        <v>88</v>
      </c>
      <c r="AY181" s="19" t="s">
        <v>163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23</v>
      </c>
      <c r="BK181" s="242">
        <f>ROUND(I181*H181,2)</f>
        <v>0</v>
      </c>
      <c r="BL181" s="19" t="s">
        <v>171</v>
      </c>
      <c r="BM181" s="241" t="s">
        <v>265</v>
      </c>
    </row>
    <row r="182" s="13" customFormat="1">
      <c r="A182" s="13"/>
      <c r="B182" s="243"/>
      <c r="C182" s="244"/>
      <c r="D182" s="245" t="s">
        <v>173</v>
      </c>
      <c r="E182" s="246" t="s">
        <v>35</v>
      </c>
      <c r="F182" s="247" t="s">
        <v>266</v>
      </c>
      <c r="G182" s="244"/>
      <c r="H182" s="246" t="s">
        <v>35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173</v>
      </c>
      <c r="AU182" s="253" t="s">
        <v>88</v>
      </c>
      <c r="AV182" s="13" t="s">
        <v>23</v>
      </c>
      <c r="AW182" s="13" t="s">
        <v>175</v>
      </c>
      <c r="AX182" s="13" t="s">
        <v>80</v>
      </c>
      <c r="AY182" s="253" t="s">
        <v>163</v>
      </c>
    </row>
    <row r="183" s="14" customFormat="1">
      <c r="A183" s="14"/>
      <c r="B183" s="254"/>
      <c r="C183" s="255"/>
      <c r="D183" s="245" t="s">
        <v>173</v>
      </c>
      <c r="E183" s="256" t="s">
        <v>35</v>
      </c>
      <c r="F183" s="257" t="s">
        <v>267</v>
      </c>
      <c r="G183" s="255"/>
      <c r="H183" s="258">
        <v>182.40000000000001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173</v>
      </c>
      <c r="AU183" s="264" t="s">
        <v>88</v>
      </c>
      <c r="AV183" s="14" t="s">
        <v>88</v>
      </c>
      <c r="AW183" s="14" t="s">
        <v>175</v>
      </c>
      <c r="AX183" s="14" t="s">
        <v>80</v>
      </c>
      <c r="AY183" s="264" t="s">
        <v>163</v>
      </c>
    </row>
    <row r="184" s="15" customFormat="1">
      <c r="A184" s="15"/>
      <c r="B184" s="265"/>
      <c r="C184" s="266"/>
      <c r="D184" s="245" t="s">
        <v>173</v>
      </c>
      <c r="E184" s="267" t="s">
        <v>35</v>
      </c>
      <c r="F184" s="268" t="s">
        <v>183</v>
      </c>
      <c r="G184" s="266"/>
      <c r="H184" s="269">
        <v>182.40000000000001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5" t="s">
        <v>173</v>
      </c>
      <c r="AU184" s="275" t="s">
        <v>88</v>
      </c>
      <c r="AV184" s="15" t="s">
        <v>171</v>
      </c>
      <c r="AW184" s="15" t="s">
        <v>175</v>
      </c>
      <c r="AX184" s="15" t="s">
        <v>23</v>
      </c>
      <c r="AY184" s="275" t="s">
        <v>163</v>
      </c>
    </row>
    <row r="185" s="2" customFormat="1" ht="24" customHeight="1">
      <c r="A185" s="41"/>
      <c r="B185" s="42"/>
      <c r="C185" s="230" t="s">
        <v>8</v>
      </c>
      <c r="D185" s="230" t="s">
        <v>166</v>
      </c>
      <c r="E185" s="231" t="s">
        <v>268</v>
      </c>
      <c r="F185" s="232" t="s">
        <v>269</v>
      </c>
      <c r="G185" s="233" t="s">
        <v>264</v>
      </c>
      <c r="H185" s="234">
        <v>182.40000000000001</v>
      </c>
      <c r="I185" s="235"/>
      <c r="J185" s="236">
        <f>ROUND(I185*H185,2)</f>
        <v>0</v>
      </c>
      <c r="K185" s="232" t="s">
        <v>170</v>
      </c>
      <c r="L185" s="47"/>
      <c r="M185" s="237" t="s">
        <v>35</v>
      </c>
      <c r="N185" s="238" t="s">
        <v>51</v>
      </c>
      <c r="O185" s="87"/>
      <c r="P185" s="239">
        <f>O185*H185</f>
        <v>0</v>
      </c>
      <c r="Q185" s="239">
        <v>8.0000000000000007E-05</v>
      </c>
      <c r="R185" s="239">
        <f>Q185*H185</f>
        <v>0.014592000000000001</v>
      </c>
      <c r="S185" s="239">
        <v>0</v>
      </c>
      <c r="T185" s="240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41" t="s">
        <v>171</v>
      </c>
      <c r="AT185" s="241" t="s">
        <v>166</v>
      </c>
      <c r="AU185" s="241" t="s">
        <v>88</v>
      </c>
      <c r="AY185" s="19" t="s">
        <v>163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23</v>
      </c>
      <c r="BK185" s="242">
        <f>ROUND(I185*H185,2)</f>
        <v>0</v>
      </c>
      <c r="BL185" s="19" t="s">
        <v>171</v>
      </c>
      <c r="BM185" s="241" t="s">
        <v>270</v>
      </c>
    </row>
    <row r="186" s="13" customFormat="1">
      <c r="A186" s="13"/>
      <c r="B186" s="243"/>
      <c r="C186" s="244"/>
      <c r="D186" s="245" t="s">
        <v>173</v>
      </c>
      <c r="E186" s="246" t="s">
        <v>35</v>
      </c>
      <c r="F186" s="247" t="s">
        <v>271</v>
      </c>
      <c r="G186" s="244"/>
      <c r="H186" s="246" t="s">
        <v>35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173</v>
      </c>
      <c r="AU186" s="253" t="s">
        <v>88</v>
      </c>
      <c r="AV186" s="13" t="s">
        <v>23</v>
      </c>
      <c r="AW186" s="13" t="s">
        <v>175</v>
      </c>
      <c r="AX186" s="13" t="s">
        <v>80</v>
      </c>
      <c r="AY186" s="253" t="s">
        <v>163</v>
      </c>
    </row>
    <row r="187" s="14" customFormat="1">
      <c r="A187" s="14"/>
      <c r="B187" s="254"/>
      <c r="C187" s="255"/>
      <c r="D187" s="245" t="s">
        <v>173</v>
      </c>
      <c r="E187" s="256" t="s">
        <v>35</v>
      </c>
      <c r="F187" s="257" t="s">
        <v>272</v>
      </c>
      <c r="G187" s="255"/>
      <c r="H187" s="258">
        <v>182.40000000000001</v>
      </c>
      <c r="I187" s="259"/>
      <c r="J187" s="255"/>
      <c r="K187" s="255"/>
      <c r="L187" s="260"/>
      <c r="M187" s="261"/>
      <c r="N187" s="262"/>
      <c r="O187" s="262"/>
      <c r="P187" s="262"/>
      <c r="Q187" s="262"/>
      <c r="R187" s="262"/>
      <c r="S187" s="262"/>
      <c r="T187" s="263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4" t="s">
        <v>173</v>
      </c>
      <c r="AU187" s="264" t="s">
        <v>88</v>
      </c>
      <c r="AV187" s="14" t="s">
        <v>88</v>
      </c>
      <c r="AW187" s="14" t="s">
        <v>175</v>
      </c>
      <c r="AX187" s="14" t="s">
        <v>23</v>
      </c>
      <c r="AY187" s="264" t="s">
        <v>163</v>
      </c>
    </row>
    <row r="188" s="12" customFormat="1" ht="22.8" customHeight="1">
      <c r="A188" s="12"/>
      <c r="B188" s="214"/>
      <c r="C188" s="215"/>
      <c r="D188" s="216" t="s">
        <v>79</v>
      </c>
      <c r="E188" s="228" t="s">
        <v>273</v>
      </c>
      <c r="F188" s="228" t="s">
        <v>274</v>
      </c>
      <c r="G188" s="215"/>
      <c r="H188" s="215"/>
      <c r="I188" s="218"/>
      <c r="J188" s="229">
        <f>BK188</f>
        <v>0</v>
      </c>
      <c r="K188" s="215"/>
      <c r="L188" s="220"/>
      <c r="M188" s="221"/>
      <c r="N188" s="222"/>
      <c r="O188" s="222"/>
      <c r="P188" s="223">
        <f>SUM(P189:P192)</f>
        <v>0</v>
      </c>
      <c r="Q188" s="222"/>
      <c r="R188" s="223">
        <f>SUM(R189:R192)</f>
        <v>0.089088300000000009</v>
      </c>
      <c r="S188" s="222"/>
      <c r="T188" s="224">
        <f>SUM(T189:T192)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25" t="s">
        <v>23</v>
      </c>
      <c r="AT188" s="226" t="s">
        <v>79</v>
      </c>
      <c r="AU188" s="226" t="s">
        <v>23</v>
      </c>
      <c r="AY188" s="225" t="s">
        <v>163</v>
      </c>
      <c r="BK188" s="227">
        <f>SUM(BK189:BK192)</f>
        <v>0</v>
      </c>
    </row>
    <row r="189" s="2" customFormat="1" ht="36" customHeight="1">
      <c r="A189" s="41"/>
      <c r="B189" s="42"/>
      <c r="C189" s="230" t="s">
        <v>275</v>
      </c>
      <c r="D189" s="230" t="s">
        <v>166</v>
      </c>
      <c r="E189" s="231" t="s">
        <v>276</v>
      </c>
      <c r="F189" s="232" t="s">
        <v>277</v>
      </c>
      <c r="G189" s="233" t="s">
        <v>169</v>
      </c>
      <c r="H189" s="234">
        <v>424.23000000000002</v>
      </c>
      <c r="I189" s="235"/>
      <c r="J189" s="236">
        <f>ROUND(I189*H189,2)</f>
        <v>0</v>
      </c>
      <c r="K189" s="232" t="s">
        <v>170</v>
      </c>
      <c r="L189" s="47"/>
      <c r="M189" s="237" t="s">
        <v>35</v>
      </c>
      <c r="N189" s="238" t="s">
        <v>51</v>
      </c>
      <c r="O189" s="87"/>
      <c r="P189" s="239">
        <f>O189*H189</f>
        <v>0</v>
      </c>
      <c r="Q189" s="239">
        <v>0.00021000000000000001</v>
      </c>
      <c r="R189" s="239">
        <f>Q189*H189</f>
        <v>0.089088300000000009</v>
      </c>
      <c r="S189" s="239">
        <v>0</v>
      </c>
      <c r="T189" s="240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41" t="s">
        <v>171</v>
      </c>
      <c r="AT189" s="241" t="s">
        <v>166</v>
      </c>
      <c r="AU189" s="241" t="s">
        <v>88</v>
      </c>
      <c r="AY189" s="19" t="s">
        <v>163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23</v>
      </c>
      <c r="BK189" s="242">
        <f>ROUND(I189*H189,2)</f>
        <v>0</v>
      </c>
      <c r="BL189" s="19" t="s">
        <v>171</v>
      </c>
      <c r="BM189" s="241" t="s">
        <v>278</v>
      </c>
    </row>
    <row r="190" s="13" customFormat="1">
      <c r="A190" s="13"/>
      <c r="B190" s="243"/>
      <c r="C190" s="244"/>
      <c r="D190" s="245" t="s">
        <v>173</v>
      </c>
      <c r="E190" s="246" t="s">
        <v>35</v>
      </c>
      <c r="F190" s="247" t="s">
        <v>266</v>
      </c>
      <c r="G190" s="244"/>
      <c r="H190" s="246" t="s">
        <v>35</v>
      </c>
      <c r="I190" s="248"/>
      <c r="J190" s="244"/>
      <c r="K190" s="244"/>
      <c r="L190" s="249"/>
      <c r="M190" s="250"/>
      <c r="N190" s="251"/>
      <c r="O190" s="251"/>
      <c r="P190" s="251"/>
      <c r="Q190" s="251"/>
      <c r="R190" s="251"/>
      <c r="S190" s="251"/>
      <c r="T190" s="252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3" t="s">
        <v>173</v>
      </c>
      <c r="AU190" s="253" t="s">
        <v>88</v>
      </c>
      <c r="AV190" s="13" t="s">
        <v>23</v>
      </c>
      <c r="AW190" s="13" t="s">
        <v>175</v>
      </c>
      <c r="AX190" s="13" t="s">
        <v>80</v>
      </c>
      <c r="AY190" s="253" t="s">
        <v>163</v>
      </c>
    </row>
    <row r="191" s="14" customFormat="1">
      <c r="A191" s="14"/>
      <c r="B191" s="254"/>
      <c r="C191" s="255"/>
      <c r="D191" s="245" t="s">
        <v>173</v>
      </c>
      <c r="E191" s="256" t="s">
        <v>35</v>
      </c>
      <c r="F191" s="257" t="s">
        <v>279</v>
      </c>
      <c r="G191" s="255"/>
      <c r="H191" s="258">
        <v>424.23000000000002</v>
      </c>
      <c r="I191" s="259"/>
      <c r="J191" s="255"/>
      <c r="K191" s="255"/>
      <c r="L191" s="260"/>
      <c r="M191" s="261"/>
      <c r="N191" s="262"/>
      <c r="O191" s="262"/>
      <c r="P191" s="262"/>
      <c r="Q191" s="262"/>
      <c r="R191" s="262"/>
      <c r="S191" s="262"/>
      <c r="T191" s="263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4" t="s">
        <v>173</v>
      </c>
      <c r="AU191" s="264" t="s">
        <v>88</v>
      </c>
      <c r="AV191" s="14" t="s">
        <v>88</v>
      </c>
      <c r="AW191" s="14" t="s">
        <v>175</v>
      </c>
      <c r="AX191" s="14" t="s">
        <v>80</v>
      </c>
      <c r="AY191" s="264" t="s">
        <v>163</v>
      </c>
    </row>
    <row r="192" s="15" customFormat="1">
      <c r="A192" s="15"/>
      <c r="B192" s="265"/>
      <c r="C192" s="266"/>
      <c r="D192" s="245" t="s">
        <v>173</v>
      </c>
      <c r="E192" s="267" t="s">
        <v>35</v>
      </c>
      <c r="F192" s="268" t="s">
        <v>183</v>
      </c>
      <c r="G192" s="266"/>
      <c r="H192" s="269">
        <v>424.23000000000002</v>
      </c>
      <c r="I192" s="270"/>
      <c r="J192" s="266"/>
      <c r="K192" s="266"/>
      <c r="L192" s="271"/>
      <c r="M192" s="272"/>
      <c r="N192" s="273"/>
      <c r="O192" s="273"/>
      <c r="P192" s="273"/>
      <c r="Q192" s="273"/>
      <c r="R192" s="273"/>
      <c r="S192" s="273"/>
      <c r="T192" s="274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75" t="s">
        <v>173</v>
      </c>
      <c r="AU192" s="275" t="s">
        <v>88</v>
      </c>
      <c r="AV192" s="15" t="s">
        <v>171</v>
      </c>
      <c r="AW192" s="15" t="s">
        <v>175</v>
      </c>
      <c r="AX192" s="15" t="s">
        <v>23</v>
      </c>
      <c r="AY192" s="275" t="s">
        <v>163</v>
      </c>
    </row>
    <row r="193" s="12" customFormat="1" ht="22.8" customHeight="1">
      <c r="A193" s="12"/>
      <c r="B193" s="214"/>
      <c r="C193" s="215"/>
      <c r="D193" s="216" t="s">
        <v>79</v>
      </c>
      <c r="E193" s="228" t="s">
        <v>280</v>
      </c>
      <c r="F193" s="228" t="s">
        <v>281</v>
      </c>
      <c r="G193" s="215"/>
      <c r="H193" s="215"/>
      <c r="I193" s="218"/>
      <c r="J193" s="229">
        <f>BK193</f>
        <v>0</v>
      </c>
      <c r="K193" s="215"/>
      <c r="L193" s="220"/>
      <c r="M193" s="221"/>
      <c r="N193" s="222"/>
      <c r="O193" s="222"/>
      <c r="P193" s="223">
        <f>SUM(P194:P199)</f>
        <v>0</v>
      </c>
      <c r="Q193" s="222"/>
      <c r="R193" s="223">
        <f>SUM(R194:R199)</f>
        <v>0.0182544</v>
      </c>
      <c r="S193" s="222"/>
      <c r="T193" s="224">
        <f>SUM(T194:T199)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5" t="s">
        <v>23</v>
      </c>
      <c r="AT193" s="226" t="s">
        <v>79</v>
      </c>
      <c r="AU193" s="226" t="s">
        <v>23</v>
      </c>
      <c r="AY193" s="225" t="s">
        <v>163</v>
      </c>
      <c r="BK193" s="227">
        <f>SUM(BK194:BK199)</f>
        <v>0</v>
      </c>
    </row>
    <row r="194" s="2" customFormat="1" ht="16.5" customHeight="1">
      <c r="A194" s="41"/>
      <c r="B194" s="42"/>
      <c r="C194" s="230" t="s">
        <v>282</v>
      </c>
      <c r="D194" s="230" t="s">
        <v>166</v>
      </c>
      <c r="E194" s="231" t="s">
        <v>283</v>
      </c>
      <c r="F194" s="232" t="s">
        <v>284</v>
      </c>
      <c r="G194" s="233" t="s">
        <v>285</v>
      </c>
      <c r="H194" s="234">
        <v>2</v>
      </c>
      <c r="I194" s="235"/>
      <c r="J194" s="236">
        <f>ROUND(I194*H194,2)</f>
        <v>0</v>
      </c>
      <c r="K194" s="232" t="s">
        <v>35</v>
      </c>
      <c r="L194" s="47"/>
      <c r="M194" s="237" t="s">
        <v>35</v>
      </c>
      <c r="N194" s="238" t="s">
        <v>51</v>
      </c>
      <c r="O194" s="87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41" t="s">
        <v>171</v>
      </c>
      <c r="AT194" s="241" t="s">
        <v>166</v>
      </c>
      <c r="AU194" s="241" t="s">
        <v>88</v>
      </c>
      <c r="AY194" s="19" t="s">
        <v>163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23</v>
      </c>
      <c r="BK194" s="242">
        <f>ROUND(I194*H194,2)</f>
        <v>0</v>
      </c>
      <c r="BL194" s="19" t="s">
        <v>171</v>
      </c>
      <c r="BM194" s="241" t="s">
        <v>286</v>
      </c>
    </row>
    <row r="195" s="14" customFormat="1">
      <c r="A195" s="14"/>
      <c r="B195" s="254"/>
      <c r="C195" s="255"/>
      <c r="D195" s="245" t="s">
        <v>173</v>
      </c>
      <c r="E195" s="256" t="s">
        <v>35</v>
      </c>
      <c r="F195" s="257" t="s">
        <v>88</v>
      </c>
      <c r="G195" s="255"/>
      <c r="H195" s="258">
        <v>2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173</v>
      </c>
      <c r="AU195" s="264" t="s">
        <v>88</v>
      </c>
      <c r="AV195" s="14" t="s">
        <v>88</v>
      </c>
      <c r="AW195" s="14" t="s">
        <v>175</v>
      </c>
      <c r="AX195" s="14" t="s">
        <v>23</v>
      </c>
      <c r="AY195" s="264" t="s">
        <v>163</v>
      </c>
    </row>
    <row r="196" s="2" customFormat="1" ht="36" customHeight="1">
      <c r="A196" s="41"/>
      <c r="B196" s="42"/>
      <c r="C196" s="230" t="s">
        <v>287</v>
      </c>
      <c r="D196" s="230" t="s">
        <v>166</v>
      </c>
      <c r="E196" s="231" t="s">
        <v>288</v>
      </c>
      <c r="F196" s="232" t="s">
        <v>289</v>
      </c>
      <c r="G196" s="233" t="s">
        <v>169</v>
      </c>
      <c r="H196" s="234">
        <v>456.36000000000001</v>
      </c>
      <c r="I196" s="235"/>
      <c r="J196" s="236">
        <f>ROUND(I196*H196,2)</f>
        <v>0</v>
      </c>
      <c r="K196" s="232" t="s">
        <v>170</v>
      </c>
      <c r="L196" s="47"/>
      <c r="M196" s="237" t="s">
        <v>35</v>
      </c>
      <c r="N196" s="238" t="s">
        <v>51</v>
      </c>
      <c r="O196" s="87"/>
      <c r="P196" s="239">
        <f>O196*H196</f>
        <v>0</v>
      </c>
      <c r="Q196" s="239">
        <v>4.0000000000000003E-05</v>
      </c>
      <c r="R196" s="239">
        <f>Q196*H196</f>
        <v>0.0182544</v>
      </c>
      <c r="S196" s="239">
        <v>0</v>
      </c>
      <c r="T196" s="240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41" t="s">
        <v>171</v>
      </c>
      <c r="AT196" s="241" t="s">
        <v>166</v>
      </c>
      <c r="AU196" s="241" t="s">
        <v>88</v>
      </c>
      <c r="AY196" s="19" t="s">
        <v>163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9" t="s">
        <v>23</v>
      </c>
      <c r="BK196" s="242">
        <f>ROUND(I196*H196,2)</f>
        <v>0</v>
      </c>
      <c r="BL196" s="19" t="s">
        <v>171</v>
      </c>
      <c r="BM196" s="241" t="s">
        <v>290</v>
      </c>
    </row>
    <row r="197" s="13" customFormat="1">
      <c r="A197" s="13"/>
      <c r="B197" s="243"/>
      <c r="C197" s="244"/>
      <c r="D197" s="245" t="s">
        <v>173</v>
      </c>
      <c r="E197" s="246" t="s">
        <v>35</v>
      </c>
      <c r="F197" s="247" t="s">
        <v>266</v>
      </c>
      <c r="G197" s="244"/>
      <c r="H197" s="246" t="s">
        <v>35</v>
      </c>
      <c r="I197" s="248"/>
      <c r="J197" s="244"/>
      <c r="K197" s="244"/>
      <c r="L197" s="249"/>
      <c r="M197" s="250"/>
      <c r="N197" s="251"/>
      <c r="O197" s="251"/>
      <c r="P197" s="251"/>
      <c r="Q197" s="251"/>
      <c r="R197" s="251"/>
      <c r="S197" s="251"/>
      <c r="T197" s="25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53" t="s">
        <v>173</v>
      </c>
      <c r="AU197" s="253" t="s">
        <v>88</v>
      </c>
      <c r="AV197" s="13" t="s">
        <v>23</v>
      </c>
      <c r="AW197" s="13" t="s">
        <v>175</v>
      </c>
      <c r="AX197" s="13" t="s">
        <v>80</v>
      </c>
      <c r="AY197" s="253" t="s">
        <v>163</v>
      </c>
    </row>
    <row r="198" s="14" customFormat="1">
      <c r="A198" s="14"/>
      <c r="B198" s="254"/>
      <c r="C198" s="255"/>
      <c r="D198" s="245" t="s">
        <v>173</v>
      </c>
      <c r="E198" s="256" t="s">
        <v>35</v>
      </c>
      <c r="F198" s="257" t="s">
        <v>291</v>
      </c>
      <c r="G198" s="255"/>
      <c r="H198" s="258">
        <v>456.36000000000001</v>
      </c>
      <c r="I198" s="259"/>
      <c r="J198" s="255"/>
      <c r="K198" s="255"/>
      <c r="L198" s="260"/>
      <c r="M198" s="261"/>
      <c r="N198" s="262"/>
      <c r="O198" s="262"/>
      <c r="P198" s="262"/>
      <c r="Q198" s="262"/>
      <c r="R198" s="262"/>
      <c r="S198" s="262"/>
      <c r="T198" s="263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64" t="s">
        <v>173</v>
      </c>
      <c r="AU198" s="264" t="s">
        <v>88</v>
      </c>
      <c r="AV198" s="14" t="s">
        <v>88</v>
      </c>
      <c r="AW198" s="14" t="s">
        <v>175</v>
      </c>
      <c r="AX198" s="14" t="s">
        <v>80</v>
      </c>
      <c r="AY198" s="264" t="s">
        <v>163</v>
      </c>
    </row>
    <row r="199" s="15" customFormat="1">
      <c r="A199" s="15"/>
      <c r="B199" s="265"/>
      <c r="C199" s="266"/>
      <c r="D199" s="245" t="s">
        <v>173</v>
      </c>
      <c r="E199" s="267" t="s">
        <v>35</v>
      </c>
      <c r="F199" s="268" t="s">
        <v>183</v>
      </c>
      <c r="G199" s="266"/>
      <c r="H199" s="269">
        <v>456.36000000000001</v>
      </c>
      <c r="I199" s="270"/>
      <c r="J199" s="266"/>
      <c r="K199" s="266"/>
      <c r="L199" s="271"/>
      <c r="M199" s="272"/>
      <c r="N199" s="273"/>
      <c r="O199" s="273"/>
      <c r="P199" s="273"/>
      <c r="Q199" s="273"/>
      <c r="R199" s="273"/>
      <c r="S199" s="273"/>
      <c r="T199" s="274"/>
      <c r="U199" s="15"/>
      <c r="V199" s="15"/>
      <c r="W199" s="15"/>
      <c r="X199" s="15"/>
      <c r="Y199" s="15"/>
      <c r="Z199" s="15"/>
      <c r="AA199" s="15"/>
      <c r="AB199" s="15"/>
      <c r="AC199" s="15"/>
      <c r="AD199" s="15"/>
      <c r="AE199" s="15"/>
      <c r="AT199" s="275" t="s">
        <v>173</v>
      </c>
      <c r="AU199" s="275" t="s">
        <v>88</v>
      </c>
      <c r="AV199" s="15" t="s">
        <v>171</v>
      </c>
      <c r="AW199" s="15" t="s">
        <v>175</v>
      </c>
      <c r="AX199" s="15" t="s">
        <v>23</v>
      </c>
      <c r="AY199" s="275" t="s">
        <v>163</v>
      </c>
    </row>
    <row r="200" s="12" customFormat="1" ht="22.8" customHeight="1">
      <c r="A200" s="12"/>
      <c r="B200" s="214"/>
      <c r="C200" s="215"/>
      <c r="D200" s="216" t="s">
        <v>79</v>
      </c>
      <c r="E200" s="228" t="s">
        <v>292</v>
      </c>
      <c r="F200" s="228" t="s">
        <v>293</v>
      </c>
      <c r="G200" s="215"/>
      <c r="H200" s="215"/>
      <c r="I200" s="218"/>
      <c r="J200" s="229">
        <f>BK200</f>
        <v>0</v>
      </c>
      <c r="K200" s="215"/>
      <c r="L200" s="220"/>
      <c r="M200" s="221"/>
      <c r="N200" s="222"/>
      <c r="O200" s="222"/>
      <c r="P200" s="223">
        <f>SUM(P201:P207)</f>
        <v>0</v>
      </c>
      <c r="Q200" s="222"/>
      <c r="R200" s="223">
        <f>SUM(R201:R207)</f>
        <v>0</v>
      </c>
      <c r="S200" s="222"/>
      <c r="T200" s="224">
        <f>SUM(T201:T207)</f>
        <v>8.1675799999999992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25" t="s">
        <v>23</v>
      </c>
      <c r="AT200" s="226" t="s">
        <v>79</v>
      </c>
      <c r="AU200" s="226" t="s">
        <v>23</v>
      </c>
      <c r="AY200" s="225" t="s">
        <v>163</v>
      </c>
      <c r="BK200" s="227">
        <f>SUM(BK201:BK207)</f>
        <v>0</v>
      </c>
    </row>
    <row r="201" s="2" customFormat="1" ht="36" customHeight="1">
      <c r="A201" s="41"/>
      <c r="B201" s="42"/>
      <c r="C201" s="230" t="s">
        <v>294</v>
      </c>
      <c r="D201" s="230" t="s">
        <v>166</v>
      </c>
      <c r="E201" s="231" t="s">
        <v>295</v>
      </c>
      <c r="F201" s="232" t="s">
        <v>296</v>
      </c>
      <c r="G201" s="233" t="s">
        <v>169</v>
      </c>
      <c r="H201" s="234">
        <v>1.0900000000000001</v>
      </c>
      <c r="I201" s="235"/>
      <c r="J201" s="236">
        <f>ROUND(I201*H201,2)</f>
        <v>0</v>
      </c>
      <c r="K201" s="232" t="s">
        <v>170</v>
      </c>
      <c r="L201" s="47"/>
      <c r="M201" s="237" t="s">
        <v>35</v>
      </c>
      <c r="N201" s="238" t="s">
        <v>51</v>
      </c>
      <c r="O201" s="87"/>
      <c r="P201" s="239">
        <f>O201*H201</f>
        <v>0</v>
      </c>
      <c r="Q201" s="239">
        <v>0</v>
      </c>
      <c r="R201" s="239">
        <f>Q201*H201</f>
        <v>0</v>
      </c>
      <c r="S201" s="239">
        <v>0.062</v>
      </c>
      <c r="T201" s="240">
        <f>S201*H201</f>
        <v>0.067580000000000001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41" t="s">
        <v>171</v>
      </c>
      <c r="AT201" s="241" t="s">
        <v>166</v>
      </c>
      <c r="AU201" s="241" t="s">
        <v>88</v>
      </c>
      <c r="AY201" s="19" t="s">
        <v>163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23</v>
      </c>
      <c r="BK201" s="242">
        <f>ROUND(I201*H201,2)</f>
        <v>0</v>
      </c>
      <c r="BL201" s="19" t="s">
        <v>171</v>
      </c>
      <c r="BM201" s="241" t="s">
        <v>297</v>
      </c>
    </row>
    <row r="202" s="13" customFormat="1">
      <c r="A202" s="13"/>
      <c r="B202" s="243"/>
      <c r="C202" s="244"/>
      <c r="D202" s="245" t="s">
        <v>173</v>
      </c>
      <c r="E202" s="246" t="s">
        <v>35</v>
      </c>
      <c r="F202" s="247" t="s">
        <v>298</v>
      </c>
      <c r="G202" s="244"/>
      <c r="H202" s="246" t="s">
        <v>35</v>
      </c>
      <c r="I202" s="248"/>
      <c r="J202" s="244"/>
      <c r="K202" s="244"/>
      <c r="L202" s="249"/>
      <c r="M202" s="250"/>
      <c r="N202" s="251"/>
      <c r="O202" s="251"/>
      <c r="P202" s="251"/>
      <c r="Q202" s="251"/>
      <c r="R202" s="251"/>
      <c r="S202" s="251"/>
      <c r="T202" s="252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53" t="s">
        <v>173</v>
      </c>
      <c r="AU202" s="253" t="s">
        <v>88</v>
      </c>
      <c r="AV202" s="13" t="s">
        <v>23</v>
      </c>
      <c r="AW202" s="13" t="s">
        <v>175</v>
      </c>
      <c r="AX202" s="13" t="s">
        <v>80</v>
      </c>
      <c r="AY202" s="253" t="s">
        <v>163</v>
      </c>
    </row>
    <row r="203" s="14" customFormat="1">
      <c r="A203" s="14"/>
      <c r="B203" s="254"/>
      <c r="C203" s="255"/>
      <c r="D203" s="245" t="s">
        <v>173</v>
      </c>
      <c r="E203" s="256" t="s">
        <v>35</v>
      </c>
      <c r="F203" s="257" t="s">
        <v>299</v>
      </c>
      <c r="G203" s="255"/>
      <c r="H203" s="258">
        <v>1.0904400000000001</v>
      </c>
      <c r="I203" s="259"/>
      <c r="J203" s="255"/>
      <c r="K203" s="255"/>
      <c r="L203" s="260"/>
      <c r="M203" s="261"/>
      <c r="N203" s="262"/>
      <c r="O203" s="262"/>
      <c r="P203" s="262"/>
      <c r="Q203" s="262"/>
      <c r="R203" s="262"/>
      <c r="S203" s="262"/>
      <c r="T203" s="263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64" t="s">
        <v>173</v>
      </c>
      <c r="AU203" s="264" t="s">
        <v>88</v>
      </c>
      <c r="AV203" s="14" t="s">
        <v>88</v>
      </c>
      <c r="AW203" s="14" t="s">
        <v>175</v>
      </c>
      <c r="AX203" s="14" t="s">
        <v>80</v>
      </c>
      <c r="AY203" s="264" t="s">
        <v>163</v>
      </c>
    </row>
    <row r="204" s="15" customFormat="1">
      <c r="A204" s="15"/>
      <c r="B204" s="265"/>
      <c r="C204" s="266"/>
      <c r="D204" s="245" t="s">
        <v>173</v>
      </c>
      <c r="E204" s="267" t="s">
        <v>35</v>
      </c>
      <c r="F204" s="268" t="s">
        <v>183</v>
      </c>
      <c r="G204" s="266"/>
      <c r="H204" s="269">
        <v>1.0904400000000001</v>
      </c>
      <c r="I204" s="270"/>
      <c r="J204" s="266"/>
      <c r="K204" s="266"/>
      <c r="L204" s="271"/>
      <c r="M204" s="272"/>
      <c r="N204" s="273"/>
      <c r="O204" s="273"/>
      <c r="P204" s="273"/>
      <c r="Q204" s="273"/>
      <c r="R204" s="273"/>
      <c r="S204" s="273"/>
      <c r="T204" s="274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5" t="s">
        <v>173</v>
      </c>
      <c r="AU204" s="275" t="s">
        <v>88</v>
      </c>
      <c r="AV204" s="15" t="s">
        <v>171</v>
      </c>
      <c r="AW204" s="15" t="s">
        <v>175</v>
      </c>
      <c r="AX204" s="15" t="s">
        <v>23</v>
      </c>
      <c r="AY204" s="275" t="s">
        <v>163</v>
      </c>
    </row>
    <row r="205" s="2" customFormat="1" ht="36" customHeight="1">
      <c r="A205" s="41"/>
      <c r="B205" s="42"/>
      <c r="C205" s="230" t="s">
        <v>300</v>
      </c>
      <c r="D205" s="230" t="s">
        <v>166</v>
      </c>
      <c r="E205" s="231" t="s">
        <v>301</v>
      </c>
      <c r="F205" s="232" t="s">
        <v>302</v>
      </c>
      <c r="G205" s="233" t="s">
        <v>169</v>
      </c>
      <c r="H205" s="234">
        <v>180</v>
      </c>
      <c r="I205" s="235"/>
      <c r="J205" s="236">
        <f>ROUND(I205*H205,2)</f>
        <v>0</v>
      </c>
      <c r="K205" s="232" t="s">
        <v>170</v>
      </c>
      <c r="L205" s="47"/>
      <c r="M205" s="237" t="s">
        <v>35</v>
      </c>
      <c r="N205" s="238" t="s">
        <v>51</v>
      </c>
      <c r="O205" s="87"/>
      <c r="P205" s="239">
        <f>O205*H205</f>
        <v>0</v>
      </c>
      <c r="Q205" s="239">
        <v>0</v>
      </c>
      <c r="R205" s="239">
        <f>Q205*H205</f>
        <v>0</v>
      </c>
      <c r="S205" s="239">
        <v>0.044999999999999998</v>
      </c>
      <c r="T205" s="240">
        <f>S205*H205</f>
        <v>8.0999999999999996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41" t="s">
        <v>171</v>
      </c>
      <c r="AT205" s="241" t="s">
        <v>166</v>
      </c>
      <c r="AU205" s="241" t="s">
        <v>88</v>
      </c>
      <c r="AY205" s="19" t="s">
        <v>163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23</v>
      </c>
      <c r="BK205" s="242">
        <f>ROUND(I205*H205,2)</f>
        <v>0</v>
      </c>
      <c r="BL205" s="19" t="s">
        <v>171</v>
      </c>
      <c r="BM205" s="241" t="s">
        <v>303</v>
      </c>
    </row>
    <row r="206" s="13" customFormat="1">
      <c r="A206" s="13"/>
      <c r="B206" s="243"/>
      <c r="C206" s="244"/>
      <c r="D206" s="245" t="s">
        <v>173</v>
      </c>
      <c r="E206" s="246" t="s">
        <v>35</v>
      </c>
      <c r="F206" s="247" t="s">
        <v>174</v>
      </c>
      <c r="G206" s="244"/>
      <c r="H206" s="246" t="s">
        <v>35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3" t="s">
        <v>173</v>
      </c>
      <c r="AU206" s="253" t="s">
        <v>88</v>
      </c>
      <c r="AV206" s="13" t="s">
        <v>23</v>
      </c>
      <c r="AW206" s="13" t="s">
        <v>175</v>
      </c>
      <c r="AX206" s="13" t="s">
        <v>80</v>
      </c>
      <c r="AY206" s="253" t="s">
        <v>163</v>
      </c>
    </row>
    <row r="207" s="14" customFormat="1">
      <c r="A207" s="14"/>
      <c r="B207" s="254"/>
      <c r="C207" s="255"/>
      <c r="D207" s="245" t="s">
        <v>173</v>
      </c>
      <c r="E207" s="256" t="s">
        <v>35</v>
      </c>
      <c r="F207" s="257" t="s">
        <v>176</v>
      </c>
      <c r="G207" s="255"/>
      <c r="H207" s="258">
        <v>180</v>
      </c>
      <c r="I207" s="259"/>
      <c r="J207" s="255"/>
      <c r="K207" s="255"/>
      <c r="L207" s="260"/>
      <c r="M207" s="261"/>
      <c r="N207" s="262"/>
      <c r="O207" s="262"/>
      <c r="P207" s="262"/>
      <c r="Q207" s="262"/>
      <c r="R207" s="262"/>
      <c r="S207" s="262"/>
      <c r="T207" s="263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4" t="s">
        <v>173</v>
      </c>
      <c r="AU207" s="264" t="s">
        <v>88</v>
      </c>
      <c r="AV207" s="14" t="s">
        <v>88</v>
      </c>
      <c r="AW207" s="14" t="s">
        <v>175</v>
      </c>
      <c r="AX207" s="14" t="s">
        <v>23</v>
      </c>
      <c r="AY207" s="264" t="s">
        <v>163</v>
      </c>
    </row>
    <row r="208" s="12" customFormat="1" ht="22.8" customHeight="1">
      <c r="A208" s="12"/>
      <c r="B208" s="214"/>
      <c r="C208" s="215"/>
      <c r="D208" s="216" t="s">
        <v>79</v>
      </c>
      <c r="E208" s="228" t="s">
        <v>304</v>
      </c>
      <c r="F208" s="228" t="s">
        <v>305</v>
      </c>
      <c r="G208" s="215"/>
      <c r="H208" s="215"/>
      <c r="I208" s="218"/>
      <c r="J208" s="229">
        <f>BK208</f>
        <v>0</v>
      </c>
      <c r="K208" s="215"/>
      <c r="L208" s="220"/>
      <c r="M208" s="221"/>
      <c r="N208" s="222"/>
      <c r="O208" s="222"/>
      <c r="P208" s="223">
        <f>SUM(P209:P212)</f>
        <v>0</v>
      </c>
      <c r="Q208" s="222"/>
      <c r="R208" s="223">
        <f>SUM(R209:R212)</f>
        <v>0</v>
      </c>
      <c r="S208" s="222"/>
      <c r="T208" s="224">
        <f>SUM(T209:T212)</f>
        <v>0.28000000000000003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25" t="s">
        <v>23</v>
      </c>
      <c r="AT208" s="226" t="s">
        <v>79</v>
      </c>
      <c r="AU208" s="226" t="s">
        <v>23</v>
      </c>
      <c r="AY208" s="225" t="s">
        <v>163</v>
      </c>
      <c r="BK208" s="227">
        <f>SUM(BK209:BK212)</f>
        <v>0</v>
      </c>
    </row>
    <row r="209" s="2" customFormat="1" ht="36" customHeight="1">
      <c r="A209" s="41"/>
      <c r="B209" s="42"/>
      <c r="C209" s="230" t="s">
        <v>7</v>
      </c>
      <c r="D209" s="230" t="s">
        <v>166</v>
      </c>
      <c r="E209" s="231" t="s">
        <v>306</v>
      </c>
      <c r="F209" s="232" t="s">
        <v>307</v>
      </c>
      <c r="G209" s="233" t="s">
        <v>179</v>
      </c>
      <c r="H209" s="234">
        <v>70</v>
      </c>
      <c r="I209" s="235"/>
      <c r="J209" s="236">
        <f>ROUND(I209*H209,2)</f>
        <v>0</v>
      </c>
      <c r="K209" s="232" t="s">
        <v>170</v>
      </c>
      <c r="L209" s="47"/>
      <c r="M209" s="237" t="s">
        <v>35</v>
      </c>
      <c r="N209" s="238" t="s">
        <v>51</v>
      </c>
      <c r="O209" s="87"/>
      <c r="P209" s="239">
        <f>O209*H209</f>
        <v>0</v>
      </c>
      <c r="Q209" s="239">
        <v>0</v>
      </c>
      <c r="R209" s="239">
        <f>Q209*H209</f>
        <v>0</v>
      </c>
      <c r="S209" s="239">
        <v>0.0040000000000000001</v>
      </c>
      <c r="T209" s="240">
        <f>S209*H209</f>
        <v>0.28000000000000003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41" t="s">
        <v>171</v>
      </c>
      <c r="AT209" s="241" t="s">
        <v>166</v>
      </c>
      <c r="AU209" s="241" t="s">
        <v>88</v>
      </c>
      <c r="AY209" s="19" t="s">
        <v>163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23</v>
      </c>
      <c r="BK209" s="242">
        <f>ROUND(I209*H209,2)</f>
        <v>0</v>
      </c>
      <c r="BL209" s="19" t="s">
        <v>171</v>
      </c>
      <c r="BM209" s="241" t="s">
        <v>308</v>
      </c>
    </row>
    <row r="210" s="13" customFormat="1">
      <c r="A210" s="13"/>
      <c r="B210" s="243"/>
      <c r="C210" s="244"/>
      <c r="D210" s="245" t="s">
        <v>173</v>
      </c>
      <c r="E210" s="246" t="s">
        <v>35</v>
      </c>
      <c r="F210" s="247" t="s">
        <v>181</v>
      </c>
      <c r="G210" s="244"/>
      <c r="H210" s="246" t="s">
        <v>35</v>
      </c>
      <c r="I210" s="248"/>
      <c r="J210" s="244"/>
      <c r="K210" s="244"/>
      <c r="L210" s="249"/>
      <c r="M210" s="250"/>
      <c r="N210" s="251"/>
      <c r="O210" s="251"/>
      <c r="P210" s="251"/>
      <c r="Q210" s="251"/>
      <c r="R210" s="251"/>
      <c r="S210" s="251"/>
      <c r="T210" s="25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3" t="s">
        <v>173</v>
      </c>
      <c r="AU210" s="253" t="s">
        <v>88</v>
      </c>
      <c r="AV210" s="13" t="s">
        <v>23</v>
      </c>
      <c r="AW210" s="13" t="s">
        <v>175</v>
      </c>
      <c r="AX210" s="13" t="s">
        <v>80</v>
      </c>
      <c r="AY210" s="253" t="s">
        <v>163</v>
      </c>
    </row>
    <row r="211" s="14" customFormat="1">
      <c r="A211" s="14"/>
      <c r="B211" s="254"/>
      <c r="C211" s="255"/>
      <c r="D211" s="245" t="s">
        <v>173</v>
      </c>
      <c r="E211" s="256" t="s">
        <v>35</v>
      </c>
      <c r="F211" s="257" t="s">
        <v>182</v>
      </c>
      <c r="G211" s="255"/>
      <c r="H211" s="258">
        <v>70</v>
      </c>
      <c r="I211" s="259"/>
      <c r="J211" s="255"/>
      <c r="K211" s="255"/>
      <c r="L211" s="260"/>
      <c r="M211" s="261"/>
      <c r="N211" s="262"/>
      <c r="O211" s="262"/>
      <c r="P211" s="262"/>
      <c r="Q211" s="262"/>
      <c r="R211" s="262"/>
      <c r="S211" s="262"/>
      <c r="T211" s="263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64" t="s">
        <v>173</v>
      </c>
      <c r="AU211" s="264" t="s">
        <v>88</v>
      </c>
      <c r="AV211" s="14" t="s">
        <v>88</v>
      </c>
      <c r="AW211" s="14" t="s">
        <v>175</v>
      </c>
      <c r="AX211" s="14" t="s">
        <v>80</v>
      </c>
      <c r="AY211" s="264" t="s">
        <v>163</v>
      </c>
    </row>
    <row r="212" s="15" customFormat="1">
      <c r="A212" s="15"/>
      <c r="B212" s="265"/>
      <c r="C212" s="266"/>
      <c r="D212" s="245" t="s">
        <v>173</v>
      </c>
      <c r="E212" s="267" t="s">
        <v>35</v>
      </c>
      <c r="F212" s="268" t="s">
        <v>183</v>
      </c>
      <c r="G212" s="266"/>
      <c r="H212" s="269">
        <v>70</v>
      </c>
      <c r="I212" s="270"/>
      <c r="J212" s="266"/>
      <c r="K212" s="266"/>
      <c r="L212" s="271"/>
      <c r="M212" s="272"/>
      <c r="N212" s="273"/>
      <c r="O212" s="273"/>
      <c r="P212" s="273"/>
      <c r="Q212" s="273"/>
      <c r="R212" s="273"/>
      <c r="S212" s="273"/>
      <c r="T212" s="274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75" t="s">
        <v>173</v>
      </c>
      <c r="AU212" s="275" t="s">
        <v>88</v>
      </c>
      <c r="AV212" s="15" t="s">
        <v>171</v>
      </c>
      <c r="AW212" s="15" t="s">
        <v>175</v>
      </c>
      <c r="AX212" s="15" t="s">
        <v>23</v>
      </c>
      <c r="AY212" s="275" t="s">
        <v>163</v>
      </c>
    </row>
    <row r="213" s="12" customFormat="1" ht="22.8" customHeight="1">
      <c r="A213" s="12"/>
      <c r="B213" s="214"/>
      <c r="C213" s="215"/>
      <c r="D213" s="216" t="s">
        <v>79</v>
      </c>
      <c r="E213" s="228" t="s">
        <v>309</v>
      </c>
      <c r="F213" s="228" t="s">
        <v>310</v>
      </c>
      <c r="G213" s="215"/>
      <c r="H213" s="215"/>
      <c r="I213" s="218"/>
      <c r="J213" s="229">
        <f>BK213</f>
        <v>0</v>
      </c>
      <c r="K213" s="215"/>
      <c r="L213" s="220"/>
      <c r="M213" s="221"/>
      <c r="N213" s="222"/>
      <c r="O213" s="222"/>
      <c r="P213" s="223">
        <f>SUM(P214:P226)</f>
        <v>0</v>
      </c>
      <c r="Q213" s="222"/>
      <c r="R213" s="223">
        <f>SUM(R214:R226)</f>
        <v>0</v>
      </c>
      <c r="S213" s="222"/>
      <c r="T213" s="224">
        <f>SUM(T214:T226)</f>
        <v>0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25" t="s">
        <v>23</v>
      </c>
      <c r="AT213" s="226" t="s">
        <v>79</v>
      </c>
      <c r="AU213" s="226" t="s">
        <v>23</v>
      </c>
      <c r="AY213" s="225" t="s">
        <v>163</v>
      </c>
      <c r="BK213" s="227">
        <f>SUM(BK214:BK226)</f>
        <v>0</v>
      </c>
    </row>
    <row r="214" s="2" customFormat="1" ht="36" customHeight="1">
      <c r="A214" s="41"/>
      <c r="B214" s="42"/>
      <c r="C214" s="230" t="s">
        <v>311</v>
      </c>
      <c r="D214" s="230" t="s">
        <v>166</v>
      </c>
      <c r="E214" s="231" t="s">
        <v>312</v>
      </c>
      <c r="F214" s="232" t="s">
        <v>313</v>
      </c>
      <c r="G214" s="233" t="s">
        <v>186</v>
      </c>
      <c r="H214" s="234">
        <v>12.218999999999999</v>
      </c>
      <c r="I214" s="235"/>
      <c r="J214" s="236">
        <f>ROUND(I214*H214,2)</f>
        <v>0</v>
      </c>
      <c r="K214" s="232" t="s">
        <v>170</v>
      </c>
      <c r="L214" s="47"/>
      <c r="M214" s="237" t="s">
        <v>35</v>
      </c>
      <c r="N214" s="238" t="s">
        <v>51</v>
      </c>
      <c r="O214" s="87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41" t="s">
        <v>171</v>
      </c>
      <c r="AT214" s="241" t="s">
        <v>166</v>
      </c>
      <c r="AU214" s="241" t="s">
        <v>88</v>
      </c>
      <c r="AY214" s="19" t="s">
        <v>163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23</v>
      </c>
      <c r="BK214" s="242">
        <f>ROUND(I214*H214,2)</f>
        <v>0</v>
      </c>
      <c r="BL214" s="19" t="s">
        <v>171</v>
      </c>
      <c r="BM214" s="241" t="s">
        <v>314</v>
      </c>
    </row>
    <row r="215" s="2" customFormat="1" ht="60" customHeight="1">
      <c r="A215" s="41"/>
      <c r="B215" s="42"/>
      <c r="C215" s="230" t="s">
        <v>315</v>
      </c>
      <c r="D215" s="230" t="s">
        <v>166</v>
      </c>
      <c r="E215" s="231" t="s">
        <v>316</v>
      </c>
      <c r="F215" s="232" t="s">
        <v>317</v>
      </c>
      <c r="G215" s="233" t="s">
        <v>186</v>
      </c>
      <c r="H215" s="234">
        <v>24.437999999999999</v>
      </c>
      <c r="I215" s="235"/>
      <c r="J215" s="236">
        <f>ROUND(I215*H215,2)</f>
        <v>0</v>
      </c>
      <c r="K215" s="232" t="s">
        <v>170</v>
      </c>
      <c r="L215" s="47"/>
      <c r="M215" s="237" t="s">
        <v>35</v>
      </c>
      <c r="N215" s="238" t="s">
        <v>51</v>
      </c>
      <c r="O215" s="87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41" t="s">
        <v>171</v>
      </c>
      <c r="AT215" s="241" t="s">
        <v>166</v>
      </c>
      <c r="AU215" s="241" t="s">
        <v>88</v>
      </c>
      <c r="AY215" s="19" t="s">
        <v>163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23</v>
      </c>
      <c r="BK215" s="242">
        <f>ROUND(I215*H215,2)</f>
        <v>0</v>
      </c>
      <c r="BL215" s="19" t="s">
        <v>171</v>
      </c>
      <c r="BM215" s="241" t="s">
        <v>318</v>
      </c>
    </row>
    <row r="216" s="14" customFormat="1">
      <c r="A216" s="14"/>
      <c r="B216" s="254"/>
      <c r="C216" s="255"/>
      <c r="D216" s="245" t="s">
        <v>173</v>
      </c>
      <c r="E216" s="255"/>
      <c r="F216" s="257" t="s">
        <v>319</v>
      </c>
      <c r="G216" s="255"/>
      <c r="H216" s="258">
        <v>24.437999999999999</v>
      </c>
      <c r="I216" s="259"/>
      <c r="J216" s="255"/>
      <c r="K216" s="255"/>
      <c r="L216" s="260"/>
      <c r="M216" s="261"/>
      <c r="N216" s="262"/>
      <c r="O216" s="262"/>
      <c r="P216" s="262"/>
      <c r="Q216" s="262"/>
      <c r="R216" s="262"/>
      <c r="S216" s="262"/>
      <c r="T216" s="263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64" t="s">
        <v>173</v>
      </c>
      <c r="AU216" s="264" t="s">
        <v>88</v>
      </c>
      <c r="AV216" s="14" t="s">
        <v>88</v>
      </c>
      <c r="AW216" s="14" t="s">
        <v>4</v>
      </c>
      <c r="AX216" s="14" t="s">
        <v>23</v>
      </c>
      <c r="AY216" s="264" t="s">
        <v>163</v>
      </c>
    </row>
    <row r="217" s="2" customFormat="1" ht="24" customHeight="1">
      <c r="A217" s="41"/>
      <c r="B217" s="42"/>
      <c r="C217" s="230" t="s">
        <v>320</v>
      </c>
      <c r="D217" s="230" t="s">
        <v>166</v>
      </c>
      <c r="E217" s="231" t="s">
        <v>321</v>
      </c>
      <c r="F217" s="232" t="s">
        <v>322</v>
      </c>
      <c r="G217" s="233" t="s">
        <v>186</v>
      </c>
      <c r="H217" s="234">
        <v>12.218999999999999</v>
      </c>
      <c r="I217" s="235"/>
      <c r="J217" s="236">
        <f>ROUND(I217*H217,2)</f>
        <v>0</v>
      </c>
      <c r="K217" s="232" t="s">
        <v>170</v>
      </c>
      <c r="L217" s="47"/>
      <c r="M217" s="237" t="s">
        <v>35</v>
      </c>
      <c r="N217" s="238" t="s">
        <v>51</v>
      </c>
      <c r="O217" s="87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41" t="s">
        <v>171</v>
      </c>
      <c r="AT217" s="241" t="s">
        <v>166</v>
      </c>
      <c r="AU217" s="241" t="s">
        <v>88</v>
      </c>
      <c r="AY217" s="19" t="s">
        <v>163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9" t="s">
        <v>23</v>
      </c>
      <c r="BK217" s="242">
        <f>ROUND(I217*H217,2)</f>
        <v>0</v>
      </c>
      <c r="BL217" s="19" t="s">
        <v>171</v>
      </c>
      <c r="BM217" s="241" t="s">
        <v>323</v>
      </c>
    </row>
    <row r="218" s="2" customFormat="1" ht="36" customHeight="1">
      <c r="A218" s="41"/>
      <c r="B218" s="42"/>
      <c r="C218" s="230" t="s">
        <v>324</v>
      </c>
      <c r="D218" s="230" t="s">
        <v>166</v>
      </c>
      <c r="E218" s="231" t="s">
        <v>325</v>
      </c>
      <c r="F218" s="232" t="s">
        <v>326</v>
      </c>
      <c r="G218" s="233" t="s">
        <v>186</v>
      </c>
      <c r="H218" s="234">
        <v>232.161</v>
      </c>
      <c r="I218" s="235"/>
      <c r="J218" s="236">
        <f>ROUND(I218*H218,2)</f>
        <v>0</v>
      </c>
      <c r="K218" s="232" t="s">
        <v>170</v>
      </c>
      <c r="L218" s="47"/>
      <c r="M218" s="237" t="s">
        <v>35</v>
      </c>
      <c r="N218" s="238" t="s">
        <v>51</v>
      </c>
      <c r="O218" s="87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41" t="s">
        <v>171</v>
      </c>
      <c r="AT218" s="241" t="s">
        <v>166</v>
      </c>
      <c r="AU218" s="241" t="s">
        <v>88</v>
      </c>
      <c r="AY218" s="19" t="s">
        <v>163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9" t="s">
        <v>23</v>
      </c>
      <c r="BK218" s="242">
        <f>ROUND(I218*H218,2)</f>
        <v>0</v>
      </c>
      <c r="BL218" s="19" t="s">
        <v>171</v>
      </c>
      <c r="BM218" s="241" t="s">
        <v>327</v>
      </c>
    </row>
    <row r="219" s="14" customFormat="1">
      <c r="A219" s="14"/>
      <c r="B219" s="254"/>
      <c r="C219" s="255"/>
      <c r="D219" s="245" t="s">
        <v>173</v>
      </c>
      <c r="E219" s="255"/>
      <c r="F219" s="257" t="s">
        <v>328</v>
      </c>
      <c r="G219" s="255"/>
      <c r="H219" s="258">
        <v>232.161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173</v>
      </c>
      <c r="AU219" s="264" t="s">
        <v>88</v>
      </c>
      <c r="AV219" s="14" t="s">
        <v>88</v>
      </c>
      <c r="AW219" s="14" t="s">
        <v>4</v>
      </c>
      <c r="AX219" s="14" t="s">
        <v>23</v>
      </c>
      <c r="AY219" s="264" t="s">
        <v>163</v>
      </c>
    </row>
    <row r="220" s="2" customFormat="1" ht="36" customHeight="1">
      <c r="A220" s="41"/>
      <c r="B220" s="42"/>
      <c r="C220" s="230" t="s">
        <v>329</v>
      </c>
      <c r="D220" s="230" t="s">
        <v>166</v>
      </c>
      <c r="E220" s="231" t="s">
        <v>330</v>
      </c>
      <c r="F220" s="232" t="s">
        <v>331</v>
      </c>
      <c r="G220" s="233" t="s">
        <v>186</v>
      </c>
      <c r="H220" s="234">
        <v>0.38800000000000001</v>
      </c>
      <c r="I220" s="235"/>
      <c r="J220" s="236">
        <f>ROUND(I220*H220,2)</f>
        <v>0</v>
      </c>
      <c r="K220" s="232" t="s">
        <v>170</v>
      </c>
      <c r="L220" s="47"/>
      <c r="M220" s="237" t="s">
        <v>35</v>
      </c>
      <c r="N220" s="238" t="s">
        <v>51</v>
      </c>
      <c r="O220" s="87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41" t="s">
        <v>171</v>
      </c>
      <c r="AT220" s="241" t="s">
        <v>166</v>
      </c>
      <c r="AU220" s="241" t="s">
        <v>88</v>
      </c>
      <c r="AY220" s="19" t="s">
        <v>163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9" t="s">
        <v>23</v>
      </c>
      <c r="BK220" s="242">
        <f>ROUND(I220*H220,2)</f>
        <v>0</v>
      </c>
      <c r="BL220" s="19" t="s">
        <v>171</v>
      </c>
      <c r="BM220" s="241" t="s">
        <v>332</v>
      </c>
    </row>
    <row r="221" s="13" customFormat="1">
      <c r="A221" s="13"/>
      <c r="B221" s="243"/>
      <c r="C221" s="244"/>
      <c r="D221" s="245" t="s">
        <v>173</v>
      </c>
      <c r="E221" s="246" t="s">
        <v>35</v>
      </c>
      <c r="F221" s="247" t="s">
        <v>333</v>
      </c>
      <c r="G221" s="244"/>
      <c r="H221" s="246" t="s">
        <v>35</v>
      </c>
      <c r="I221" s="248"/>
      <c r="J221" s="244"/>
      <c r="K221" s="244"/>
      <c r="L221" s="249"/>
      <c r="M221" s="250"/>
      <c r="N221" s="251"/>
      <c r="O221" s="251"/>
      <c r="P221" s="251"/>
      <c r="Q221" s="251"/>
      <c r="R221" s="251"/>
      <c r="S221" s="251"/>
      <c r="T221" s="252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3" t="s">
        <v>173</v>
      </c>
      <c r="AU221" s="253" t="s">
        <v>88</v>
      </c>
      <c r="AV221" s="13" t="s">
        <v>23</v>
      </c>
      <c r="AW221" s="13" t="s">
        <v>175</v>
      </c>
      <c r="AX221" s="13" t="s">
        <v>80</v>
      </c>
      <c r="AY221" s="253" t="s">
        <v>163</v>
      </c>
    </row>
    <row r="222" s="14" customFormat="1">
      <c r="A222" s="14"/>
      <c r="B222" s="254"/>
      <c r="C222" s="255"/>
      <c r="D222" s="245" t="s">
        <v>173</v>
      </c>
      <c r="E222" s="256" t="s">
        <v>35</v>
      </c>
      <c r="F222" s="257" t="s">
        <v>334</v>
      </c>
      <c r="G222" s="255"/>
      <c r="H222" s="258">
        <v>0.38800000000000001</v>
      </c>
      <c r="I222" s="259"/>
      <c r="J222" s="255"/>
      <c r="K222" s="255"/>
      <c r="L222" s="260"/>
      <c r="M222" s="261"/>
      <c r="N222" s="262"/>
      <c r="O222" s="262"/>
      <c r="P222" s="262"/>
      <c r="Q222" s="262"/>
      <c r="R222" s="262"/>
      <c r="S222" s="262"/>
      <c r="T222" s="263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4" t="s">
        <v>173</v>
      </c>
      <c r="AU222" s="264" t="s">
        <v>88</v>
      </c>
      <c r="AV222" s="14" t="s">
        <v>88</v>
      </c>
      <c r="AW222" s="14" t="s">
        <v>175</v>
      </c>
      <c r="AX222" s="14" t="s">
        <v>23</v>
      </c>
      <c r="AY222" s="264" t="s">
        <v>163</v>
      </c>
    </row>
    <row r="223" s="2" customFormat="1" ht="36" customHeight="1">
      <c r="A223" s="41"/>
      <c r="B223" s="42"/>
      <c r="C223" s="230" t="s">
        <v>335</v>
      </c>
      <c r="D223" s="230" t="s">
        <v>166</v>
      </c>
      <c r="E223" s="231" t="s">
        <v>336</v>
      </c>
      <c r="F223" s="232" t="s">
        <v>337</v>
      </c>
      <c r="G223" s="233" t="s">
        <v>186</v>
      </c>
      <c r="H223" s="234">
        <v>11.831</v>
      </c>
      <c r="I223" s="235"/>
      <c r="J223" s="236">
        <f>ROUND(I223*H223,2)</f>
        <v>0</v>
      </c>
      <c r="K223" s="232" t="s">
        <v>170</v>
      </c>
      <c r="L223" s="47"/>
      <c r="M223" s="237" t="s">
        <v>35</v>
      </c>
      <c r="N223" s="238" t="s">
        <v>51</v>
      </c>
      <c r="O223" s="87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41" t="s">
        <v>171</v>
      </c>
      <c r="AT223" s="241" t="s">
        <v>166</v>
      </c>
      <c r="AU223" s="241" t="s">
        <v>88</v>
      </c>
      <c r="AY223" s="19" t="s">
        <v>163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9" t="s">
        <v>23</v>
      </c>
      <c r="BK223" s="242">
        <f>ROUND(I223*H223,2)</f>
        <v>0</v>
      </c>
      <c r="BL223" s="19" t="s">
        <v>171</v>
      </c>
      <c r="BM223" s="241" t="s">
        <v>338</v>
      </c>
    </row>
    <row r="224" s="13" customFormat="1">
      <c r="A224" s="13"/>
      <c r="B224" s="243"/>
      <c r="C224" s="244"/>
      <c r="D224" s="245" t="s">
        <v>173</v>
      </c>
      <c r="E224" s="246" t="s">
        <v>35</v>
      </c>
      <c r="F224" s="247" t="s">
        <v>339</v>
      </c>
      <c r="G224" s="244"/>
      <c r="H224" s="246" t="s">
        <v>35</v>
      </c>
      <c r="I224" s="248"/>
      <c r="J224" s="244"/>
      <c r="K224" s="244"/>
      <c r="L224" s="249"/>
      <c r="M224" s="250"/>
      <c r="N224" s="251"/>
      <c r="O224" s="251"/>
      <c r="P224" s="251"/>
      <c r="Q224" s="251"/>
      <c r="R224" s="251"/>
      <c r="S224" s="251"/>
      <c r="T224" s="252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3" t="s">
        <v>173</v>
      </c>
      <c r="AU224" s="253" t="s">
        <v>88</v>
      </c>
      <c r="AV224" s="13" t="s">
        <v>23</v>
      </c>
      <c r="AW224" s="13" t="s">
        <v>175</v>
      </c>
      <c r="AX224" s="13" t="s">
        <v>80</v>
      </c>
      <c r="AY224" s="253" t="s">
        <v>163</v>
      </c>
    </row>
    <row r="225" s="14" customFormat="1">
      <c r="A225" s="14"/>
      <c r="B225" s="254"/>
      <c r="C225" s="255"/>
      <c r="D225" s="245" t="s">
        <v>173</v>
      </c>
      <c r="E225" s="256" t="s">
        <v>35</v>
      </c>
      <c r="F225" s="257" t="s">
        <v>340</v>
      </c>
      <c r="G225" s="255"/>
      <c r="H225" s="258">
        <v>11.831</v>
      </c>
      <c r="I225" s="259"/>
      <c r="J225" s="255"/>
      <c r="K225" s="255"/>
      <c r="L225" s="260"/>
      <c r="M225" s="261"/>
      <c r="N225" s="262"/>
      <c r="O225" s="262"/>
      <c r="P225" s="262"/>
      <c r="Q225" s="262"/>
      <c r="R225" s="262"/>
      <c r="S225" s="262"/>
      <c r="T225" s="263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64" t="s">
        <v>173</v>
      </c>
      <c r="AU225" s="264" t="s">
        <v>88</v>
      </c>
      <c r="AV225" s="14" t="s">
        <v>88</v>
      </c>
      <c r="AW225" s="14" t="s">
        <v>175</v>
      </c>
      <c r="AX225" s="14" t="s">
        <v>80</v>
      </c>
      <c r="AY225" s="264" t="s">
        <v>163</v>
      </c>
    </row>
    <row r="226" s="15" customFormat="1">
      <c r="A226" s="15"/>
      <c r="B226" s="265"/>
      <c r="C226" s="266"/>
      <c r="D226" s="245" t="s">
        <v>173</v>
      </c>
      <c r="E226" s="267" t="s">
        <v>35</v>
      </c>
      <c r="F226" s="268" t="s">
        <v>183</v>
      </c>
      <c r="G226" s="266"/>
      <c r="H226" s="269">
        <v>11.831</v>
      </c>
      <c r="I226" s="270"/>
      <c r="J226" s="266"/>
      <c r="K226" s="266"/>
      <c r="L226" s="271"/>
      <c r="M226" s="272"/>
      <c r="N226" s="273"/>
      <c r="O226" s="273"/>
      <c r="P226" s="273"/>
      <c r="Q226" s="273"/>
      <c r="R226" s="273"/>
      <c r="S226" s="273"/>
      <c r="T226" s="274"/>
      <c r="U226" s="15"/>
      <c r="V226" s="15"/>
      <c r="W226" s="15"/>
      <c r="X226" s="15"/>
      <c r="Y226" s="15"/>
      <c r="Z226" s="15"/>
      <c r="AA226" s="15"/>
      <c r="AB226" s="15"/>
      <c r="AC226" s="15"/>
      <c r="AD226" s="15"/>
      <c r="AE226" s="15"/>
      <c r="AT226" s="275" t="s">
        <v>173</v>
      </c>
      <c r="AU226" s="275" t="s">
        <v>88</v>
      </c>
      <c r="AV226" s="15" t="s">
        <v>171</v>
      </c>
      <c r="AW226" s="15" t="s">
        <v>175</v>
      </c>
      <c r="AX226" s="15" t="s">
        <v>23</v>
      </c>
      <c r="AY226" s="275" t="s">
        <v>163</v>
      </c>
    </row>
    <row r="227" s="12" customFormat="1" ht="22.8" customHeight="1">
      <c r="A227" s="12"/>
      <c r="B227" s="214"/>
      <c r="C227" s="215"/>
      <c r="D227" s="216" t="s">
        <v>79</v>
      </c>
      <c r="E227" s="228" t="s">
        <v>341</v>
      </c>
      <c r="F227" s="228" t="s">
        <v>342</v>
      </c>
      <c r="G227" s="215"/>
      <c r="H227" s="215"/>
      <c r="I227" s="218"/>
      <c r="J227" s="229">
        <f>BK227</f>
        <v>0</v>
      </c>
      <c r="K227" s="215"/>
      <c r="L227" s="220"/>
      <c r="M227" s="221"/>
      <c r="N227" s="222"/>
      <c r="O227" s="222"/>
      <c r="P227" s="223">
        <f>P228</f>
        <v>0</v>
      </c>
      <c r="Q227" s="222"/>
      <c r="R227" s="223">
        <f>R228</f>
        <v>0</v>
      </c>
      <c r="S227" s="222"/>
      <c r="T227" s="224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5" t="s">
        <v>23</v>
      </c>
      <c r="AT227" s="226" t="s">
        <v>79</v>
      </c>
      <c r="AU227" s="226" t="s">
        <v>23</v>
      </c>
      <c r="AY227" s="225" t="s">
        <v>163</v>
      </c>
      <c r="BK227" s="227">
        <f>BK228</f>
        <v>0</v>
      </c>
    </row>
    <row r="228" s="2" customFormat="1" ht="48" customHeight="1">
      <c r="A228" s="41"/>
      <c r="B228" s="42"/>
      <c r="C228" s="230" t="s">
        <v>343</v>
      </c>
      <c r="D228" s="230" t="s">
        <v>166</v>
      </c>
      <c r="E228" s="231" t="s">
        <v>344</v>
      </c>
      <c r="F228" s="232" t="s">
        <v>345</v>
      </c>
      <c r="G228" s="233" t="s">
        <v>186</v>
      </c>
      <c r="H228" s="234">
        <v>109.72799999999999</v>
      </c>
      <c r="I228" s="235"/>
      <c r="J228" s="236">
        <f>ROUND(I228*H228,2)</f>
        <v>0</v>
      </c>
      <c r="K228" s="232" t="s">
        <v>170</v>
      </c>
      <c r="L228" s="47"/>
      <c r="M228" s="237" t="s">
        <v>35</v>
      </c>
      <c r="N228" s="238" t="s">
        <v>51</v>
      </c>
      <c r="O228" s="87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41" t="s">
        <v>171</v>
      </c>
      <c r="AT228" s="241" t="s">
        <v>166</v>
      </c>
      <c r="AU228" s="241" t="s">
        <v>88</v>
      </c>
      <c r="AY228" s="19" t="s">
        <v>163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9" t="s">
        <v>23</v>
      </c>
      <c r="BK228" s="242">
        <f>ROUND(I228*H228,2)</f>
        <v>0</v>
      </c>
      <c r="BL228" s="19" t="s">
        <v>171</v>
      </c>
      <c r="BM228" s="241" t="s">
        <v>346</v>
      </c>
    </row>
    <row r="229" s="12" customFormat="1" ht="25.92" customHeight="1">
      <c r="A229" s="12"/>
      <c r="B229" s="214"/>
      <c r="C229" s="215"/>
      <c r="D229" s="216" t="s">
        <v>79</v>
      </c>
      <c r="E229" s="217" t="s">
        <v>347</v>
      </c>
      <c r="F229" s="217" t="s">
        <v>348</v>
      </c>
      <c r="G229" s="215"/>
      <c r="H229" s="215"/>
      <c r="I229" s="218"/>
      <c r="J229" s="219">
        <f>BK229</f>
        <v>0</v>
      </c>
      <c r="K229" s="215"/>
      <c r="L229" s="220"/>
      <c r="M229" s="221"/>
      <c r="N229" s="222"/>
      <c r="O229" s="222"/>
      <c r="P229" s="223">
        <f>P230+P340+P366+P410+P576+P598+P686+P706+P750+P802+P862+P893</f>
        <v>0</v>
      </c>
      <c r="Q229" s="222"/>
      <c r="R229" s="223">
        <f>R230+R340+R366+R410+R576+R598+R686+R706+R750+R802+R862+R893</f>
        <v>40.851290419999998</v>
      </c>
      <c r="S229" s="222"/>
      <c r="T229" s="224">
        <f>T230+T340+T366+T410+T576+T598+T686+T706+T750+T802+T862+T893</f>
        <v>3.77115898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5" t="s">
        <v>88</v>
      </c>
      <c r="AT229" s="226" t="s">
        <v>79</v>
      </c>
      <c r="AU229" s="226" t="s">
        <v>80</v>
      </c>
      <c r="AY229" s="225" t="s">
        <v>163</v>
      </c>
      <c r="BK229" s="227">
        <f>BK230+BK340+BK366+BK410+BK576+BK598+BK686+BK706+BK750+BK802+BK862+BK893</f>
        <v>0</v>
      </c>
    </row>
    <row r="230" s="12" customFormat="1" ht="22.8" customHeight="1">
      <c r="A230" s="12"/>
      <c r="B230" s="214"/>
      <c r="C230" s="215"/>
      <c r="D230" s="216" t="s">
        <v>79</v>
      </c>
      <c r="E230" s="228" t="s">
        <v>349</v>
      </c>
      <c r="F230" s="228" t="s">
        <v>350</v>
      </c>
      <c r="G230" s="215"/>
      <c r="H230" s="215"/>
      <c r="I230" s="218"/>
      <c r="J230" s="229">
        <f>BK230</f>
        <v>0</v>
      </c>
      <c r="K230" s="215"/>
      <c r="L230" s="220"/>
      <c r="M230" s="221"/>
      <c r="N230" s="222"/>
      <c r="O230" s="222"/>
      <c r="P230" s="223">
        <f>SUM(P231:P339)</f>
        <v>0</v>
      </c>
      <c r="Q230" s="222"/>
      <c r="R230" s="223">
        <f>SUM(R231:R339)</f>
        <v>3.5325245400000003</v>
      </c>
      <c r="S230" s="222"/>
      <c r="T230" s="224">
        <f>SUM(T231:T339)</f>
        <v>0.38810000000000006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5" t="s">
        <v>88</v>
      </c>
      <c r="AT230" s="226" t="s">
        <v>79</v>
      </c>
      <c r="AU230" s="226" t="s">
        <v>23</v>
      </c>
      <c r="AY230" s="225" t="s">
        <v>163</v>
      </c>
      <c r="BK230" s="227">
        <f>SUM(BK231:BK339)</f>
        <v>0</v>
      </c>
    </row>
    <row r="231" s="2" customFormat="1" ht="36" customHeight="1">
      <c r="A231" s="41"/>
      <c r="B231" s="42"/>
      <c r="C231" s="230" t="s">
        <v>351</v>
      </c>
      <c r="D231" s="230" t="s">
        <v>166</v>
      </c>
      <c r="E231" s="231" t="s">
        <v>352</v>
      </c>
      <c r="F231" s="232" t="s">
        <v>353</v>
      </c>
      <c r="G231" s="233" t="s">
        <v>169</v>
      </c>
      <c r="H231" s="234">
        <v>388.10000000000002</v>
      </c>
      <c r="I231" s="235"/>
      <c r="J231" s="236">
        <f>ROUND(I231*H231,2)</f>
        <v>0</v>
      </c>
      <c r="K231" s="232" t="s">
        <v>170</v>
      </c>
      <c r="L231" s="47"/>
      <c r="M231" s="237" t="s">
        <v>35</v>
      </c>
      <c r="N231" s="238" t="s">
        <v>51</v>
      </c>
      <c r="O231" s="87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41" t="s">
        <v>275</v>
      </c>
      <c r="AT231" s="241" t="s">
        <v>166</v>
      </c>
      <c r="AU231" s="241" t="s">
        <v>88</v>
      </c>
      <c r="AY231" s="19" t="s">
        <v>163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23</v>
      </c>
      <c r="BK231" s="242">
        <f>ROUND(I231*H231,2)</f>
        <v>0</v>
      </c>
      <c r="BL231" s="19" t="s">
        <v>275</v>
      </c>
      <c r="BM231" s="241" t="s">
        <v>354</v>
      </c>
    </row>
    <row r="232" s="13" customFormat="1">
      <c r="A232" s="13"/>
      <c r="B232" s="243"/>
      <c r="C232" s="244"/>
      <c r="D232" s="245" t="s">
        <v>173</v>
      </c>
      <c r="E232" s="246" t="s">
        <v>35</v>
      </c>
      <c r="F232" s="247" t="s">
        <v>355</v>
      </c>
      <c r="G232" s="244"/>
      <c r="H232" s="246" t="s">
        <v>35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53" t="s">
        <v>173</v>
      </c>
      <c r="AU232" s="253" t="s">
        <v>88</v>
      </c>
      <c r="AV232" s="13" t="s">
        <v>23</v>
      </c>
      <c r="AW232" s="13" t="s">
        <v>175</v>
      </c>
      <c r="AX232" s="13" t="s">
        <v>80</v>
      </c>
      <c r="AY232" s="253" t="s">
        <v>163</v>
      </c>
    </row>
    <row r="233" s="13" customFormat="1">
      <c r="A233" s="13"/>
      <c r="B233" s="243"/>
      <c r="C233" s="244"/>
      <c r="D233" s="245" t="s">
        <v>173</v>
      </c>
      <c r="E233" s="246" t="s">
        <v>35</v>
      </c>
      <c r="F233" s="247" t="s">
        <v>356</v>
      </c>
      <c r="G233" s="244"/>
      <c r="H233" s="246" t="s">
        <v>35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53" t="s">
        <v>173</v>
      </c>
      <c r="AU233" s="253" t="s">
        <v>88</v>
      </c>
      <c r="AV233" s="13" t="s">
        <v>23</v>
      </c>
      <c r="AW233" s="13" t="s">
        <v>175</v>
      </c>
      <c r="AX233" s="13" t="s">
        <v>80</v>
      </c>
      <c r="AY233" s="253" t="s">
        <v>163</v>
      </c>
    </row>
    <row r="234" s="13" customFormat="1">
      <c r="A234" s="13"/>
      <c r="B234" s="243"/>
      <c r="C234" s="244"/>
      <c r="D234" s="245" t="s">
        <v>173</v>
      </c>
      <c r="E234" s="246" t="s">
        <v>35</v>
      </c>
      <c r="F234" s="247" t="s">
        <v>229</v>
      </c>
      <c r="G234" s="244"/>
      <c r="H234" s="246" t="s">
        <v>35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173</v>
      </c>
      <c r="AU234" s="253" t="s">
        <v>88</v>
      </c>
      <c r="AV234" s="13" t="s">
        <v>23</v>
      </c>
      <c r="AW234" s="13" t="s">
        <v>175</v>
      </c>
      <c r="AX234" s="13" t="s">
        <v>80</v>
      </c>
      <c r="AY234" s="253" t="s">
        <v>163</v>
      </c>
    </row>
    <row r="235" s="14" customFormat="1">
      <c r="A235" s="14"/>
      <c r="B235" s="254"/>
      <c r="C235" s="255"/>
      <c r="D235" s="245" t="s">
        <v>173</v>
      </c>
      <c r="E235" s="256" t="s">
        <v>35</v>
      </c>
      <c r="F235" s="257" t="s">
        <v>357</v>
      </c>
      <c r="G235" s="255"/>
      <c r="H235" s="258">
        <v>217.30000000000001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173</v>
      </c>
      <c r="AU235" s="264" t="s">
        <v>88</v>
      </c>
      <c r="AV235" s="14" t="s">
        <v>88</v>
      </c>
      <c r="AW235" s="14" t="s">
        <v>175</v>
      </c>
      <c r="AX235" s="14" t="s">
        <v>80</v>
      </c>
      <c r="AY235" s="264" t="s">
        <v>163</v>
      </c>
    </row>
    <row r="236" s="16" customFormat="1">
      <c r="A236" s="16"/>
      <c r="B236" s="286"/>
      <c r="C236" s="287"/>
      <c r="D236" s="245" t="s">
        <v>173</v>
      </c>
      <c r="E236" s="288" t="s">
        <v>35</v>
      </c>
      <c r="F236" s="289" t="s">
        <v>358</v>
      </c>
      <c r="G236" s="287"/>
      <c r="H236" s="290">
        <v>217.30000000000001</v>
      </c>
      <c r="I236" s="291"/>
      <c r="J236" s="287"/>
      <c r="K236" s="287"/>
      <c r="L236" s="292"/>
      <c r="M236" s="293"/>
      <c r="N236" s="294"/>
      <c r="O236" s="294"/>
      <c r="P236" s="294"/>
      <c r="Q236" s="294"/>
      <c r="R236" s="294"/>
      <c r="S236" s="294"/>
      <c r="T236" s="295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96" t="s">
        <v>173</v>
      </c>
      <c r="AU236" s="296" t="s">
        <v>88</v>
      </c>
      <c r="AV236" s="16" t="s">
        <v>94</v>
      </c>
      <c r="AW236" s="16" t="s">
        <v>175</v>
      </c>
      <c r="AX236" s="16" t="s">
        <v>80</v>
      </c>
      <c r="AY236" s="296" t="s">
        <v>163</v>
      </c>
    </row>
    <row r="237" s="13" customFormat="1">
      <c r="A237" s="13"/>
      <c r="B237" s="243"/>
      <c r="C237" s="244"/>
      <c r="D237" s="245" t="s">
        <v>173</v>
      </c>
      <c r="E237" s="246" t="s">
        <v>35</v>
      </c>
      <c r="F237" s="247" t="s">
        <v>359</v>
      </c>
      <c r="G237" s="244"/>
      <c r="H237" s="246" t="s">
        <v>35</v>
      </c>
      <c r="I237" s="248"/>
      <c r="J237" s="244"/>
      <c r="K237" s="244"/>
      <c r="L237" s="249"/>
      <c r="M237" s="250"/>
      <c r="N237" s="251"/>
      <c r="O237" s="251"/>
      <c r="P237" s="251"/>
      <c r="Q237" s="251"/>
      <c r="R237" s="251"/>
      <c r="S237" s="251"/>
      <c r="T237" s="252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3" t="s">
        <v>173</v>
      </c>
      <c r="AU237" s="253" t="s">
        <v>88</v>
      </c>
      <c r="AV237" s="13" t="s">
        <v>23</v>
      </c>
      <c r="AW237" s="13" t="s">
        <v>175</v>
      </c>
      <c r="AX237" s="13" t="s">
        <v>80</v>
      </c>
      <c r="AY237" s="253" t="s">
        <v>163</v>
      </c>
    </row>
    <row r="238" s="14" customFormat="1">
      <c r="A238" s="14"/>
      <c r="B238" s="254"/>
      <c r="C238" s="255"/>
      <c r="D238" s="245" t="s">
        <v>173</v>
      </c>
      <c r="E238" s="256" t="s">
        <v>35</v>
      </c>
      <c r="F238" s="257" t="s">
        <v>258</v>
      </c>
      <c r="G238" s="255"/>
      <c r="H238" s="258">
        <v>115.08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173</v>
      </c>
      <c r="AU238" s="264" t="s">
        <v>88</v>
      </c>
      <c r="AV238" s="14" t="s">
        <v>88</v>
      </c>
      <c r="AW238" s="14" t="s">
        <v>175</v>
      </c>
      <c r="AX238" s="14" t="s">
        <v>80</v>
      </c>
      <c r="AY238" s="264" t="s">
        <v>163</v>
      </c>
    </row>
    <row r="239" s="13" customFormat="1">
      <c r="A239" s="13"/>
      <c r="B239" s="243"/>
      <c r="C239" s="244"/>
      <c r="D239" s="245" t="s">
        <v>173</v>
      </c>
      <c r="E239" s="246" t="s">
        <v>35</v>
      </c>
      <c r="F239" s="247" t="s">
        <v>239</v>
      </c>
      <c r="G239" s="244"/>
      <c r="H239" s="246" t="s">
        <v>35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173</v>
      </c>
      <c r="AU239" s="253" t="s">
        <v>88</v>
      </c>
      <c r="AV239" s="13" t="s">
        <v>23</v>
      </c>
      <c r="AW239" s="13" t="s">
        <v>175</v>
      </c>
      <c r="AX239" s="13" t="s">
        <v>80</v>
      </c>
      <c r="AY239" s="253" t="s">
        <v>163</v>
      </c>
    </row>
    <row r="240" s="14" customFormat="1">
      <c r="A240" s="14"/>
      <c r="B240" s="254"/>
      <c r="C240" s="255"/>
      <c r="D240" s="245" t="s">
        <v>173</v>
      </c>
      <c r="E240" s="256" t="s">
        <v>35</v>
      </c>
      <c r="F240" s="257" t="s">
        <v>260</v>
      </c>
      <c r="G240" s="255"/>
      <c r="H240" s="258">
        <v>55.719999999999999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4" t="s">
        <v>173</v>
      </c>
      <c r="AU240" s="264" t="s">
        <v>88</v>
      </c>
      <c r="AV240" s="14" t="s">
        <v>88</v>
      </c>
      <c r="AW240" s="14" t="s">
        <v>175</v>
      </c>
      <c r="AX240" s="14" t="s">
        <v>80</v>
      </c>
      <c r="AY240" s="264" t="s">
        <v>163</v>
      </c>
    </row>
    <row r="241" s="16" customFormat="1">
      <c r="A241" s="16"/>
      <c r="B241" s="286"/>
      <c r="C241" s="287"/>
      <c r="D241" s="245" t="s">
        <v>173</v>
      </c>
      <c r="E241" s="288" t="s">
        <v>35</v>
      </c>
      <c r="F241" s="289" t="s">
        <v>358</v>
      </c>
      <c r="G241" s="287"/>
      <c r="H241" s="290">
        <v>170.80000000000001</v>
      </c>
      <c r="I241" s="291"/>
      <c r="J241" s="287"/>
      <c r="K241" s="287"/>
      <c r="L241" s="292"/>
      <c r="M241" s="293"/>
      <c r="N241" s="294"/>
      <c r="O241" s="294"/>
      <c r="P241" s="294"/>
      <c r="Q241" s="294"/>
      <c r="R241" s="294"/>
      <c r="S241" s="294"/>
      <c r="T241" s="295"/>
      <c r="U241" s="16"/>
      <c r="V241" s="16"/>
      <c r="W241" s="16"/>
      <c r="X241" s="16"/>
      <c r="Y241" s="16"/>
      <c r="Z241" s="16"/>
      <c r="AA241" s="16"/>
      <c r="AB241" s="16"/>
      <c r="AC241" s="16"/>
      <c r="AD241" s="16"/>
      <c r="AE241" s="16"/>
      <c r="AT241" s="296" t="s">
        <v>173</v>
      </c>
      <c r="AU241" s="296" t="s">
        <v>88</v>
      </c>
      <c r="AV241" s="16" t="s">
        <v>94</v>
      </c>
      <c r="AW241" s="16" t="s">
        <v>175</v>
      </c>
      <c r="AX241" s="16" t="s">
        <v>80</v>
      </c>
      <c r="AY241" s="296" t="s">
        <v>163</v>
      </c>
    </row>
    <row r="242" s="15" customFormat="1">
      <c r="A242" s="15"/>
      <c r="B242" s="265"/>
      <c r="C242" s="266"/>
      <c r="D242" s="245" t="s">
        <v>173</v>
      </c>
      <c r="E242" s="267" t="s">
        <v>35</v>
      </c>
      <c r="F242" s="268" t="s">
        <v>183</v>
      </c>
      <c r="G242" s="266"/>
      <c r="H242" s="269">
        <v>388.10000000000002</v>
      </c>
      <c r="I242" s="270"/>
      <c r="J242" s="266"/>
      <c r="K242" s="266"/>
      <c r="L242" s="271"/>
      <c r="M242" s="272"/>
      <c r="N242" s="273"/>
      <c r="O242" s="273"/>
      <c r="P242" s="273"/>
      <c r="Q242" s="273"/>
      <c r="R242" s="273"/>
      <c r="S242" s="273"/>
      <c r="T242" s="274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75" t="s">
        <v>173</v>
      </c>
      <c r="AU242" s="275" t="s">
        <v>88</v>
      </c>
      <c r="AV242" s="15" t="s">
        <v>171</v>
      </c>
      <c r="AW242" s="15" t="s">
        <v>175</v>
      </c>
      <c r="AX242" s="15" t="s">
        <v>23</v>
      </c>
      <c r="AY242" s="275" t="s">
        <v>163</v>
      </c>
    </row>
    <row r="243" s="2" customFormat="1" ht="16.5" customHeight="1">
      <c r="A243" s="41"/>
      <c r="B243" s="42"/>
      <c r="C243" s="276" t="s">
        <v>360</v>
      </c>
      <c r="D243" s="276" t="s">
        <v>195</v>
      </c>
      <c r="E243" s="277" t="s">
        <v>361</v>
      </c>
      <c r="F243" s="278" t="s">
        <v>362</v>
      </c>
      <c r="G243" s="279" t="s">
        <v>169</v>
      </c>
      <c r="H243" s="280">
        <v>174.21600000000001</v>
      </c>
      <c r="I243" s="281"/>
      <c r="J243" s="282">
        <f>ROUND(I243*H243,2)</f>
        <v>0</v>
      </c>
      <c r="K243" s="278" t="s">
        <v>35</v>
      </c>
      <c r="L243" s="283"/>
      <c r="M243" s="284" t="s">
        <v>35</v>
      </c>
      <c r="N243" s="285" t="s">
        <v>51</v>
      </c>
      <c r="O243" s="87"/>
      <c r="P243" s="239">
        <f>O243*H243</f>
        <v>0</v>
      </c>
      <c r="Q243" s="239">
        <v>0.0032000000000000002</v>
      </c>
      <c r="R243" s="239">
        <f>Q243*H243</f>
        <v>0.55749120000000008</v>
      </c>
      <c r="S243" s="239">
        <v>0</v>
      </c>
      <c r="T243" s="240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41" t="s">
        <v>363</v>
      </c>
      <c r="AT243" s="241" t="s">
        <v>195</v>
      </c>
      <c r="AU243" s="241" t="s">
        <v>88</v>
      </c>
      <c r="AY243" s="19" t="s">
        <v>163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9" t="s">
        <v>23</v>
      </c>
      <c r="BK243" s="242">
        <f>ROUND(I243*H243,2)</f>
        <v>0</v>
      </c>
      <c r="BL243" s="19" t="s">
        <v>275</v>
      </c>
      <c r="BM243" s="241" t="s">
        <v>364</v>
      </c>
    </row>
    <row r="244" s="13" customFormat="1">
      <c r="A244" s="13"/>
      <c r="B244" s="243"/>
      <c r="C244" s="244"/>
      <c r="D244" s="245" t="s">
        <v>173</v>
      </c>
      <c r="E244" s="246" t="s">
        <v>35</v>
      </c>
      <c r="F244" s="247" t="s">
        <v>359</v>
      </c>
      <c r="G244" s="244"/>
      <c r="H244" s="246" t="s">
        <v>35</v>
      </c>
      <c r="I244" s="248"/>
      <c r="J244" s="244"/>
      <c r="K244" s="244"/>
      <c r="L244" s="249"/>
      <c r="M244" s="250"/>
      <c r="N244" s="251"/>
      <c r="O244" s="251"/>
      <c r="P244" s="251"/>
      <c r="Q244" s="251"/>
      <c r="R244" s="251"/>
      <c r="S244" s="251"/>
      <c r="T244" s="25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3" t="s">
        <v>173</v>
      </c>
      <c r="AU244" s="253" t="s">
        <v>88</v>
      </c>
      <c r="AV244" s="13" t="s">
        <v>23</v>
      </c>
      <c r="AW244" s="13" t="s">
        <v>175</v>
      </c>
      <c r="AX244" s="13" t="s">
        <v>80</v>
      </c>
      <c r="AY244" s="253" t="s">
        <v>163</v>
      </c>
    </row>
    <row r="245" s="14" customFormat="1">
      <c r="A245" s="14"/>
      <c r="B245" s="254"/>
      <c r="C245" s="255"/>
      <c r="D245" s="245" t="s">
        <v>173</v>
      </c>
      <c r="E245" s="256" t="s">
        <v>35</v>
      </c>
      <c r="F245" s="257" t="s">
        <v>258</v>
      </c>
      <c r="G245" s="255"/>
      <c r="H245" s="258">
        <v>115.08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173</v>
      </c>
      <c r="AU245" s="264" t="s">
        <v>88</v>
      </c>
      <c r="AV245" s="14" t="s">
        <v>88</v>
      </c>
      <c r="AW245" s="14" t="s">
        <v>175</v>
      </c>
      <c r="AX245" s="14" t="s">
        <v>80</v>
      </c>
      <c r="AY245" s="264" t="s">
        <v>163</v>
      </c>
    </row>
    <row r="246" s="13" customFormat="1">
      <c r="A246" s="13"/>
      <c r="B246" s="243"/>
      <c r="C246" s="244"/>
      <c r="D246" s="245" t="s">
        <v>173</v>
      </c>
      <c r="E246" s="246" t="s">
        <v>35</v>
      </c>
      <c r="F246" s="247" t="s">
        <v>239</v>
      </c>
      <c r="G246" s="244"/>
      <c r="H246" s="246" t="s">
        <v>35</v>
      </c>
      <c r="I246" s="248"/>
      <c r="J246" s="244"/>
      <c r="K246" s="244"/>
      <c r="L246" s="249"/>
      <c r="M246" s="250"/>
      <c r="N246" s="251"/>
      <c r="O246" s="251"/>
      <c r="P246" s="251"/>
      <c r="Q246" s="251"/>
      <c r="R246" s="251"/>
      <c r="S246" s="251"/>
      <c r="T246" s="252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3" t="s">
        <v>173</v>
      </c>
      <c r="AU246" s="253" t="s">
        <v>88</v>
      </c>
      <c r="AV246" s="13" t="s">
        <v>23</v>
      </c>
      <c r="AW246" s="13" t="s">
        <v>175</v>
      </c>
      <c r="AX246" s="13" t="s">
        <v>80</v>
      </c>
      <c r="AY246" s="253" t="s">
        <v>163</v>
      </c>
    </row>
    <row r="247" s="14" customFormat="1">
      <c r="A247" s="14"/>
      <c r="B247" s="254"/>
      <c r="C247" s="255"/>
      <c r="D247" s="245" t="s">
        <v>173</v>
      </c>
      <c r="E247" s="256" t="s">
        <v>35</v>
      </c>
      <c r="F247" s="257" t="s">
        <v>260</v>
      </c>
      <c r="G247" s="255"/>
      <c r="H247" s="258">
        <v>55.719999999999999</v>
      </c>
      <c r="I247" s="259"/>
      <c r="J247" s="255"/>
      <c r="K247" s="255"/>
      <c r="L247" s="260"/>
      <c r="M247" s="261"/>
      <c r="N247" s="262"/>
      <c r="O247" s="262"/>
      <c r="P247" s="262"/>
      <c r="Q247" s="262"/>
      <c r="R247" s="262"/>
      <c r="S247" s="262"/>
      <c r="T247" s="263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4" t="s">
        <v>173</v>
      </c>
      <c r="AU247" s="264" t="s">
        <v>88</v>
      </c>
      <c r="AV247" s="14" t="s">
        <v>88</v>
      </c>
      <c r="AW247" s="14" t="s">
        <v>175</v>
      </c>
      <c r="AX247" s="14" t="s">
        <v>80</v>
      </c>
      <c r="AY247" s="264" t="s">
        <v>163</v>
      </c>
    </row>
    <row r="248" s="15" customFormat="1">
      <c r="A248" s="15"/>
      <c r="B248" s="265"/>
      <c r="C248" s="266"/>
      <c r="D248" s="245" t="s">
        <v>173</v>
      </c>
      <c r="E248" s="267" t="s">
        <v>35</v>
      </c>
      <c r="F248" s="268" t="s">
        <v>183</v>
      </c>
      <c r="G248" s="266"/>
      <c r="H248" s="269">
        <v>170.80000000000001</v>
      </c>
      <c r="I248" s="270"/>
      <c r="J248" s="266"/>
      <c r="K248" s="266"/>
      <c r="L248" s="271"/>
      <c r="M248" s="272"/>
      <c r="N248" s="273"/>
      <c r="O248" s="273"/>
      <c r="P248" s="273"/>
      <c r="Q248" s="273"/>
      <c r="R248" s="273"/>
      <c r="S248" s="273"/>
      <c r="T248" s="274"/>
      <c r="U248" s="15"/>
      <c r="V248" s="15"/>
      <c r="W248" s="15"/>
      <c r="X248" s="15"/>
      <c r="Y248" s="15"/>
      <c r="Z248" s="15"/>
      <c r="AA248" s="15"/>
      <c r="AB248" s="15"/>
      <c r="AC248" s="15"/>
      <c r="AD248" s="15"/>
      <c r="AE248" s="15"/>
      <c r="AT248" s="275" t="s">
        <v>173</v>
      </c>
      <c r="AU248" s="275" t="s">
        <v>88</v>
      </c>
      <c r="AV248" s="15" t="s">
        <v>171</v>
      </c>
      <c r="AW248" s="15" t="s">
        <v>175</v>
      </c>
      <c r="AX248" s="15" t="s">
        <v>23</v>
      </c>
      <c r="AY248" s="275" t="s">
        <v>163</v>
      </c>
    </row>
    <row r="249" s="14" customFormat="1">
      <c r="A249" s="14"/>
      <c r="B249" s="254"/>
      <c r="C249" s="255"/>
      <c r="D249" s="245" t="s">
        <v>173</v>
      </c>
      <c r="E249" s="255"/>
      <c r="F249" s="257" t="s">
        <v>365</v>
      </c>
      <c r="G249" s="255"/>
      <c r="H249" s="258">
        <v>174.21600000000001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173</v>
      </c>
      <c r="AU249" s="264" t="s">
        <v>88</v>
      </c>
      <c r="AV249" s="14" t="s">
        <v>88</v>
      </c>
      <c r="AW249" s="14" t="s">
        <v>4</v>
      </c>
      <c r="AX249" s="14" t="s">
        <v>23</v>
      </c>
      <c r="AY249" s="264" t="s">
        <v>163</v>
      </c>
    </row>
    <row r="250" s="2" customFormat="1" ht="24" customHeight="1">
      <c r="A250" s="41"/>
      <c r="B250" s="42"/>
      <c r="C250" s="276" t="s">
        <v>366</v>
      </c>
      <c r="D250" s="276" t="s">
        <v>195</v>
      </c>
      <c r="E250" s="277" t="s">
        <v>367</v>
      </c>
      <c r="F250" s="278" t="s">
        <v>368</v>
      </c>
      <c r="G250" s="279" t="s">
        <v>169</v>
      </c>
      <c r="H250" s="280">
        <v>221.64599999999999</v>
      </c>
      <c r="I250" s="281"/>
      <c r="J250" s="282">
        <f>ROUND(I250*H250,2)</f>
        <v>0</v>
      </c>
      <c r="K250" s="278" t="s">
        <v>35</v>
      </c>
      <c r="L250" s="283"/>
      <c r="M250" s="284" t="s">
        <v>35</v>
      </c>
      <c r="N250" s="285" t="s">
        <v>51</v>
      </c>
      <c r="O250" s="87"/>
      <c r="P250" s="239">
        <f>O250*H250</f>
        <v>0</v>
      </c>
      <c r="Q250" s="239">
        <v>0.0027699999999999999</v>
      </c>
      <c r="R250" s="239">
        <f>Q250*H250</f>
        <v>0.61395941999999992</v>
      </c>
      <c r="S250" s="239">
        <v>0</v>
      </c>
      <c r="T250" s="240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41" t="s">
        <v>363</v>
      </c>
      <c r="AT250" s="241" t="s">
        <v>195</v>
      </c>
      <c r="AU250" s="241" t="s">
        <v>88</v>
      </c>
      <c r="AY250" s="19" t="s">
        <v>163</v>
      </c>
      <c r="BE250" s="242">
        <f>IF(N250="základní",J250,0)</f>
        <v>0</v>
      </c>
      <c r="BF250" s="242">
        <f>IF(N250="snížená",J250,0)</f>
        <v>0</v>
      </c>
      <c r="BG250" s="242">
        <f>IF(N250="zákl. přenesená",J250,0)</f>
        <v>0</v>
      </c>
      <c r="BH250" s="242">
        <f>IF(N250="sníž. přenesená",J250,0)</f>
        <v>0</v>
      </c>
      <c r="BI250" s="242">
        <f>IF(N250="nulová",J250,0)</f>
        <v>0</v>
      </c>
      <c r="BJ250" s="19" t="s">
        <v>23</v>
      </c>
      <c r="BK250" s="242">
        <f>ROUND(I250*H250,2)</f>
        <v>0</v>
      </c>
      <c r="BL250" s="19" t="s">
        <v>275</v>
      </c>
      <c r="BM250" s="241" t="s">
        <v>369</v>
      </c>
    </row>
    <row r="251" s="13" customFormat="1">
      <c r="A251" s="13"/>
      <c r="B251" s="243"/>
      <c r="C251" s="244"/>
      <c r="D251" s="245" t="s">
        <v>173</v>
      </c>
      <c r="E251" s="246" t="s">
        <v>35</v>
      </c>
      <c r="F251" s="247" t="s">
        <v>356</v>
      </c>
      <c r="G251" s="244"/>
      <c r="H251" s="246" t="s">
        <v>35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53" t="s">
        <v>173</v>
      </c>
      <c r="AU251" s="253" t="s">
        <v>88</v>
      </c>
      <c r="AV251" s="13" t="s">
        <v>23</v>
      </c>
      <c r="AW251" s="13" t="s">
        <v>175</v>
      </c>
      <c r="AX251" s="13" t="s">
        <v>80</v>
      </c>
      <c r="AY251" s="253" t="s">
        <v>163</v>
      </c>
    </row>
    <row r="252" s="13" customFormat="1">
      <c r="A252" s="13"/>
      <c r="B252" s="243"/>
      <c r="C252" s="244"/>
      <c r="D252" s="245" t="s">
        <v>173</v>
      </c>
      <c r="E252" s="246" t="s">
        <v>35</v>
      </c>
      <c r="F252" s="247" t="s">
        <v>229</v>
      </c>
      <c r="G252" s="244"/>
      <c r="H252" s="246" t="s">
        <v>35</v>
      </c>
      <c r="I252" s="248"/>
      <c r="J252" s="244"/>
      <c r="K252" s="244"/>
      <c r="L252" s="249"/>
      <c r="M252" s="250"/>
      <c r="N252" s="251"/>
      <c r="O252" s="251"/>
      <c r="P252" s="251"/>
      <c r="Q252" s="251"/>
      <c r="R252" s="251"/>
      <c r="S252" s="251"/>
      <c r="T252" s="252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53" t="s">
        <v>173</v>
      </c>
      <c r="AU252" s="253" t="s">
        <v>88</v>
      </c>
      <c r="AV252" s="13" t="s">
        <v>23</v>
      </c>
      <c r="AW252" s="13" t="s">
        <v>175</v>
      </c>
      <c r="AX252" s="13" t="s">
        <v>80</v>
      </c>
      <c r="AY252" s="253" t="s">
        <v>163</v>
      </c>
    </row>
    <row r="253" s="14" customFormat="1">
      <c r="A253" s="14"/>
      <c r="B253" s="254"/>
      <c r="C253" s="255"/>
      <c r="D253" s="245" t="s">
        <v>173</v>
      </c>
      <c r="E253" s="256" t="s">
        <v>35</v>
      </c>
      <c r="F253" s="257" t="s">
        <v>357</v>
      </c>
      <c r="G253" s="255"/>
      <c r="H253" s="258">
        <v>217.30000000000001</v>
      </c>
      <c r="I253" s="259"/>
      <c r="J253" s="255"/>
      <c r="K253" s="255"/>
      <c r="L253" s="260"/>
      <c r="M253" s="261"/>
      <c r="N253" s="262"/>
      <c r="O253" s="262"/>
      <c r="P253" s="262"/>
      <c r="Q253" s="262"/>
      <c r="R253" s="262"/>
      <c r="S253" s="262"/>
      <c r="T253" s="263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4" t="s">
        <v>173</v>
      </c>
      <c r="AU253" s="264" t="s">
        <v>88</v>
      </c>
      <c r="AV253" s="14" t="s">
        <v>88</v>
      </c>
      <c r="AW253" s="14" t="s">
        <v>175</v>
      </c>
      <c r="AX253" s="14" t="s">
        <v>80</v>
      </c>
      <c r="AY253" s="264" t="s">
        <v>163</v>
      </c>
    </row>
    <row r="254" s="15" customFormat="1">
      <c r="A254" s="15"/>
      <c r="B254" s="265"/>
      <c r="C254" s="266"/>
      <c r="D254" s="245" t="s">
        <v>173</v>
      </c>
      <c r="E254" s="267" t="s">
        <v>35</v>
      </c>
      <c r="F254" s="268" t="s">
        <v>183</v>
      </c>
      <c r="G254" s="266"/>
      <c r="H254" s="269">
        <v>217.30000000000001</v>
      </c>
      <c r="I254" s="270"/>
      <c r="J254" s="266"/>
      <c r="K254" s="266"/>
      <c r="L254" s="271"/>
      <c r="M254" s="272"/>
      <c r="N254" s="273"/>
      <c r="O254" s="273"/>
      <c r="P254" s="273"/>
      <c r="Q254" s="273"/>
      <c r="R254" s="273"/>
      <c r="S254" s="273"/>
      <c r="T254" s="274"/>
      <c r="U254" s="15"/>
      <c r="V254" s="15"/>
      <c r="W254" s="15"/>
      <c r="X254" s="15"/>
      <c r="Y254" s="15"/>
      <c r="Z254" s="15"/>
      <c r="AA254" s="15"/>
      <c r="AB254" s="15"/>
      <c r="AC254" s="15"/>
      <c r="AD254" s="15"/>
      <c r="AE254" s="15"/>
      <c r="AT254" s="275" t="s">
        <v>173</v>
      </c>
      <c r="AU254" s="275" t="s">
        <v>88</v>
      </c>
      <c r="AV254" s="15" t="s">
        <v>171</v>
      </c>
      <c r="AW254" s="15" t="s">
        <v>175</v>
      </c>
      <c r="AX254" s="15" t="s">
        <v>23</v>
      </c>
      <c r="AY254" s="275" t="s">
        <v>163</v>
      </c>
    </row>
    <row r="255" s="14" customFormat="1">
      <c r="A255" s="14"/>
      <c r="B255" s="254"/>
      <c r="C255" s="255"/>
      <c r="D255" s="245" t="s">
        <v>173</v>
      </c>
      <c r="E255" s="255"/>
      <c r="F255" s="257" t="s">
        <v>370</v>
      </c>
      <c r="G255" s="255"/>
      <c r="H255" s="258">
        <v>221.64599999999999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173</v>
      </c>
      <c r="AU255" s="264" t="s">
        <v>88</v>
      </c>
      <c r="AV255" s="14" t="s">
        <v>88</v>
      </c>
      <c r="AW255" s="14" t="s">
        <v>4</v>
      </c>
      <c r="AX255" s="14" t="s">
        <v>23</v>
      </c>
      <c r="AY255" s="264" t="s">
        <v>163</v>
      </c>
    </row>
    <row r="256" s="2" customFormat="1" ht="36" customHeight="1">
      <c r="A256" s="41"/>
      <c r="B256" s="42"/>
      <c r="C256" s="230" t="s">
        <v>363</v>
      </c>
      <c r="D256" s="230" t="s">
        <v>166</v>
      </c>
      <c r="E256" s="231" t="s">
        <v>371</v>
      </c>
      <c r="F256" s="232" t="s">
        <v>372</v>
      </c>
      <c r="G256" s="233" t="s">
        <v>169</v>
      </c>
      <c r="H256" s="234">
        <v>90.168000000000006</v>
      </c>
      <c r="I256" s="235"/>
      <c r="J256" s="236">
        <f>ROUND(I256*H256,2)</f>
        <v>0</v>
      </c>
      <c r="K256" s="232" t="s">
        <v>170</v>
      </c>
      <c r="L256" s="47"/>
      <c r="M256" s="237" t="s">
        <v>35</v>
      </c>
      <c r="N256" s="238" t="s">
        <v>51</v>
      </c>
      <c r="O256" s="87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41" t="s">
        <v>275</v>
      </c>
      <c r="AT256" s="241" t="s">
        <v>166</v>
      </c>
      <c r="AU256" s="241" t="s">
        <v>88</v>
      </c>
      <c r="AY256" s="19" t="s">
        <v>163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9" t="s">
        <v>23</v>
      </c>
      <c r="BK256" s="242">
        <f>ROUND(I256*H256,2)</f>
        <v>0</v>
      </c>
      <c r="BL256" s="19" t="s">
        <v>275</v>
      </c>
      <c r="BM256" s="241" t="s">
        <v>373</v>
      </c>
    </row>
    <row r="257" s="13" customFormat="1">
      <c r="A257" s="13"/>
      <c r="B257" s="243"/>
      <c r="C257" s="244"/>
      <c r="D257" s="245" t="s">
        <v>173</v>
      </c>
      <c r="E257" s="246" t="s">
        <v>35</v>
      </c>
      <c r="F257" s="247" t="s">
        <v>374</v>
      </c>
      <c r="G257" s="244"/>
      <c r="H257" s="246" t="s">
        <v>35</v>
      </c>
      <c r="I257" s="248"/>
      <c r="J257" s="244"/>
      <c r="K257" s="244"/>
      <c r="L257" s="249"/>
      <c r="M257" s="250"/>
      <c r="N257" s="251"/>
      <c r="O257" s="251"/>
      <c r="P257" s="251"/>
      <c r="Q257" s="251"/>
      <c r="R257" s="251"/>
      <c r="S257" s="251"/>
      <c r="T257" s="252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3" t="s">
        <v>173</v>
      </c>
      <c r="AU257" s="253" t="s">
        <v>88</v>
      </c>
      <c r="AV257" s="13" t="s">
        <v>23</v>
      </c>
      <c r="AW257" s="13" t="s">
        <v>175</v>
      </c>
      <c r="AX257" s="13" t="s">
        <v>80</v>
      </c>
      <c r="AY257" s="253" t="s">
        <v>163</v>
      </c>
    </row>
    <row r="258" s="14" customFormat="1">
      <c r="A258" s="14"/>
      <c r="B258" s="254"/>
      <c r="C258" s="255"/>
      <c r="D258" s="245" t="s">
        <v>173</v>
      </c>
      <c r="E258" s="256" t="s">
        <v>35</v>
      </c>
      <c r="F258" s="257" t="s">
        <v>375</v>
      </c>
      <c r="G258" s="255"/>
      <c r="H258" s="258">
        <v>90.167739999999995</v>
      </c>
      <c r="I258" s="259"/>
      <c r="J258" s="255"/>
      <c r="K258" s="255"/>
      <c r="L258" s="260"/>
      <c r="M258" s="261"/>
      <c r="N258" s="262"/>
      <c r="O258" s="262"/>
      <c r="P258" s="262"/>
      <c r="Q258" s="262"/>
      <c r="R258" s="262"/>
      <c r="S258" s="262"/>
      <c r="T258" s="263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4" t="s">
        <v>173</v>
      </c>
      <c r="AU258" s="264" t="s">
        <v>88</v>
      </c>
      <c r="AV258" s="14" t="s">
        <v>88</v>
      </c>
      <c r="AW258" s="14" t="s">
        <v>175</v>
      </c>
      <c r="AX258" s="14" t="s">
        <v>80</v>
      </c>
      <c r="AY258" s="264" t="s">
        <v>163</v>
      </c>
    </row>
    <row r="259" s="15" customFormat="1">
      <c r="A259" s="15"/>
      <c r="B259" s="265"/>
      <c r="C259" s="266"/>
      <c r="D259" s="245" t="s">
        <v>173</v>
      </c>
      <c r="E259" s="267" t="s">
        <v>35</v>
      </c>
      <c r="F259" s="268" t="s">
        <v>183</v>
      </c>
      <c r="G259" s="266"/>
      <c r="H259" s="269">
        <v>90.167739999999995</v>
      </c>
      <c r="I259" s="270"/>
      <c r="J259" s="266"/>
      <c r="K259" s="266"/>
      <c r="L259" s="271"/>
      <c r="M259" s="272"/>
      <c r="N259" s="273"/>
      <c r="O259" s="273"/>
      <c r="P259" s="273"/>
      <c r="Q259" s="273"/>
      <c r="R259" s="273"/>
      <c r="S259" s="273"/>
      <c r="T259" s="274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5" t="s">
        <v>173</v>
      </c>
      <c r="AU259" s="275" t="s">
        <v>88</v>
      </c>
      <c r="AV259" s="15" t="s">
        <v>171</v>
      </c>
      <c r="AW259" s="15" t="s">
        <v>175</v>
      </c>
      <c r="AX259" s="15" t="s">
        <v>23</v>
      </c>
      <c r="AY259" s="275" t="s">
        <v>163</v>
      </c>
    </row>
    <row r="260" s="2" customFormat="1" ht="24" customHeight="1">
      <c r="A260" s="41"/>
      <c r="B260" s="42"/>
      <c r="C260" s="276" t="s">
        <v>376</v>
      </c>
      <c r="D260" s="276" t="s">
        <v>195</v>
      </c>
      <c r="E260" s="277" t="s">
        <v>377</v>
      </c>
      <c r="F260" s="278" t="s">
        <v>378</v>
      </c>
      <c r="G260" s="279" t="s">
        <v>169</v>
      </c>
      <c r="H260" s="280">
        <v>91.971000000000004</v>
      </c>
      <c r="I260" s="281"/>
      <c r="J260" s="282">
        <f>ROUND(I260*H260,2)</f>
        <v>0</v>
      </c>
      <c r="K260" s="278" t="s">
        <v>170</v>
      </c>
      <c r="L260" s="283"/>
      <c r="M260" s="284" t="s">
        <v>35</v>
      </c>
      <c r="N260" s="285" t="s">
        <v>51</v>
      </c>
      <c r="O260" s="87"/>
      <c r="P260" s="239">
        <f>O260*H260</f>
        <v>0</v>
      </c>
      <c r="Q260" s="239">
        <v>0.0028800000000000002</v>
      </c>
      <c r="R260" s="239">
        <f>Q260*H260</f>
        <v>0.26487648000000003</v>
      </c>
      <c r="S260" s="239">
        <v>0</v>
      </c>
      <c r="T260" s="240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41" t="s">
        <v>363</v>
      </c>
      <c r="AT260" s="241" t="s">
        <v>195</v>
      </c>
      <c r="AU260" s="241" t="s">
        <v>88</v>
      </c>
      <c r="AY260" s="19" t="s">
        <v>163</v>
      </c>
      <c r="BE260" s="242">
        <f>IF(N260="základní",J260,0)</f>
        <v>0</v>
      </c>
      <c r="BF260" s="242">
        <f>IF(N260="snížená",J260,0)</f>
        <v>0</v>
      </c>
      <c r="BG260" s="242">
        <f>IF(N260="zákl. přenesená",J260,0)</f>
        <v>0</v>
      </c>
      <c r="BH260" s="242">
        <f>IF(N260="sníž. přenesená",J260,0)</f>
        <v>0</v>
      </c>
      <c r="BI260" s="242">
        <f>IF(N260="nulová",J260,0)</f>
        <v>0</v>
      </c>
      <c r="BJ260" s="19" t="s">
        <v>23</v>
      </c>
      <c r="BK260" s="242">
        <f>ROUND(I260*H260,2)</f>
        <v>0</v>
      </c>
      <c r="BL260" s="19" t="s">
        <v>275</v>
      </c>
      <c r="BM260" s="241" t="s">
        <v>379</v>
      </c>
    </row>
    <row r="261" s="13" customFormat="1">
      <c r="A261" s="13"/>
      <c r="B261" s="243"/>
      <c r="C261" s="244"/>
      <c r="D261" s="245" t="s">
        <v>173</v>
      </c>
      <c r="E261" s="246" t="s">
        <v>35</v>
      </c>
      <c r="F261" s="247" t="s">
        <v>380</v>
      </c>
      <c r="G261" s="244"/>
      <c r="H261" s="246" t="s">
        <v>35</v>
      </c>
      <c r="I261" s="248"/>
      <c r="J261" s="244"/>
      <c r="K261" s="244"/>
      <c r="L261" s="249"/>
      <c r="M261" s="250"/>
      <c r="N261" s="251"/>
      <c r="O261" s="251"/>
      <c r="P261" s="251"/>
      <c r="Q261" s="251"/>
      <c r="R261" s="251"/>
      <c r="S261" s="251"/>
      <c r="T261" s="252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3" t="s">
        <v>173</v>
      </c>
      <c r="AU261" s="253" t="s">
        <v>88</v>
      </c>
      <c r="AV261" s="13" t="s">
        <v>23</v>
      </c>
      <c r="AW261" s="13" t="s">
        <v>175</v>
      </c>
      <c r="AX261" s="13" t="s">
        <v>80</v>
      </c>
      <c r="AY261" s="253" t="s">
        <v>163</v>
      </c>
    </row>
    <row r="262" s="13" customFormat="1">
      <c r="A262" s="13"/>
      <c r="B262" s="243"/>
      <c r="C262" s="244"/>
      <c r="D262" s="245" t="s">
        <v>173</v>
      </c>
      <c r="E262" s="246" t="s">
        <v>35</v>
      </c>
      <c r="F262" s="247" t="s">
        <v>374</v>
      </c>
      <c r="G262" s="244"/>
      <c r="H262" s="246" t="s">
        <v>35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173</v>
      </c>
      <c r="AU262" s="253" t="s">
        <v>88</v>
      </c>
      <c r="AV262" s="13" t="s">
        <v>23</v>
      </c>
      <c r="AW262" s="13" t="s">
        <v>175</v>
      </c>
      <c r="AX262" s="13" t="s">
        <v>80</v>
      </c>
      <c r="AY262" s="253" t="s">
        <v>163</v>
      </c>
    </row>
    <row r="263" s="14" customFormat="1">
      <c r="A263" s="14"/>
      <c r="B263" s="254"/>
      <c r="C263" s="255"/>
      <c r="D263" s="245" t="s">
        <v>173</v>
      </c>
      <c r="E263" s="256" t="s">
        <v>35</v>
      </c>
      <c r="F263" s="257" t="s">
        <v>375</v>
      </c>
      <c r="G263" s="255"/>
      <c r="H263" s="258">
        <v>90.167739999999995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4" t="s">
        <v>173</v>
      </c>
      <c r="AU263" s="264" t="s">
        <v>88</v>
      </c>
      <c r="AV263" s="14" t="s">
        <v>88</v>
      </c>
      <c r="AW263" s="14" t="s">
        <v>175</v>
      </c>
      <c r="AX263" s="14" t="s">
        <v>80</v>
      </c>
      <c r="AY263" s="264" t="s">
        <v>163</v>
      </c>
    </row>
    <row r="264" s="15" customFormat="1">
      <c r="A264" s="15"/>
      <c r="B264" s="265"/>
      <c r="C264" s="266"/>
      <c r="D264" s="245" t="s">
        <v>173</v>
      </c>
      <c r="E264" s="267" t="s">
        <v>35</v>
      </c>
      <c r="F264" s="268" t="s">
        <v>183</v>
      </c>
      <c r="G264" s="266"/>
      <c r="H264" s="269">
        <v>90.167739999999995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173</v>
      </c>
      <c r="AU264" s="275" t="s">
        <v>88</v>
      </c>
      <c r="AV264" s="15" t="s">
        <v>171</v>
      </c>
      <c r="AW264" s="15" t="s">
        <v>175</v>
      </c>
      <c r="AX264" s="15" t="s">
        <v>23</v>
      </c>
      <c r="AY264" s="275" t="s">
        <v>163</v>
      </c>
    </row>
    <row r="265" s="14" customFormat="1">
      <c r="A265" s="14"/>
      <c r="B265" s="254"/>
      <c r="C265" s="255"/>
      <c r="D265" s="245" t="s">
        <v>173</v>
      </c>
      <c r="E265" s="255"/>
      <c r="F265" s="257" t="s">
        <v>381</v>
      </c>
      <c r="G265" s="255"/>
      <c r="H265" s="258">
        <v>91.971000000000004</v>
      </c>
      <c r="I265" s="259"/>
      <c r="J265" s="255"/>
      <c r="K265" s="255"/>
      <c r="L265" s="260"/>
      <c r="M265" s="261"/>
      <c r="N265" s="262"/>
      <c r="O265" s="262"/>
      <c r="P265" s="262"/>
      <c r="Q265" s="262"/>
      <c r="R265" s="262"/>
      <c r="S265" s="262"/>
      <c r="T265" s="263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4" t="s">
        <v>173</v>
      </c>
      <c r="AU265" s="264" t="s">
        <v>88</v>
      </c>
      <c r="AV265" s="14" t="s">
        <v>88</v>
      </c>
      <c r="AW265" s="14" t="s">
        <v>4</v>
      </c>
      <c r="AX265" s="14" t="s">
        <v>23</v>
      </c>
      <c r="AY265" s="264" t="s">
        <v>163</v>
      </c>
    </row>
    <row r="266" s="2" customFormat="1" ht="36" customHeight="1">
      <c r="A266" s="41"/>
      <c r="B266" s="42"/>
      <c r="C266" s="230" t="s">
        <v>382</v>
      </c>
      <c r="D266" s="230" t="s">
        <v>166</v>
      </c>
      <c r="E266" s="231" t="s">
        <v>383</v>
      </c>
      <c r="F266" s="232" t="s">
        <v>384</v>
      </c>
      <c r="G266" s="233" t="s">
        <v>169</v>
      </c>
      <c r="H266" s="234">
        <v>454.68400000000003</v>
      </c>
      <c r="I266" s="235"/>
      <c r="J266" s="236">
        <f>ROUND(I266*H266,2)</f>
        <v>0</v>
      </c>
      <c r="K266" s="232" t="s">
        <v>170</v>
      </c>
      <c r="L266" s="47"/>
      <c r="M266" s="237" t="s">
        <v>35</v>
      </c>
      <c r="N266" s="238" t="s">
        <v>51</v>
      </c>
      <c r="O266" s="87"/>
      <c r="P266" s="239">
        <f>O266*H266</f>
        <v>0</v>
      </c>
      <c r="Q266" s="239">
        <v>0</v>
      </c>
      <c r="R266" s="239">
        <f>Q266*H266</f>
        <v>0</v>
      </c>
      <c r="S266" s="239">
        <v>0</v>
      </c>
      <c r="T266" s="240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41" t="s">
        <v>275</v>
      </c>
      <c r="AT266" s="241" t="s">
        <v>166</v>
      </c>
      <c r="AU266" s="241" t="s">
        <v>88</v>
      </c>
      <c r="AY266" s="19" t="s">
        <v>163</v>
      </c>
      <c r="BE266" s="242">
        <f>IF(N266="základní",J266,0)</f>
        <v>0</v>
      </c>
      <c r="BF266" s="242">
        <f>IF(N266="snížená",J266,0)</f>
        <v>0</v>
      </c>
      <c r="BG266" s="242">
        <f>IF(N266="zákl. přenesená",J266,0)</f>
        <v>0</v>
      </c>
      <c r="BH266" s="242">
        <f>IF(N266="sníž. přenesená",J266,0)</f>
        <v>0</v>
      </c>
      <c r="BI266" s="242">
        <f>IF(N266="nulová",J266,0)</f>
        <v>0</v>
      </c>
      <c r="BJ266" s="19" t="s">
        <v>23</v>
      </c>
      <c r="BK266" s="242">
        <f>ROUND(I266*H266,2)</f>
        <v>0</v>
      </c>
      <c r="BL266" s="19" t="s">
        <v>275</v>
      </c>
      <c r="BM266" s="241" t="s">
        <v>385</v>
      </c>
    </row>
    <row r="267" s="13" customFormat="1">
      <c r="A267" s="13"/>
      <c r="B267" s="243"/>
      <c r="C267" s="244"/>
      <c r="D267" s="245" t="s">
        <v>173</v>
      </c>
      <c r="E267" s="246" t="s">
        <v>35</v>
      </c>
      <c r="F267" s="247" t="s">
        <v>386</v>
      </c>
      <c r="G267" s="244"/>
      <c r="H267" s="246" t="s">
        <v>35</v>
      </c>
      <c r="I267" s="248"/>
      <c r="J267" s="244"/>
      <c r="K267" s="244"/>
      <c r="L267" s="249"/>
      <c r="M267" s="250"/>
      <c r="N267" s="251"/>
      <c r="O267" s="251"/>
      <c r="P267" s="251"/>
      <c r="Q267" s="251"/>
      <c r="R267" s="251"/>
      <c r="S267" s="251"/>
      <c r="T267" s="25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3" t="s">
        <v>173</v>
      </c>
      <c r="AU267" s="253" t="s">
        <v>88</v>
      </c>
      <c r="AV267" s="13" t="s">
        <v>23</v>
      </c>
      <c r="AW267" s="13" t="s">
        <v>175</v>
      </c>
      <c r="AX267" s="13" t="s">
        <v>80</v>
      </c>
      <c r="AY267" s="253" t="s">
        <v>163</v>
      </c>
    </row>
    <row r="268" s="13" customFormat="1">
      <c r="A268" s="13"/>
      <c r="B268" s="243"/>
      <c r="C268" s="244"/>
      <c r="D268" s="245" t="s">
        <v>173</v>
      </c>
      <c r="E268" s="246" t="s">
        <v>35</v>
      </c>
      <c r="F268" s="247" t="s">
        <v>387</v>
      </c>
      <c r="G268" s="244"/>
      <c r="H268" s="246" t="s">
        <v>35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3" t="s">
        <v>173</v>
      </c>
      <c r="AU268" s="253" t="s">
        <v>88</v>
      </c>
      <c r="AV268" s="13" t="s">
        <v>23</v>
      </c>
      <c r="AW268" s="13" t="s">
        <v>175</v>
      </c>
      <c r="AX268" s="13" t="s">
        <v>80</v>
      </c>
      <c r="AY268" s="253" t="s">
        <v>163</v>
      </c>
    </row>
    <row r="269" s="14" customFormat="1">
      <c r="A269" s="14"/>
      <c r="B269" s="254"/>
      <c r="C269" s="255"/>
      <c r="D269" s="245" t="s">
        <v>173</v>
      </c>
      <c r="E269" s="256" t="s">
        <v>35</v>
      </c>
      <c r="F269" s="257" t="s">
        <v>388</v>
      </c>
      <c r="G269" s="255"/>
      <c r="H269" s="258">
        <v>489.83999999999998</v>
      </c>
      <c r="I269" s="259"/>
      <c r="J269" s="255"/>
      <c r="K269" s="255"/>
      <c r="L269" s="260"/>
      <c r="M269" s="261"/>
      <c r="N269" s="262"/>
      <c r="O269" s="262"/>
      <c r="P269" s="262"/>
      <c r="Q269" s="262"/>
      <c r="R269" s="262"/>
      <c r="S269" s="262"/>
      <c r="T269" s="263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4" t="s">
        <v>173</v>
      </c>
      <c r="AU269" s="264" t="s">
        <v>88</v>
      </c>
      <c r="AV269" s="14" t="s">
        <v>88</v>
      </c>
      <c r="AW269" s="14" t="s">
        <v>175</v>
      </c>
      <c r="AX269" s="14" t="s">
        <v>80</v>
      </c>
      <c r="AY269" s="264" t="s">
        <v>163</v>
      </c>
    </row>
    <row r="270" s="14" customFormat="1">
      <c r="A270" s="14"/>
      <c r="B270" s="254"/>
      <c r="C270" s="255"/>
      <c r="D270" s="245" t="s">
        <v>173</v>
      </c>
      <c r="E270" s="256" t="s">
        <v>35</v>
      </c>
      <c r="F270" s="257" t="s">
        <v>389</v>
      </c>
      <c r="G270" s="255"/>
      <c r="H270" s="258">
        <v>-14.300000000000001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4" t="s">
        <v>173</v>
      </c>
      <c r="AU270" s="264" t="s">
        <v>88</v>
      </c>
      <c r="AV270" s="14" t="s">
        <v>88</v>
      </c>
      <c r="AW270" s="14" t="s">
        <v>175</v>
      </c>
      <c r="AX270" s="14" t="s">
        <v>80</v>
      </c>
      <c r="AY270" s="264" t="s">
        <v>163</v>
      </c>
    </row>
    <row r="271" s="14" customFormat="1">
      <c r="A271" s="14"/>
      <c r="B271" s="254"/>
      <c r="C271" s="255"/>
      <c r="D271" s="245" t="s">
        <v>173</v>
      </c>
      <c r="E271" s="256" t="s">
        <v>35</v>
      </c>
      <c r="F271" s="257" t="s">
        <v>390</v>
      </c>
      <c r="G271" s="255"/>
      <c r="H271" s="258">
        <v>26.594999999999999</v>
      </c>
      <c r="I271" s="259"/>
      <c r="J271" s="255"/>
      <c r="K271" s="255"/>
      <c r="L271" s="260"/>
      <c r="M271" s="261"/>
      <c r="N271" s="262"/>
      <c r="O271" s="262"/>
      <c r="P271" s="262"/>
      <c r="Q271" s="262"/>
      <c r="R271" s="262"/>
      <c r="S271" s="262"/>
      <c r="T271" s="263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4" t="s">
        <v>173</v>
      </c>
      <c r="AU271" s="264" t="s">
        <v>88</v>
      </c>
      <c r="AV271" s="14" t="s">
        <v>88</v>
      </c>
      <c r="AW271" s="14" t="s">
        <v>175</v>
      </c>
      <c r="AX271" s="14" t="s">
        <v>80</v>
      </c>
      <c r="AY271" s="264" t="s">
        <v>163</v>
      </c>
    </row>
    <row r="272" s="13" customFormat="1">
      <c r="A272" s="13"/>
      <c r="B272" s="243"/>
      <c r="C272" s="244"/>
      <c r="D272" s="245" t="s">
        <v>173</v>
      </c>
      <c r="E272" s="246" t="s">
        <v>35</v>
      </c>
      <c r="F272" s="247" t="s">
        <v>391</v>
      </c>
      <c r="G272" s="244"/>
      <c r="H272" s="246" t="s">
        <v>35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173</v>
      </c>
      <c r="AU272" s="253" t="s">
        <v>88</v>
      </c>
      <c r="AV272" s="13" t="s">
        <v>23</v>
      </c>
      <c r="AW272" s="13" t="s">
        <v>175</v>
      </c>
      <c r="AX272" s="13" t="s">
        <v>80</v>
      </c>
      <c r="AY272" s="253" t="s">
        <v>163</v>
      </c>
    </row>
    <row r="273" s="13" customFormat="1">
      <c r="A273" s="13"/>
      <c r="B273" s="243"/>
      <c r="C273" s="244"/>
      <c r="D273" s="245" t="s">
        <v>173</v>
      </c>
      <c r="E273" s="246" t="s">
        <v>35</v>
      </c>
      <c r="F273" s="247" t="s">
        <v>392</v>
      </c>
      <c r="G273" s="244"/>
      <c r="H273" s="246" t="s">
        <v>35</v>
      </c>
      <c r="I273" s="248"/>
      <c r="J273" s="244"/>
      <c r="K273" s="244"/>
      <c r="L273" s="249"/>
      <c r="M273" s="250"/>
      <c r="N273" s="251"/>
      <c r="O273" s="251"/>
      <c r="P273" s="251"/>
      <c r="Q273" s="251"/>
      <c r="R273" s="251"/>
      <c r="S273" s="251"/>
      <c r="T273" s="252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53" t="s">
        <v>173</v>
      </c>
      <c r="AU273" s="253" t="s">
        <v>88</v>
      </c>
      <c r="AV273" s="13" t="s">
        <v>23</v>
      </c>
      <c r="AW273" s="13" t="s">
        <v>175</v>
      </c>
      <c r="AX273" s="13" t="s">
        <v>80</v>
      </c>
      <c r="AY273" s="253" t="s">
        <v>163</v>
      </c>
    </row>
    <row r="274" s="14" customFormat="1">
      <c r="A274" s="14"/>
      <c r="B274" s="254"/>
      <c r="C274" s="255"/>
      <c r="D274" s="245" t="s">
        <v>173</v>
      </c>
      <c r="E274" s="256" t="s">
        <v>35</v>
      </c>
      <c r="F274" s="257" t="s">
        <v>393</v>
      </c>
      <c r="G274" s="255"/>
      <c r="H274" s="258">
        <v>-23.98968</v>
      </c>
      <c r="I274" s="259"/>
      <c r="J274" s="255"/>
      <c r="K274" s="255"/>
      <c r="L274" s="260"/>
      <c r="M274" s="261"/>
      <c r="N274" s="262"/>
      <c r="O274" s="262"/>
      <c r="P274" s="262"/>
      <c r="Q274" s="262"/>
      <c r="R274" s="262"/>
      <c r="S274" s="262"/>
      <c r="T274" s="263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4" t="s">
        <v>173</v>
      </c>
      <c r="AU274" s="264" t="s">
        <v>88</v>
      </c>
      <c r="AV274" s="14" t="s">
        <v>88</v>
      </c>
      <c r="AW274" s="14" t="s">
        <v>175</v>
      </c>
      <c r="AX274" s="14" t="s">
        <v>80</v>
      </c>
      <c r="AY274" s="264" t="s">
        <v>163</v>
      </c>
    </row>
    <row r="275" s="14" customFormat="1">
      <c r="A275" s="14"/>
      <c r="B275" s="254"/>
      <c r="C275" s="255"/>
      <c r="D275" s="245" t="s">
        <v>173</v>
      </c>
      <c r="E275" s="256" t="s">
        <v>35</v>
      </c>
      <c r="F275" s="257" t="s">
        <v>394</v>
      </c>
      <c r="G275" s="255"/>
      <c r="H275" s="258">
        <v>-10.904400000000001</v>
      </c>
      <c r="I275" s="259"/>
      <c r="J275" s="255"/>
      <c r="K275" s="255"/>
      <c r="L275" s="260"/>
      <c r="M275" s="261"/>
      <c r="N275" s="262"/>
      <c r="O275" s="262"/>
      <c r="P275" s="262"/>
      <c r="Q275" s="262"/>
      <c r="R275" s="262"/>
      <c r="S275" s="262"/>
      <c r="T275" s="263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4" t="s">
        <v>173</v>
      </c>
      <c r="AU275" s="264" t="s">
        <v>88</v>
      </c>
      <c r="AV275" s="14" t="s">
        <v>88</v>
      </c>
      <c r="AW275" s="14" t="s">
        <v>175</v>
      </c>
      <c r="AX275" s="14" t="s">
        <v>80</v>
      </c>
      <c r="AY275" s="264" t="s">
        <v>163</v>
      </c>
    </row>
    <row r="276" s="14" customFormat="1">
      <c r="A276" s="14"/>
      <c r="B276" s="254"/>
      <c r="C276" s="255"/>
      <c r="D276" s="245" t="s">
        <v>173</v>
      </c>
      <c r="E276" s="256" t="s">
        <v>35</v>
      </c>
      <c r="F276" s="257" t="s">
        <v>395</v>
      </c>
      <c r="G276" s="255"/>
      <c r="H276" s="258">
        <v>-2.1808800000000002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173</v>
      </c>
      <c r="AU276" s="264" t="s">
        <v>88</v>
      </c>
      <c r="AV276" s="14" t="s">
        <v>88</v>
      </c>
      <c r="AW276" s="14" t="s">
        <v>175</v>
      </c>
      <c r="AX276" s="14" t="s">
        <v>80</v>
      </c>
      <c r="AY276" s="264" t="s">
        <v>163</v>
      </c>
    </row>
    <row r="277" s="14" customFormat="1">
      <c r="A277" s="14"/>
      <c r="B277" s="254"/>
      <c r="C277" s="255"/>
      <c r="D277" s="245" t="s">
        <v>173</v>
      </c>
      <c r="E277" s="256" t="s">
        <v>35</v>
      </c>
      <c r="F277" s="257" t="s">
        <v>396</v>
      </c>
      <c r="G277" s="255"/>
      <c r="H277" s="258">
        <v>-3.0575999999999999</v>
      </c>
      <c r="I277" s="259"/>
      <c r="J277" s="255"/>
      <c r="K277" s="255"/>
      <c r="L277" s="260"/>
      <c r="M277" s="261"/>
      <c r="N277" s="262"/>
      <c r="O277" s="262"/>
      <c r="P277" s="262"/>
      <c r="Q277" s="262"/>
      <c r="R277" s="262"/>
      <c r="S277" s="262"/>
      <c r="T277" s="263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4" t="s">
        <v>173</v>
      </c>
      <c r="AU277" s="264" t="s">
        <v>88</v>
      </c>
      <c r="AV277" s="14" t="s">
        <v>88</v>
      </c>
      <c r="AW277" s="14" t="s">
        <v>175</v>
      </c>
      <c r="AX277" s="14" t="s">
        <v>80</v>
      </c>
      <c r="AY277" s="264" t="s">
        <v>163</v>
      </c>
    </row>
    <row r="278" s="14" customFormat="1">
      <c r="A278" s="14"/>
      <c r="B278" s="254"/>
      <c r="C278" s="255"/>
      <c r="D278" s="245" t="s">
        <v>173</v>
      </c>
      <c r="E278" s="256" t="s">
        <v>35</v>
      </c>
      <c r="F278" s="257" t="s">
        <v>397</v>
      </c>
      <c r="G278" s="255"/>
      <c r="H278" s="258">
        <v>-8.4084000000000003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173</v>
      </c>
      <c r="AU278" s="264" t="s">
        <v>88</v>
      </c>
      <c r="AV278" s="14" t="s">
        <v>88</v>
      </c>
      <c r="AW278" s="14" t="s">
        <v>175</v>
      </c>
      <c r="AX278" s="14" t="s">
        <v>80</v>
      </c>
      <c r="AY278" s="264" t="s">
        <v>163</v>
      </c>
    </row>
    <row r="279" s="13" customFormat="1">
      <c r="A279" s="13"/>
      <c r="B279" s="243"/>
      <c r="C279" s="244"/>
      <c r="D279" s="245" t="s">
        <v>173</v>
      </c>
      <c r="E279" s="246" t="s">
        <v>35</v>
      </c>
      <c r="F279" s="247" t="s">
        <v>398</v>
      </c>
      <c r="G279" s="244"/>
      <c r="H279" s="246" t="s">
        <v>35</v>
      </c>
      <c r="I279" s="248"/>
      <c r="J279" s="244"/>
      <c r="K279" s="244"/>
      <c r="L279" s="249"/>
      <c r="M279" s="250"/>
      <c r="N279" s="251"/>
      <c r="O279" s="251"/>
      <c r="P279" s="251"/>
      <c r="Q279" s="251"/>
      <c r="R279" s="251"/>
      <c r="S279" s="251"/>
      <c r="T279" s="252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3" t="s">
        <v>173</v>
      </c>
      <c r="AU279" s="253" t="s">
        <v>88</v>
      </c>
      <c r="AV279" s="13" t="s">
        <v>23</v>
      </c>
      <c r="AW279" s="13" t="s">
        <v>175</v>
      </c>
      <c r="AX279" s="13" t="s">
        <v>80</v>
      </c>
      <c r="AY279" s="253" t="s">
        <v>163</v>
      </c>
    </row>
    <row r="280" s="14" customFormat="1">
      <c r="A280" s="14"/>
      <c r="B280" s="254"/>
      <c r="C280" s="255"/>
      <c r="D280" s="245" t="s">
        <v>173</v>
      </c>
      <c r="E280" s="256" t="s">
        <v>35</v>
      </c>
      <c r="F280" s="257" t="s">
        <v>299</v>
      </c>
      <c r="G280" s="255"/>
      <c r="H280" s="258">
        <v>1.0904400000000001</v>
      </c>
      <c r="I280" s="259"/>
      <c r="J280" s="255"/>
      <c r="K280" s="255"/>
      <c r="L280" s="260"/>
      <c r="M280" s="261"/>
      <c r="N280" s="262"/>
      <c r="O280" s="262"/>
      <c r="P280" s="262"/>
      <c r="Q280" s="262"/>
      <c r="R280" s="262"/>
      <c r="S280" s="262"/>
      <c r="T280" s="263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173</v>
      </c>
      <c r="AU280" s="264" t="s">
        <v>88</v>
      </c>
      <c r="AV280" s="14" t="s">
        <v>88</v>
      </c>
      <c r="AW280" s="14" t="s">
        <v>175</v>
      </c>
      <c r="AX280" s="14" t="s">
        <v>80</v>
      </c>
      <c r="AY280" s="264" t="s">
        <v>163</v>
      </c>
    </row>
    <row r="281" s="15" customFormat="1">
      <c r="A281" s="15"/>
      <c r="B281" s="265"/>
      <c r="C281" s="266"/>
      <c r="D281" s="245" t="s">
        <v>173</v>
      </c>
      <c r="E281" s="267" t="s">
        <v>35</v>
      </c>
      <c r="F281" s="268" t="s">
        <v>183</v>
      </c>
      <c r="G281" s="266"/>
      <c r="H281" s="269">
        <v>454.68448000000001</v>
      </c>
      <c r="I281" s="270"/>
      <c r="J281" s="266"/>
      <c r="K281" s="266"/>
      <c r="L281" s="271"/>
      <c r="M281" s="272"/>
      <c r="N281" s="273"/>
      <c r="O281" s="273"/>
      <c r="P281" s="273"/>
      <c r="Q281" s="273"/>
      <c r="R281" s="273"/>
      <c r="S281" s="273"/>
      <c r="T281" s="274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5" t="s">
        <v>173</v>
      </c>
      <c r="AU281" s="275" t="s">
        <v>88</v>
      </c>
      <c r="AV281" s="15" t="s">
        <v>171</v>
      </c>
      <c r="AW281" s="15" t="s">
        <v>175</v>
      </c>
      <c r="AX281" s="15" t="s">
        <v>23</v>
      </c>
      <c r="AY281" s="275" t="s">
        <v>163</v>
      </c>
    </row>
    <row r="282" s="2" customFormat="1" ht="24" customHeight="1">
      <c r="A282" s="41"/>
      <c r="B282" s="42"/>
      <c r="C282" s="276" t="s">
        <v>399</v>
      </c>
      <c r="D282" s="276" t="s">
        <v>195</v>
      </c>
      <c r="E282" s="277" t="s">
        <v>377</v>
      </c>
      <c r="F282" s="278" t="s">
        <v>378</v>
      </c>
      <c r="G282" s="279" t="s">
        <v>169</v>
      </c>
      <c r="H282" s="280">
        <v>463.77800000000002</v>
      </c>
      <c r="I282" s="281"/>
      <c r="J282" s="282">
        <f>ROUND(I282*H282,2)</f>
        <v>0</v>
      </c>
      <c r="K282" s="278" t="s">
        <v>170</v>
      </c>
      <c r="L282" s="283"/>
      <c r="M282" s="284" t="s">
        <v>35</v>
      </c>
      <c r="N282" s="285" t="s">
        <v>51</v>
      </c>
      <c r="O282" s="87"/>
      <c r="P282" s="239">
        <f>O282*H282</f>
        <v>0</v>
      </c>
      <c r="Q282" s="239">
        <v>0.0028800000000000002</v>
      </c>
      <c r="R282" s="239">
        <f>Q282*H282</f>
        <v>1.3356806400000001</v>
      </c>
      <c r="S282" s="239">
        <v>0</v>
      </c>
      <c r="T282" s="240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41" t="s">
        <v>363</v>
      </c>
      <c r="AT282" s="241" t="s">
        <v>195</v>
      </c>
      <c r="AU282" s="241" t="s">
        <v>88</v>
      </c>
      <c r="AY282" s="19" t="s">
        <v>163</v>
      </c>
      <c r="BE282" s="242">
        <f>IF(N282="základní",J282,0)</f>
        <v>0</v>
      </c>
      <c r="BF282" s="242">
        <f>IF(N282="snížená",J282,0)</f>
        <v>0</v>
      </c>
      <c r="BG282" s="242">
        <f>IF(N282="zákl. přenesená",J282,0)</f>
        <v>0</v>
      </c>
      <c r="BH282" s="242">
        <f>IF(N282="sníž. přenesená",J282,0)</f>
        <v>0</v>
      </c>
      <c r="BI282" s="242">
        <f>IF(N282="nulová",J282,0)</f>
        <v>0</v>
      </c>
      <c r="BJ282" s="19" t="s">
        <v>23</v>
      </c>
      <c r="BK282" s="242">
        <f>ROUND(I282*H282,2)</f>
        <v>0</v>
      </c>
      <c r="BL282" s="19" t="s">
        <v>275</v>
      </c>
      <c r="BM282" s="241" t="s">
        <v>400</v>
      </c>
    </row>
    <row r="283" s="13" customFormat="1">
      <c r="A283" s="13"/>
      <c r="B283" s="243"/>
      <c r="C283" s="244"/>
      <c r="D283" s="245" t="s">
        <v>173</v>
      </c>
      <c r="E283" s="246" t="s">
        <v>35</v>
      </c>
      <c r="F283" s="247" t="s">
        <v>380</v>
      </c>
      <c r="G283" s="244"/>
      <c r="H283" s="246" t="s">
        <v>35</v>
      </c>
      <c r="I283" s="248"/>
      <c r="J283" s="244"/>
      <c r="K283" s="244"/>
      <c r="L283" s="249"/>
      <c r="M283" s="250"/>
      <c r="N283" s="251"/>
      <c r="O283" s="251"/>
      <c r="P283" s="251"/>
      <c r="Q283" s="251"/>
      <c r="R283" s="251"/>
      <c r="S283" s="251"/>
      <c r="T283" s="25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3" t="s">
        <v>173</v>
      </c>
      <c r="AU283" s="253" t="s">
        <v>88</v>
      </c>
      <c r="AV283" s="13" t="s">
        <v>23</v>
      </c>
      <c r="AW283" s="13" t="s">
        <v>175</v>
      </c>
      <c r="AX283" s="13" t="s">
        <v>80</v>
      </c>
      <c r="AY283" s="253" t="s">
        <v>163</v>
      </c>
    </row>
    <row r="284" s="14" customFormat="1">
      <c r="A284" s="14"/>
      <c r="B284" s="254"/>
      <c r="C284" s="255"/>
      <c r="D284" s="245" t="s">
        <v>173</v>
      </c>
      <c r="E284" s="256" t="s">
        <v>35</v>
      </c>
      <c r="F284" s="257" t="s">
        <v>401</v>
      </c>
      <c r="G284" s="255"/>
      <c r="H284" s="258">
        <v>454.68400000000003</v>
      </c>
      <c r="I284" s="259"/>
      <c r="J284" s="255"/>
      <c r="K284" s="255"/>
      <c r="L284" s="260"/>
      <c r="M284" s="261"/>
      <c r="N284" s="262"/>
      <c r="O284" s="262"/>
      <c r="P284" s="262"/>
      <c r="Q284" s="262"/>
      <c r="R284" s="262"/>
      <c r="S284" s="262"/>
      <c r="T284" s="263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4" t="s">
        <v>173</v>
      </c>
      <c r="AU284" s="264" t="s">
        <v>88</v>
      </c>
      <c r="AV284" s="14" t="s">
        <v>88</v>
      </c>
      <c r="AW284" s="14" t="s">
        <v>175</v>
      </c>
      <c r="AX284" s="14" t="s">
        <v>23</v>
      </c>
      <c r="AY284" s="264" t="s">
        <v>163</v>
      </c>
    </row>
    <row r="285" s="14" customFormat="1">
      <c r="A285" s="14"/>
      <c r="B285" s="254"/>
      <c r="C285" s="255"/>
      <c r="D285" s="245" t="s">
        <v>173</v>
      </c>
      <c r="E285" s="255"/>
      <c r="F285" s="257" t="s">
        <v>402</v>
      </c>
      <c r="G285" s="255"/>
      <c r="H285" s="258">
        <v>463.77800000000002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4" t="s">
        <v>173</v>
      </c>
      <c r="AU285" s="264" t="s">
        <v>88</v>
      </c>
      <c r="AV285" s="14" t="s">
        <v>88</v>
      </c>
      <c r="AW285" s="14" t="s">
        <v>4</v>
      </c>
      <c r="AX285" s="14" t="s">
        <v>23</v>
      </c>
      <c r="AY285" s="264" t="s">
        <v>163</v>
      </c>
    </row>
    <row r="286" s="2" customFormat="1" ht="36" customHeight="1">
      <c r="A286" s="41"/>
      <c r="B286" s="42"/>
      <c r="C286" s="230" t="s">
        <v>403</v>
      </c>
      <c r="D286" s="230" t="s">
        <v>166</v>
      </c>
      <c r="E286" s="231" t="s">
        <v>404</v>
      </c>
      <c r="F286" s="232" t="s">
        <v>405</v>
      </c>
      <c r="G286" s="233" t="s">
        <v>169</v>
      </c>
      <c r="H286" s="234">
        <v>447.31400000000002</v>
      </c>
      <c r="I286" s="235"/>
      <c r="J286" s="236">
        <f>ROUND(I286*H286,2)</f>
        <v>0</v>
      </c>
      <c r="K286" s="232" t="s">
        <v>170</v>
      </c>
      <c r="L286" s="47"/>
      <c r="M286" s="237" t="s">
        <v>35</v>
      </c>
      <c r="N286" s="238" t="s">
        <v>51</v>
      </c>
      <c r="O286" s="87"/>
      <c r="P286" s="239">
        <f>O286*H286</f>
        <v>0</v>
      </c>
      <c r="Q286" s="239">
        <v>0</v>
      </c>
      <c r="R286" s="239">
        <f>Q286*H286</f>
        <v>0</v>
      </c>
      <c r="S286" s="239">
        <v>0</v>
      </c>
      <c r="T286" s="240">
        <f>S286*H286</f>
        <v>0</v>
      </c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R286" s="241" t="s">
        <v>275</v>
      </c>
      <c r="AT286" s="241" t="s">
        <v>166</v>
      </c>
      <c r="AU286" s="241" t="s">
        <v>88</v>
      </c>
      <c r="AY286" s="19" t="s">
        <v>163</v>
      </c>
      <c r="BE286" s="242">
        <f>IF(N286="základní",J286,0)</f>
        <v>0</v>
      </c>
      <c r="BF286" s="242">
        <f>IF(N286="snížená",J286,0)</f>
        <v>0</v>
      </c>
      <c r="BG286" s="242">
        <f>IF(N286="zákl. přenesená",J286,0)</f>
        <v>0</v>
      </c>
      <c r="BH286" s="242">
        <f>IF(N286="sníž. přenesená",J286,0)</f>
        <v>0</v>
      </c>
      <c r="BI286" s="242">
        <f>IF(N286="nulová",J286,0)</f>
        <v>0</v>
      </c>
      <c r="BJ286" s="19" t="s">
        <v>23</v>
      </c>
      <c r="BK286" s="242">
        <f>ROUND(I286*H286,2)</f>
        <v>0</v>
      </c>
      <c r="BL286" s="19" t="s">
        <v>275</v>
      </c>
      <c r="BM286" s="241" t="s">
        <v>406</v>
      </c>
    </row>
    <row r="287" s="13" customFormat="1">
      <c r="A287" s="13"/>
      <c r="B287" s="243"/>
      <c r="C287" s="244"/>
      <c r="D287" s="245" t="s">
        <v>173</v>
      </c>
      <c r="E287" s="246" t="s">
        <v>35</v>
      </c>
      <c r="F287" s="247" t="s">
        <v>386</v>
      </c>
      <c r="G287" s="244"/>
      <c r="H287" s="246" t="s">
        <v>35</v>
      </c>
      <c r="I287" s="248"/>
      <c r="J287" s="244"/>
      <c r="K287" s="244"/>
      <c r="L287" s="249"/>
      <c r="M287" s="250"/>
      <c r="N287" s="251"/>
      <c r="O287" s="251"/>
      <c r="P287" s="251"/>
      <c r="Q287" s="251"/>
      <c r="R287" s="251"/>
      <c r="S287" s="251"/>
      <c r="T287" s="25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3" t="s">
        <v>173</v>
      </c>
      <c r="AU287" s="253" t="s">
        <v>88</v>
      </c>
      <c r="AV287" s="13" t="s">
        <v>23</v>
      </c>
      <c r="AW287" s="13" t="s">
        <v>175</v>
      </c>
      <c r="AX287" s="13" t="s">
        <v>80</v>
      </c>
      <c r="AY287" s="253" t="s">
        <v>163</v>
      </c>
    </row>
    <row r="288" s="13" customFormat="1">
      <c r="A288" s="13"/>
      <c r="B288" s="243"/>
      <c r="C288" s="244"/>
      <c r="D288" s="245" t="s">
        <v>173</v>
      </c>
      <c r="E288" s="246" t="s">
        <v>35</v>
      </c>
      <c r="F288" s="247" t="s">
        <v>407</v>
      </c>
      <c r="G288" s="244"/>
      <c r="H288" s="246" t="s">
        <v>35</v>
      </c>
      <c r="I288" s="248"/>
      <c r="J288" s="244"/>
      <c r="K288" s="244"/>
      <c r="L288" s="249"/>
      <c r="M288" s="250"/>
      <c r="N288" s="251"/>
      <c r="O288" s="251"/>
      <c r="P288" s="251"/>
      <c r="Q288" s="251"/>
      <c r="R288" s="251"/>
      <c r="S288" s="251"/>
      <c r="T288" s="25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3" t="s">
        <v>173</v>
      </c>
      <c r="AU288" s="253" t="s">
        <v>88</v>
      </c>
      <c r="AV288" s="13" t="s">
        <v>23</v>
      </c>
      <c r="AW288" s="13" t="s">
        <v>175</v>
      </c>
      <c r="AX288" s="13" t="s">
        <v>80</v>
      </c>
      <c r="AY288" s="253" t="s">
        <v>163</v>
      </c>
    </row>
    <row r="289" s="14" customFormat="1">
      <c r="A289" s="14"/>
      <c r="B289" s="254"/>
      <c r="C289" s="255"/>
      <c r="D289" s="245" t="s">
        <v>173</v>
      </c>
      <c r="E289" s="256" t="s">
        <v>35</v>
      </c>
      <c r="F289" s="257" t="s">
        <v>408</v>
      </c>
      <c r="G289" s="255"/>
      <c r="H289" s="258">
        <v>483.56</v>
      </c>
      <c r="I289" s="259"/>
      <c r="J289" s="255"/>
      <c r="K289" s="255"/>
      <c r="L289" s="260"/>
      <c r="M289" s="261"/>
      <c r="N289" s="262"/>
      <c r="O289" s="262"/>
      <c r="P289" s="262"/>
      <c r="Q289" s="262"/>
      <c r="R289" s="262"/>
      <c r="S289" s="262"/>
      <c r="T289" s="263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4" t="s">
        <v>173</v>
      </c>
      <c r="AU289" s="264" t="s">
        <v>88</v>
      </c>
      <c r="AV289" s="14" t="s">
        <v>88</v>
      </c>
      <c r="AW289" s="14" t="s">
        <v>175</v>
      </c>
      <c r="AX289" s="14" t="s">
        <v>80</v>
      </c>
      <c r="AY289" s="264" t="s">
        <v>163</v>
      </c>
    </row>
    <row r="290" s="14" customFormat="1">
      <c r="A290" s="14"/>
      <c r="B290" s="254"/>
      <c r="C290" s="255"/>
      <c r="D290" s="245" t="s">
        <v>173</v>
      </c>
      <c r="E290" s="256" t="s">
        <v>35</v>
      </c>
      <c r="F290" s="257" t="s">
        <v>389</v>
      </c>
      <c r="G290" s="255"/>
      <c r="H290" s="258">
        <v>-14.300000000000001</v>
      </c>
      <c r="I290" s="259"/>
      <c r="J290" s="255"/>
      <c r="K290" s="255"/>
      <c r="L290" s="260"/>
      <c r="M290" s="261"/>
      <c r="N290" s="262"/>
      <c r="O290" s="262"/>
      <c r="P290" s="262"/>
      <c r="Q290" s="262"/>
      <c r="R290" s="262"/>
      <c r="S290" s="262"/>
      <c r="T290" s="263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4" t="s">
        <v>173</v>
      </c>
      <c r="AU290" s="264" t="s">
        <v>88</v>
      </c>
      <c r="AV290" s="14" t="s">
        <v>88</v>
      </c>
      <c r="AW290" s="14" t="s">
        <v>175</v>
      </c>
      <c r="AX290" s="14" t="s">
        <v>80</v>
      </c>
      <c r="AY290" s="264" t="s">
        <v>163</v>
      </c>
    </row>
    <row r="291" s="14" customFormat="1">
      <c r="A291" s="14"/>
      <c r="B291" s="254"/>
      <c r="C291" s="255"/>
      <c r="D291" s="245" t="s">
        <v>173</v>
      </c>
      <c r="E291" s="256" t="s">
        <v>35</v>
      </c>
      <c r="F291" s="257" t="s">
        <v>390</v>
      </c>
      <c r="G291" s="255"/>
      <c r="H291" s="258">
        <v>26.594999999999999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4" t="s">
        <v>173</v>
      </c>
      <c r="AU291" s="264" t="s">
        <v>88</v>
      </c>
      <c r="AV291" s="14" t="s">
        <v>88</v>
      </c>
      <c r="AW291" s="14" t="s">
        <v>175</v>
      </c>
      <c r="AX291" s="14" t="s">
        <v>80</v>
      </c>
      <c r="AY291" s="264" t="s">
        <v>163</v>
      </c>
    </row>
    <row r="292" s="13" customFormat="1">
      <c r="A292" s="13"/>
      <c r="B292" s="243"/>
      <c r="C292" s="244"/>
      <c r="D292" s="245" t="s">
        <v>173</v>
      </c>
      <c r="E292" s="246" t="s">
        <v>35</v>
      </c>
      <c r="F292" s="247" t="s">
        <v>391</v>
      </c>
      <c r="G292" s="244"/>
      <c r="H292" s="246" t="s">
        <v>35</v>
      </c>
      <c r="I292" s="248"/>
      <c r="J292" s="244"/>
      <c r="K292" s="244"/>
      <c r="L292" s="249"/>
      <c r="M292" s="250"/>
      <c r="N292" s="251"/>
      <c r="O292" s="251"/>
      <c r="P292" s="251"/>
      <c r="Q292" s="251"/>
      <c r="R292" s="251"/>
      <c r="S292" s="251"/>
      <c r="T292" s="252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3" t="s">
        <v>173</v>
      </c>
      <c r="AU292" s="253" t="s">
        <v>88</v>
      </c>
      <c r="AV292" s="13" t="s">
        <v>23</v>
      </c>
      <c r="AW292" s="13" t="s">
        <v>175</v>
      </c>
      <c r="AX292" s="13" t="s">
        <v>80</v>
      </c>
      <c r="AY292" s="253" t="s">
        <v>163</v>
      </c>
    </row>
    <row r="293" s="13" customFormat="1">
      <c r="A293" s="13"/>
      <c r="B293" s="243"/>
      <c r="C293" s="244"/>
      <c r="D293" s="245" t="s">
        <v>173</v>
      </c>
      <c r="E293" s="246" t="s">
        <v>35</v>
      </c>
      <c r="F293" s="247" t="s">
        <v>392</v>
      </c>
      <c r="G293" s="244"/>
      <c r="H293" s="246" t="s">
        <v>35</v>
      </c>
      <c r="I293" s="248"/>
      <c r="J293" s="244"/>
      <c r="K293" s="244"/>
      <c r="L293" s="249"/>
      <c r="M293" s="250"/>
      <c r="N293" s="251"/>
      <c r="O293" s="251"/>
      <c r="P293" s="251"/>
      <c r="Q293" s="251"/>
      <c r="R293" s="251"/>
      <c r="S293" s="251"/>
      <c r="T293" s="252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3" t="s">
        <v>173</v>
      </c>
      <c r="AU293" s="253" t="s">
        <v>88</v>
      </c>
      <c r="AV293" s="13" t="s">
        <v>23</v>
      </c>
      <c r="AW293" s="13" t="s">
        <v>175</v>
      </c>
      <c r="AX293" s="13" t="s">
        <v>80</v>
      </c>
      <c r="AY293" s="253" t="s">
        <v>163</v>
      </c>
    </row>
    <row r="294" s="14" customFormat="1">
      <c r="A294" s="14"/>
      <c r="B294" s="254"/>
      <c r="C294" s="255"/>
      <c r="D294" s="245" t="s">
        <v>173</v>
      </c>
      <c r="E294" s="256" t="s">
        <v>35</v>
      </c>
      <c r="F294" s="257" t="s">
        <v>393</v>
      </c>
      <c r="G294" s="255"/>
      <c r="H294" s="258">
        <v>-23.98968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173</v>
      </c>
      <c r="AU294" s="264" t="s">
        <v>88</v>
      </c>
      <c r="AV294" s="14" t="s">
        <v>88</v>
      </c>
      <c r="AW294" s="14" t="s">
        <v>175</v>
      </c>
      <c r="AX294" s="14" t="s">
        <v>80</v>
      </c>
      <c r="AY294" s="264" t="s">
        <v>163</v>
      </c>
    </row>
    <row r="295" s="14" customFormat="1">
      <c r="A295" s="14"/>
      <c r="B295" s="254"/>
      <c r="C295" s="255"/>
      <c r="D295" s="245" t="s">
        <v>173</v>
      </c>
      <c r="E295" s="256" t="s">
        <v>35</v>
      </c>
      <c r="F295" s="257" t="s">
        <v>394</v>
      </c>
      <c r="G295" s="255"/>
      <c r="H295" s="258">
        <v>-10.904400000000001</v>
      </c>
      <c r="I295" s="259"/>
      <c r="J295" s="255"/>
      <c r="K295" s="255"/>
      <c r="L295" s="260"/>
      <c r="M295" s="261"/>
      <c r="N295" s="262"/>
      <c r="O295" s="262"/>
      <c r="P295" s="262"/>
      <c r="Q295" s="262"/>
      <c r="R295" s="262"/>
      <c r="S295" s="262"/>
      <c r="T295" s="263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4" t="s">
        <v>173</v>
      </c>
      <c r="AU295" s="264" t="s">
        <v>88</v>
      </c>
      <c r="AV295" s="14" t="s">
        <v>88</v>
      </c>
      <c r="AW295" s="14" t="s">
        <v>175</v>
      </c>
      <c r="AX295" s="14" t="s">
        <v>80</v>
      </c>
      <c r="AY295" s="264" t="s">
        <v>163</v>
      </c>
    </row>
    <row r="296" s="14" customFormat="1">
      <c r="A296" s="14"/>
      <c r="B296" s="254"/>
      <c r="C296" s="255"/>
      <c r="D296" s="245" t="s">
        <v>173</v>
      </c>
      <c r="E296" s="256" t="s">
        <v>35</v>
      </c>
      <c r="F296" s="257" t="s">
        <v>395</v>
      </c>
      <c r="G296" s="255"/>
      <c r="H296" s="258">
        <v>-2.1808800000000002</v>
      </c>
      <c r="I296" s="259"/>
      <c r="J296" s="255"/>
      <c r="K296" s="255"/>
      <c r="L296" s="260"/>
      <c r="M296" s="261"/>
      <c r="N296" s="262"/>
      <c r="O296" s="262"/>
      <c r="P296" s="262"/>
      <c r="Q296" s="262"/>
      <c r="R296" s="262"/>
      <c r="S296" s="262"/>
      <c r="T296" s="263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4" t="s">
        <v>173</v>
      </c>
      <c r="AU296" s="264" t="s">
        <v>88</v>
      </c>
      <c r="AV296" s="14" t="s">
        <v>88</v>
      </c>
      <c r="AW296" s="14" t="s">
        <v>175</v>
      </c>
      <c r="AX296" s="14" t="s">
        <v>80</v>
      </c>
      <c r="AY296" s="264" t="s">
        <v>163</v>
      </c>
    </row>
    <row r="297" s="14" customFormat="1">
      <c r="A297" s="14"/>
      <c r="B297" s="254"/>
      <c r="C297" s="255"/>
      <c r="D297" s="245" t="s">
        <v>173</v>
      </c>
      <c r="E297" s="256" t="s">
        <v>35</v>
      </c>
      <c r="F297" s="257" t="s">
        <v>396</v>
      </c>
      <c r="G297" s="255"/>
      <c r="H297" s="258">
        <v>-3.0575999999999999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173</v>
      </c>
      <c r="AU297" s="264" t="s">
        <v>88</v>
      </c>
      <c r="AV297" s="14" t="s">
        <v>88</v>
      </c>
      <c r="AW297" s="14" t="s">
        <v>175</v>
      </c>
      <c r="AX297" s="14" t="s">
        <v>80</v>
      </c>
      <c r="AY297" s="264" t="s">
        <v>163</v>
      </c>
    </row>
    <row r="298" s="14" customFormat="1">
      <c r="A298" s="14"/>
      <c r="B298" s="254"/>
      <c r="C298" s="255"/>
      <c r="D298" s="245" t="s">
        <v>173</v>
      </c>
      <c r="E298" s="256" t="s">
        <v>35</v>
      </c>
      <c r="F298" s="257" t="s">
        <v>397</v>
      </c>
      <c r="G298" s="255"/>
      <c r="H298" s="258">
        <v>-8.4084000000000003</v>
      </c>
      <c r="I298" s="259"/>
      <c r="J298" s="255"/>
      <c r="K298" s="255"/>
      <c r="L298" s="260"/>
      <c r="M298" s="261"/>
      <c r="N298" s="262"/>
      <c r="O298" s="262"/>
      <c r="P298" s="262"/>
      <c r="Q298" s="262"/>
      <c r="R298" s="262"/>
      <c r="S298" s="262"/>
      <c r="T298" s="263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4" t="s">
        <v>173</v>
      </c>
      <c r="AU298" s="264" t="s">
        <v>88</v>
      </c>
      <c r="AV298" s="14" t="s">
        <v>88</v>
      </c>
      <c r="AW298" s="14" t="s">
        <v>175</v>
      </c>
      <c r="AX298" s="14" t="s">
        <v>80</v>
      </c>
      <c r="AY298" s="264" t="s">
        <v>163</v>
      </c>
    </row>
    <row r="299" s="15" customFormat="1">
      <c r="A299" s="15"/>
      <c r="B299" s="265"/>
      <c r="C299" s="266"/>
      <c r="D299" s="245" t="s">
        <v>173</v>
      </c>
      <c r="E299" s="267" t="s">
        <v>35</v>
      </c>
      <c r="F299" s="268" t="s">
        <v>183</v>
      </c>
      <c r="G299" s="266"/>
      <c r="H299" s="269">
        <v>447.31403999999998</v>
      </c>
      <c r="I299" s="270"/>
      <c r="J299" s="266"/>
      <c r="K299" s="266"/>
      <c r="L299" s="271"/>
      <c r="M299" s="272"/>
      <c r="N299" s="273"/>
      <c r="O299" s="273"/>
      <c r="P299" s="273"/>
      <c r="Q299" s="273"/>
      <c r="R299" s="273"/>
      <c r="S299" s="273"/>
      <c r="T299" s="274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75" t="s">
        <v>173</v>
      </c>
      <c r="AU299" s="275" t="s">
        <v>88</v>
      </c>
      <c r="AV299" s="15" t="s">
        <v>171</v>
      </c>
      <c r="AW299" s="15" t="s">
        <v>175</v>
      </c>
      <c r="AX299" s="15" t="s">
        <v>23</v>
      </c>
      <c r="AY299" s="275" t="s">
        <v>163</v>
      </c>
    </row>
    <row r="300" s="2" customFormat="1" ht="24" customHeight="1">
      <c r="A300" s="41"/>
      <c r="B300" s="42"/>
      <c r="C300" s="276" t="s">
        <v>409</v>
      </c>
      <c r="D300" s="276" t="s">
        <v>195</v>
      </c>
      <c r="E300" s="277" t="s">
        <v>410</v>
      </c>
      <c r="F300" s="278" t="s">
        <v>411</v>
      </c>
      <c r="G300" s="279" t="s">
        <v>169</v>
      </c>
      <c r="H300" s="280">
        <v>456.25999999999999</v>
      </c>
      <c r="I300" s="281"/>
      <c r="J300" s="282">
        <f>ROUND(I300*H300,2)</f>
        <v>0</v>
      </c>
      <c r="K300" s="278" t="s">
        <v>170</v>
      </c>
      <c r="L300" s="283"/>
      <c r="M300" s="284" t="s">
        <v>35</v>
      </c>
      <c r="N300" s="285" t="s">
        <v>51</v>
      </c>
      <c r="O300" s="87"/>
      <c r="P300" s="239">
        <f>O300*H300</f>
        <v>0</v>
      </c>
      <c r="Q300" s="239">
        <v>0.0015</v>
      </c>
      <c r="R300" s="239">
        <f>Q300*H300</f>
        <v>0.68439000000000005</v>
      </c>
      <c r="S300" s="239">
        <v>0</v>
      </c>
      <c r="T300" s="240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41" t="s">
        <v>363</v>
      </c>
      <c r="AT300" s="241" t="s">
        <v>195</v>
      </c>
      <c r="AU300" s="241" t="s">
        <v>88</v>
      </c>
      <c r="AY300" s="19" t="s">
        <v>163</v>
      </c>
      <c r="BE300" s="242">
        <f>IF(N300="základní",J300,0)</f>
        <v>0</v>
      </c>
      <c r="BF300" s="242">
        <f>IF(N300="snížená",J300,0)</f>
        <v>0</v>
      </c>
      <c r="BG300" s="242">
        <f>IF(N300="zákl. přenesená",J300,0)</f>
        <v>0</v>
      </c>
      <c r="BH300" s="242">
        <f>IF(N300="sníž. přenesená",J300,0)</f>
        <v>0</v>
      </c>
      <c r="BI300" s="242">
        <f>IF(N300="nulová",J300,0)</f>
        <v>0</v>
      </c>
      <c r="BJ300" s="19" t="s">
        <v>23</v>
      </c>
      <c r="BK300" s="242">
        <f>ROUND(I300*H300,2)</f>
        <v>0</v>
      </c>
      <c r="BL300" s="19" t="s">
        <v>275</v>
      </c>
      <c r="BM300" s="241" t="s">
        <v>412</v>
      </c>
    </row>
    <row r="301" s="13" customFormat="1">
      <c r="A301" s="13"/>
      <c r="B301" s="243"/>
      <c r="C301" s="244"/>
      <c r="D301" s="245" t="s">
        <v>173</v>
      </c>
      <c r="E301" s="246" t="s">
        <v>35</v>
      </c>
      <c r="F301" s="247" t="s">
        <v>386</v>
      </c>
      <c r="G301" s="244"/>
      <c r="H301" s="246" t="s">
        <v>35</v>
      </c>
      <c r="I301" s="248"/>
      <c r="J301" s="244"/>
      <c r="K301" s="244"/>
      <c r="L301" s="249"/>
      <c r="M301" s="250"/>
      <c r="N301" s="251"/>
      <c r="O301" s="251"/>
      <c r="P301" s="251"/>
      <c r="Q301" s="251"/>
      <c r="R301" s="251"/>
      <c r="S301" s="251"/>
      <c r="T301" s="25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3" t="s">
        <v>173</v>
      </c>
      <c r="AU301" s="253" t="s">
        <v>88</v>
      </c>
      <c r="AV301" s="13" t="s">
        <v>23</v>
      </c>
      <c r="AW301" s="13" t="s">
        <v>175</v>
      </c>
      <c r="AX301" s="13" t="s">
        <v>80</v>
      </c>
      <c r="AY301" s="253" t="s">
        <v>163</v>
      </c>
    </row>
    <row r="302" s="13" customFormat="1">
      <c r="A302" s="13"/>
      <c r="B302" s="243"/>
      <c r="C302" s="244"/>
      <c r="D302" s="245" t="s">
        <v>173</v>
      </c>
      <c r="E302" s="246" t="s">
        <v>35</v>
      </c>
      <c r="F302" s="247" t="s">
        <v>407</v>
      </c>
      <c r="G302" s="244"/>
      <c r="H302" s="246" t="s">
        <v>35</v>
      </c>
      <c r="I302" s="248"/>
      <c r="J302" s="244"/>
      <c r="K302" s="244"/>
      <c r="L302" s="249"/>
      <c r="M302" s="250"/>
      <c r="N302" s="251"/>
      <c r="O302" s="251"/>
      <c r="P302" s="251"/>
      <c r="Q302" s="251"/>
      <c r="R302" s="251"/>
      <c r="S302" s="251"/>
      <c r="T302" s="252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3" t="s">
        <v>173</v>
      </c>
      <c r="AU302" s="253" t="s">
        <v>88</v>
      </c>
      <c r="AV302" s="13" t="s">
        <v>23</v>
      </c>
      <c r="AW302" s="13" t="s">
        <v>175</v>
      </c>
      <c r="AX302" s="13" t="s">
        <v>80</v>
      </c>
      <c r="AY302" s="253" t="s">
        <v>163</v>
      </c>
    </row>
    <row r="303" s="14" customFormat="1">
      <c r="A303" s="14"/>
      <c r="B303" s="254"/>
      <c r="C303" s="255"/>
      <c r="D303" s="245" t="s">
        <v>173</v>
      </c>
      <c r="E303" s="256" t="s">
        <v>35</v>
      </c>
      <c r="F303" s="257" t="s">
        <v>408</v>
      </c>
      <c r="G303" s="255"/>
      <c r="H303" s="258">
        <v>483.56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173</v>
      </c>
      <c r="AU303" s="264" t="s">
        <v>88</v>
      </c>
      <c r="AV303" s="14" t="s">
        <v>88</v>
      </c>
      <c r="AW303" s="14" t="s">
        <v>175</v>
      </c>
      <c r="AX303" s="14" t="s">
        <v>80</v>
      </c>
      <c r="AY303" s="264" t="s">
        <v>163</v>
      </c>
    </row>
    <row r="304" s="14" customFormat="1">
      <c r="A304" s="14"/>
      <c r="B304" s="254"/>
      <c r="C304" s="255"/>
      <c r="D304" s="245" t="s">
        <v>173</v>
      </c>
      <c r="E304" s="256" t="s">
        <v>35</v>
      </c>
      <c r="F304" s="257" t="s">
        <v>389</v>
      </c>
      <c r="G304" s="255"/>
      <c r="H304" s="258">
        <v>-14.300000000000001</v>
      </c>
      <c r="I304" s="259"/>
      <c r="J304" s="255"/>
      <c r="K304" s="255"/>
      <c r="L304" s="260"/>
      <c r="M304" s="261"/>
      <c r="N304" s="262"/>
      <c r="O304" s="262"/>
      <c r="P304" s="262"/>
      <c r="Q304" s="262"/>
      <c r="R304" s="262"/>
      <c r="S304" s="262"/>
      <c r="T304" s="263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4" t="s">
        <v>173</v>
      </c>
      <c r="AU304" s="264" t="s">
        <v>88</v>
      </c>
      <c r="AV304" s="14" t="s">
        <v>88</v>
      </c>
      <c r="AW304" s="14" t="s">
        <v>175</v>
      </c>
      <c r="AX304" s="14" t="s">
        <v>80</v>
      </c>
      <c r="AY304" s="264" t="s">
        <v>163</v>
      </c>
    </row>
    <row r="305" s="14" customFormat="1">
      <c r="A305" s="14"/>
      <c r="B305" s="254"/>
      <c r="C305" s="255"/>
      <c r="D305" s="245" t="s">
        <v>173</v>
      </c>
      <c r="E305" s="256" t="s">
        <v>35</v>
      </c>
      <c r="F305" s="257" t="s">
        <v>390</v>
      </c>
      <c r="G305" s="255"/>
      <c r="H305" s="258">
        <v>26.594999999999999</v>
      </c>
      <c r="I305" s="259"/>
      <c r="J305" s="255"/>
      <c r="K305" s="255"/>
      <c r="L305" s="260"/>
      <c r="M305" s="261"/>
      <c r="N305" s="262"/>
      <c r="O305" s="262"/>
      <c r="P305" s="262"/>
      <c r="Q305" s="262"/>
      <c r="R305" s="262"/>
      <c r="S305" s="262"/>
      <c r="T305" s="263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4" t="s">
        <v>173</v>
      </c>
      <c r="AU305" s="264" t="s">
        <v>88</v>
      </c>
      <c r="AV305" s="14" t="s">
        <v>88</v>
      </c>
      <c r="AW305" s="14" t="s">
        <v>175</v>
      </c>
      <c r="AX305" s="14" t="s">
        <v>80</v>
      </c>
      <c r="AY305" s="264" t="s">
        <v>163</v>
      </c>
    </row>
    <row r="306" s="13" customFormat="1">
      <c r="A306" s="13"/>
      <c r="B306" s="243"/>
      <c r="C306" s="244"/>
      <c r="D306" s="245" t="s">
        <v>173</v>
      </c>
      <c r="E306" s="246" t="s">
        <v>35</v>
      </c>
      <c r="F306" s="247" t="s">
        <v>391</v>
      </c>
      <c r="G306" s="244"/>
      <c r="H306" s="246" t="s">
        <v>35</v>
      </c>
      <c r="I306" s="248"/>
      <c r="J306" s="244"/>
      <c r="K306" s="244"/>
      <c r="L306" s="249"/>
      <c r="M306" s="250"/>
      <c r="N306" s="251"/>
      <c r="O306" s="251"/>
      <c r="P306" s="251"/>
      <c r="Q306" s="251"/>
      <c r="R306" s="251"/>
      <c r="S306" s="251"/>
      <c r="T306" s="252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53" t="s">
        <v>173</v>
      </c>
      <c r="AU306" s="253" t="s">
        <v>88</v>
      </c>
      <c r="AV306" s="13" t="s">
        <v>23</v>
      </c>
      <c r="AW306" s="13" t="s">
        <v>175</v>
      </c>
      <c r="AX306" s="13" t="s">
        <v>80</v>
      </c>
      <c r="AY306" s="253" t="s">
        <v>163</v>
      </c>
    </row>
    <row r="307" s="13" customFormat="1">
      <c r="A307" s="13"/>
      <c r="B307" s="243"/>
      <c r="C307" s="244"/>
      <c r="D307" s="245" t="s">
        <v>173</v>
      </c>
      <c r="E307" s="246" t="s">
        <v>35</v>
      </c>
      <c r="F307" s="247" t="s">
        <v>392</v>
      </c>
      <c r="G307" s="244"/>
      <c r="H307" s="246" t="s">
        <v>35</v>
      </c>
      <c r="I307" s="248"/>
      <c r="J307" s="244"/>
      <c r="K307" s="244"/>
      <c r="L307" s="249"/>
      <c r="M307" s="250"/>
      <c r="N307" s="251"/>
      <c r="O307" s="251"/>
      <c r="P307" s="251"/>
      <c r="Q307" s="251"/>
      <c r="R307" s="251"/>
      <c r="S307" s="251"/>
      <c r="T307" s="252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53" t="s">
        <v>173</v>
      </c>
      <c r="AU307" s="253" t="s">
        <v>88</v>
      </c>
      <c r="AV307" s="13" t="s">
        <v>23</v>
      </c>
      <c r="AW307" s="13" t="s">
        <v>175</v>
      </c>
      <c r="AX307" s="13" t="s">
        <v>80</v>
      </c>
      <c r="AY307" s="253" t="s">
        <v>163</v>
      </c>
    </row>
    <row r="308" s="14" customFormat="1">
      <c r="A308" s="14"/>
      <c r="B308" s="254"/>
      <c r="C308" s="255"/>
      <c r="D308" s="245" t="s">
        <v>173</v>
      </c>
      <c r="E308" s="256" t="s">
        <v>35</v>
      </c>
      <c r="F308" s="257" t="s">
        <v>393</v>
      </c>
      <c r="G308" s="255"/>
      <c r="H308" s="258">
        <v>-23.98968</v>
      </c>
      <c r="I308" s="259"/>
      <c r="J308" s="255"/>
      <c r="K308" s="255"/>
      <c r="L308" s="260"/>
      <c r="M308" s="261"/>
      <c r="N308" s="262"/>
      <c r="O308" s="262"/>
      <c r="P308" s="262"/>
      <c r="Q308" s="262"/>
      <c r="R308" s="262"/>
      <c r="S308" s="262"/>
      <c r="T308" s="263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4" t="s">
        <v>173</v>
      </c>
      <c r="AU308" s="264" t="s">
        <v>88</v>
      </c>
      <c r="AV308" s="14" t="s">
        <v>88</v>
      </c>
      <c r="AW308" s="14" t="s">
        <v>175</v>
      </c>
      <c r="AX308" s="14" t="s">
        <v>80</v>
      </c>
      <c r="AY308" s="264" t="s">
        <v>163</v>
      </c>
    </row>
    <row r="309" s="14" customFormat="1">
      <c r="A309" s="14"/>
      <c r="B309" s="254"/>
      <c r="C309" s="255"/>
      <c r="D309" s="245" t="s">
        <v>173</v>
      </c>
      <c r="E309" s="256" t="s">
        <v>35</v>
      </c>
      <c r="F309" s="257" t="s">
        <v>394</v>
      </c>
      <c r="G309" s="255"/>
      <c r="H309" s="258">
        <v>-10.904400000000001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173</v>
      </c>
      <c r="AU309" s="264" t="s">
        <v>88</v>
      </c>
      <c r="AV309" s="14" t="s">
        <v>88</v>
      </c>
      <c r="AW309" s="14" t="s">
        <v>175</v>
      </c>
      <c r="AX309" s="14" t="s">
        <v>80</v>
      </c>
      <c r="AY309" s="264" t="s">
        <v>163</v>
      </c>
    </row>
    <row r="310" s="14" customFormat="1">
      <c r="A310" s="14"/>
      <c r="B310" s="254"/>
      <c r="C310" s="255"/>
      <c r="D310" s="245" t="s">
        <v>173</v>
      </c>
      <c r="E310" s="256" t="s">
        <v>35</v>
      </c>
      <c r="F310" s="257" t="s">
        <v>395</v>
      </c>
      <c r="G310" s="255"/>
      <c r="H310" s="258">
        <v>-2.1808800000000002</v>
      </c>
      <c r="I310" s="259"/>
      <c r="J310" s="255"/>
      <c r="K310" s="255"/>
      <c r="L310" s="260"/>
      <c r="M310" s="261"/>
      <c r="N310" s="262"/>
      <c r="O310" s="262"/>
      <c r="P310" s="262"/>
      <c r="Q310" s="262"/>
      <c r="R310" s="262"/>
      <c r="S310" s="262"/>
      <c r="T310" s="263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4" t="s">
        <v>173</v>
      </c>
      <c r="AU310" s="264" t="s">
        <v>88</v>
      </c>
      <c r="AV310" s="14" t="s">
        <v>88</v>
      </c>
      <c r="AW310" s="14" t="s">
        <v>175</v>
      </c>
      <c r="AX310" s="14" t="s">
        <v>80</v>
      </c>
      <c r="AY310" s="264" t="s">
        <v>163</v>
      </c>
    </row>
    <row r="311" s="14" customFormat="1">
      <c r="A311" s="14"/>
      <c r="B311" s="254"/>
      <c r="C311" s="255"/>
      <c r="D311" s="245" t="s">
        <v>173</v>
      </c>
      <c r="E311" s="256" t="s">
        <v>35</v>
      </c>
      <c r="F311" s="257" t="s">
        <v>396</v>
      </c>
      <c r="G311" s="255"/>
      <c r="H311" s="258">
        <v>-3.0575999999999999</v>
      </c>
      <c r="I311" s="259"/>
      <c r="J311" s="255"/>
      <c r="K311" s="255"/>
      <c r="L311" s="260"/>
      <c r="M311" s="261"/>
      <c r="N311" s="262"/>
      <c r="O311" s="262"/>
      <c r="P311" s="262"/>
      <c r="Q311" s="262"/>
      <c r="R311" s="262"/>
      <c r="S311" s="262"/>
      <c r="T311" s="263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4" t="s">
        <v>173</v>
      </c>
      <c r="AU311" s="264" t="s">
        <v>88</v>
      </c>
      <c r="AV311" s="14" t="s">
        <v>88</v>
      </c>
      <c r="AW311" s="14" t="s">
        <v>175</v>
      </c>
      <c r="AX311" s="14" t="s">
        <v>80</v>
      </c>
      <c r="AY311" s="264" t="s">
        <v>163</v>
      </c>
    </row>
    <row r="312" s="14" customFormat="1">
      <c r="A312" s="14"/>
      <c r="B312" s="254"/>
      <c r="C312" s="255"/>
      <c r="D312" s="245" t="s">
        <v>173</v>
      </c>
      <c r="E312" s="256" t="s">
        <v>35</v>
      </c>
      <c r="F312" s="257" t="s">
        <v>397</v>
      </c>
      <c r="G312" s="255"/>
      <c r="H312" s="258">
        <v>-8.4084000000000003</v>
      </c>
      <c r="I312" s="259"/>
      <c r="J312" s="255"/>
      <c r="K312" s="255"/>
      <c r="L312" s="260"/>
      <c r="M312" s="261"/>
      <c r="N312" s="262"/>
      <c r="O312" s="262"/>
      <c r="P312" s="262"/>
      <c r="Q312" s="262"/>
      <c r="R312" s="262"/>
      <c r="S312" s="262"/>
      <c r="T312" s="263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4" t="s">
        <v>173</v>
      </c>
      <c r="AU312" s="264" t="s">
        <v>88</v>
      </c>
      <c r="AV312" s="14" t="s">
        <v>88</v>
      </c>
      <c r="AW312" s="14" t="s">
        <v>175</v>
      </c>
      <c r="AX312" s="14" t="s">
        <v>80</v>
      </c>
      <c r="AY312" s="264" t="s">
        <v>163</v>
      </c>
    </row>
    <row r="313" s="15" customFormat="1">
      <c r="A313" s="15"/>
      <c r="B313" s="265"/>
      <c r="C313" s="266"/>
      <c r="D313" s="245" t="s">
        <v>173</v>
      </c>
      <c r="E313" s="267" t="s">
        <v>35</v>
      </c>
      <c r="F313" s="268" t="s">
        <v>183</v>
      </c>
      <c r="G313" s="266"/>
      <c r="H313" s="269">
        <v>447.31403999999998</v>
      </c>
      <c r="I313" s="270"/>
      <c r="J313" s="266"/>
      <c r="K313" s="266"/>
      <c r="L313" s="271"/>
      <c r="M313" s="272"/>
      <c r="N313" s="273"/>
      <c r="O313" s="273"/>
      <c r="P313" s="273"/>
      <c r="Q313" s="273"/>
      <c r="R313" s="273"/>
      <c r="S313" s="273"/>
      <c r="T313" s="274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75" t="s">
        <v>173</v>
      </c>
      <c r="AU313" s="275" t="s">
        <v>88</v>
      </c>
      <c r="AV313" s="15" t="s">
        <v>171</v>
      </c>
      <c r="AW313" s="15" t="s">
        <v>175</v>
      </c>
      <c r="AX313" s="15" t="s">
        <v>23</v>
      </c>
      <c r="AY313" s="275" t="s">
        <v>163</v>
      </c>
    </row>
    <row r="314" s="14" customFormat="1">
      <c r="A314" s="14"/>
      <c r="B314" s="254"/>
      <c r="C314" s="255"/>
      <c r="D314" s="245" t="s">
        <v>173</v>
      </c>
      <c r="E314" s="255"/>
      <c r="F314" s="257" t="s">
        <v>413</v>
      </c>
      <c r="G314" s="255"/>
      <c r="H314" s="258">
        <v>456.25999999999999</v>
      </c>
      <c r="I314" s="259"/>
      <c r="J314" s="255"/>
      <c r="K314" s="255"/>
      <c r="L314" s="260"/>
      <c r="M314" s="261"/>
      <c r="N314" s="262"/>
      <c r="O314" s="262"/>
      <c r="P314" s="262"/>
      <c r="Q314" s="262"/>
      <c r="R314" s="262"/>
      <c r="S314" s="262"/>
      <c r="T314" s="263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4" t="s">
        <v>173</v>
      </c>
      <c r="AU314" s="264" t="s">
        <v>88</v>
      </c>
      <c r="AV314" s="14" t="s">
        <v>88</v>
      </c>
      <c r="AW314" s="14" t="s">
        <v>4</v>
      </c>
      <c r="AX314" s="14" t="s">
        <v>23</v>
      </c>
      <c r="AY314" s="264" t="s">
        <v>163</v>
      </c>
    </row>
    <row r="315" s="2" customFormat="1" ht="36" customHeight="1">
      <c r="A315" s="41"/>
      <c r="B315" s="42"/>
      <c r="C315" s="230" t="s">
        <v>414</v>
      </c>
      <c r="D315" s="230" t="s">
        <v>166</v>
      </c>
      <c r="E315" s="231" t="s">
        <v>415</v>
      </c>
      <c r="F315" s="232" t="s">
        <v>416</v>
      </c>
      <c r="G315" s="233" t="s">
        <v>169</v>
      </c>
      <c r="H315" s="234">
        <v>388.10000000000002</v>
      </c>
      <c r="I315" s="235"/>
      <c r="J315" s="236">
        <f>ROUND(I315*H315,2)</f>
        <v>0</v>
      </c>
      <c r="K315" s="232" t="s">
        <v>170</v>
      </c>
      <c r="L315" s="47"/>
      <c r="M315" s="237" t="s">
        <v>35</v>
      </c>
      <c r="N315" s="238" t="s">
        <v>51</v>
      </c>
      <c r="O315" s="87"/>
      <c r="P315" s="239">
        <f>O315*H315</f>
        <v>0</v>
      </c>
      <c r="Q315" s="239">
        <v>0</v>
      </c>
      <c r="R315" s="239">
        <f>Q315*H315</f>
        <v>0</v>
      </c>
      <c r="S315" s="239">
        <v>0.001</v>
      </c>
      <c r="T315" s="240">
        <f>S315*H315</f>
        <v>0.38810000000000006</v>
      </c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R315" s="241" t="s">
        <v>275</v>
      </c>
      <c r="AT315" s="241" t="s">
        <v>166</v>
      </c>
      <c r="AU315" s="241" t="s">
        <v>88</v>
      </c>
      <c r="AY315" s="19" t="s">
        <v>163</v>
      </c>
      <c r="BE315" s="242">
        <f>IF(N315="základní",J315,0)</f>
        <v>0</v>
      </c>
      <c r="BF315" s="242">
        <f>IF(N315="snížená",J315,0)</f>
        <v>0</v>
      </c>
      <c r="BG315" s="242">
        <f>IF(N315="zákl. přenesená",J315,0)</f>
        <v>0</v>
      </c>
      <c r="BH315" s="242">
        <f>IF(N315="sníž. přenesená",J315,0)</f>
        <v>0</v>
      </c>
      <c r="BI315" s="242">
        <f>IF(N315="nulová",J315,0)</f>
        <v>0</v>
      </c>
      <c r="BJ315" s="19" t="s">
        <v>23</v>
      </c>
      <c r="BK315" s="242">
        <f>ROUND(I315*H315,2)</f>
        <v>0</v>
      </c>
      <c r="BL315" s="19" t="s">
        <v>275</v>
      </c>
      <c r="BM315" s="241" t="s">
        <v>417</v>
      </c>
    </row>
    <row r="316" s="13" customFormat="1">
      <c r="A316" s="13"/>
      <c r="B316" s="243"/>
      <c r="C316" s="244"/>
      <c r="D316" s="245" t="s">
        <v>173</v>
      </c>
      <c r="E316" s="246" t="s">
        <v>35</v>
      </c>
      <c r="F316" s="247" t="s">
        <v>237</v>
      </c>
      <c r="G316" s="244"/>
      <c r="H316" s="246" t="s">
        <v>35</v>
      </c>
      <c r="I316" s="248"/>
      <c r="J316" s="244"/>
      <c r="K316" s="244"/>
      <c r="L316" s="249"/>
      <c r="M316" s="250"/>
      <c r="N316" s="251"/>
      <c r="O316" s="251"/>
      <c r="P316" s="251"/>
      <c r="Q316" s="251"/>
      <c r="R316" s="251"/>
      <c r="S316" s="251"/>
      <c r="T316" s="25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3" t="s">
        <v>173</v>
      </c>
      <c r="AU316" s="253" t="s">
        <v>88</v>
      </c>
      <c r="AV316" s="13" t="s">
        <v>23</v>
      </c>
      <c r="AW316" s="13" t="s">
        <v>175</v>
      </c>
      <c r="AX316" s="13" t="s">
        <v>80</v>
      </c>
      <c r="AY316" s="253" t="s">
        <v>163</v>
      </c>
    </row>
    <row r="317" s="14" customFormat="1">
      <c r="A317" s="14"/>
      <c r="B317" s="254"/>
      <c r="C317" s="255"/>
      <c r="D317" s="245" t="s">
        <v>173</v>
      </c>
      <c r="E317" s="256" t="s">
        <v>35</v>
      </c>
      <c r="F317" s="257" t="s">
        <v>418</v>
      </c>
      <c r="G317" s="255"/>
      <c r="H317" s="258">
        <v>388.10000000000002</v>
      </c>
      <c r="I317" s="259"/>
      <c r="J317" s="255"/>
      <c r="K317" s="255"/>
      <c r="L317" s="260"/>
      <c r="M317" s="261"/>
      <c r="N317" s="262"/>
      <c r="O317" s="262"/>
      <c r="P317" s="262"/>
      <c r="Q317" s="262"/>
      <c r="R317" s="262"/>
      <c r="S317" s="262"/>
      <c r="T317" s="263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4" t="s">
        <v>173</v>
      </c>
      <c r="AU317" s="264" t="s">
        <v>88</v>
      </c>
      <c r="AV317" s="14" t="s">
        <v>88</v>
      </c>
      <c r="AW317" s="14" t="s">
        <v>175</v>
      </c>
      <c r="AX317" s="14" t="s">
        <v>23</v>
      </c>
      <c r="AY317" s="264" t="s">
        <v>163</v>
      </c>
    </row>
    <row r="318" s="2" customFormat="1" ht="24" customHeight="1">
      <c r="A318" s="41"/>
      <c r="B318" s="42"/>
      <c r="C318" s="230" t="s">
        <v>419</v>
      </c>
      <c r="D318" s="230" t="s">
        <v>166</v>
      </c>
      <c r="E318" s="231" t="s">
        <v>420</v>
      </c>
      <c r="F318" s="232" t="s">
        <v>421</v>
      </c>
      <c r="G318" s="233" t="s">
        <v>264</v>
      </c>
      <c r="H318" s="234">
        <v>248.78</v>
      </c>
      <c r="I318" s="235"/>
      <c r="J318" s="236">
        <f>ROUND(I318*H318,2)</f>
        <v>0</v>
      </c>
      <c r="K318" s="232" t="s">
        <v>170</v>
      </c>
      <c r="L318" s="47"/>
      <c r="M318" s="237" t="s">
        <v>35</v>
      </c>
      <c r="N318" s="238" t="s">
        <v>51</v>
      </c>
      <c r="O318" s="87"/>
      <c r="P318" s="239">
        <f>O318*H318</f>
        <v>0</v>
      </c>
      <c r="Q318" s="239">
        <v>0</v>
      </c>
      <c r="R318" s="239">
        <f>Q318*H318</f>
        <v>0</v>
      </c>
      <c r="S318" s="239">
        <v>0</v>
      </c>
      <c r="T318" s="240">
        <f>S318*H318</f>
        <v>0</v>
      </c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R318" s="241" t="s">
        <v>275</v>
      </c>
      <c r="AT318" s="241" t="s">
        <v>166</v>
      </c>
      <c r="AU318" s="241" t="s">
        <v>88</v>
      </c>
      <c r="AY318" s="19" t="s">
        <v>163</v>
      </c>
      <c r="BE318" s="242">
        <f>IF(N318="základní",J318,0)</f>
        <v>0</v>
      </c>
      <c r="BF318" s="242">
        <f>IF(N318="snížená",J318,0)</f>
        <v>0</v>
      </c>
      <c r="BG318" s="242">
        <f>IF(N318="zákl. přenesená",J318,0)</f>
        <v>0</v>
      </c>
      <c r="BH318" s="242">
        <f>IF(N318="sníž. přenesená",J318,0)</f>
        <v>0</v>
      </c>
      <c r="BI318" s="242">
        <f>IF(N318="nulová",J318,0)</f>
        <v>0</v>
      </c>
      <c r="BJ318" s="19" t="s">
        <v>23</v>
      </c>
      <c r="BK318" s="242">
        <f>ROUND(I318*H318,2)</f>
        <v>0</v>
      </c>
      <c r="BL318" s="19" t="s">
        <v>275</v>
      </c>
      <c r="BM318" s="241" t="s">
        <v>422</v>
      </c>
    </row>
    <row r="319" s="13" customFormat="1">
      <c r="A319" s="13"/>
      <c r="B319" s="243"/>
      <c r="C319" s="244"/>
      <c r="D319" s="245" t="s">
        <v>173</v>
      </c>
      <c r="E319" s="246" t="s">
        <v>35</v>
      </c>
      <c r="F319" s="247" t="s">
        <v>423</v>
      </c>
      <c r="G319" s="244"/>
      <c r="H319" s="246" t="s">
        <v>35</v>
      </c>
      <c r="I319" s="248"/>
      <c r="J319" s="244"/>
      <c r="K319" s="244"/>
      <c r="L319" s="249"/>
      <c r="M319" s="250"/>
      <c r="N319" s="251"/>
      <c r="O319" s="251"/>
      <c r="P319" s="251"/>
      <c r="Q319" s="251"/>
      <c r="R319" s="251"/>
      <c r="S319" s="251"/>
      <c r="T319" s="252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3" t="s">
        <v>173</v>
      </c>
      <c r="AU319" s="253" t="s">
        <v>88</v>
      </c>
      <c r="AV319" s="13" t="s">
        <v>23</v>
      </c>
      <c r="AW319" s="13" t="s">
        <v>175</v>
      </c>
      <c r="AX319" s="13" t="s">
        <v>80</v>
      </c>
      <c r="AY319" s="253" t="s">
        <v>163</v>
      </c>
    </row>
    <row r="320" s="14" customFormat="1">
      <c r="A320" s="14"/>
      <c r="B320" s="254"/>
      <c r="C320" s="255"/>
      <c r="D320" s="245" t="s">
        <v>173</v>
      </c>
      <c r="E320" s="256" t="s">
        <v>35</v>
      </c>
      <c r="F320" s="257" t="s">
        <v>424</v>
      </c>
      <c r="G320" s="255"/>
      <c r="H320" s="258">
        <v>74</v>
      </c>
      <c r="I320" s="259"/>
      <c r="J320" s="255"/>
      <c r="K320" s="255"/>
      <c r="L320" s="260"/>
      <c r="M320" s="261"/>
      <c r="N320" s="262"/>
      <c r="O320" s="262"/>
      <c r="P320" s="262"/>
      <c r="Q320" s="262"/>
      <c r="R320" s="262"/>
      <c r="S320" s="262"/>
      <c r="T320" s="263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4" t="s">
        <v>173</v>
      </c>
      <c r="AU320" s="264" t="s">
        <v>88</v>
      </c>
      <c r="AV320" s="14" t="s">
        <v>88</v>
      </c>
      <c r="AW320" s="14" t="s">
        <v>175</v>
      </c>
      <c r="AX320" s="14" t="s">
        <v>80</v>
      </c>
      <c r="AY320" s="264" t="s">
        <v>163</v>
      </c>
    </row>
    <row r="321" s="13" customFormat="1">
      <c r="A321" s="13"/>
      <c r="B321" s="243"/>
      <c r="C321" s="244"/>
      <c r="D321" s="245" t="s">
        <v>173</v>
      </c>
      <c r="E321" s="246" t="s">
        <v>35</v>
      </c>
      <c r="F321" s="247" t="s">
        <v>425</v>
      </c>
      <c r="G321" s="244"/>
      <c r="H321" s="246" t="s">
        <v>35</v>
      </c>
      <c r="I321" s="248"/>
      <c r="J321" s="244"/>
      <c r="K321" s="244"/>
      <c r="L321" s="249"/>
      <c r="M321" s="250"/>
      <c r="N321" s="251"/>
      <c r="O321" s="251"/>
      <c r="P321" s="251"/>
      <c r="Q321" s="251"/>
      <c r="R321" s="251"/>
      <c r="S321" s="251"/>
      <c r="T321" s="25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3" t="s">
        <v>173</v>
      </c>
      <c r="AU321" s="253" t="s">
        <v>88</v>
      </c>
      <c r="AV321" s="13" t="s">
        <v>23</v>
      </c>
      <c r="AW321" s="13" t="s">
        <v>175</v>
      </c>
      <c r="AX321" s="13" t="s">
        <v>80</v>
      </c>
      <c r="AY321" s="253" t="s">
        <v>163</v>
      </c>
    </row>
    <row r="322" s="13" customFormat="1">
      <c r="A322" s="13"/>
      <c r="B322" s="243"/>
      <c r="C322" s="244"/>
      <c r="D322" s="245" t="s">
        <v>173</v>
      </c>
      <c r="E322" s="246" t="s">
        <v>35</v>
      </c>
      <c r="F322" s="247" t="s">
        <v>426</v>
      </c>
      <c r="G322" s="244"/>
      <c r="H322" s="246" t="s">
        <v>35</v>
      </c>
      <c r="I322" s="248"/>
      <c r="J322" s="244"/>
      <c r="K322" s="244"/>
      <c r="L322" s="249"/>
      <c r="M322" s="250"/>
      <c r="N322" s="251"/>
      <c r="O322" s="251"/>
      <c r="P322" s="251"/>
      <c r="Q322" s="251"/>
      <c r="R322" s="251"/>
      <c r="S322" s="251"/>
      <c r="T322" s="252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3" t="s">
        <v>173</v>
      </c>
      <c r="AU322" s="253" t="s">
        <v>88</v>
      </c>
      <c r="AV322" s="13" t="s">
        <v>23</v>
      </c>
      <c r="AW322" s="13" t="s">
        <v>175</v>
      </c>
      <c r="AX322" s="13" t="s">
        <v>80</v>
      </c>
      <c r="AY322" s="253" t="s">
        <v>163</v>
      </c>
    </row>
    <row r="323" s="14" customFormat="1">
      <c r="A323" s="14"/>
      <c r="B323" s="254"/>
      <c r="C323" s="255"/>
      <c r="D323" s="245" t="s">
        <v>173</v>
      </c>
      <c r="E323" s="256" t="s">
        <v>35</v>
      </c>
      <c r="F323" s="257" t="s">
        <v>427</v>
      </c>
      <c r="G323" s="255"/>
      <c r="H323" s="258">
        <v>15.140000000000001</v>
      </c>
      <c r="I323" s="259"/>
      <c r="J323" s="255"/>
      <c r="K323" s="255"/>
      <c r="L323" s="260"/>
      <c r="M323" s="261"/>
      <c r="N323" s="262"/>
      <c r="O323" s="262"/>
      <c r="P323" s="262"/>
      <c r="Q323" s="262"/>
      <c r="R323" s="262"/>
      <c r="S323" s="262"/>
      <c r="T323" s="263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64" t="s">
        <v>173</v>
      </c>
      <c r="AU323" s="264" t="s">
        <v>88</v>
      </c>
      <c r="AV323" s="14" t="s">
        <v>88</v>
      </c>
      <c r="AW323" s="14" t="s">
        <v>175</v>
      </c>
      <c r="AX323" s="14" t="s">
        <v>80</v>
      </c>
      <c r="AY323" s="264" t="s">
        <v>163</v>
      </c>
    </row>
    <row r="324" s="13" customFormat="1">
      <c r="A324" s="13"/>
      <c r="B324" s="243"/>
      <c r="C324" s="244"/>
      <c r="D324" s="245" t="s">
        <v>173</v>
      </c>
      <c r="E324" s="246" t="s">
        <v>35</v>
      </c>
      <c r="F324" s="247" t="s">
        <v>428</v>
      </c>
      <c r="G324" s="244"/>
      <c r="H324" s="246" t="s">
        <v>35</v>
      </c>
      <c r="I324" s="248"/>
      <c r="J324" s="244"/>
      <c r="K324" s="244"/>
      <c r="L324" s="249"/>
      <c r="M324" s="250"/>
      <c r="N324" s="251"/>
      <c r="O324" s="251"/>
      <c r="P324" s="251"/>
      <c r="Q324" s="251"/>
      <c r="R324" s="251"/>
      <c r="S324" s="251"/>
      <c r="T324" s="252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3" t="s">
        <v>173</v>
      </c>
      <c r="AU324" s="253" t="s">
        <v>88</v>
      </c>
      <c r="AV324" s="13" t="s">
        <v>23</v>
      </c>
      <c r="AW324" s="13" t="s">
        <v>175</v>
      </c>
      <c r="AX324" s="13" t="s">
        <v>80</v>
      </c>
      <c r="AY324" s="253" t="s">
        <v>163</v>
      </c>
    </row>
    <row r="325" s="14" customFormat="1">
      <c r="A325" s="14"/>
      <c r="B325" s="254"/>
      <c r="C325" s="255"/>
      <c r="D325" s="245" t="s">
        <v>173</v>
      </c>
      <c r="E325" s="256" t="s">
        <v>35</v>
      </c>
      <c r="F325" s="257" t="s">
        <v>429</v>
      </c>
      <c r="G325" s="255"/>
      <c r="H325" s="258">
        <v>33.200000000000003</v>
      </c>
      <c r="I325" s="259"/>
      <c r="J325" s="255"/>
      <c r="K325" s="255"/>
      <c r="L325" s="260"/>
      <c r="M325" s="261"/>
      <c r="N325" s="262"/>
      <c r="O325" s="262"/>
      <c r="P325" s="262"/>
      <c r="Q325" s="262"/>
      <c r="R325" s="262"/>
      <c r="S325" s="262"/>
      <c r="T325" s="263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64" t="s">
        <v>173</v>
      </c>
      <c r="AU325" s="264" t="s">
        <v>88</v>
      </c>
      <c r="AV325" s="14" t="s">
        <v>88</v>
      </c>
      <c r="AW325" s="14" t="s">
        <v>175</v>
      </c>
      <c r="AX325" s="14" t="s">
        <v>80</v>
      </c>
      <c r="AY325" s="264" t="s">
        <v>163</v>
      </c>
    </row>
    <row r="326" s="13" customFormat="1">
      <c r="A326" s="13"/>
      <c r="B326" s="243"/>
      <c r="C326" s="244"/>
      <c r="D326" s="245" t="s">
        <v>173</v>
      </c>
      <c r="E326" s="246" t="s">
        <v>35</v>
      </c>
      <c r="F326" s="247" t="s">
        <v>430</v>
      </c>
      <c r="G326" s="244"/>
      <c r="H326" s="246" t="s">
        <v>35</v>
      </c>
      <c r="I326" s="248"/>
      <c r="J326" s="244"/>
      <c r="K326" s="244"/>
      <c r="L326" s="249"/>
      <c r="M326" s="250"/>
      <c r="N326" s="251"/>
      <c r="O326" s="251"/>
      <c r="P326" s="251"/>
      <c r="Q326" s="251"/>
      <c r="R326" s="251"/>
      <c r="S326" s="251"/>
      <c r="T326" s="252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53" t="s">
        <v>173</v>
      </c>
      <c r="AU326" s="253" t="s">
        <v>88</v>
      </c>
      <c r="AV326" s="13" t="s">
        <v>23</v>
      </c>
      <c r="AW326" s="13" t="s">
        <v>175</v>
      </c>
      <c r="AX326" s="13" t="s">
        <v>80</v>
      </c>
      <c r="AY326" s="253" t="s">
        <v>163</v>
      </c>
    </row>
    <row r="327" s="14" customFormat="1">
      <c r="A327" s="14"/>
      <c r="B327" s="254"/>
      <c r="C327" s="255"/>
      <c r="D327" s="245" t="s">
        <v>173</v>
      </c>
      <c r="E327" s="256" t="s">
        <v>35</v>
      </c>
      <c r="F327" s="257" t="s">
        <v>431</v>
      </c>
      <c r="G327" s="255"/>
      <c r="H327" s="258">
        <v>50.659999999999997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173</v>
      </c>
      <c r="AU327" s="264" t="s">
        <v>88</v>
      </c>
      <c r="AV327" s="14" t="s">
        <v>88</v>
      </c>
      <c r="AW327" s="14" t="s">
        <v>175</v>
      </c>
      <c r="AX327" s="14" t="s">
        <v>80</v>
      </c>
      <c r="AY327" s="264" t="s">
        <v>163</v>
      </c>
    </row>
    <row r="328" s="13" customFormat="1">
      <c r="A328" s="13"/>
      <c r="B328" s="243"/>
      <c r="C328" s="244"/>
      <c r="D328" s="245" t="s">
        <v>173</v>
      </c>
      <c r="E328" s="246" t="s">
        <v>35</v>
      </c>
      <c r="F328" s="247" t="s">
        <v>432</v>
      </c>
      <c r="G328" s="244"/>
      <c r="H328" s="246" t="s">
        <v>35</v>
      </c>
      <c r="I328" s="248"/>
      <c r="J328" s="244"/>
      <c r="K328" s="244"/>
      <c r="L328" s="249"/>
      <c r="M328" s="250"/>
      <c r="N328" s="251"/>
      <c r="O328" s="251"/>
      <c r="P328" s="251"/>
      <c r="Q328" s="251"/>
      <c r="R328" s="251"/>
      <c r="S328" s="251"/>
      <c r="T328" s="252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53" t="s">
        <v>173</v>
      </c>
      <c r="AU328" s="253" t="s">
        <v>88</v>
      </c>
      <c r="AV328" s="13" t="s">
        <v>23</v>
      </c>
      <c r="AW328" s="13" t="s">
        <v>175</v>
      </c>
      <c r="AX328" s="13" t="s">
        <v>80</v>
      </c>
      <c r="AY328" s="253" t="s">
        <v>163</v>
      </c>
    </row>
    <row r="329" s="14" customFormat="1">
      <c r="A329" s="14"/>
      <c r="B329" s="254"/>
      <c r="C329" s="255"/>
      <c r="D329" s="245" t="s">
        <v>173</v>
      </c>
      <c r="E329" s="256" t="s">
        <v>35</v>
      </c>
      <c r="F329" s="257" t="s">
        <v>433</v>
      </c>
      <c r="G329" s="255"/>
      <c r="H329" s="258">
        <v>36.619999999999997</v>
      </c>
      <c r="I329" s="259"/>
      <c r="J329" s="255"/>
      <c r="K329" s="255"/>
      <c r="L329" s="260"/>
      <c r="M329" s="261"/>
      <c r="N329" s="262"/>
      <c r="O329" s="262"/>
      <c r="P329" s="262"/>
      <c r="Q329" s="262"/>
      <c r="R329" s="262"/>
      <c r="S329" s="262"/>
      <c r="T329" s="263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4" t="s">
        <v>173</v>
      </c>
      <c r="AU329" s="264" t="s">
        <v>88</v>
      </c>
      <c r="AV329" s="14" t="s">
        <v>88</v>
      </c>
      <c r="AW329" s="14" t="s">
        <v>175</v>
      </c>
      <c r="AX329" s="14" t="s">
        <v>80</v>
      </c>
      <c r="AY329" s="264" t="s">
        <v>163</v>
      </c>
    </row>
    <row r="330" s="13" customFormat="1">
      <c r="A330" s="13"/>
      <c r="B330" s="243"/>
      <c r="C330" s="244"/>
      <c r="D330" s="245" t="s">
        <v>173</v>
      </c>
      <c r="E330" s="246" t="s">
        <v>35</v>
      </c>
      <c r="F330" s="247" t="s">
        <v>434</v>
      </c>
      <c r="G330" s="244"/>
      <c r="H330" s="246" t="s">
        <v>35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173</v>
      </c>
      <c r="AU330" s="253" t="s">
        <v>88</v>
      </c>
      <c r="AV330" s="13" t="s">
        <v>23</v>
      </c>
      <c r="AW330" s="13" t="s">
        <v>175</v>
      </c>
      <c r="AX330" s="13" t="s">
        <v>80</v>
      </c>
      <c r="AY330" s="253" t="s">
        <v>163</v>
      </c>
    </row>
    <row r="331" s="14" customFormat="1">
      <c r="A331" s="14"/>
      <c r="B331" s="254"/>
      <c r="C331" s="255"/>
      <c r="D331" s="245" t="s">
        <v>173</v>
      </c>
      <c r="E331" s="256" t="s">
        <v>35</v>
      </c>
      <c r="F331" s="257" t="s">
        <v>435</v>
      </c>
      <c r="G331" s="255"/>
      <c r="H331" s="258">
        <v>20.120000000000001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4" t="s">
        <v>173</v>
      </c>
      <c r="AU331" s="264" t="s">
        <v>88</v>
      </c>
      <c r="AV331" s="14" t="s">
        <v>88</v>
      </c>
      <c r="AW331" s="14" t="s">
        <v>175</v>
      </c>
      <c r="AX331" s="14" t="s">
        <v>80</v>
      </c>
      <c r="AY331" s="264" t="s">
        <v>163</v>
      </c>
    </row>
    <row r="332" s="13" customFormat="1">
      <c r="A332" s="13"/>
      <c r="B332" s="243"/>
      <c r="C332" s="244"/>
      <c r="D332" s="245" t="s">
        <v>173</v>
      </c>
      <c r="E332" s="246" t="s">
        <v>35</v>
      </c>
      <c r="F332" s="247" t="s">
        <v>436</v>
      </c>
      <c r="G332" s="244"/>
      <c r="H332" s="246" t="s">
        <v>35</v>
      </c>
      <c r="I332" s="248"/>
      <c r="J332" s="244"/>
      <c r="K332" s="244"/>
      <c r="L332" s="249"/>
      <c r="M332" s="250"/>
      <c r="N332" s="251"/>
      <c r="O332" s="251"/>
      <c r="P332" s="251"/>
      <c r="Q332" s="251"/>
      <c r="R332" s="251"/>
      <c r="S332" s="251"/>
      <c r="T332" s="252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53" t="s">
        <v>173</v>
      </c>
      <c r="AU332" s="253" t="s">
        <v>88</v>
      </c>
      <c r="AV332" s="13" t="s">
        <v>23</v>
      </c>
      <c r="AW332" s="13" t="s">
        <v>175</v>
      </c>
      <c r="AX332" s="13" t="s">
        <v>80</v>
      </c>
      <c r="AY332" s="253" t="s">
        <v>163</v>
      </c>
    </row>
    <row r="333" s="14" customFormat="1">
      <c r="A333" s="14"/>
      <c r="B333" s="254"/>
      <c r="C333" s="255"/>
      <c r="D333" s="245" t="s">
        <v>173</v>
      </c>
      <c r="E333" s="256" t="s">
        <v>35</v>
      </c>
      <c r="F333" s="257" t="s">
        <v>437</v>
      </c>
      <c r="G333" s="255"/>
      <c r="H333" s="258">
        <v>19.039999999999999</v>
      </c>
      <c r="I333" s="259"/>
      <c r="J333" s="255"/>
      <c r="K333" s="255"/>
      <c r="L333" s="260"/>
      <c r="M333" s="261"/>
      <c r="N333" s="262"/>
      <c r="O333" s="262"/>
      <c r="P333" s="262"/>
      <c r="Q333" s="262"/>
      <c r="R333" s="262"/>
      <c r="S333" s="262"/>
      <c r="T333" s="263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64" t="s">
        <v>173</v>
      </c>
      <c r="AU333" s="264" t="s">
        <v>88</v>
      </c>
      <c r="AV333" s="14" t="s">
        <v>88</v>
      </c>
      <c r="AW333" s="14" t="s">
        <v>175</v>
      </c>
      <c r="AX333" s="14" t="s">
        <v>80</v>
      </c>
      <c r="AY333" s="264" t="s">
        <v>163</v>
      </c>
    </row>
    <row r="334" s="15" customFormat="1">
      <c r="A334" s="15"/>
      <c r="B334" s="265"/>
      <c r="C334" s="266"/>
      <c r="D334" s="245" t="s">
        <v>173</v>
      </c>
      <c r="E334" s="267" t="s">
        <v>35</v>
      </c>
      <c r="F334" s="268" t="s">
        <v>183</v>
      </c>
      <c r="G334" s="266"/>
      <c r="H334" s="269">
        <v>248.78</v>
      </c>
      <c r="I334" s="270"/>
      <c r="J334" s="266"/>
      <c r="K334" s="266"/>
      <c r="L334" s="271"/>
      <c r="M334" s="272"/>
      <c r="N334" s="273"/>
      <c r="O334" s="273"/>
      <c r="P334" s="273"/>
      <c r="Q334" s="273"/>
      <c r="R334" s="273"/>
      <c r="S334" s="273"/>
      <c r="T334" s="274"/>
      <c r="U334" s="15"/>
      <c r="V334" s="15"/>
      <c r="W334" s="15"/>
      <c r="X334" s="15"/>
      <c r="Y334" s="15"/>
      <c r="Z334" s="15"/>
      <c r="AA334" s="15"/>
      <c r="AB334" s="15"/>
      <c r="AC334" s="15"/>
      <c r="AD334" s="15"/>
      <c r="AE334" s="15"/>
      <c r="AT334" s="275" t="s">
        <v>173</v>
      </c>
      <c r="AU334" s="275" t="s">
        <v>88</v>
      </c>
      <c r="AV334" s="15" t="s">
        <v>171</v>
      </c>
      <c r="AW334" s="15" t="s">
        <v>175</v>
      </c>
      <c r="AX334" s="15" t="s">
        <v>23</v>
      </c>
      <c r="AY334" s="275" t="s">
        <v>163</v>
      </c>
    </row>
    <row r="335" s="2" customFormat="1" ht="24" customHeight="1">
      <c r="A335" s="41"/>
      <c r="B335" s="42"/>
      <c r="C335" s="276" t="s">
        <v>438</v>
      </c>
      <c r="D335" s="276" t="s">
        <v>195</v>
      </c>
      <c r="E335" s="277" t="s">
        <v>439</v>
      </c>
      <c r="F335" s="278" t="s">
        <v>440</v>
      </c>
      <c r="G335" s="279" t="s">
        <v>179</v>
      </c>
      <c r="H335" s="280">
        <v>253.756</v>
      </c>
      <c r="I335" s="281"/>
      <c r="J335" s="282">
        <f>ROUND(I335*H335,2)</f>
        <v>0</v>
      </c>
      <c r="K335" s="278" t="s">
        <v>35</v>
      </c>
      <c r="L335" s="283"/>
      <c r="M335" s="284" t="s">
        <v>35</v>
      </c>
      <c r="N335" s="285" t="s">
        <v>51</v>
      </c>
      <c r="O335" s="87"/>
      <c r="P335" s="239">
        <f>O335*H335</f>
        <v>0</v>
      </c>
      <c r="Q335" s="239">
        <v>0.00029999999999999997</v>
      </c>
      <c r="R335" s="239">
        <f>Q335*H335</f>
        <v>0.076126799999999994</v>
      </c>
      <c r="S335" s="239">
        <v>0</v>
      </c>
      <c r="T335" s="240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41" t="s">
        <v>363</v>
      </c>
      <c r="AT335" s="241" t="s">
        <v>195</v>
      </c>
      <c r="AU335" s="241" t="s">
        <v>88</v>
      </c>
      <c r="AY335" s="19" t="s">
        <v>163</v>
      </c>
      <c r="BE335" s="242">
        <f>IF(N335="základní",J335,0)</f>
        <v>0</v>
      </c>
      <c r="BF335" s="242">
        <f>IF(N335="snížená",J335,0)</f>
        <v>0</v>
      </c>
      <c r="BG335" s="242">
        <f>IF(N335="zákl. přenesená",J335,0)</f>
        <v>0</v>
      </c>
      <c r="BH335" s="242">
        <f>IF(N335="sníž. přenesená",J335,0)</f>
        <v>0</v>
      </c>
      <c r="BI335" s="242">
        <f>IF(N335="nulová",J335,0)</f>
        <v>0</v>
      </c>
      <c r="BJ335" s="19" t="s">
        <v>23</v>
      </c>
      <c r="BK335" s="242">
        <f>ROUND(I335*H335,2)</f>
        <v>0</v>
      </c>
      <c r="BL335" s="19" t="s">
        <v>275</v>
      </c>
      <c r="BM335" s="241" t="s">
        <v>441</v>
      </c>
    </row>
    <row r="336" s="13" customFormat="1">
      <c r="A336" s="13"/>
      <c r="B336" s="243"/>
      <c r="C336" s="244"/>
      <c r="D336" s="245" t="s">
        <v>173</v>
      </c>
      <c r="E336" s="246" t="s">
        <v>35</v>
      </c>
      <c r="F336" s="247" t="s">
        <v>442</v>
      </c>
      <c r="G336" s="244"/>
      <c r="H336" s="246" t="s">
        <v>35</v>
      </c>
      <c r="I336" s="248"/>
      <c r="J336" s="244"/>
      <c r="K336" s="244"/>
      <c r="L336" s="249"/>
      <c r="M336" s="250"/>
      <c r="N336" s="251"/>
      <c r="O336" s="251"/>
      <c r="P336" s="251"/>
      <c r="Q336" s="251"/>
      <c r="R336" s="251"/>
      <c r="S336" s="251"/>
      <c r="T336" s="252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3" t="s">
        <v>173</v>
      </c>
      <c r="AU336" s="253" t="s">
        <v>88</v>
      </c>
      <c r="AV336" s="13" t="s">
        <v>23</v>
      </c>
      <c r="AW336" s="13" t="s">
        <v>175</v>
      </c>
      <c r="AX336" s="13" t="s">
        <v>80</v>
      </c>
      <c r="AY336" s="253" t="s">
        <v>163</v>
      </c>
    </row>
    <row r="337" s="14" customFormat="1">
      <c r="A337" s="14"/>
      <c r="B337" s="254"/>
      <c r="C337" s="255"/>
      <c r="D337" s="245" t="s">
        <v>173</v>
      </c>
      <c r="E337" s="256" t="s">
        <v>35</v>
      </c>
      <c r="F337" s="257" t="s">
        <v>443</v>
      </c>
      <c r="G337" s="255"/>
      <c r="H337" s="258">
        <v>248.78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4" t="s">
        <v>173</v>
      </c>
      <c r="AU337" s="264" t="s">
        <v>88</v>
      </c>
      <c r="AV337" s="14" t="s">
        <v>88</v>
      </c>
      <c r="AW337" s="14" t="s">
        <v>175</v>
      </c>
      <c r="AX337" s="14" t="s">
        <v>23</v>
      </c>
      <c r="AY337" s="264" t="s">
        <v>163</v>
      </c>
    </row>
    <row r="338" s="14" customFormat="1">
      <c r="A338" s="14"/>
      <c r="B338" s="254"/>
      <c r="C338" s="255"/>
      <c r="D338" s="245" t="s">
        <v>173</v>
      </c>
      <c r="E338" s="255"/>
      <c r="F338" s="257" t="s">
        <v>444</v>
      </c>
      <c r="G338" s="255"/>
      <c r="H338" s="258">
        <v>253.756</v>
      </c>
      <c r="I338" s="259"/>
      <c r="J338" s="255"/>
      <c r="K338" s="255"/>
      <c r="L338" s="260"/>
      <c r="M338" s="261"/>
      <c r="N338" s="262"/>
      <c r="O338" s="262"/>
      <c r="P338" s="262"/>
      <c r="Q338" s="262"/>
      <c r="R338" s="262"/>
      <c r="S338" s="262"/>
      <c r="T338" s="263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64" t="s">
        <v>173</v>
      </c>
      <c r="AU338" s="264" t="s">
        <v>88</v>
      </c>
      <c r="AV338" s="14" t="s">
        <v>88</v>
      </c>
      <c r="AW338" s="14" t="s">
        <v>4</v>
      </c>
      <c r="AX338" s="14" t="s">
        <v>23</v>
      </c>
      <c r="AY338" s="264" t="s">
        <v>163</v>
      </c>
    </row>
    <row r="339" s="2" customFormat="1" ht="48" customHeight="1">
      <c r="A339" s="41"/>
      <c r="B339" s="42"/>
      <c r="C339" s="230" t="s">
        <v>164</v>
      </c>
      <c r="D339" s="230" t="s">
        <v>166</v>
      </c>
      <c r="E339" s="231" t="s">
        <v>445</v>
      </c>
      <c r="F339" s="232" t="s">
        <v>446</v>
      </c>
      <c r="G339" s="233" t="s">
        <v>186</v>
      </c>
      <c r="H339" s="234">
        <v>3.5329999999999999</v>
      </c>
      <c r="I339" s="235"/>
      <c r="J339" s="236">
        <f>ROUND(I339*H339,2)</f>
        <v>0</v>
      </c>
      <c r="K339" s="232" t="s">
        <v>170</v>
      </c>
      <c r="L339" s="47"/>
      <c r="M339" s="237" t="s">
        <v>35</v>
      </c>
      <c r="N339" s="238" t="s">
        <v>51</v>
      </c>
      <c r="O339" s="87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41" t="s">
        <v>275</v>
      </c>
      <c r="AT339" s="241" t="s">
        <v>166</v>
      </c>
      <c r="AU339" s="241" t="s">
        <v>88</v>
      </c>
      <c r="AY339" s="19" t="s">
        <v>163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9" t="s">
        <v>23</v>
      </c>
      <c r="BK339" s="242">
        <f>ROUND(I339*H339,2)</f>
        <v>0</v>
      </c>
      <c r="BL339" s="19" t="s">
        <v>275</v>
      </c>
      <c r="BM339" s="241" t="s">
        <v>447</v>
      </c>
    </row>
    <row r="340" s="12" customFormat="1" ht="22.8" customHeight="1">
      <c r="A340" s="12"/>
      <c r="B340" s="214"/>
      <c r="C340" s="215"/>
      <c r="D340" s="216" t="s">
        <v>79</v>
      </c>
      <c r="E340" s="228" t="s">
        <v>448</v>
      </c>
      <c r="F340" s="228" t="s">
        <v>449</v>
      </c>
      <c r="G340" s="215"/>
      <c r="H340" s="215"/>
      <c r="I340" s="218"/>
      <c r="J340" s="229">
        <f>BK340</f>
        <v>0</v>
      </c>
      <c r="K340" s="215"/>
      <c r="L340" s="220"/>
      <c r="M340" s="221"/>
      <c r="N340" s="222"/>
      <c r="O340" s="222"/>
      <c r="P340" s="223">
        <f>SUM(P341:P365)</f>
        <v>0</v>
      </c>
      <c r="Q340" s="222"/>
      <c r="R340" s="223">
        <f>SUM(R341:R365)</f>
        <v>0.024849999999999997</v>
      </c>
      <c r="S340" s="222"/>
      <c r="T340" s="224">
        <f>SUM(T341:T365)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25" t="s">
        <v>88</v>
      </c>
      <c r="AT340" s="226" t="s">
        <v>79</v>
      </c>
      <c r="AU340" s="226" t="s">
        <v>23</v>
      </c>
      <c r="AY340" s="225" t="s">
        <v>163</v>
      </c>
      <c r="BK340" s="227">
        <f>SUM(BK341:BK365)</f>
        <v>0</v>
      </c>
    </row>
    <row r="341" s="2" customFormat="1" ht="24" customHeight="1">
      <c r="A341" s="41"/>
      <c r="B341" s="42"/>
      <c r="C341" s="230" t="s">
        <v>450</v>
      </c>
      <c r="D341" s="230" t="s">
        <v>166</v>
      </c>
      <c r="E341" s="231" t="s">
        <v>451</v>
      </c>
      <c r="F341" s="232" t="s">
        <v>452</v>
      </c>
      <c r="G341" s="233" t="s">
        <v>453</v>
      </c>
      <c r="H341" s="234">
        <v>9</v>
      </c>
      <c r="I341" s="235"/>
      <c r="J341" s="236">
        <f>ROUND(I341*H341,2)</f>
        <v>0</v>
      </c>
      <c r="K341" s="232" t="s">
        <v>170</v>
      </c>
      <c r="L341" s="47"/>
      <c r="M341" s="237" t="s">
        <v>35</v>
      </c>
      <c r="N341" s="238" t="s">
        <v>51</v>
      </c>
      <c r="O341" s="87"/>
      <c r="P341" s="239">
        <f>O341*H341</f>
        <v>0</v>
      </c>
      <c r="Q341" s="239">
        <v>0.00051999999999999995</v>
      </c>
      <c r="R341" s="239">
        <f>Q341*H341</f>
        <v>0.0046799999999999993</v>
      </c>
      <c r="S341" s="239">
        <v>0</v>
      </c>
      <c r="T341" s="240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41" t="s">
        <v>275</v>
      </c>
      <c r="AT341" s="241" t="s">
        <v>166</v>
      </c>
      <c r="AU341" s="241" t="s">
        <v>88</v>
      </c>
      <c r="AY341" s="19" t="s">
        <v>163</v>
      </c>
      <c r="BE341" s="242">
        <f>IF(N341="základní",J341,0)</f>
        <v>0</v>
      </c>
      <c r="BF341" s="242">
        <f>IF(N341="snížená",J341,0)</f>
        <v>0</v>
      </c>
      <c r="BG341" s="242">
        <f>IF(N341="zákl. přenesená",J341,0)</f>
        <v>0</v>
      </c>
      <c r="BH341" s="242">
        <f>IF(N341="sníž. přenesená",J341,0)</f>
        <v>0</v>
      </c>
      <c r="BI341" s="242">
        <f>IF(N341="nulová",J341,0)</f>
        <v>0</v>
      </c>
      <c r="BJ341" s="19" t="s">
        <v>23</v>
      </c>
      <c r="BK341" s="242">
        <f>ROUND(I341*H341,2)</f>
        <v>0</v>
      </c>
      <c r="BL341" s="19" t="s">
        <v>275</v>
      </c>
      <c r="BM341" s="241" t="s">
        <v>454</v>
      </c>
    </row>
    <row r="342" s="13" customFormat="1">
      <c r="A342" s="13"/>
      <c r="B342" s="243"/>
      <c r="C342" s="244"/>
      <c r="D342" s="245" t="s">
        <v>173</v>
      </c>
      <c r="E342" s="246" t="s">
        <v>35</v>
      </c>
      <c r="F342" s="247" t="s">
        <v>266</v>
      </c>
      <c r="G342" s="244"/>
      <c r="H342" s="246" t="s">
        <v>35</v>
      </c>
      <c r="I342" s="248"/>
      <c r="J342" s="244"/>
      <c r="K342" s="244"/>
      <c r="L342" s="249"/>
      <c r="M342" s="250"/>
      <c r="N342" s="251"/>
      <c r="O342" s="251"/>
      <c r="P342" s="251"/>
      <c r="Q342" s="251"/>
      <c r="R342" s="251"/>
      <c r="S342" s="251"/>
      <c r="T342" s="252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53" t="s">
        <v>173</v>
      </c>
      <c r="AU342" s="253" t="s">
        <v>88</v>
      </c>
      <c r="AV342" s="13" t="s">
        <v>23</v>
      </c>
      <c r="AW342" s="13" t="s">
        <v>175</v>
      </c>
      <c r="AX342" s="13" t="s">
        <v>80</v>
      </c>
      <c r="AY342" s="253" t="s">
        <v>163</v>
      </c>
    </row>
    <row r="343" s="14" customFormat="1">
      <c r="A343" s="14"/>
      <c r="B343" s="254"/>
      <c r="C343" s="255"/>
      <c r="D343" s="245" t="s">
        <v>173</v>
      </c>
      <c r="E343" s="256" t="s">
        <v>35</v>
      </c>
      <c r="F343" s="257" t="s">
        <v>224</v>
      </c>
      <c r="G343" s="255"/>
      <c r="H343" s="258">
        <v>9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4" t="s">
        <v>173</v>
      </c>
      <c r="AU343" s="264" t="s">
        <v>88</v>
      </c>
      <c r="AV343" s="14" t="s">
        <v>88</v>
      </c>
      <c r="AW343" s="14" t="s">
        <v>175</v>
      </c>
      <c r="AX343" s="14" t="s">
        <v>23</v>
      </c>
      <c r="AY343" s="264" t="s">
        <v>163</v>
      </c>
    </row>
    <row r="344" s="2" customFormat="1" ht="24" customHeight="1">
      <c r="A344" s="41"/>
      <c r="B344" s="42"/>
      <c r="C344" s="230" t="s">
        <v>455</v>
      </c>
      <c r="D344" s="230" t="s">
        <v>166</v>
      </c>
      <c r="E344" s="231" t="s">
        <v>456</v>
      </c>
      <c r="F344" s="232" t="s">
        <v>457</v>
      </c>
      <c r="G344" s="233" t="s">
        <v>453</v>
      </c>
      <c r="H344" s="234">
        <v>4</v>
      </c>
      <c r="I344" s="235"/>
      <c r="J344" s="236">
        <f>ROUND(I344*H344,2)</f>
        <v>0</v>
      </c>
      <c r="K344" s="232" t="s">
        <v>170</v>
      </c>
      <c r="L344" s="47"/>
      <c r="M344" s="237" t="s">
        <v>35</v>
      </c>
      <c r="N344" s="238" t="s">
        <v>51</v>
      </c>
      <c r="O344" s="87"/>
      <c r="P344" s="239">
        <f>O344*H344</f>
        <v>0</v>
      </c>
      <c r="Q344" s="239">
        <v>0.00051999999999999995</v>
      </c>
      <c r="R344" s="239">
        <f>Q344*H344</f>
        <v>0.0020799999999999998</v>
      </c>
      <c r="S344" s="239">
        <v>0</v>
      </c>
      <c r="T344" s="240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41" t="s">
        <v>275</v>
      </c>
      <c r="AT344" s="241" t="s">
        <v>166</v>
      </c>
      <c r="AU344" s="241" t="s">
        <v>88</v>
      </c>
      <c r="AY344" s="19" t="s">
        <v>163</v>
      </c>
      <c r="BE344" s="242">
        <f>IF(N344="základní",J344,0)</f>
        <v>0</v>
      </c>
      <c r="BF344" s="242">
        <f>IF(N344="snížená",J344,0)</f>
        <v>0</v>
      </c>
      <c r="BG344" s="242">
        <f>IF(N344="zákl. přenesená",J344,0)</f>
        <v>0</v>
      </c>
      <c r="BH344" s="242">
        <f>IF(N344="sníž. přenesená",J344,0)</f>
        <v>0</v>
      </c>
      <c r="BI344" s="242">
        <f>IF(N344="nulová",J344,0)</f>
        <v>0</v>
      </c>
      <c r="BJ344" s="19" t="s">
        <v>23</v>
      </c>
      <c r="BK344" s="242">
        <f>ROUND(I344*H344,2)</f>
        <v>0</v>
      </c>
      <c r="BL344" s="19" t="s">
        <v>275</v>
      </c>
      <c r="BM344" s="241" t="s">
        <v>458</v>
      </c>
    </row>
    <row r="345" s="13" customFormat="1">
      <c r="A345" s="13"/>
      <c r="B345" s="243"/>
      <c r="C345" s="244"/>
      <c r="D345" s="245" t="s">
        <v>173</v>
      </c>
      <c r="E345" s="246" t="s">
        <v>35</v>
      </c>
      <c r="F345" s="247" t="s">
        <v>266</v>
      </c>
      <c r="G345" s="244"/>
      <c r="H345" s="246" t="s">
        <v>35</v>
      </c>
      <c r="I345" s="248"/>
      <c r="J345" s="244"/>
      <c r="K345" s="244"/>
      <c r="L345" s="249"/>
      <c r="M345" s="250"/>
      <c r="N345" s="251"/>
      <c r="O345" s="251"/>
      <c r="P345" s="251"/>
      <c r="Q345" s="251"/>
      <c r="R345" s="251"/>
      <c r="S345" s="251"/>
      <c r="T345" s="252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3" t="s">
        <v>173</v>
      </c>
      <c r="AU345" s="253" t="s">
        <v>88</v>
      </c>
      <c r="AV345" s="13" t="s">
        <v>23</v>
      </c>
      <c r="AW345" s="13" t="s">
        <v>175</v>
      </c>
      <c r="AX345" s="13" t="s">
        <v>80</v>
      </c>
      <c r="AY345" s="253" t="s">
        <v>163</v>
      </c>
    </row>
    <row r="346" s="14" customFormat="1">
      <c r="A346" s="14"/>
      <c r="B346" s="254"/>
      <c r="C346" s="255"/>
      <c r="D346" s="245" t="s">
        <v>173</v>
      </c>
      <c r="E346" s="256" t="s">
        <v>35</v>
      </c>
      <c r="F346" s="257" t="s">
        <v>171</v>
      </c>
      <c r="G346" s="255"/>
      <c r="H346" s="258">
        <v>4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4" t="s">
        <v>173</v>
      </c>
      <c r="AU346" s="264" t="s">
        <v>88</v>
      </c>
      <c r="AV346" s="14" t="s">
        <v>88</v>
      </c>
      <c r="AW346" s="14" t="s">
        <v>175</v>
      </c>
      <c r="AX346" s="14" t="s">
        <v>23</v>
      </c>
      <c r="AY346" s="264" t="s">
        <v>163</v>
      </c>
    </row>
    <row r="347" s="2" customFormat="1" ht="24" customHeight="1">
      <c r="A347" s="41"/>
      <c r="B347" s="42"/>
      <c r="C347" s="230" t="s">
        <v>459</v>
      </c>
      <c r="D347" s="230" t="s">
        <v>166</v>
      </c>
      <c r="E347" s="231" t="s">
        <v>460</v>
      </c>
      <c r="F347" s="232" t="s">
        <v>461</v>
      </c>
      <c r="G347" s="233" t="s">
        <v>453</v>
      </c>
      <c r="H347" s="234">
        <v>7</v>
      </c>
      <c r="I347" s="235"/>
      <c r="J347" s="236">
        <f>ROUND(I347*H347,2)</f>
        <v>0</v>
      </c>
      <c r="K347" s="232" t="s">
        <v>170</v>
      </c>
      <c r="L347" s="47"/>
      <c r="M347" s="237" t="s">
        <v>35</v>
      </c>
      <c r="N347" s="238" t="s">
        <v>51</v>
      </c>
      <c r="O347" s="87"/>
      <c r="P347" s="239">
        <f>O347*H347</f>
        <v>0</v>
      </c>
      <c r="Q347" s="239">
        <v>0.00051999999999999995</v>
      </c>
      <c r="R347" s="239">
        <f>Q347*H347</f>
        <v>0.0036399999999999996</v>
      </c>
      <c r="S347" s="239">
        <v>0</v>
      </c>
      <c r="T347" s="240">
        <f>S347*H347</f>
        <v>0</v>
      </c>
      <c r="U347" s="41"/>
      <c r="V347" s="41"/>
      <c r="W347" s="41"/>
      <c r="X347" s="41"/>
      <c r="Y347" s="41"/>
      <c r="Z347" s="41"/>
      <c r="AA347" s="41"/>
      <c r="AB347" s="41"/>
      <c r="AC347" s="41"/>
      <c r="AD347" s="41"/>
      <c r="AE347" s="41"/>
      <c r="AR347" s="241" t="s">
        <v>275</v>
      </c>
      <c r="AT347" s="241" t="s">
        <v>166</v>
      </c>
      <c r="AU347" s="241" t="s">
        <v>88</v>
      </c>
      <c r="AY347" s="19" t="s">
        <v>163</v>
      </c>
      <c r="BE347" s="242">
        <f>IF(N347="základní",J347,0)</f>
        <v>0</v>
      </c>
      <c r="BF347" s="242">
        <f>IF(N347="snížená",J347,0)</f>
        <v>0</v>
      </c>
      <c r="BG347" s="242">
        <f>IF(N347="zákl. přenesená",J347,0)</f>
        <v>0</v>
      </c>
      <c r="BH347" s="242">
        <f>IF(N347="sníž. přenesená",J347,0)</f>
        <v>0</v>
      </c>
      <c r="BI347" s="242">
        <f>IF(N347="nulová",J347,0)</f>
        <v>0</v>
      </c>
      <c r="BJ347" s="19" t="s">
        <v>23</v>
      </c>
      <c r="BK347" s="242">
        <f>ROUND(I347*H347,2)</f>
        <v>0</v>
      </c>
      <c r="BL347" s="19" t="s">
        <v>275</v>
      </c>
      <c r="BM347" s="241" t="s">
        <v>462</v>
      </c>
    </row>
    <row r="348" s="13" customFormat="1">
      <c r="A348" s="13"/>
      <c r="B348" s="243"/>
      <c r="C348" s="244"/>
      <c r="D348" s="245" t="s">
        <v>173</v>
      </c>
      <c r="E348" s="246" t="s">
        <v>35</v>
      </c>
      <c r="F348" s="247" t="s">
        <v>266</v>
      </c>
      <c r="G348" s="244"/>
      <c r="H348" s="246" t="s">
        <v>35</v>
      </c>
      <c r="I348" s="248"/>
      <c r="J348" s="244"/>
      <c r="K348" s="244"/>
      <c r="L348" s="249"/>
      <c r="M348" s="250"/>
      <c r="N348" s="251"/>
      <c r="O348" s="251"/>
      <c r="P348" s="251"/>
      <c r="Q348" s="251"/>
      <c r="R348" s="251"/>
      <c r="S348" s="251"/>
      <c r="T348" s="25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53" t="s">
        <v>173</v>
      </c>
      <c r="AU348" s="253" t="s">
        <v>88</v>
      </c>
      <c r="AV348" s="13" t="s">
        <v>23</v>
      </c>
      <c r="AW348" s="13" t="s">
        <v>175</v>
      </c>
      <c r="AX348" s="13" t="s">
        <v>80</v>
      </c>
      <c r="AY348" s="253" t="s">
        <v>163</v>
      </c>
    </row>
    <row r="349" s="14" customFormat="1">
      <c r="A349" s="14"/>
      <c r="B349" s="254"/>
      <c r="C349" s="255"/>
      <c r="D349" s="245" t="s">
        <v>173</v>
      </c>
      <c r="E349" s="256" t="s">
        <v>35</v>
      </c>
      <c r="F349" s="257" t="s">
        <v>212</v>
      </c>
      <c r="G349" s="255"/>
      <c r="H349" s="258">
        <v>7</v>
      </c>
      <c r="I349" s="259"/>
      <c r="J349" s="255"/>
      <c r="K349" s="255"/>
      <c r="L349" s="260"/>
      <c r="M349" s="261"/>
      <c r="N349" s="262"/>
      <c r="O349" s="262"/>
      <c r="P349" s="262"/>
      <c r="Q349" s="262"/>
      <c r="R349" s="262"/>
      <c r="S349" s="262"/>
      <c r="T349" s="263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4" t="s">
        <v>173</v>
      </c>
      <c r="AU349" s="264" t="s">
        <v>88</v>
      </c>
      <c r="AV349" s="14" t="s">
        <v>88</v>
      </c>
      <c r="AW349" s="14" t="s">
        <v>175</v>
      </c>
      <c r="AX349" s="14" t="s">
        <v>23</v>
      </c>
      <c r="AY349" s="264" t="s">
        <v>163</v>
      </c>
    </row>
    <row r="350" s="2" customFormat="1" ht="24" customHeight="1">
      <c r="A350" s="41"/>
      <c r="B350" s="42"/>
      <c r="C350" s="230" t="s">
        <v>463</v>
      </c>
      <c r="D350" s="230" t="s">
        <v>166</v>
      </c>
      <c r="E350" s="231" t="s">
        <v>464</v>
      </c>
      <c r="F350" s="232" t="s">
        <v>465</v>
      </c>
      <c r="G350" s="233" t="s">
        <v>453</v>
      </c>
      <c r="H350" s="234">
        <v>1</v>
      </c>
      <c r="I350" s="235"/>
      <c r="J350" s="236">
        <f>ROUND(I350*H350,2)</f>
        <v>0</v>
      </c>
      <c r="K350" s="232" t="s">
        <v>170</v>
      </c>
      <c r="L350" s="47"/>
      <c r="M350" s="237" t="s">
        <v>35</v>
      </c>
      <c r="N350" s="238" t="s">
        <v>51</v>
      </c>
      <c r="O350" s="87"/>
      <c r="P350" s="239">
        <f>O350*H350</f>
        <v>0</v>
      </c>
      <c r="Q350" s="239">
        <v>0.00084999999999999995</v>
      </c>
      <c r="R350" s="239">
        <f>Q350*H350</f>
        <v>0.00084999999999999995</v>
      </c>
      <c r="S350" s="239">
        <v>0</v>
      </c>
      <c r="T350" s="240">
        <f>S350*H350</f>
        <v>0</v>
      </c>
      <c r="U350" s="41"/>
      <c r="V350" s="41"/>
      <c r="W350" s="41"/>
      <c r="X350" s="41"/>
      <c r="Y350" s="41"/>
      <c r="Z350" s="41"/>
      <c r="AA350" s="41"/>
      <c r="AB350" s="41"/>
      <c r="AC350" s="41"/>
      <c r="AD350" s="41"/>
      <c r="AE350" s="41"/>
      <c r="AR350" s="241" t="s">
        <v>275</v>
      </c>
      <c r="AT350" s="241" t="s">
        <v>166</v>
      </c>
      <c r="AU350" s="241" t="s">
        <v>88</v>
      </c>
      <c r="AY350" s="19" t="s">
        <v>163</v>
      </c>
      <c r="BE350" s="242">
        <f>IF(N350="základní",J350,0)</f>
        <v>0</v>
      </c>
      <c r="BF350" s="242">
        <f>IF(N350="snížená",J350,0)</f>
        <v>0</v>
      </c>
      <c r="BG350" s="242">
        <f>IF(N350="zákl. přenesená",J350,0)</f>
        <v>0</v>
      </c>
      <c r="BH350" s="242">
        <f>IF(N350="sníž. přenesená",J350,0)</f>
        <v>0</v>
      </c>
      <c r="BI350" s="242">
        <f>IF(N350="nulová",J350,0)</f>
        <v>0</v>
      </c>
      <c r="BJ350" s="19" t="s">
        <v>23</v>
      </c>
      <c r="BK350" s="242">
        <f>ROUND(I350*H350,2)</f>
        <v>0</v>
      </c>
      <c r="BL350" s="19" t="s">
        <v>275</v>
      </c>
      <c r="BM350" s="241" t="s">
        <v>466</v>
      </c>
    </row>
    <row r="351" s="13" customFormat="1">
      <c r="A351" s="13"/>
      <c r="B351" s="243"/>
      <c r="C351" s="244"/>
      <c r="D351" s="245" t="s">
        <v>173</v>
      </c>
      <c r="E351" s="246" t="s">
        <v>35</v>
      </c>
      <c r="F351" s="247" t="s">
        <v>266</v>
      </c>
      <c r="G351" s="244"/>
      <c r="H351" s="246" t="s">
        <v>35</v>
      </c>
      <c r="I351" s="248"/>
      <c r="J351" s="244"/>
      <c r="K351" s="244"/>
      <c r="L351" s="249"/>
      <c r="M351" s="250"/>
      <c r="N351" s="251"/>
      <c r="O351" s="251"/>
      <c r="P351" s="251"/>
      <c r="Q351" s="251"/>
      <c r="R351" s="251"/>
      <c r="S351" s="251"/>
      <c r="T351" s="252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53" t="s">
        <v>173</v>
      </c>
      <c r="AU351" s="253" t="s">
        <v>88</v>
      </c>
      <c r="AV351" s="13" t="s">
        <v>23</v>
      </c>
      <c r="AW351" s="13" t="s">
        <v>175</v>
      </c>
      <c r="AX351" s="13" t="s">
        <v>80</v>
      </c>
      <c r="AY351" s="253" t="s">
        <v>163</v>
      </c>
    </row>
    <row r="352" s="14" customFormat="1">
      <c r="A352" s="14"/>
      <c r="B352" s="254"/>
      <c r="C352" s="255"/>
      <c r="D352" s="245" t="s">
        <v>173</v>
      </c>
      <c r="E352" s="256" t="s">
        <v>35</v>
      </c>
      <c r="F352" s="257" t="s">
        <v>23</v>
      </c>
      <c r="G352" s="255"/>
      <c r="H352" s="258">
        <v>1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4" t="s">
        <v>173</v>
      </c>
      <c r="AU352" s="264" t="s">
        <v>88</v>
      </c>
      <c r="AV352" s="14" t="s">
        <v>88</v>
      </c>
      <c r="AW352" s="14" t="s">
        <v>175</v>
      </c>
      <c r="AX352" s="14" t="s">
        <v>23</v>
      </c>
      <c r="AY352" s="264" t="s">
        <v>163</v>
      </c>
    </row>
    <row r="353" s="2" customFormat="1" ht="24" customHeight="1">
      <c r="A353" s="41"/>
      <c r="B353" s="42"/>
      <c r="C353" s="230" t="s">
        <v>467</v>
      </c>
      <c r="D353" s="230" t="s">
        <v>166</v>
      </c>
      <c r="E353" s="231" t="s">
        <v>468</v>
      </c>
      <c r="F353" s="232" t="s">
        <v>469</v>
      </c>
      <c r="G353" s="233" t="s">
        <v>453</v>
      </c>
      <c r="H353" s="234">
        <v>1</v>
      </c>
      <c r="I353" s="235"/>
      <c r="J353" s="236">
        <f>ROUND(I353*H353,2)</f>
        <v>0</v>
      </c>
      <c r="K353" s="232" t="s">
        <v>170</v>
      </c>
      <c r="L353" s="47"/>
      <c r="M353" s="237" t="s">
        <v>35</v>
      </c>
      <c r="N353" s="238" t="s">
        <v>51</v>
      </c>
      <c r="O353" s="87"/>
      <c r="P353" s="239">
        <f>O353*H353</f>
        <v>0</v>
      </c>
      <c r="Q353" s="239">
        <v>0.00084999999999999995</v>
      </c>
      <c r="R353" s="239">
        <f>Q353*H353</f>
        <v>0.00084999999999999995</v>
      </c>
      <c r="S353" s="239">
        <v>0</v>
      </c>
      <c r="T353" s="240">
        <f>S353*H353</f>
        <v>0</v>
      </c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R353" s="241" t="s">
        <v>275</v>
      </c>
      <c r="AT353" s="241" t="s">
        <v>166</v>
      </c>
      <c r="AU353" s="241" t="s">
        <v>88</v>
      </c>
      <c r="AY353" s="19" t="s">
        <v>163</v>
      </c>
      <c r="BE353" s="242">
        <f>IF(N353="základní",J353,0)</f>
        <v>0</v>
      </c>
      <c r="BF353" s="242">
        <f>IF(N353="snížená",J353,0)</f>
        <v>0</v>
      </c>
      <c r="BG353" s="242">
        <f>IF(N353="zákl. přenesená",J353,0)</f>
        <v>0</v>
      </c>
      <c r="BH353" s="242">
        <f>IF(N353="sníž. přenesená",J353,0)</f>
        <v>0</v>
      </c>
      <c r="BI353" s="242">
        <f>IF(N353="nulová",J353,0)</f>
        <v>0</v>
      </c>
      <c r="BJ353" s="19" t="s">
        <v>23</v>
      </c>
      <c r="BK353" s="242">
        <f>ROUND(I353*H353,2)</f>
        <v>0</v>
      </c>
      <c r="BL353" s="19" t="s">
        <v>275</v>
      </c>
      <c r="BM353" s="241" t="s">
        <v>470</v>
      </c>
    </row>
    <row r="354" s="13" customFormat="1">
      <c r="A354" s="13"/>
      <c r="B354" s="243"/>
      <c r="C354" s="244"/>
      <c r="D354" s="245" t="s">
        <v>173</v>
      </c>
      <c r="E354" s="246" t="s">
        <v>35</v>
      </c>
      <c r="F354" s="247" t="s">
        <v>266</v>
      </c>
      <c r="G354" s="244"/>
      <c r="H354" s="246" t="s">
        <v>35</v>
      </c>
      <c r="I354" s="248"/>
      <c r="J354" s="244"/>
      <c r="K354" s="244"/>
      <c r="L354" s="249"/>
      <c r="M354" s="250"/>
      <c r="N354" s="251"/>
      <c r="O354" s="251"/>
      <c r="P354" s="251"/>
      <c r="Q354" s="251"/>
      <c r="R354" s="251"/>
      <c r="S354" s="251"/>
      <c r="T354" s="252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3" t="s">
        <v>173</v>
      </c>
      <c r="AU354" s="253" t="s">
        <v>88</v>
      </c>
      <c r="AV354" s="13" t="s">
        <v>23</v>
      </c>
      <c r="AW354" s="13" t="s">
        <v>175</v>
      </c>
      <c r="AX354" s="13" t="s">
        <v>80</v>
      </c>
      <c r="AY354" s="253" t="s">
        <v>163</v>
      </c>
    </row>
    <row r="355" s="14" customFormat="1">
      <c r="A355" s="14"/>
      <c r="B355" s="254"/>
      <c r="C355" s="255"/>
      <c r="D355" s="245" t="s">
        <v>173</v>
      </c>
      <c r="E355" s="256" t="s">
        <v>35</v>
      </c>
      <c r="F355" s="257" t="s">
        <v>23</v>
      </c>
      <c r="G355" s="255"/>
      <c r="H355" s="258">
        <v>1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4" t="s">
        <v>173</v>
      </c>
      <c r="AU355" s="264" t="s">
        <v>88</v>
      </c>
      <c r="AV355" s="14" t="s">
        <v>88</v>
      </c>
      <c r="AW355" s="14" t="s">
        <v>175</v>
      </c>
      <c r="AX355" s="14" t="s">
        <v>23</v>
      </c>
      <c r="AY355" s="264" t="s">
        <v>163</v>
      </c>
    </row>
    <row r="356" s="2" customFormat="1" ht="24" customHeight="1">
      <c r="A356" s="41"/>
      <c r="B356" s="42"/>
      <c r="C356" s="230" t="s">
        <v>471</v>
      </c>
      <c r="D356" s="230" t="s">
        <v>166</v>
      </c>
      <c r="E356" s="231" t="s">
        <v>472</v>
      </c>
      <c r="F356" s="232" t="s">
        <v>469</v>
      </c>
      <c r="G356" s="233" t="s">
        <v>285</v>
      </c>
      <c r="H356" s="234">
        <v>4</v>
      </c>
      <c r="I356" s="235"/>
      <c r="J356" s="236">
        <f>ROUND(I356*H356,2)</f>
        <v>0</v>
      </c>
      <c r="K356" s="232" t="s">
        <v>35</v>
      </c>
      <c r="L356" s="47"/>
      <c r="M356" s="237" t="s">
        <v>35</v>
      </c>
      <c r="N356" s="238" t="s">
        <v>51</v>
      </c>
      <c r="O356" s="87"/>
      <c r="P356" s="239">
        <f>O356*H356</f>
        <v>0</v>
      </c>
      <c r="Q356" s="239">
        <v>0.00084999999999999995</v>
      </c>
      <c r="R356" s="239">
        <f>Q356*H356</f>
        <v>0.0033999999999999998</v>
      </c>
      <c r="S356" s="239">
        <v>0</v>
      </c>
      <c r="T356" s="240">
        <f>S356*H356</f>
        <v>0</v>
      </c>
      <c r="U356" s="41"/>
      <c r="V356" s="41"/>
      <c r="W356" s="41"/>
      <c r="X356" s="41"/>
      <c r="Y356" s="41"/>
      <c r="Z356" s="41"/>
      <c r="AA356" s="41"/>
      <c r="AB356" s="41"/>
      <c r="AC356" s="41"/>
      <c r="AD356" s="41"/>
      <c r="AE356" s="41"/>
      <c r="AR356" s="241" t="s">
        <v>275</v>
      </c>
      <c r="AT356" s="241" t="s">
        <v>166</v>
      </c>
      <c r="AU356" s="241" t="s">
        <v>88</v>
      </c>
      <c r="AY356" s="19" t="s">
        <v>163</v>
      </c>
      <c r="BE356" s="242">
        <f>IF(N356="základní",J356,0)</f>
        <v>0</v>
      </c>
      <c r="BF356" s="242">
        <f>IF(N356="snížená",J356,0)</f>
        <v>0</v>
      </c>
      <c r="BG356" s="242">
        <f>IF(N356="zákl. přenesená",J356,0)</f>
        <v>0</v>
      </c>
      <c r="BH356" s="242">
        <f>IF(N356="sníž. přenesená",J356,0)</f>
        <v>0</v>
      </c>
      <c r="BI356" s="242">
        <f>IF(N356="nulová",J356,0)</f>
        <v>0</v>
      </c>
      <c r="BJ356" s="19" t="s">
        <v>23</v>
      </c>
      <c r="BK356" s="242">
        <f>ROUND(I356*H356,2)</f>
        <v>0</v>
      </c>
      <c r="BL356" s="19" t="s">
        <v>275</v>
      </c>
      <c r="BM356" s="241" t="s">
        <v>473</v>
      </c>
    </row>
    <row r="357" s="13" customFormat="1">
      <c r="A357" s="13"/>
      <c r="B357" s="243"/>
      <c r="C357" s="244"/>
      <c r="D357" s="245" t="s">
        <v>173</v>
      </c>
      <c r="E357" s="246" t="s">
        <v>35</v>
      </c>
      <c r="F357" s="247" t="s">
        <v>266</v>
      </c>
      <c r="G357" s="244"/>
      <c r="H357" s="246" t="s">
        <v>35</v>
      </c>
      <c r="I357" s="248"/>
      <c r="J357" s="244"/>
      <c r="K357" s="244"/>
      <c r="L357" s="249"/>
      <c r="M357" s="250"/>
      <c r="N357" s="251"/>
      <c r="O357" s="251"/>
      <c r="P357" s="251"/>
      <c r="Q357" s="251"/>
      <c r="R357" s="251"/>
      <c r="S357" s="251"/>
      <c r="T357" s="252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53" t="s">
        <v>173</v>
      </c>
      <c r="AU357" s="253" t="s">
        <v>88</v>
      </c>
      <c r="AV357" s="13" t="s">
        <v>23</v>
      </c>
      <c r="AW357" s="13" t="s">
        <v>175</v>
      </c>
      <c r="AX357" s="13" t="s">
        <v>80</v>
      </c>
      <c r="AY357" s="253" t="s">
        <v>163</v>
      </c>
    </row>
    <row r="358" s="14" customFormat="1">
      <c r="A358" s="14"/>
      <c r="B358" s="254"/>
      <c r="C358" s="255"/>
      <c r="D358" s="245" t="s">
        <v>173</v>
      </c>
      <c r="E358" s="256" t="s">
        <v>35</v>
      </c>
      <c r="F358" s="257" t="s">
        <v>171</v>
      </c>
      <c r="G358" s="255"/>
      <c r="H358" s="258">
        <v>4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4" t="s">
        <v>173</v>
      </c>
      <c r="AU358" s="264" t="s">
        <v>88</v>
      </c>
      <c r="AV358" s="14" t="s">
        <v>88</v>
      </c>
      <c r="AW358" s="14" t="s">
        <v>175</v>
      </c>
      <c r="AX358" s="14" t="s">
        <v>23</v>
      </c>
      <c r="AY358" s="264" t="s">
        <v>163</v>
      </c>
    </row>
    <row r="359" s="2" customFormat="1" ht="24" customHeight="1">
      <c r="A359" s="41"/>
      <c r="B359" s="42"/>
      <c r="C359" s="230" t="s">
        <v>474</v>
      </c>
      <c r="D359" s="230" t="s">
        <v>166</v>
      </c>
      <c r="E359" s="231" t="s">
        <v>475</v>
      </c>
      <c r="F359" s="232" t="s">
        <v>469</v>
      </c>
      <c r="G359" s="233" t="s">
        <v>285</v>
      </c>
      <c r="H359" s="234">
        <v>4</v>
      </c>
      <c r="I359" s="235"/>
      <c r="J359" s="236">
        <f>ROUND(I359*H359,2)</f>
        <v>0</v>
      </c>
      <c r="K359" s="232" t="s">
        <v>35</v>
      </c>
      <c r="L359" s="47"/>
      <c r="M359" s="237" t="s">
        <v>35</v>
      </c>
      <c r="N359" s="238" t="s">
        <v>51</v>
      </c>
      <c r="O359" s="87"/>
      <c r="P359" s="239">
        <f>O359*H359</f>
        <v>0</v>
      </c>
      <c r="Q359" s="239">
        <v>0.00084999999999999995</v>
      </c>
      <c r="R359" s="239">
        <f>Q359*H359</f>
        <v>0.0033999999999999998</v>
      </c>
      <c r="S359" s="239">
        <v>0</v>
      </c>
      <c r="T359" s="240">
        <f>S359*H359</f>
        <v>0</v>
      </c>
      <c r="U359" s="41"/>
      <c r="V359" s="41"/>
      <c r="W359" s="41"/>
      <c r="X359" s="41"/>
      <c r="Y359" s="41"/>
      <c r="Z359" s="41"/>
      <c r="AA359" s="41"/>
      <c r="AB359" s="41"/>
      <c r="AC359" s="41"/>
      <c r="AD359" s="41"/>
      <c r="AE359" s="41"/>
      <c r="AR359" s="241" t="s">
        <v>275</v>
      </c>
      <c r="AT359" s="241" t="s">
        <v>166</v>
      </c>
      <c r="AU359" s="241" t="s">
        <v>88</v>
      </c>
      <c r="AY359" s="19" t="s">
        <v>163</v>
      </c>
      <c r="BE359" s="242">
        <f>IF(N359="základní",J359,0)</f>
        <v>0</v>
      </c>
      <c r="BF359" s="242">
        <f>IF(N359="snížená",J359,0)</f>
        <v>0</v>
      </c>
      <c r="BG359" s="242">
        <f>IF(N359="zákl. přenesená",J359,0)</f>
        <v>0</v>
      </c>
      <c r="BH359" s="242">
        <f>IF(N359="sníž. přenesená",J359,0)</f>
        <v>0</v>
      </c>
      <c r="BI359" s="242">
        <f>IF(N359="nulová",J359,0)</f>
        <v>0</v>
      </c>
      <c r="BJ359" s="19" t="s">
        <v>23</v>
      </c>
      <c r="BK359" s="242">
        <f>ROUND(I359*H359,2)</f>
        <v>0</v>
      </c>
      <c r="BL359" s="19" t="s">
        <v>275</v>
      </c>
      <c r="BM359" s="241" t="s">
        <v>476</v>
      </c>
    </row>
    <row r="360" s="13" customFormat="1">
      <c r="A360" s="13"/>
      <c r="B360" s="243"/>
      <c r="C360" s="244"/>
      <c r="D360" s="245" t="s">
        <v>173</v>
      </c>
      <c r="E360" s="246" t="s">
        <v>35</v>
      </c>
      <c r="F360" s="247" t="s">
        <v>266</v>
      </c>
      <c r="G360" s="244"/>
      <c r="H360" s="246" t="s">
        <v>35</v>
      </c>
      <c r="I360" s="248"/>
      <c r="J360" s="244"/>
      <c r="K360" s="244"/>
      <c r="L360" s="249"/>
      <c r="M360" s="250"/>
      <c r="N360" s="251"/>
      <c r="O360" s="251"/>
      <c r="P360" s="251"/>
      <c r="Q360" s="251"/>
      <c r="R360" s="251"/>
      <c r="S360" s="251"/>
      <c r="T360" s="252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3" t="s">
        <v>173</v>
      </c>
      <c r="AU360" s="253" t="s">
        <v>88</v>
      </c>
      <c r="AV360" s="13" t="s">
        <v>23</v>
      </c>
      <c r="AW360" s="13" t="s">
        <v>175</v>
      </c>
      <c r="AX360" s="13" t="s">
        <v>80</v>
      </c>
      <c r="AY360" s="253" t="s">
        <v>163</v>
      </c>
    </row>
    <row r="361" s="14" customFormat="1">
      <c r="A361" s="14"/>
      <c r="B361" s="254"/>
      <c r="C361" s="255"/>
      <c r="D361" s="245" t="s">
        <v>173</v>
      </c>
      <c r="E361" s="256" t="s">
        <v>35</v>
      </c>
      <c r="F361" s="257" t="s">
        <v>171</v>
      </c>
      <c r="G361" s="255"/>
      <c r="H361" s="258">
        <v>4</v>
      </c>
      <c r="I361" s="259"/>
      <c r="J361" s="255"/>
      <c r="K361" s="255"/>
      <c r="L361" s="260"/>
      <c r="M361" s="261"/>
      <c r="N361" s="262"/>
      <c r="O361" s="262"/>
      <c r="P361" s="262"/>
      <c r="Q361" s="262"/>
      <c r="R361" s="262"/>
      <c r="S361" s="262"/>
      <c r="T361" s="263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64" t="s">
        <v>173</v>
      </c>
      <c r="AU361" s="264" t="s">
        <v>88</v>
      </c>
      <c r="AV361" s="14" t="s">
        <v>88</v>
      </c>
      <c r="AW361" s="14" t="s">
        <v>175</v>
      </c>
      <c r="AX361" s="14" t="s">
        <v>23</v>
      </c>
      <c r="AY361" s="264" t="s">
        <v>163</v>
      </c>
    </row>
    <row r="362" s="2" customFormat="1" ht="24" customHeight="1">
      <c r="A362" s="41"/>
      <c r="B362" s="42"/>
      <c r="C362" s="230" t="s">
        <v>477</v>
      </c>
      <c r="D362" s="230" t="s">
        <v>166</v>
      </c>
      <c r="E362" s="231" t="s">
        <v>478</v>
      </c>
      <c r="F362" s="232" t="s">
        <v>469</v>
      </c>
      <c r="G362" s="233" t="s">
        <v>285</v>
      </c>
      <c r="H362" s="234">
        <v>7</v>
      </c>
      <c r="I362" s="235"/>
      <c r="J362" s="236">
        <f>ROUND(I362*H362,2)</f>
        <v>0</v>
      </c>
      <c r="K362" s="232" t="s">
        <v>35</v>
      </c>
      <c r="L362" s="47"/>
      <c r="M362" s="237" t="s">
        <v>35</v>
      </c>
      <c r="N362" s="238" t="s">
        <v>51</v>
      </c>
      <c r="O362" s="87"/>
      <c r="P362" s="239">
        <f>O362*H362</f>
        <v>0</v>
      </c>
      <c r="Q362" s="239">
        <v>0.00084999999999999995</v>
      </c>
      <c r="R362" s="239">
        <f>Q362*H362</f>
        <v>0.0059499999999999996</v>
      </c>
      <c r="S362" s="239">
        <v>0</v>
      </c>
      <c r="T362" s="240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41" t="s">
        <v>275</v>
      </c>
      <c r="AT362" s="241" t="s">
        <v>166</v>
      </c>
      <c r="AU362" s="241" t="s">
        <v>88</v>
      </c>
      <c r="AY362" s="19" t="s">
        <v>163</v>
      </c>
      <c r="BE362" s="242">
        <f>IF(N362="základní",J362,0)</f>
        <v>0</v>
      </c>
      <c r="BF362" s="242">
        <f>IF(N362="snížená",J362,0)</f>
        <v>0</v>
      </c>
      <c r="BG362" s="242">
        <f>IF(N362="zákl. přenesená",J362,0)</f>
        <v>0</v>
      </c>
      <c r="BH362" s="242">
        <f>IF(N362="sníž. přenesená",J362,0)</f>
        <v>0</v>
      </c>
      <c r="BI362" s="242">
        <f>IF(N362="nulová",J362,0)</f>
        <v>0</v>
      </c>
      <c r="BJ362" s="19" t="s">
        <v>23</v>
      </c>
      <c r="BK362" s="242">
        <f>ROUND(I362*H362,2)</f>
        <v>0</v>
      </c>
      <c r="BL362" s="19" t="s">
        <v>275</v>
      </c>
      <c r="BM362" s="241" t="s">
        <v>479</v>
      </c>
    </row>
    <row r="363" s="13" customFormat="1">
      <c r="A363" s="13"/>
      <c r="B363" s="243"/>
      <c r="C363" s="244"/>
      <c r="D363" s="245" t="s">
        <v>173</v>
      </c>
      <c r="E363" s="246" t="s">
        <v>35</v>
      </c>
      <c r="F363" s="247" t="s">
        <v>266</v>
      </c>
      <c r="G363" s="244"/>
      <c r="H363" s="246" t="s">
        <v>35</v>
      </c>
      <c r="I363" s="248"/>
      <c r="J363" s="244"/>
      <c r="K363" s="244"/>
      <c r="L363" s="249"/>
      <c r="M363" s="250"/>
      <c r="N363" s="251"/>
      <c r="O363" s="251"/>
      <c r="P363" s="251"/>
      <c r="Q363" s="251"/>
      <c r="R363" s="251"/>
      <c r="S363" s="251"/>
      <c r="T363" s="252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53" t="s">
        <v>173</v>
      </c>
      <c r="AU363" s="253" t="s">
        <v>88</v>
      </c>
      <c r="AV363" s="13" t="s">
        <v>23</v>
      </c>
      <c r="AW363" s="13" t="s">
        <v>175</v>
      </c>
      <c r="AX363" s="13" t="s">
        <v>80</v>
      </c>
      <c r="AY363" s="253" t="s">
        <v>163</v>
      </c>
    </row>
    <row r="364" s="14" customFormat="1">
      <c r="A364" s="14"/>
      <c r="B364" s="254"/>
      <c r="C364" s="255"/>
      <c r="D364" s="245" t="s">
        <v>173</v>
      </c>
      <c r="E364" s="256" t="s">
        <v>35</v>
      </c>
      <c r="F364" s="257" t="s">
        <v>212</v>
      </c>
      <c r="G364" s="255"/>
      <c r="H364" s="258">
        <v>7</v>
      </c>
      <c r="I364" s="259"/>
      <c r="J364" s="255"/>
      <c r="K364" s="255"/>
      <c r="L364" s="260"/>
      <c r="M364" s="261"/>
      <c r="N364" s="262"/>
      <c r="O364" s="262"/>
      <c r="P364" s="262"/>
      <c r="Q364" s="262"/>
      <c r="R364" s="262"/>
      <c r="S364" s="262"/>
      <c r="T364" s="263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4" t="s">
        <v>173</v>
      </c>
      <c r="AU364" s="264" t="s">
        <v>88</v>
      </c>
      <c r="AV364" s="14" t="s">
        <v>88</v>
      </c>
      <c r="AW364" s="14" t="s">
        <v>175</v>
      </c>
      <c r="AX364" s="14" t="s">
        <v>23</v>
      </c>
      <c r="AY364" s="264" t="s">
        <v>163</v>
      </c>
    </row>
    <row r="365" s="2" customFormat="1" ht="48" customHeight="1">
      <c r="A365" s="41"/>
      <c r="B365" s="42"/>
      <c r="C365" s="230" t="s">
        <v>480</v>
      </c>
      <c r="D365" s="230" t="s">
        <v>166</v>
      </c>
      <c r="E365" s="231" t="s">
        <v>481</v>
      </c>
      <c r="F365" s="232" t="s">
        <v>482</v>
      </c>
      <c r="G365" s="233" t="s">
        <v>186</v>
      </c>
      <c r="H365" s="234">
        <v>0.025000000000000001</v>
      </c>
      <c r="I365" s="235"/>
      <c r="J365" s="236">
        <f>ROUND(I365*H365,2)</f>
        <v>0</v>
      </c>
      <c r="K365" s="232" t="s">
        <v>170</v>
      </c>
      <c r="L365" s="47"/>
      <c r="M365" s="237" t="s">
        <v>35</v>
      </c>
      <c r="N365" s="238" t="s">
        <v>51</v>
      </c>
      <c r="O365" s="87"/>
      <c r="P365" s="239">
        <f>O365*H365</f>
        <v>0</v>
      </c>
      <c r="Q365" s="239">
        <v>0</v>
      </c>
      <c r="R365" s="239">
        <f>Q365*H365</f>
        <v>0</v>
      </c>
      <c r="S365" s="239">
        <v>0</v>
      </c>
      <c r="T365" s="240">
        <f>S365*H365</f>
        <v>0</v>
      </c>
      <c r="U365" s="41"/>
      <c r="V365" s="41"/>
      <c r="W365" s="41"/>
      <c r="X365" s="41"/>
      <c r="Y365" s="41"/>
      <c r="Z365" s="41"/>
      <c r="AA365" s="41"/>
      <c r="AB365" s="41"/>
      <c r="AC365" s="41"/>
      <c r="AD365" s="41"/>
      <c r="AE365" s="41"/>
      <c r="AR365" s="241" t="s">
        <v>275</v>
      </c>
      <c r="AT365" s="241" t="s">
        <v>166</v>
      </c>
      <c r="AU365" s="241" t="s">
        <v>88</v>
      </c>
      <c r="AY365" s="19" t="s">
        <v>163</v>
      </c>
      <c r="BE365" s="242">
        <f>IF(N365="základní",J365,0)</f>
        <v>0</v>
      </c>
      <c r="BF365" s="242">
        <f>IF(N365="snížená",J365,0)</f>
        <v>0</v>
      </c>
      <c r="BG365" s="242">
        <f>IF(N365="zákl. přenesená",J365,0)</f>
        <v>0</v>
      </c>
      <c r="BH365" s="242">
        <f>IF(N365="sníž. přenesená",J365,0)</f>
        <v>0</v>
      </c>
      <c r="BI365" s="242">
        <f>IF(N365="nulová",J365,0)</f>
        <v>0</v>
      </c>
      <c r="BJ365" s="19" t="s">
        <v>23</v>
      </c>
      <c r="BK365" s="242">
        <f>ROUND(I365*H365,2)</f>
        <v>0</v>
      </c>
      <c r="BL365" s="19" t="s">
        <v>275</v>
      </c>
      <c r="BM365" s="241" t="s">
        <v>483</v>
      </c>
    </row>
    <row r="366" s="12" customFormat="1" ht="22.8" customHeight="1">
      <c r="A366" s="12"/>
      <c r="B366" s="214"/>
      <c r="C366" s="215"/>
      <c r="D366" s="216" t="s">
        <v>79</v>
      </c>
      <c r="E366" s="228" t="s">
        <v>484</v>
      </c>
      <c r="F366" s="228" t="s">
        <v>485</v>
      </c>
      <c r="G366" s="215"/>
      <c r="H366" s="215"/>
      <c r="I366" s="218"/>
      <c r="J366" s="229">
        <f>BK366</f>
        <v>0</v>
      </c>
      <c r="K366" s="215"/>
      <c r="L366" s="220"/>
      <c r="M366" s="221"/>
      <c r="N366" s="222"/>
      <c r="O366" s="222"/>
      <c r="P366" s="223">
        <f>SUM(P367:P409)</f>
        <v>0</v>
      </c>
      <c r="Q366" s="222"/>
      <c r="R366" s="223">
        <f>SUM(R367:R409)</f>
        <v>4.6940599000000001</v>
      </c>
      <c r="S366" s="222"/>
      <c r="T366" s="224">
        <f>SUM(T367:T409)</f>
        <v>2.52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25" t="s">
        <v>88</v>
      </c>
      <c r="AT366" s="226" t="s">
        <v>79</v>
      </c>
      <c r="AU366" s="226" t="s">
        <v>23</v>
      </c>
      <c r="AY366" s="225" t="s">
        <v>163</v>
      </c>
      <c r="BK366" s="227">
        <f>SUM(BK367:BK409)</f>
        <v>0</v>
      </c>
    </row>
    <row r="367" s="2" customFormat="1" ht="36" customHeight="1">
      <c r="A367" s="41"/>
      <c r="B367" s="42"/>
      <c r="C367" s="230" t="s">
        <v>486</v>
      </c>
      <c r="D367" s="230" t="s">
        <v>166</v>
      </c>
      <c r="E367" s="231" t="s">
        <v>487</v>
      </c>
      <c r="F367" s="232" t="s">
        <v>488</v>
      </c>
      <c r="G367" s="233" t="s">
        <v>264</v>
      </c>
      <c r="H367" s="234">
        <v>121</v>
      </c>
      <c r="I367" s="235"/>
      <c r="J367" s="236">
        <f>ROUND(I367*H367,2)</f>
        <v>0</v>
      </c>
      <c r="K367" s="232" t="s">
        <v>170</v>
      </c>
      <c r="L367" s="47"/>
      <c r="M367" s="237" t="s">
        <v>35</v>
      </c>
      <c r="N367" s="238" t="s">
        <v>51</v>
      </c>
      <c r="O367" s="87"/>
      <c r="P367" s="239">
        <f>O367*H367</f>
        <v>0</v>
      </c>
      <c r="Q367" s="239">
        <v>0.0073200000000000001</v>
      </c>
      <c r="R367" s="239">
        <f>Q367*H367</f>
        <v>0.88572000000000006</v>
      </c>
      <c r="S367" s="239">
        <v>0</v>
      </c>
      <c r="T367" s="240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41" t="s">
        <v>275</v>
      </c>
      <c r="AT367" s="241" t="s">
        <v>166</v>
      </c>
      <c r="AU367" s="241" t="s">
        <v>88</v>
      </c>
      <c r="AY367" s="19" t="s">
        <v>163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9" t="s">
        <v>23</v>
      </c>
      <c r="BK367" s="242">
        <f>ROUND(I367*H367,2)</f>
        <v>0</v>
      </c>
      <c r="BL367" s="19" t="s">
        <v>275</v>
      </c>
      <c r="BM367" s="241" t="s">
        <v>489</v>
      </c>
    </row>
    <row r="368" s="13" customFormat="1">
      <c r="A368" s="13"/>
      <c r="B368" s="243"/>
      <c r="C368" s="244"/>
      <c r="D368" s="245" t="s">
        <v>173</v>
      </c>
      <c r="E368" s="246" t="s">
        <v>35</v>
      </c>
      <c r="F368" s="247" t="s">
        <v>490</v>
      </c>
      <c r="G368" s="244"/>
      <c r="H368" s="246" t="s">
        <v>35</v>
      </c>
      <c r="I368" s="248"/>
      <c r="J368" s="244"/>
      <c r="K368" s="244"/>
      <c r="L368" s="249"/>
      <c r="M368" s="250"/>
      <c r="N368" s="251"/>
      <c r="O368" s="251"/>
      <c r="P368" s="251"/>
      <c r="Q368" s="251"/>
      <c r="R368" s="251"/>
      <c r="S368" s="251"/>
      <c r="T368" s="252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3" t="s">
        <v>173</v>
      </c>
      <c r="AU368" s="253" t="s">
        <v>88</v>
      </c>
      <c r="AV368" s="13" t="s">
        <v>23</v>
      </c>
      <c r="AW368" s="13" t="s">
        <v>175</v>
      </c>
      <c r="AX368" s="13" t="s">
        <v>80</v>
      </c>
      <c r="AY368" s="253" t="s">
        <v>163</v>
      </c>
    </row>
    <row r="369" s="13" customFormat="1">
      <c r="A369" s="13"/>
      <c r="B369" s="243"/>
      <c r="C369" s="244"/>
      <c r="D369" s="245" t="s">
        <v>173</v>
      </c>
      <c r="E369" s="246" t="s">
        <v>35</v>
      </c>
      <c r="F369" s="247" t="s">
        <v>491</v>
      </c>
      <c r="G369" s="244"/>
      <c r="H369" s="246" t="s">
        <v>35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3" t="s">
        <v>173</v>
      </c>
      <c r="AU369" s="253" t="s">
        <v>88</v>
      </c>
      <c r="AV369" s="13" t="s">
        <v>23</v>
      </c>
      <c r="AW369" s="13" t="s">
        <v>175</v>
      </c>
      <c r="AX369" s="13" t="s">
        <v>80</v>
      </c>
      <c r="AY369" s="253" t="s">
        <v>163</v>
      </c>
    </row>
    <row r="370" s="14" customFormat="1">
      <c r="A370" s="14"/>
      <c r="B370" s="254"/>
      <c r="C370" s="255"/>
      <c r="D370" s="245" t="s">
        <v>173</v>
      </c>
      <c r="E370" s="256" t="s">
        <v>35</v>
      </c>
      <c r="F370" s="257" t="s">
        <v>492</v>
      </c>
      <c r="G370" s="255"/>
      <c r="H370" s="258">
        <v>121</v>
      </c>
      <c r="I370" s="259"/>
      <c r="J370" s="255"/>
      <c r="K370" s="255"/>
      <c r="L370" s="260"/>
      <c r="M370" s="261"/>
      <c r="N370" s="262"/>
      <c r="O370" s="262"/>
      <c r="P370" s="262"/>
      <c r="Q370" s="262"/>
      <c r="R370" s="262"/>
      <c r="S370" s="262"/>
      <c r="T370" s="263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64" t="s">
        <v>173</v>
      </c>
      <c r="AU370" s="264" t="s">
        <v>88</v>
      </c>
      <c r="AV370" s="14" t="s">
        <v>88</v>
      </c>
      <c r="AW370" s="14" t="s">
        <v>175</v>
      </c>
      <c r="AX370" s="14" t="s">
        <v>80</v>
      </c>
      <c r="AY370" s="264" t="s">
        <v>163</v>
      </c>
    </row>
    <row r="371" s="15" customFormat="1">
      <c r="A371" s="15"/>
      <c r="B371" s="265"/>
      <c r="C371" s="266"/>
      <c r="D371" s="245" t="s">
        <v>173</v>
      </c>
      <c r="E371" s="267" t="s">
        <v>35</v>
      </c>
      <c r="F371" s="268" t="s">
        <v>183</v>
      </c>
      <c r="G371" s="266"/>
      <c r="H371" s="269">
        <v>121</v>
      </c>
      <c r="I371" s="270"/>
      <c r="J371" s="266"/>
      <c r="K371" s="266"/>
      <c r="L371" s="271"/>
      <c r="M371" s="272"/>
      <c r="N371" s="273"/>
      <c r="O371" s="273"/>
      <c r="P371" s="273"/>
      <c r="Q371" s="273"/>
      <c r="R371" s="273"/>
      <c r="S371" s="273"/>
      <c r="T371" s="274"/>
      <c r="U371" s="15"/>
      <c r="V371" s="15"/>
      <c r="W371" s="15"/>
      <c r="X371" s="15"/>
      <c r="Y371" s="15"/>
      <c r="Z371" s="15"/>
      <c r="AA371" s="15"/>
      <c r="AB371" s="15"/>
      <c r="AC371" s="15"/>
      <c r="AD371" s="15"/>
      <c r="AE371" s="15"/>
      <c r="AT371" s="275" t="s">
        <v>173</v>
      </c>
      <c r="AU371" s="275" t="s">
        <v>88</v>
      </c>
      <c r="AV371" s="15" t="s">
        <v>171</v>
      </c>
      <c r="AW371" s="15" t="s">
        <v>175</v>
      </c>
      <c r="AX371" s="15" t="s">
        <v>23</v>
      </c>
      <c r="AY371" s="275" t="s">
        <v>163</v>
      </c>
    </row>
    <row r="372" s="2" customFormat="1" ht="36" customHeight="1">
      <c r="A372" s="41"/>
      <c r="B372" s="42"/>
      <c r="C372" s="230" t="s">
        <v>493</v>
      </c>
      <c r="D372" s="230" t="s">
        <v>166</v>
      </c>
      <c r="E372" s="231" t="s">
        <v>494</v>
      </c>
      <c r="F372" s="232" t="s">
        <v>495</v>
      </c>
      <c r="G372" s="233" t="s">
        <v>264</v>
      </c>
      <c r="H372" s="234">
        <v>230</v>
      </c>
      <c r="I372" s="235"/>
      <c r="J372" s="236">
        <f>ROUND(I372*H372,2)</f>
        <v>0</v>
      </c>
      <c r="K372" s="232" t="s">
        <v>170</v>
      </c>
      <c r="L372" s="47"/>
      <c r="M372" s="237" t="s">
        <v>35</v>
      </c>
      <c r="N372" s="238" t="s">
        <v>51</v>
      </c>
      <c r="O372" s="87"/>
      <c r="P372" s="239">
        <f>O372*H372</f>
        <v>0</v>
      </c>
      <c r="Q372" s="239">
        <v>0.01363</v>
      </c>
      <c r="R372" s="239">
        <f>Q372*H372</f>
        <v>3.1349</v>
      </c>
      <c r="S372" s="239">
        <v>0</v>
      </c>
      <c r="T372" s="240">
        <f>S372*H372</f>
        <v>0</v>
      </c>
      <c r="U372" s="41"/>
      <c r="V372" s="41"/>
      <c r="W372" s="41"/>
      <c r="X372" s="41"/>
      <c r="Y372" s="41"/>
      <c r="Z372" s="41"/>
      <c r="AA372" s="41"/>
      <c r="AB372" s="41"/>
      <c r="AC372" s="41"/>
      <c r="AD372" s="41"/>
      <c r="AE372" s="41"/>
      <c r="AR372" s="241" t="s">
        <v>275</v>
      </c>
      <c r="AT372" s="241" t="s">
        <v>166</v>
      </c>
      <c r="AU372" s="241" t="s">
        <v>88</v>
      </c>
      <c r="AY372" s="19" t="s">
        <v>163</v>
      </c>
      <c r="BE372" s="242">
        <f>IF(N372="základní",J372,0)</f>
        <v>0</v>
      </c>
      <c r="BF372" s="242">
        <f>IF(N372="snížená",J372,0)</f>
        <v>0</v>
      </c>
      <c r="BG372" s="242">
        <f>IF(N372="zákl. přenesená",J372,0)</f>
        <v>0</v>
      </c>
      <c r="BH372" s="242">
        <f>IF(N372="sníž. přenesená",J372,0)</f>
        <v>0</v>
      </c>
      <c r="BI372" s="242">
        <f>IF(N372="nulová",J372,0)</f>
        <v>0</v>
      </c>
      <c r="BJ372" s="19" t="s">
        <v>23</v>
      </c>
      <c r="BK372" s="242">
        <f>ROUND(I372*H372,2)</f>
        <v>0</v>
      </c>
      <c r="BL372" s="19" t="s">
        <v>275</v>
      </c>
      <c r="BM372" s="241" t="s">
        <v>496</v>
      </c>
    </row>
    <row r="373" s="13" customFormat="1">
      <c r="A373" s="13"/>
      <c r="B373" s="243"/>
      <c r="C373" s="244"/>
      <c r="D373" s="245" t="s">
        <v>173</v>
      </c>
      <c r="E373" s="246" t="s">
        <v>35</v>
      </c>
      <c r="F373" s="247" t="s">
        <v>497</v>
      </c>
      <c r="G373" s="244"/>
      <c r="H373" s="246" t="s">
        <v>35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53" t="s">
        <v>173</v>
      </c>
      <c r="AU373" s="253" t="s">
        <v>88</v>
      </c>
      <c r="AV373" s="13" t="s">
        <v>23</v>
      </c>
      <c r="AW373" s="13" t="s">
        <v>175</v>
      </c>
      <c r="AX373" s="13" t="s">
        <v>80</v>
      </c>
      <c r="AY373" s="253" t="s">
        <v>163</v>
      </c>
    </row>
    <row r="374" s="14" customFormat="1">
      <c r="A374" s="14"/>
      <c r="B374" s="254"/>
      <c r="C374" s="255"/>
      <c r="D374" s="245" t="s">
        <v>173</v>
      </c>
      <c r="E374" s="256" t="s">
        <v>35</v>
      </c>
      <c r="F374" s="257" t="s">
        <v>498</v>
      </c>
      <c r="G374" s="255"/>
      <c r="H374" s="258">
        <v>230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4" t="s">
        <v>173</v>
      </c>
      <c r="AU374" s="264" t="s">
        <v>88</v>
      </c>
      <c r="AV374" s="14" t="s">
        <v>88</v>
      </c>
      <c r="AW374" s="14" t="s">
        <v>175</v>
      </c>
      <c r="AX374" s="14" t="s">
        <v>80</v>
      </c>
      <c r="AY374" s="264" t="s">
        <v>163</v>
      </c>
    </row>
    <row r="375" s="15" customFormat="1">
      <c r="A375" s="15"/>
      <c r="B375" s="265"/>
      <c r="C375" s="266"/>
      <c r="D375" s="245" t="s">
        <v>173</v>
      </c>
      <c r="E375" s="267" t="s">
        <v>35</v>
      </c>
      <c r="F375" s="268" t="s">
        <v>183</v>
      </c>
      <c r="G375" s="266"/>
      <c r="H375" s="269">
        <v>230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5" t="s">
        <v>173</v>
      </c>
      <c r="AU375" s="275" t="s">
        <v>88</v>
      </c>
      <c r="AV375" s="15" t="s">
        <v>171</v>
      </c>
      <c r="AW375" s="15" t="s">
        <v>175</v>
      </c>
      <c r="AX375" s="15" t="s">
        <v>23</v>
      </c>
      <c r="AY375" s="275" t="s">
        <v>163</v>
      </c>
    </row>
    <row r="376" s="2" customFormat="1" ht="36" customHeight="1">
      <c r="A376" s="41"/>
      <c r="B376" s="42"/>
      <c r="C376" s="230" t="s">
        <v>499</v>
      </c>
      <c r="D376" s="230" t="s">
        <v>166</v>
      </c>
      <c r="E376" s="231" t="s">
        <v>500</v>
      </c>
      <c r="F376" s="232" t="s">
        <v>501</v>
      </c>
      <c r="G376" s="233" t="s">
        <v>169</v>
      </c>
      <c r="H376" s="234">
        <v>1.0900000000000001</v>
      </c>
      <c r="I376" s="235"/>
      <c r="J376" s="236">
        <f>ROUND(I376*H376,2)</f>
        <v>0</v>
      </c>
      <c r="K376" s="232" t="s">
        <v>170</v>
      </c>
      <c r="L376" s="47"/>
      <c r="M376" s="237" t="s">
        <v>35</v>
      </c>
      <c r="N376" s="238" t="s">
        <v>51</v>
      </c>
      <c r="O376" s="87"/>
      <c r="P376" s="239">
        <f>O376*H376</f>
        <v>0</v>
      </c>
      <c r="Q376" s="239">
        <v>1.0000000000000001E-05</v>
      </c>
      <c r="R376" s="239">
        <f>Q376*H376</f>
        <v>1.0900000000000002E-05</v>
      </c>
      <c r="S376" s="239">
        <v>0</v>
      </c>
      <c r="T376" s="240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41" t="s">
        <v>275</v>
      </c>
      <c r="AT376" s="241" t="s">
        <v>166</v>
      </c>
      <c r="AU376" s="241" t="s">
        <v>88</v>
      </c>
      <c r="AY376" s="19" t="s">
        <v>163</v>
      </c>
      <c r="BE376" s="242">
        <f>IF(N376="základní",J376,0)</f>
        <v>0</v>
      </c>
      <c r="BF376" s="242">
        <f>IF(N376="snížená",J376,0)</f>
        <v>0</v>
      </c>
      <c r="BG376" s="242">
        <f>IF(N376="zákl. přenesená",J376,0)</f>
        <v>0</v>
      </c>
      <c r="BH376" s="242">
        <f>IF(N376="sníž. přenesená",J376,0)</f>
        <v>0</v>
      </c>
      <c r="BI376" s="242">
        <f>IF(N376="nulová",J376,0)</f>
        <v>0</v>
      </c>
      <c r="BJ376" s="19" t="s">
        <v>23</v>
      </c>
      <c r="BK376" s="242">
        <f>ROUND(I376*H376,2)</f>
        <v>0</v>
      </c>
      <c r="BL376" s="19" t="s">
        <v>275</v>
      </c>
      <c r="BM376" s="241" t="s">
        <v>502</v>
      </c>
    </row>
    <row r="377" s="13" customFormat="1">
      <c r="A377" s="13"/>
      <c r="B377" s="243"/>
      <c r="C377" s="244"/>
      <c r="D377" s="245" t="s">
        <v>173</v>
      </c>
      <c r="E377" s="246" t="s">
        <v>35</v>
      </c>
      <c r="F377" s="247" t="s">
        <v>266</v>
      </c>
      <c r="G377" s="244"/>
      <c r="H377" s="246" t="s">
        <v>35</v>
      </c>
      <c r="I377" s="248"/>
      <c r="J377" s="244"/>
      <c r="K377" s="244"/>
      <c r="L377" s="249"/>
      <c r="M377" s="250"/>
      <c r="N377" s="251"/>
      <c r="O377" s="251"/>
      <c r="P377" s="251"/>
      <c r="Q377" s="251"/>
      <c r="R377" s="251"/>
      <c r="S377" s="251"/>
      <c r="T377" s="252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53" t="s">
        <v>173</v>
      </c>
      <c r="AU377" s="253" t="s">
        <v>88</v>
      </c>
      <c r="AV377" s="13" t="s">
        <v>23</v>
      </c>
      <c r="AW377" s="13" t="s">
        <v>175</v>
      </c>
      <c r="AX377" s="13" t="s">
        <v>80</v>
      </c>
      <c r="AY377" s="253" t="s">
        <v>163</v>
      </c>
    </row>
    <row r="378" s="14" customFormat="1">
      <c r="A378" s="14"/>
      <c r="B378" s="254"/>
      <c r="C378" s="255"/>
      <c r="D378" s="245" t="s">
        <v>173</v>
      </c>
      <c r="E378" s="256" t="s">
        <v>35</v>
      </c>
      <c r="F378" s="257" t="s">
        <v>299</v>
      </c>
      <c r="G378" s="255"/>
      <c r="H378" s="258">
        <v>1.0904400000000001</v>
      </c>
      <c r="I378" s="259"/>
      <c r="J378" s="255"/>
      <c r="K378" s="255"/>
      <c r="L378" s="260"/>
      <c r="M378" s="261"/>
      <c r="N378" s="262"/>
      <c r="O378" s="262"/>
      <c r="P378" s="262"/>
      <c r="Q378" s="262"/>
      <c r="R378" s="262"/>
      <c r="S378" s="262"/>
      <c r="T378" s="263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64" t="s">
        <v>173</v>
      </c>
      <c r="AU378" s="264" t="s">
        <v>88</v>
      </c>
      <c r="AV378" s="14" t="s">
        <v>88</v>
      </c>
      <c r="AW378" s="14" t="s">
        <v>175</v>
      </c>
      <c r="AX378" s="14" t="s">
        <v>80</v>
      </c>
      <c r="AY378" s="264" t="s">
        <v>163</v>
      </c>
    </row>
    <row r="379" s="15" customFormat="1">
      <c r="A379" s="15"/>
      <c r="B379" s="265"/>
      <c r="C379" s="266"/>
      <c r="D379" s="245" t="s">
        <v>173</v>
      </c>
      <c r="E379" s="267" t="s">
        <v>35</v>
      </c>
      <c r="F379" s="268" t="s">
        <v>183</v>
      </c>
      <c r="G379" s="266"/>
      <c r="H379" s="269">
        <v>1.0904400000000001</v>
      </c>
      <c r="I379" s="270"/>
      <c r="J379" s="266"/>
      <c r="K379" s="266"/>
      <c r="L379" s="271"/>
      <c r="M379" s="272"/>
      <c r="N379" s="273"/>
      <c r="O379" s="273"/>
      <c r="P379" s="273"/>
      <c r="Q379" s="273"/>
      <c r="R379" s="273"/>
      <c r="S379" s="273"/>
      <c r="T379" s="274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5" t="s">
        <v>173</v>
      </c>
      <c r="AU379" s="275" t="s">
        <v>88</v>
      </c>
      <c r="AV379" s="15" t="s">
        <v>171</v>
      </c>
      <c r="AW379" s="15" t="s">
        <v>175</v>
      </c>
      <c r="AX379" s="15" t="s">
        <v>23</v>
      </c>
      <c r="AY379" s="275" t="s">
        <v>163</v>
      </c>
    </row>
    <row r="380" s="2" customFormat="1" ht="16.5" customHeight="1">
      <c r="A380" s="41"/>
      <c r="B380" s="42"/>
      <c r="C380" s="276" t="s">
        <v>503</v>
      </c>
      <c r="D380" s="276" t="s">
        <v>195</v>
      </c>
      <c r="E380" s="277" t="s">
        <v>504</v>
      </c>
      <c r="F380" s="278" t="s">
        <v>505</v>
      </c>
      <c r="G380" s="279" t="s">
        <v>215</v>
      </c>
      <c r="H380" s="280">
        <v>0.010999999999999999</v>
      </c>
      <c r="I380" s="281"/>
      <c r="J380" s="282">
        <f>ROUND(I380*H380,2)</f>
        <v>0</v>
      </c>
      <c r="K380" s="278" t="s">
        <v>506</v>
      </c>
      <c r="L380" s="283"/>
      <c r="M380" s="284" t="s">
        <v>35</v>
      </c>
      <c r="N380" s="285" t="s">
        <v>51</v>
      </c>
      <c r="O380" s="87"/>
      <c r="P380" s="239">
        <f>O380*H380</f>
        <v>0</v>
      </c>
      <c r="Q380" s="239">
        <v>0.55000000000000004</v>
      </c>
      <c r="R380" s="239">
        <f>Q380*H380</f>
        <v>0.0060499999999999998</v>
      </c>
      <c r="S380" s="239">
        <v>0</v>
      </c>
      <c r="T380" s="240">
        <f>S380*H380</f>
        <v>0</v>
      </c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R380" s="241" t="s">
        <v>363</v>
      </c>
      <c r="AT380" s="241" t="s">
        <v>195</v>
      </c>
      <c r="AU380" s="241" t="s">
        <v>88</v>
      </c>
      <c r="AY380" s="19" t="s">
        <v>163</v>
      </c>
      <c r="BE380" s="242">
        <f>IF(N380="základní",J380,0)</f>
        <v>0</v>
      </c>
      <c r="BF380" s="242">
        <f>IF(N380="snížená",J380,0)</f>
        <v>0</v>
      </c>
      <c r="BG380" s="242">
        <f>IF(N380="zákl. přenesená",J380,0)</f>
        <v>0</v>
      </c>
      <c r="BH380" s="242">
        <f>IF(N380="sníž. přenesená",J380,0)</f>
        <v>0</v>
      </c>
      <c r="BI380" s="242">
        <f>IF(N380="nulová",J380,0)</f>
        <v>0</v>
      </c>
      <c r="BJ380" s="19" t="s">
        <v>23</v>
      </c>
      <c r="BK380" s="242">
        <f>ROUND(I380*H380,2)</f>
        <v>0</v>
      </c>
      <c r="BL380" s="19" t="s">
        <v>275</v>
      </c>
      <c r="BM380" s="241" t="s">
        <v>507</v>
      </c>
    </row>
    <row r="381" s="13" customFormat="1">
      <c r="A381" s="13"/>
      <c r="B381" s="243"/>
      <c r="C381" s="244"/>
      <c r="D381" s="245" t="s">
        <v>173</v>
      </c>
      <c r="E381" s="246" t="s">
        <v>35</v>
      </c>
      <c r="F381" s="247" t="s">
        <v>508</v>
      </c>
      <c r="G381" s="244"/>
      <c r="H381" s="246" t="s">
        <v>35</v>
      </c>
      <c r="I381" s="248"/>
      <c r="J381" s="244"/>
      <c r="K381" s="244"/>
      <c r="L381" s="249"/>
      <c r="M381" s="250"/>
      <c r="N381" s="251"/>
      <c r="O381" s="251"/>
      <c r="P381" s="251"/>
      <c r="Q381" s="251"/>
      <c r="R381" s="251"/>
      <c r="S381" s="251"/>
      <c r="T381" s="252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53" t="s">
        <v>173</v>
      </c>
      <c r="AU381" s="253" t="s">
        <v>88</v>
      </c>
      <c r="AV381" s="13" t="s">
        <v>23</v>
      </c>
      <c r="AW381" s="13" t="s">
        <v>175</v>
      </c>
      <c r="AX381" s="13" t="s">
        <v>80</v>
      </c>
      <c r="AY381" s="253" t="s">
        <v>163</v>
      </c>
    </row>
    <row r="382" s="14" customFormat="1">
      <c r="A382" s="14"/>
      <c r="B382" s="254"/>
      <c r="C382" s="255"/>
      <c r="D382" s="245" t="s">
        <v>173</v>
      </c>
      <c r="E382" s="256" t="s">
        <v>35</v>
      </c>
      <c r="F382" s="257" t="s">
        <v>509</v>
      </c>
      <c r="G382" s="255"/>
      <c r="H382" s="258">
        <v>0.01078</v>
      </c>
      <c r="I382" s="259"/>
      <c r="J382" s="255"/>
      <c r="K382" s="255"/>
      <c r="L382" s="260"/>
      <c r="M382" s="261"/>
      <c r="N382" s="262"/>
      <c r="O382" s="262"/>
      <c r="P382" s="262"/>
      <c r="Q382" s="262"/>
      <c r="R382" s="262"/>
      <c r="S382" s="262"/>
      <c r="T382" s="263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4" t="s">
        <v>173</v>
      </c>
      <c r="AU382" s="264" t="s">
        <v>88</v>
      </c>
      <c r="AV382" s="14" t="s">
        <v>88</v>
      </c>
      <c r="AW382" s="14" t="s">
        <v>175</v>
      </c>
      <c r="AX382" s="14" t="s">
        <v>80</v>
      </c>
      <c r="AY382" s="264" t="s">
        <v>163</v>
      </c>
    </row>
    <row r="383" s="15" customFormat="1">
      <c r="A383" s="15"/>
      <c r="B383" s="265"/>
      <c r="C383" s="266"/>
      <c r="D383" s="245" t="s">
        <v>173</v>
      </c>
      <c r="E383" s="267" t="s">
        <v>35</v>
      </c>
      <c r="F383" s="268" t="s">
        <v>183</v>
      </c>
      <c r="G383" s="266"/>
      <c r="H383" s="269">
        <v>0.01078</v>
      </c>
      <c r="I383" s="270"/>
      <c r="J383" s="266"/>
      <c r="K383" s="266"/>
      <c r="L383" s="271"/>
      <c r="M383" s="272"/>
      <c r="N383" s="273"/>
      <c r="O383" s="273"/>
      <c r="P383" s="273"/>
      <c r="Q383" s="273"/>
      <c r="R383" s="273"/>
      <c r="S383" s="273"/>
      <c r="T383" s="274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5" t="s">
        <v>173</v>
      </c>
      <c r="AU383" s="275" t="s">
        <v>88</v>
      </c>
      <c r="AV383" s="15" t="s">
        <v>171</v>
      </c>
      <c r="AW383" s="15" t="s">
        <v>175</v>
      </c>
      <c r="AX383" s="15" t="s">
        <v>23</v>
      </c>
      <c r="AY383" s="275" t="s">
        <v>163</v>
      </c>
    </row>
    <row r="384" s="2" customFormat="1" ht="36" customHeight="1">
      <c r="A384" s="41"/>
      <c r="B384" s="42"/>
      <c r="C384" s="230" t="s">
        <v>510</v>
      </c>
      <c r="D384" s="230" t="s">
        <v>166</v>
      </c>
      <c r="E384" s="231" t="s">
        <v>511</v>
      </c>
      <c r="F384" s="232" t="s">
        <v>512</v>
      </c>
      <c r="G384" s="233" t="s">
        <v>169</v>
      </c>
      <c r="H384" s="234">
        <v>1.0900000000000001</v>
      </c>
      <c r="I384" s="235"/>
      <c r="J384" s="236">
        <f>ROUND(I384*H384,2)</f>
        <v>0</v>
      </c>
      <c r="K384" s="232" t="s">
        <v>170</v>
      </c>
      <c r="L384" s="47"/>
      <c r="M384" s="237" t="s">
        <v>35</v>
      </c>
      <c r="N384" s="238" t="s">
        <v>51</v>
      </c>
      <c r="O384" s="87"/>
      <c r="P384" s="239">
        <f>O384*H384</f>
        <v>0</v>
      </c>
      <c r="Q384" s="239">
        <v>0.019460000000000002</v>
      </c>
      <c r="R384" s="239">
        <f>Q384*H384</f>
        <v>0.021211400000000002</v>
      </c>
      <c r="S384" s="239">
        <v>0</v>
      </c>
      <c r="T384" s="240">
        <f>S384*H384</f>
        <v>0</v>
      </c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R384" s="241" t="s">
        <v>275</v>
      </c>
      <c r="AT384" s="241" t="s">
        <v>166</v>
      </c>
      <c r="AU384" s="241" t="s">
        <v>88</v>
      </c>
      <c r="AY384" s="19" t="s">
        <v>163</v>
      </c>
      <c r="BE384" s="242">
        <f>IF(N384="základní",J384,0)</f>
        <v>0</v>
      </c>
      <c r="BF384" s="242">
        <f>IF(N384="snížená",J384,0)</f>
        <v>0</v>
      </c>
      <c r="BG384" s="242">
        <f>IF(N384="zákl. přenesená",J384,0)</f>
        <v>0</v>
      </c>
      <c r="BH384" s="242">
        <f>IF(N384="sníž. přenesená",J384,0)</f>
        <v>0</v>
      </c>
      <c r="BI384" s="242">
        <f>IF(N384="nulová",J384,0)</f>
        <v>0</v>
      </c>
      <c r="BJ384" s="19" t="s">
        <v>23</v>
      </c>
      <c r="BK384" s="242">
        <f>ROUND(I384*H384,2)</f>
        <v>0</v>
      </c>
      <c r="BL384" s="19" t="s">
        <v>275</v>
      </c>
      <c r="BM384" s="241" t="s">
        <v>513</v>
      </c>
    </row>
    <row r="385" s="13" customFormat="1">
      <c r="A385" s="13"/>
      <c r="B385" s="243"/>
      <c r="C385" s="244"/>
      <c r="D385" s="245" t="s">
        <v>173</v>
      </c>
      <c r="E385" s="246" t="s">
        <v>35</v>
      </c>
      <c r="F385" s="247" t="s">
        <v>266</v>
      </c>
      <c r="G385" s="244"/>
      <c r="H385" s="246" t="s">
        <v>35</v>
      </c>
      <c r="I385" s="248"/>
      <c r="J385" s="244"/>
      <c r="K385" s="244"/>
      <c r="L385" s="249"/>
      <c r="M385" s="250"/>
      <c r="N385" s="251"/>
      <c r="O385" s="251"/>
      <c r="P385" s="251"/>
      <c r="Q385" s="251"/>
      <c r="R385" s="251"/>
      <c r="S385" s="251"/>
      <c r="T385" s="252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3" t="s">
        <v>173</v>
      </c>
      <c r="AU385" s="253" t="s">
        <v>88</v>
      </c>
      <c r="AV385" s="13" t="s">
        <v>23</v>
      </c>
      <c r="AW385" s="13" t="s">
        <v>175</v>
      </c>
      <c r="AX385" s="13" t="s">
        <v>80</v>
      </c>
      <c r="AY385" s="253" t="s">
        <v>163</v>
      </c>
    </row>
    <row r="386" s="14" customFormat="1">
      <c r="A386" s="14"/>
      <c r="B386" s="254"/>
      <c r="C386" s="255"/>
      <c r="D386" s="245" t="s">
        <v>173</v>
      </c>
      <c r="E386" s="256" t="s">
        <v>35</v>
      </c>
      <c r="F386" s="257" t="s">
        <v>299</v>
      </c>
      <c r="G386" s="255"/>
      <c r="H386" s="258">
        <v>1.0904400000000001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173</v>
      </c>
      <c r="AU386" s="264" t="s">
        <v>88</v>
      </c>
      <c r="AV386" s="14" t="s">
        <v>88</v>
      </c>
      <c r="AW386" s="14" t="s">
        <v>175</v>
      </c>
      <c r="AX386" s="14" t="s">
        <v>80</v>
      </c>
      <c r="AY386" s="264" t="s">
        <v>163</v>
      </c>
    </row>
    <row r="387" s="15" customFormat="1">
      <c r="A387" s="15"/>
      <c r="B387" s="265"/>
      <c r="C387" s="266"/>
      <c r="D387" s="245" t="s">
        <v>173</v>
      </c>
      <c r="E387" s="267" t="s">
        <v>35</v>
      </c>
      <c r="F387" s="268" t="s">
        <v>183</v>
      </c>
      <c r="G387" s="266"/>
      <c r="H387" s="269">
        <v>1.0904400000000001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5" t="s">
        <v>173</v>
      </c>
      <c r="AU387" s="275" t="s">
        <v>88</v>
      </c>
      <c r="AV387" s="15" t="s">
        <v>171</v>
      </c>
      <c r="AW387" s="15" t="s">
        <v>175</v>
      </c>
      <c r="AX387" s="15" t="s">
        <v>23</v>
      </c>
      <c r="AY387" s="275" t="s">
        <v>163</v>
      </c>
    </row>
    <row r="388" s="2" customFormat="1" ht="16.5" customHeight="1">
      <c r="A388" s="41"/>
      <c r="B388" s="42"/>
      <c r="C388" s="276" t="s">
        <v>514</v>
      </c>
      <c r="D388" s="276" t="s">
        <v>195</v>
      </c>
      <c r="E388" s="277" t="s">
        <v>515</v>
      </c>
      <c r="F388" s="278" t="s">
        <v>516</v>
      </c>
      <c r="G388" s="279" t="s">
        <v>215</v>
      </c>
      <c r="H388" s="280">
        <v>0.029999999999999999</v>
      </c>
      <c r="I388" s="281"/>
      <c r="J388" s="282">
        <f>ROUND(I388*H388,2)</f>
        <v>0</v>
      </c>
      <c r="K388" s="278" t="s">
        <v>170</v>
      </c>
      <c r="L388" s="283"/>
      <c r="M388" s="284" t="s">
        <v>35</v>
      </c>
      <c r="N388" s="285" t="s">
        <v>51</v>
      </c>
      <c r="O388" s="87"/>
      <c r="P388" s="239">
        <f>O388*H388</f>
        <v>0</v>
      </c>
      <c r="Q388" s="239">
        <v>0.55000000000000004</v>
      </c>
      <c r="R388" s="239">
        <f>Q388*H388</f>
        <v>0.016500000000000001</v>
      </c>
      <c r="S388" s="239">
        <v>0</v>
      </c>
      <c r="T388" s="240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41" t="s">
        <v>363</v>
      </c>
      <c r="AT388" s="241" t="s">
        <v>195</v>
      </c>
      <c r="AU388" s="241" t="s">
        <v>88</v>
      </c>
      <c r="AY388" s="19" t="s">
        <v>163</v>
      </c>
      <c r="BE388" s="242">
        <f>IF(N388="základní",J388,0)</f>
        <v>0</v>
      </c>
      <c r="BF388" s="242">
        <f>IF(N388="snížená",J388,0)</f>
        <v>0</v>
      </c>
      <c r="BG388" s="242">
        <f>IF(N388="zákl. přenesená",J388,0)</f>
        <v>0</v>
      </c>
      <c r="BH388" s="242">
        <f>IF(N388="sníž. přenesená",J388,0)</f>
        <v>0</v>
      </c>
      <c r="BI388" s="242">
        <f>IF(N388="nulová",J388,0)</f>
        <v>0</v>
      </c>
      <c r="BJ388" s="19" t="s">
        <v>23</v>
      </c>
      <c r="BK388" s="242">
        <f>ROUND(I388*H388,2)</f>
        <v>0</v>
      </c>
      <c r="BL388" s="19" t="s">
        <v>275</v>
      </c>
      <c r="BM388" s="241" t="s">
        <v>517</v>
      </c>
    </row>
    <row r="389" s="13" customFormat="1">
      <c r="A389" s="13"/>
      <c r="B389" s="243"/>
      <c r="C389" s="244"/>
      <c r="D389" s="245" t="s">
        <v>173</v>
      </c>
      <c r="E389" s="246" t="s">
        <v>35</v>
      </c>
      <c r="F389" s="247" t="s">
        <v>518</v>
      </c>
      <c r="G389" s="244"/>
      <c r="H389" s="246" t="s">
        <v>35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3" t="s">
        <v>173</v>
      </c>
      <c r="AU389" s="253" t="s">
        <v>88</v>
      </c>
      <c r="AV389" s="13" t="s">
        <v>23</v>
      </c>
      <c r="AW389" s="13" t="s">
        <v>175</v>
      </c>
      <c r="AX389" s="13" t="s">
        <v>80</v>
      </c>
      <c r="AY389" s="253" t="s">
        <v>163</v>
      </c>
    </row>
    <row r="390" s="14" customFormat="1">
      <c r="A390" s="14"/>
      <c r="B390" s="254"/>
      <c r="C390" s="255"/>
      <c r="D390" s="245" t="s">
        <v>173</v>
      </c>
      <c r="E390" s="256" t="s">
        <v>35</v>
      </c>
      <c r="F390" s="257" t="s">
        <v>519</v>
      </c>
      <c r="G390" s="255"/>
      <c r="H390" s="258">
        <v>0.029975000000000002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4" t="s">
        <v>173</v>
      </c>
      <c r="AU390" s="264" t="s">
        <v>88</v>
      </c>
      <c r="AV390" s="14" t="s">
        <v>88</v>
      </c>
      <c r="AW390" s="14" t="s">
        <v>175</v>
      </c>
      <c r="AX390" s="14" t="s">
        <v>80</v>
      </c>
      <c r="AY390" s="264" t="s">
        <v>163</v>
      </c>
    </row>
    <row r="391" s="15" customFormat="1">
      <c r="A391" s="15"/>
      <c r="B391" s="265"/>
      <c r="C391" s="266"/>
      <c r="D391" s="245" t="s">
        <v>173</v>
      </c>
      <c r="E391" s="267" t="s">
        <v>35</v>
      </c>
      <c r="F391" s="268" t="s">
        <v>183</v>
      </c>
      <c r="G391" s="266"/>
      <c r="H391" s="269">
        <v>0.029975000000000002</v>
      </c>
      <c r="I391" s="270"/>
      <c r="J391" s="266"/>
      <c r="K391" s="266"/>
      <c r="L391" s="271"/>
      <c r="M391" s="272"/>
      <c r="N391" s="273"/>
      <c r="O391" s="273"/>
      <c r="P391" s="273"/>
      <c r="Q391" s="273"/>
      <c r="R391" s="273"/>
      <c r="S391" s="273"/>
      <c r="T391" s="27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5" t="s">
        <v>173</v>
      </c>
      <c r="AU391" s="275" t="s">
        <v>88</v>
      </c>
      <c r="AV391" s="15" t="s">
        <v>171</v>
      </c>
      <c r="AW391" s="15" t="s">
        <v>175</v>
      </c>
      <c r="AX391" s="15" t="s">
        <v>23</v>
      </c>
      <c r="AY391" s="275" t="s">
        <v>163</v>
      </c>
    </row>
    <row r="392" s="2" customFormat="1" ht="24" customHeight="1">
      <c r="A392" s="41"/>
      <c r="B392" s="42"/>
      <c r="C392" s="230" t="s">
        <v>520</v>
      </c>
      <c r="D392" s="230" t="s">
        <v>166</v>
      </c>
      <c r="E392" s="231" t="s">
        <v>521</v>
      </c>
      <c r="F392" s="232" t="s">
        <v>522</v>
      </c>
      <c r="G392" s="233" t="s">
        <v>169</v>
      </c>
      <c r="H392" s="234">
        <v>180</v>
      </c>
      <c r="I392" s="235"/>
      <c r="J392" s="236">
        <f>ROUND(I392*H392,2)</f>
        <v>0</v>
      </c>
      <c r="K392" s="232" t="s">
        <v>170</v>
      </c>
      <c r="L392" s="47"/>
      <c r="M392" s="237" t="s">
        <v>35</v>
      </c>
      <c r="N392" s="238" t="s">
        <v>51</v>
      </c>
      <c r="O392" s="87"/>
      <c r="P392" s="239">
        <f>O392*H392</f>
        <v>0</v>
      </c>
      <c r="Q392" s="239">
        <v>0</v>
      </c>
      <c r="R392" s="239">
        <f>Q392*H392</f>
        <v>0</v>
      </c>
      <c r="S392" s="239">
        <v>0.014</v>
      </c>
      <c r="T392" s="240">
        <f>S392*H392</f>
        <v>2.52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41" t="s">
        <v>275</v>
      </c>
      <c r="AT392" s="241" t="s">
        <v>166</v>
      </c>
      <c r="AU392" s="241" t="s">
        <v>88</v>
      </c>
      <c r="AY392" s="19" t="s">
        <v>163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9" t="s">
        <v>23</v>
      </c>
      <c r="BK392" s="242">
        <f>ROUND(I392*H392,2)</f>
        <v>0</v>
      </c>
      <c r="BL392" s="19" t="s">
        <v>275</v>
      </c>
      <c r="BM392" s="241" t="s">
        <v>523</v>
      </c>
    </row>
    <row r="393" s="13" customFormat="1">
      <c r="A393" s="13"/>
      <c r="B393" s="243"/>
      <c r="C393" s="244"/>
      <c r="D393" s="245" t="s">
        <v>173</v>
      </c>
      <c r="E393" s="246" t="s">
        <v>35</v>
      </c>
      <c r="F393" s="247" t="s">
        <v>174</v>
      </c>
      <c r="G393" s="244"/>
      <c r="H393" s="246" t="s">
        <v>35</v>
      </c>
      <c r="I393" s="248"/>
      <c r="J393" s="244"/>
      <c r="K393" s="244"/>
      <c r="L393" s="249"/>
      <c r="M393" s="250"/>
      <c r="N393" s="251"/>
      <c r="O393" s="251"/>
      <c r="P393" s="251"/>
      <c r="Q393" s="251"/>
      <c r="R393" s="251"/>
      <c r="S393" s="251"/>
      <c r="T393" s="252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53" t="s">
        <v>173</v>
      </c>
      <c r="AU393" s="253" t="s">
        <v>88</v>
      </c>
      <c r="AV393" s="13" t="s">
        <v>23</v>
      </c>
      <c r="AW393" s="13" t="s">
        <v>175</v>
      </c>
      <c r="AX393" s="13" t="s">
        <v>80</v>
      </c>
      <c r="AY393" s="253" t="s">
        <v>163</v>
      </c>
    </row>
    <row r="394" s="14" customFormat="1">
      <c r="A394" s="14"/>
      <c r="B394" s="254"/>
      <c r="C394" s="255"/>
      <c r="D394" s="245" t="s">
        <v>173</v>
      </c>
      <c r="E394" s="256" t="s">
        <v>35</v>
      </c>
      <c r="F394" s="257" t="s">
        <v>176</v>
      </c>
      <c r="G394" s="255"/>
      <c r="H394" s="258">
        <v>180</v>
      </c>
      <c r="I394" s="259"/>
      <c r="J394" s="255"/>
      <c r="K394" s="255"/>
      <c r="L394" s="260"/>
      <c r="M394" s="261"/>
      <c r="N394" s="262"/>
      <c r="O394" s="262"/>
      <c r="P394" s="262"/>
      <c r="Q394" s="262"/>
      <c r="R394" s="262"/>
      <c r="S394" s="262"/>
      <c r="T394" s="263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4" t="s">
        <v>173</v>
      </c>
      <c r="AU394" s="264" t="s">
        <v>88</v>
      </c>
      <c r="AV394" s="14" t="s">
        <v>88</v>
      </c>
      <c r="AW394" s="14" t="s">
        <v>175</v>
      </c>
      <c r="AX394" s="14" t="s">
        <v>23</v>
      </c>
      <c r="AY394" s="264" t="s">
        <v>163</v>
      </c>
    </row>
    <row r="395" s="2" customFormat="1" ht="24" customHeight="1">
      <c r="A395" s="41"/>
      <c r="B395" s="42"/>
      <c r="C395" s="230" t="s">
        <v>524</v>
      </c>
      <c r="D395" s="230" t="s">
        <v>166</v>
      </c>
      <c r="E395" s="231" t="s">
        <v>525</v>
      </c>
      <c r="F395" s="232" t="s">
        <v>526</v>
      </c>
      <c r="G395" s="233" t="s">
        <v>264</v>
      </c>
      <c r="H395" s="234">
        <v>502.39999999999998</v>
      </c>
      <c r="I395" s="235"/>
      <c r="J395" s="236">
        <f>ROUND(I395*H395,2)</f>
        <v>0</v>
      </c>
      <c r="K395" s="232" t="s">
        <v>170</v>
      </c>
      <c r="L395" s="47"/>
      <c r="M395" s="237" t="s">
        <v>35</v>
      </c>
      <c r="N395" s="238" t="s">
        <v>51</v>
      </c>
      <c r="O395" s="87"/>
      <c r="P395" s="239">
        <f>O395*H395</f>
        <v>0</v>
      </c>
      <c r="Q395" s="239">
        <v>0</v>
      </c>
      <c r="R395" s="239">
        <f>Q395*H395</f>
        <v>0</v>
      </c>
      <c r="S395" s="239">
        <v>0</v>
      </c>
      <c r="T395" s="240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41" t="s">
        <v>275</v>
      </c>
      <c r="AT395" s="241" t="s">
        <v>166</v>
      </c>
      <c r="AU395" s="241" t="s">
        <v>88</v>
      </c>
      <c r="AY395" s="19" t="s">
        <v>163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9" t="s">
        <v>23</v>
      </c>
      <c r="BK395" s="242">
        <f>ROUND(I395*H395,2)</f>
        <v>0</v>
      </c>
      <c r="BL395" s="19" t="s">
        <v>275</v>
      </c>
      <c r="BM395" s="241" t="s">
        <v>527</v>
      </c>
    </row>
    <row r="396" s="13" customFormat="1">
      <c r="A396" s="13"/>
      <c r="B396" s="243"/>
      <c r="C396" s="244"/>
      <c r="D396" s="245" t="s">
        <v>173</v>
      </c>
      <c r="E396" s="246" t="s">
        <v>35</v>
      </c>
      <c r="F396" s="247" t="s">
        <v>528</v>
      </c>
      <c r="G396" s="244"/>
      <c r="H396" s="246" t="s">
        <v>35</v>
      </c>
      <c r="I396" s="248"/>
      <c r="J396" s="244"/>
      <c r="K396" s="244"/>
      <c r="L396" s="249"/>
      <c r="M396" s="250"/>
      <c r="N396" s="251"/>
      <c r="O396" s="251"/>
      <c r="P396" s="251"/>
      <c r="Q396" s="251"/>
      <c r="R396" s="251"/>
      <c r="S396" s="251"/>
      <c r="T396" s="252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3" t="s">
        <v>173</v>
      </c>
      <c r="AU396" s="253" t="s">
        <v>88</v>
      </c>
      <c r="AV396" s="13" t="s">
        <v>23</v>
      </c>
      <c r="AW396" s="13" t="s">
        <v>175</v>
      </c>
      <c r="AX396" s="13" t="s">
        <v>80</v>
      </c>
      <c r="AY396" s="253" t="s">
        <v>163</v>
      </c>
    </row>
    <row r="397" s="14" customFormat="1">
      <c r="A397" s="14"/>
      <c r="B397" s="254"/>
      <c r="C397" s="255"/>
      <c r="D397" s="245" t="s">
        <v>173</v>
      </c>
      <c r="E397" s="256" t="s">
        <v>35</v>
      </c>
      <c r="F397" s="257" t="s">
        <v>529</v>
      </c>
      <c r="G397" s="255"/>
      <c r="H397" s="258">
        <v>454.39999999999998</v>
      </c>
      <c r="I397" s="259"/>
      <c r="J397" s="255"/>
      <c r="K397" s="255"/>
      <c r="L397" s="260"/>
      <c r="M397" s="261"/>
      <c r="N397" s="262"/>
      <c r="O397" s="262"/>
      <c r="P397" s="262"/>
      <c r="Q397" s="262"/>
      <c r="R397" s="262"/>
      <c r="S397" s="262"/>
      <c r="T397" s="263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4" t="s">
        <v>173</v>
      </c>
      <c r="AU397" s="264" t="s">
        <v>88</v>
      </c>
      <c r="AV397" s="14" t="s">
        <v>88</v>
      </c>
      <c r="AW397" s="14" t="s">
        <v>175</v>
      </c>
      <c r="AX397" s="14" t="s">
        <v>80</v>
      </c>
      <c r="AY397" s="264" t="s">
        <v>163</v>
      </c>
    </row>
    <row r="398" s="14" customFormat="1">
      <c r="A398" s="14"/>
      <c r="B398" s="254"/>
      <c r="C398" s="255"/>
      <c r="D398" s="245" t="s">
        <v>173</v>
      </c>
      <c r="E398" s="256" t="s">
        <v>35</v>
      </c>
      <c r="F398" s="257" t="s">
        <v>530</v>
      </c>
      <c r="G398" s="255"/>
      <c r="H398" s="258">
        <v>48</v>
      </c>
      <c r="I398" s="259"/>
      <c r="J398" s="255"/>
      <c r="K398" s="255"/>
      <c r="L398" s="260"/>
      <c r="M398" s="261"/>
      <c r="N398" s="262"/>
      <c r="O398" s="262"/>
      <c r="P398" s="262"/>
      <c r="Q398" s="262"/>
      <c r="R398" s="262"/>
      <c r="S398" s="262"/>
      <c r="T398" s="263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4" t="s">
        <v>173</v>
      </c>
      <c r="AU398" s="264" t="s">
        <v>88</v>
      </c>
      <c r="AV398" s="14" t="s">
        <v>88</v>
      </c>
      <c r="AW398" s="14" t="s">
        <v>175</v>
      </c>
      <c r="AX398" s="14" t="s">
        <v>80</v>
      </c>
      <c r="AY398" s="264" t="s">
        <v>163</v>
      </c>
    </row>
    <row r="399" s="15" customFormat="1">
      <c r="A399" s="15"/>
      <c r="B399" s="265"/>
      <c r="C399" s="266"/>
      <c r="D399" s="245" t="s">
        <v>173</v>
      </c>
      <c r="E399" s="267" t="s">
        <v>35</v>
      </c>
      <c r="F399" s="268" t="s">
        <v>183</v>
      </c>
      <c r="G399" s="266"/>
      <c r="H399" s="269">
        <v>502.39999999999998</v>
      </c>
      <c r="I399" s="270"/>
      <c r="J399" s="266"/>
      <c r="K399" s="266"/>
      <c r="L399" s="271"/>
      <c r="M399" s="272"/>
      <c r="N399" s="273"/>
      <c r="O399" s="273"/>
      <c r="P399" s="273"/>
      <c r="Q399" s="273"/>
      <c r="R399" s="273"/>
      <c r="S399" s="273"/>
      <c r="T399" s="274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5" t="s">
        <v>173</v>
      </c>
      <c r="AU399" s="275" t="s">
        <v>88</v>
      </c>
      <c r="AV399" s="15" t="s">
        <v>171</v>
      </c>
      <c r="AW399" s="15" t="s">
        <v>175</v>
      </c>
      <c r="AX399" s="15" t="s">
        <v>23</v>
      </c>
      <c r="AY399" s="275" t="s">
        <v>163</v>
      </c>
    </row>
    <row r="400" s="2" customFormat="1" ht="16.5" customHeight="1">
      <c r="A400" s="41"/>
      <c r="B400" s="42"/>
      <c r="C400" s="276" t="s">
        <v>531</v>
      </c>
      <c r="D400" s="276" t="s">
        <v>195</v>
      </c>
      <c r="E400" s="277" t="s">
        <v>532</v>
      </c>
      <c r="F400" s="278" t="s">
        <v>533</v>
      </c>
      <c r="G400" s="279" t="s">
        <v>215</v>
      </c>
      <c r="H400" s="280">
        <v>0.91200000000000003</v>
      </c>
      <c r="I400" s="281"/>
      <c r="J400" s="282">
        <f>ROUND(I400*H400,2)</f>
        <v>0</v>
      </c>
      <c r="K400" s="278" t="s">
        <v>170</v>
      </c>
      <c r="L400" s="283"/>
      <c r="M400" s="284" t="s">
        <v>35</v>
      </c>
      <c r="N400" s="285" t="s">
        <v>51</v>
      </c>
      <c r="O400" s="87"/>
      <c r="P400" s="239">
        <f>O400*H400</f>
        <v>0</v>
      </c>
      <c r="Q400" s="239">
        <v>0.55000000000000004</v>
      </c>
      <c r="R400" s="239">
        <f>Q400*H400</f>
        <v>0.50160000000000005</v>
      </c>
      <c r="S400" s="239">
        <v>0</v>
      </c>
      <c r="T400" s="240">
        <f>S400*H400</f>
        <v>0</v>
      </c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R400" s="241" t="s">
        <v>363</v>
      </c>
      <c r="AT400" s="241" t="s">
        <v>195</v>
      </c>
      <c r="AU400" s="241" t="s">
        <v>88</v>
      </c>
      <c r="AY400" s="19" t="s">
        <v>163</v>
      </c>
      <c r="BE400" s="242">
        <f>IF(N400="základní",J400,0)</f>
        <v>0</v>
      </c>
      <c r="BF400" s="242">
        <f>IF(N400="snížená",J400,0)</f>
        <v>0</v>
      </c>
      <c r="BG400" s="242">
        <f>IF(N400="zákl. přenesená",J400,0)</f>
        <v>0</v>
      </c>
      <c r="BH400" s="242">
        <f>IF(N400="sníž. přenesená",J400,0)</f>
        <v>0</v>
      </c>
      <c r="BI400" s="242">
        <f>IF(N400="nulová",J400,0)</f>
        <v>0</v>
      </c>
      <c r="BJ400" s="19" t="s">
        <v>23</v>
      </c>
      <c r="BK400" s="242">
        <f>ROUND(I400*H400,2)</f>
        <v>0</v>
      </c>
      <c r="BL400" s="19" t="s">
        <v>275</v>
      </c>
      <c r="BM400" s="241" t="s">
        <v>534</v>
      </c>
    </row>
    <row r="401" s="13" customFormat="1">
      <c r="A401" s="13"/>
      <c r="B401" s="243"/>
      <c r="C401" s="244"/>
      <c r="D401" s="245" t="s">
        <v>173</v>
      </c>
      <c r="E401" s="246" t="s">
        <v>35</v>
      </c>
      <c r="F401" s="247" t="s">
        <v>380</v>
      </c>
      <c r="G401" s="244"/>
      <c r="H401" s="246" t="s">
        <v>35</v>
      </c>
      <c r="I401" s="248"/>
      <c r="J401" s="244"/>
      <c r="K401" s="244"/>
      <c r="L401" s="249"/>
      <c r="M401" s="250"/>
      <c r="N401" s="251"/>
      <c r="O401" s="251"/>
      <c r="P401" s="251"/>
      <c r="Q401" s="251"/>
      <c r="R401" s="251"/>
      <c r="S401" s="251"/>
      <c r="T401" s="252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3" t="s">
        <v>173</v>
      </c>
      <c r="AU401" s="253" t="s">
        <v>88</v>
      </c>
      <c r="AV401" s="13" t="s">
        <v>23</v>
      </c>
      <c r="AW401" s="13" t="s">
        <v>175</v>
      </c>
      <c r="AX401" s="13" t="s">
        <v>80</v>
      </c>
      <c r="AY401" s="253" t="s">
        <v>163</v>
      </c>
    </row>
    <row r="402" s="14" customFormat="1">
      <c r="A402" s="14"/>
      <c r="B402" s="254"/>
      <c r="C402" s="255"/>
      <c r="D402" s="245" t="s">
        <v>173</v>
      </c>
      <c r="E402" s="256" t="s">
        <v>35</v>
      </c>
      <c r="F402" s="257" t="s">
        <v>535</v>
      </c>
      <c r="G402" s="255"/>
      <c r="H402" s="258">
        <v>0.82896000000000003</v>
      </c>
      <c r="I402" s="259"/>
      <c r="J402" s="255"/>
      <c r="K402" s="255"/>
      <c r="L402" s="260"/>
      <c r="M402" s="261"/>
      <c r="N402" s="262"/>
      <c r="O402" s="262"/>
      <c r="P402" s="262"/>
      <c r="Q402" s="262"/>
      <c r="R402" s="262"/>
      <c r="S402" s="262"/>
      <c r="T402" s="263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64" t="s">
        <v>173</v>
      </c>
      <c r="AU402" s="264" t="s">
        <v>88</v>
      </c>
      <c r="AV402" s="14" t="s">
        <v>88</v>
      </c>
      <c r="AW402" s="14" t="s">
        <v>175</v>
      </c>
      <c r="AX402" s="14" t="s">
        <v>80</v>
      </c>
      <c r="AY402" s="264" t="s">
        <v>163</v>
      </c>
    </row>
    <row r="403" s="15" customFormat="1">
      <c r="A403" s="15"/>
      <c r="B403" s="265"/>
      <c r="C403" s="266"/>
      <c r="D403" s="245" t="s">
        <v>173</v>
      </c>
      <c r="E403" s="267" t="s">
        <v>35</v>
      </c>
      <c r="F403" s="268" t="s">
        <v>183</v>
      </c>
      <c r="G403" s="266"/>
      <c r="H403" s="269">
        <v>0.82896000000000003</v>
      </c>
      <c r="I403" s="270"/>
      <c r="J403" s="266"/>
      <c r="K403" s="266"/>
      <c r="L403" s="271"/>
      <c r="M403" s="272"/>
      <c r="N403" s="273"/>
      <c r="O403" s="273"/>
      <c r="P403" s="273"/>
      <c r="Q403" s="273"/>
      <c r="R403" s="273"/>
      <c r="S403" s="273"/>
      <c r="T403" s="274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5" t="s">
        <v>173</v>
      </c>
      <c r="AU403" s="275" t="s">
        <v>88</v>
      </c>
      <c r="AV403" s="15" t="s">
        <v>171</v>
      </c>
      <c r="AW403" s="15" t="s">
        <v>175</v>
      </c>
      <c r="AX403" s="15" t="s">
        <v>23</v>
      </c>
      <c r="AY403" s="275" t="s">
        <v>163</v>
      </c>
    </row>
    <row r="404" s="14" customFormat="1">
      <c r="A404" s="14"/>
      <c r="B404" s="254"/>
      <c r="C404" s="255"/>
      <c r="D404" s="245" t="s">
        <v>173</v>
      </c>
      <c r="E404" s="255"/>
      <c r="F404" s="257" t="s">
        <v>536</v>
      </c>
      <c r="G404" s="255"/>
      <c r="H404" s="258">
        <v>0.91200000000000003</v>
      </c>
      <c r="I404" s="259"/>
      <c r="J404" s="255"/>
      <c r="K404" s="255"/>
      <c r="L404" s="260"/>
      <c r="M404" s="261"/>
      <c r="N404" s="262"/>
      <c r="O404" s="262"/>
      <c r="P404" s="262"/>
      <c r="Q404" s="262"/>
      <c r="R404" s="262"/>
      <c r="S404" s="262"/>
      <c r="T404" s="263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4" t="s">
        <v>173</v>
      </c>
      <c r="AU404" s="264" t="s">
        <v>88</v>
      </c>
      <c r="AV404" s="14" t="s">
        <v>88</v>
      </c>
      <c r="AW404" s="14" t="s">
        <v>4</v>
      </c>
      <c r="AX404" s="14" t="s">
        <v>23</v>
      </c>
      <c r="AY404" s="264" t="s">
        <v>163</v>
      </c>
    </row>
    <row r="405" s="2" customFormat="1" ht="36" customHeight="1">
      <c r="A405" s="41"/>
      <c r="B405" s="42"/>
      <c r="C405" s="230" t="s">
        <v>537</v>
      </c>
      <c r="D405" s="230" t="s">
        <v>166</v>
      </c>
      <c r="E405" s="231" t="s">
        <v>538</v>
      </c>
      <c r="F405" s="232" t="s">
        <v>539</v>
      </c>
      <c r="G405" s="233" t="s">
        <v>215</v>
      </c>
      <c r="H405" s="234">
        <v>5.4800000000000004</v>
      </c>
      <c r="I405" s="235"/>
      <c r="J405" s="236">
        <f>ROUND(I405*H405,2)</f>
        <v>0</v>
      </c>
      <c r="K405" s="232" t="s">
        <v>170</v>
      </c>
      <c r="L405" s="47"/>
      <c r="M405" s="237" t="s">
        <v>35</v>
      </c>
      <c r="N405" s="238" t="s">
        <v>51</v>
      </c>
      <c r="O405" s="87"/>
      <c r="P405" s="239">
        <f>O405*H405</f>
        <v>0</v>
      </c>
      <c r="Q405" s="239">
        <v>0.023369999999999998</v>
      </c>
      <c r="R405" s="239">
        <f>Q405*H405</f>
        <v>0.1280676</v>
      </c>
      <c r="S405" s="239">
        <v>0</v>
      </c>
      <c r="T405" s="240">
        <f>S405*H405</f>
        <v>0</v>
      </c>
      <c r="U405" s="41"/>
      <c r="V405" s="41"/>
      <c r="W405" s="41"/>
      <c r="X405" s="41"/>
      <c r="Y405" s="41"/>
      <c r="Z405" s="41"/>
      <c r="AA405" s="41"/>
      <c r="AB405" s="41"/>
      <c r="AC405" s="41"/>
      <c r="AD405" s="41"/>
      <c r="AE405" s="41"/>
      <c r="AR405" s="241" t="s">
        <v>275</v>
      </c>
      <c r="AT405" s="241" t="s">
        <v>166</v>
      </c>
      <c r="AU405" s="241" t="s">
        <v>88</v>
      </c>
      <c r="AY405" s="19" t="s">
        <v>163</v>
      </c>
      <c r="BE405" s="242">
        <f>IF(N405="základní",J405,0)</f>
        <v>0</v>
      </c>
      <c r="BF405" s="242">
        <f>IF(N405="snížená",J405,0)</f>
        <v>0</v>
      </c>
      <c r="BG405" s="242">
        <f>IF(N405="zákl. přenesená",J405,0)</f>
        <v>0</v>
      </c>
      <c r="BH405" s="242">
        <f>IF(N405="sníž. přenesená",J405,0)</f>
        <v>0</v>
      </c>
      <c r="BI405" s="242">
        <f>IF(N405="nulová",J405,0)</f>
        <v>0</v>
      </c>
      <c r="BJ405" s="19" t="s">
        <v>23</v>
      </c>
      <c r="BK405" s="242">
        <f>ROUND(I405*H405,2)</f>
        <v>0</v>
      </c>
      <c r="BL405" s="19" t="s">
        <v>275</v>
      </c>
      <c r="BM405" s="241" t="s">
        <v>540</v>
      </c>
    </row>
    <row r="406" s="13" customFormat="1">
      <c r="A406" s="13"/>
      <c r="B406" s="243"/>
      <c r="C406" s="244"/>
      <c r="D406" s="245" t="s">
        <v>173</v>
      </c>
      <c r="E406" s="246" t="s">
        <v>35</v>
      </c>
      <c r="F406" s="247" t="s">
        <v>541</v>
      </c>
      <c r="G406" s="244"/>
      <c r="H406" s="246" t="s">
        <v>35</v>
      </c>
      <c r="I406" s="248"/>
      <c r="J406" s="244"/>
      <c r="K406" s="244"/>
      <c r="L406" s="249"/>
      <c r="M406" s="250"/>
      <c r="N406" s="251"/>
      <c r="O406" s="251"/>
      <c r="P406" s="251"/>
      <c r="Q406" s="251"/>
      <c r="R406" s="251"/>
      <c r="S406" s="251"/>
      <c r="T406" s="252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53" t="s">
        <v>173</v>
      </c>
      <c r="AU406" s="253" t="s">
        <v>88</v>
      </c>
      <c r="AV406" s="13" t="s">
        <v>23</v>
      </c>
      <c r="AW406" s="13" t="s">
        <v>175</v>
      </c>
      <c r="AX406" s="13" t="s">
        <v>80</v>
      </c>
      <c r="AY406" s="253" t="s">
        <v>163</v>
      </c>
    </row>
    <row r="407" s="14" customFormat="1">
      <c r="A407" s="14"/>
      <c r="B407" s="254"/>
      <c r="C407" s="255"/>
      <c r="D407" s="245" t="s">
        <v>173</v>
      </c>
      <c r="E407" s="256" t="s">
        <v>35</v>
      </c>
      <c r="F407" s="257" t="s">
        <v>542</v>
      </c>
      <c r="G407" s="255"/>
      <c r="H407" s="258">
        <v>5.4798</v>
      </c>
      <c r="I407" s="259"/>
      <c r="J407" s="255"/>
      <c r="K407" s="255"/>
      <c r="L407" s="260"/>
      <c r="M407" s="261"/>
      <c r="N407" s="262"/>
      <c r="O407" s="262"/>
      <c r="P407" s="262"/>
      <c r="Q407" s="262"/>
      <c r="R407" s="262"/>
      <c r="S407" s="262"/>
      <c r="T407" s="263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64" t="s">
        <v>173</v>
      </c>
      <c r="AU407" s="264" t="s">
        <v>88</v>
      </c>
      <c r="AV407" s="14" t="s">
        <v>88</v>
      </c>
      <c r="AW407" s="14" t="s">
        <v>175</v>
      </c>
      <c r="AX407" s="14" t="s">
        <v>80</v>
      </c>
      <c r="AY407" s="264" t="s">
        <v>163</v>
      </c>
    </row>
    <row r="408" s="15" customFormat="1">
      <c r="A408" s="15"/>
      <c r="B408" s="265"/>
      <c r="C408" s="266"/>
      <c r="D408" s="245" t="s">
        <v>173</v>
      </c>
      <c r="E408" s="267" t="s">
        <v>35</v>
      </c>
      <c r="F408" s="268" t="s">
        <v>183</v>
      </c>
      <c r="G408" s="266"/>
      <c r="H408" s="269">
        <v>5.4798</v>
      </c>
      <c r="I408" s="270"/>
      <c r="J408" s="266"/>
      <c r="K408" s="266"/>
      <c r="L408" s="271"/>
      <c r="M408" s="272"/>
      <c r="N408" s="273"/>
      <c r="O408" s="273"/>
      <c r="P408" s="273"/>
      <c r="Q408" s="273"/>
      <c r="R408" s="273"/>
      <c r="S408" s="273"/>
      <c r="T408" s="274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75" t="s">
        <v>173</v>
      </c>
      <c r="AU408" s="275" t="s">
        <v>88</v>
      </c>
      <c r="AV408" s="15" t="s">
        <v>171</v>
      </c>
      <c r="AW408" s="15" t="s">
        <v>175</v>
      </c>
      <c r="AX408" s="15" t="s">
        <v>23</v>
      </c>
      <c r="AY408" s="275" t="s">
        <v>163</v>
      </c>
    </row>
    <row r="409" s="2" customFormat="1" ht="48" customHeight="1">
      <c r="A409" s="41"/>
      <c r="B409" s="42"/>
      <c r="C409" s="230" t="s">
        <v>543</v>
      </c>
      <c r="D409" s="230" t="s">
        <v>166</v>
      </c>
      <c r="E409" s="231" t="s">
        <v>544</v>
      </c>
      <c r="F409" s="232" t="s">
        <v>545</v>
      </c>
      <c r="G409" s="233" t="s">
        <v>186</v>
      </c>
      <c r="H409" s="234">
        <v>4.694</v>
      </c>
      <c r="I409" s="235"/>
      <c r="J409" s="236">
        <f>ROUND(I409*H409,2)</f>
        <v>0</v>
      </c>
      <c r="K409" s="232" t="s">
        <v>170</v>
      </c>
      <c r="L409" s="47"/>
      <c r="M409" s="237" t="s">
        <v>35</v>
      </c>
      <c r="N409" s="238" t="s">
        <v>51</v>
      </c>
      <c r="O409" s="87"/>
      <c r="P409" s="239">
        <f>O409*H409</f>
        <v>0</v>
      </c>
      <c r="Q409" s="239">
        <v>0</v>
      </c>
      <c r="R409" s="239">
        <f>Q409*H409</f>
        <v>0</v>
      </c>
      <c r="S409" s="239">
        <v>0</v>
      </c>
      <c r="T409" s="240">
        <f>S409*H409</f>
        <v>0</v>
      </c>
      <c r="U409" s="41"/>
      <c r="V409" s="41"/>
      <c r="W409" s="41"/>
      <c r="X409" s="41"/>
      <c r="Y409" s="41"/>
      <c r="Z409" s="41"/>
      <c r="AA409" s="41"/>
      <c r="AB409" s="41"/>
      <c r="AC409" s="41"/>
      <c r="AD409" s="41"/>
      <c r="AE409" s="41"/>
      <c r="AR409" s="241" t="s">
        <v>275</v>
      </c>
      <c r="AT409" s="241" t="s">
        <v>166</v>
      </c>
      <c r="AU409" s="241" t="s">
        <v>88</v>
      </c>
      <c r="AY409" s="19" t="s">
        <v>163</v>
      </c>
      <c r="BE409" s="242">
        <f>IF(N409="základní",J409,0)</f>
        <v>0</v>
      </c>
      <c r="BF409" s="242">
        <f>IF(N409="snížená",J409,0)</f>
        <v>0</v>
      </c>
      <c r="BG409" s="242">
        <f>IF(N409="zákl. přenesená",J409,0)</f>
        <v>0</v>
      </c>
      <c r="BH409" s="242">
        <f>IF(N409="sníž. přenesená",J409,0)</f>
        <v>0</v>
      </c>
      <c r="BI409" s="242">
        <f>IF(N409="nulová",J409,0)</f>
        <v>0</v>
      </c>
      <c r="BJ409" s="19" t="s">
        <v>23</v>
      </c>
      <c r="BK409" s="242">
        <f>ROUND(I409*H409,2)</f>
        <v>0</v>
      </c>
      <c r="BL409" s="19" t="s">
        <v>275</v>
      </c>
      <c r="BM409" s="241" t="s">
        <v>546</v>
      </c>
    </row>
    <row r="410" s="12" customFormat="1" ht="22.8" customHeight="1">
      <c r="A410" s="12"/>
      <c r="B410" s="214"/>
      <c r="C410" s="215"/>
      <c r="D410" s="216" t="s">
        <v>79</v>
      </c>
      <c r="E410" s="228" t="s">
        <v>547</v>
      </c>
      <c r="F410" s="228" t="s">
        <v>548</v>
      </c>
      <c r="G410" s="215"/>
      <c r="H410" s="215"/>
      <c r="I410" s="218"/>
      <c r="J410" s="229">
        <f>BK410</f>
        <v>0</v>
      </c>
      <c r="K410" s="215"/>
      <c r="L410" s="220"/>
      <c r="M410" s="221"/>
      <c r="N410" s="222"/>
      <c r="O410" s="222"/>
      <c r="P410" s="223">
        <f>SUM(P411:P575)</f>
        <v>0</v>
      </c>
      <c r="Q410" s="222"/>
      <c r="R410" s="223">
        <f>SUM(R411:R575)</f>
        <v>22.548765079999995</v>
      </c>
      <c r="S410" s="222"/>
      <c r="T410" s="224">
        <f>SUM(T411:T575)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25" t="s">
        <v>88</v>
      </c>
      <c r="AT410" s="226" t="s">
        <v>79</v>
      </c>
      <c r="AU410" s="226" t="s">
        <v>23</v>
      </c>
      <c r="AY410" s="225" t="s">
        <v>163</v>
      </c>
      <c r="BK410" s="227">
        <f>SUM(BK411:BK575)</f>
        <v>0</v>
      </c>
    </row>
    <row r="411" s="2" customFormat="1" ht="60" customHeight="1">
      <c r="A411" s="41"/>
      <c r="B411" s="42"/>
      <c r="C411" s="230" t="s">
        <v>549</v>
      </c>
      <c r="D411" s="230" t="s">
        <v>166</v>
      </c>
      <c r="E411" s="231" t="s">
        <v>550</v>
      </c>
      <c r="F411" s="232" t="s">
        <v>551</v>
      </c>
      <c r="G411" s="233" t="s">
        <v>169</v>
      </c>
      <c r="H411" s="234">
        <v>4.0659999999999998</v>
      </c>
      <c r="I411" s="235"/>
      <c r="J411" s="236">
        <f>ROUND(I411*H411,2)</f>
        <v>0</v>
      </c>
      <c r="K411" s="232" t="s">
        <v>170</v>
      </c>
      <c r="L411" s="47"/>
      <c r="M411" s="237" t="s">
        <v>35</v>
      </c>
      <c r="N411" s="238" t="s">
        <v>51</v>
      </c>
      <c r="O411" s="87"/>
      <c r="P411" s="239">
        <f>O411*H411</f>
        <v>0</v>
      </c>
      <c r="Q411" s="239">
        <v>0.025409999999999999</v>
      </c>
      <c r="R411" s="239">
        <f>Q411*H411</f>
        <v>0.10331705999999999</v>
      </c>
      <c r="S411" s="239">
        <v>0</v>
      </c>
      <c r="T411" s="240">
        <f>S411*H411</f>
        <v>0</v>
      </c>
      <c r="U411" s="41"/>
      <c r="V411" s="41"/>
      <c r="W411" s="41"/>
      <c r="X411" s="41"/>
      <c r="Y411" s="41"/>
      <c r="Z411" s="41"/>
      <c r="AA411" s="41"/>
      <c r="AB411" s="41"/>
      <c r="AC411" s="41"/>
      <c r="AD411" s="41"/>
      <c r="AE411" s="41"/>
      <c r="AR411" s="241" t="s">
        <v>275</v>
      </c>
      <c r="AT411" s="241" t="s">
        <v>166</v>
      </c>
      <c r="AU411" s="241" t="s">
        <v>88</v>
      </c>
      <c r="AY411" s="19" t="s">
        <v>163</v>
      </c>
      <c r="BE411" s="242">
        <f>IF(N411="základní",J411,0)</f>
        <v>0</v>
      </c>
      <c r="BF411" s="242">
        <f>IF(N411="snížená",J411,0)</f>
        <v>0</v>
      </c>
      <c r="BG411" s="242">
        <f>IF(N411="zákl. přenesená",J411,0)</f>
        <v>0</v>
      </c>
      <c r="BH411" s="242">
        <f>IF(N411="sníž. přenesená",J411,0)</f>
        <v>0</v>
      </c>
      <c r="BI411" s="242">
        <f>IF(N411="nulová",J411,0)</f>
        <v>0</v>
      </c>
      <c r="BJ411" s="19" t="s">
        <v>23</v>
      </c>
      <c r="BK411" s="242">
        <f>ROUND(I411*H411,2)</f>
        <v>0</v>
      </c>
      <c r="BL411" s="19" t="s">
        <v>275</v>
      </c>
      <c r="BM411" s="241" t="s">
        <v>552</v>
      </c>
    </row>
    <row r="412" s="13" customFormat="1">
      <c r="A412" s="13"/>
      <c r="B412" s="243"/>
      <c r="C412" s="244"/>
      <c r="D412" s="245" t="s">
        <v>173</v>
      </c>
      <c r="E412" s="246" t="s">
        <v>35</v>
      </c>
      <c r="F412" s="247" t="s">
        <v>553</v>
      </c>
      <c r="G412" s="244"/>
      <c r="H412" s="246" t="s">
        <v>35</v>
      </c>
      <c r="I412" s="248"/>
      <c r="J412" s="244"/>
      <c r="K412" s="244"/>
      <c r="L412" s="249"/>
      <c r="M412" s="250"/>
      <c r="N412" s="251"/>
      <c r="O412" s="251"/>
      <c r="P412" s="251"/>
      <c r="Q412" s="251"/>
      <c r="R412" s="251"/>
      <c r="S412" s="251"/>
      <c r="T412" s="252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3" t="s">
        <v>173</v>
      </c>
      <c r="AU412" s="253" t="s">
        <v>88</v>
      </c>
      <c r="AV412" s="13" t="s">
        <v>23</v>
      </c>
      <c r="AW412" s="13" t="s">
        <v>175</v>
      </c>
      <c r="AX412" s="13" t="s">
        <v>80</v>
      </c>
      <c r="AY412" s="253" t="s">
        <v>163</v>
      </c>
    </row>
    <row r="413" s="14" customFormat="1">
      <c r="A413" s="14"/>
      <c r="B413" s="254"/>
      <c r="C413" s="255"/>
      <c r="D413" s="245" t="s">
        <v>173</v>
      </c>
      <c r="E413" s="256" t="s">
        <v>35</v>
      </c>
      <c r="F413" s="257" t="s">
        <v>554</v>
      </c>
      <c r="G413" s="255"/>
      <c r="H413" s="258">
        <v>4.0659999999999998</v>
      </c>
      <c r="I413" s="259"/>
      <c r="J413" s="255"/>
      <c r="K413" s="255"/>
      <c r="L413" s="260"/>
      <c r="M413" s="261"/>
      <c r="N413" s="262"/>
      <c r="O413" s="262"/>
      <c r="P413" s="262"/>
      <c r="Q413" s="262"/>
      <c r="R413" s="262"/>
      <c r="S413" s="262"/>
      <c r="T413" s="263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4" t="s">
        <v>173</v>
      </c>
      <c r="AU413" s="264" t="s">
        <v>88</v>
      </c>
      <c r="AV413" s="14" t="s">
        <v>88</v>
      </c>
      <c r="AW413" s="14" t="s">
        <v>175</v>
      </c>
      <c r="AX413" s="14" t="s">
        <v>80</v>
      </c>
      <c r="AY413" s="264" t="s">
        <v>163</v>
      </c>
    </row>
    <row r="414" s="15" customFormat="1">
      <c r="A414" s="15"/>
      <c r="B414" s="265"/>
      <c r="C414" s="266"/>
      <c r="D414" s="245" t="s">
        <v>173</v>
      </c>
      <c r="E414" s="267" t="s">
        <v>35</v>
      </c>
      <c r="F414" s="268" t="s">
        <v>183</v>
      </c>
      <c r="G414" s="266"/>
      <c r="H414" s="269">
        <v>4.0659999999999998</v>
      </c>
      <c r="I414" s="270"/>
      <c r="J414" s="266"/>
      <c r="K414" s="266"/>
      <c r="L414" s="271"/>
      <c r="M414" s="272"/>
      <c r="N414" s="273"/>
      <c r="O414" s="273"/>
      <c r="P414" s="273"/>
      <c r="Q414" s="273"/>
      <c r="R414" s="273"/>
      <c r="S414" s="273"/>
      <c r="T414" s="274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5" t="s">
        <v>173</v>
      </c>
      <c r="AU414" s="275" t="s">
        <v>88</v>
      </c>
      <c r="AV414" s="15" t="s">
        <v>171</v>
      </c>
      <c r="AW414" s="15" t="s">
        <v>175</v>
      </c>
      <c r="AX414" s="15" t="s">
        <v>23</v>
      </c>
      <c r="AY414" s="275" t="s">
        <v>163</v>
      </c>
    </row>
    <row r="415" s="2" customFormat="1" ht="60" customHeight="1">
      <c r="A415" s="41"/>
      <c r="B415" s="42"/>
      <c r="C415" s="230" t="s">
        <v>222</v>
      </c>
      <c r="D415" s="230" t="s">
        <v>166</v>
      </c>
      <c r="E415" s="231" t="s">
        <v>555</v>
      </c>
      <c r="F415" s="232" t="s">
        <v>556</v>
      </c>
      <c r="G415" s="233" t="s">
        <v>169</v>
      </c>
      <c r="H415" s="234">
        <v>34.787999999999997</v>
      </c>
      <c r="I415" s="235"/>
      <c r="J415" s="236">
        <f>ROUND(I415*H415,2)</f>
        <v>0</v>
      </c>
      <c r="K415" s="232" t="s">
        <v>170</v>
      </c>
      <c r="L415" s="47"/>
      <c r="M415" s="237" t="s">
        <v>35</v>
      </c>
      <c r="N415" s="238" t="s">
        <v>51</v>
      </c>
      <c r="O415" s="87"/>
      <c r="P415" s="239">
        <f>O415*H415</f>
        <v>0</v>
      </c>
      <c r="Q415" s="239">
        <v>0.027480000000000001</v>
      </c>
      <c r="R415" s="239">
        <f>Q415*H415</f>
        <v>0.95597423999999998</v>
      </c>
      <c r="S415" s="239">
        <v>0</v>
      </c>
      <c r="T415" s="240">
        <f>S415*H415</f>
        <v>0</v>
      </c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R415" s="241" t="s">
        <v>275</v>
      </c>
      <c r="AT415" s="241" t="s">
        <v>166</v>
      </c>
      <c r="AU415" s="241" t="s">
        <v>88</v>
      </c>
      <c r="AY415" s="19" t="s">
        <v>163</v>
      </c>
      <c r="BE415" s="242">
        <f>IF(N415="základní",J415,0)</f>
        <v>0</v>
      </c>
      <c r="BF415" s="242">
        <f>IF(N415="snížená",J415,0)</f>
        <v>0</v>
      </c>
      <c r="BG415" s="242">
        <f>IF(N415="zákl. přenesená",J415,0)</f>
        <v>0</v>
      </c>
      <c r="BH415" s="242">
        <f>IF(N415="sníž. přenesená",J415,0)</f>
        <v>0</v>
      </c>
      <c r="BI415" s="242">
        <f>IF(N415="nulová",J415,0)</f>
        <v>0</v>
      </c>
      <c r="BJ415" s="19" t="s">
        <v>23</v>
      </c>
      <c r="BK415" s="242">
        <f>ROUND(I415*H415,2)</f>
        <v>0</v>
      </c>
      <c r="BL415" s="19" t="s">
        <v>275</v>
      </c>
      <c r="BM415" s="241" t="s">
        <v>557</v>
      </c>
    </row>
    <row r="416" s="13" customFormat="1">
      <c r="A416" s="13"/>
      <c r="B416" s="243"/>
      <c r="C416" s="244"/>
      <c r="D416" s="245" t="s">
        <v>173</v>
      </c>
      <c r="E416" s="246" t="s">
        <v>35</v>
      </c>
      <c r="F416" s="247" t="s">
        <v>558</v>
      </c>
      <c r="G416" s="244"/>
      <c r="H416" s="246" t="s">
        <v>35</v>
      </c>
      <c r="I416" s="248"/>
      <c r="J416" s="244"/>
      <c r="K416" s="244"/>
      <c r="L416" s="249"/>
      <c r="M416" s="250"/>
      <c r="N416" s="251"/>
      <c r="O416" s="251"/>
      <c r="P416" s="251"/>
      <c r="Q416" s="251"/>
      <c r="R416" s="251"/>
      <c r="S416" s="251"/>
      <c r="T416" s="252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3" t="s">
        <v>173</v>
      </c>
      <c r="AU416" s="253" t="s">
        <v>88</v>
      </c>
      <c r="AV416" s="13" t="s">
        <v>23</v>
      </c>
      <c r="AW416" s="13" t="s">
        <v>175</v>
      </c>
      <c r="AX416" s="13" t="s">
        <v>80</v>
      </c>
      <c r="AY416" s="253" t="s">
        <v>163</v>
      </c>
    </row>
    <row r="417" s="14" customFormat="1">
      <c r="A417" s="14"/>
      <c r="B417" s="254"/>
      <c r="C417" s="255"/>
      <c r="D417" s="245" t="s">
        <v>173</v>
      </c>
      <c r="E417" s="256" t="s">
        <v>35</v>
      </c>
      <c r="F417" s="257" t="s">
        <v>559</v>
      </c>
      <c r="G417" s="255"/>
      <c r="H417" s="258">
        <v>34.787999999999997</v>
      </c>
      <c r="I417" s="259"/>
      <c r="J417" s="255"/>
      <c r="K417" s="255"/>
      <c r="L417" s="260"/>
      <c r="M417" s="261"/>
      <c r="N417" s="262"/>
      <c r="O417" s="262"/>
      <c r="P417" s="262"/>
      <c r="Q417" s="262"/>
      <c r="R417" s="262"/>
      <c r="S417" s="262"/>
      <c r="T417" s="263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64" t="s">
        <v>173</v>
      </c>
      <c r="AU417" s="264" t="s">
        <v>88</v>
      </c>
      <c r="AV417" s="14" t="s">
        <v>88</v>
      </c>
      <c r="AW417" s="14" t="s">
        <v>175</v>
      </c>
      <c r="AX417" s="14" t="s">
        <v>80</v>
      </c>
      <c r="AY417" s="264" t="s">
        <v>163</v>
      </c>
    </row>
    <row r="418" s="15" customFormat="1">
      <c r="A418" s="15"/>
      <c r="B418" s="265"/>
      <c r="C418" s="266"/>
      <c r="D418" s="245" t="s">
        <v>173</v>
      </c>
      <c r="E418" s="267" t="s">
        <v>35</v>
      </c>
      <c r="F418" s="268" t="s">
        <v>183</v>
      </c>
      <c r="G418" s="266"/>
      <c r="H418" s="269">
        <v>34.787999999999997</v>
      </c>
      <c r="I418" s="270"/>
      <c r="J418" s="266"/>
      <c r="K418" s="266"/>
      <c r="L418" s="271"/>
      <c r="M418" s="272"/>
      <c r="N418" s="273"/>
      <c r="O418" s="273"/>
      <c r="P418" s="273"/>
      <c r="Q418" s="273"/>
      <c r="R418" s="273"/>
      <c r="S418" s="273"/>
      <c r="T418" s="274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75" t="s">
        <v>173</v>
      </c>
      <c r="AU418" s="275" t="s">
        <v>88</v>
      </c>
      <c r="AV418" s="15" t="s">
        <v>171</v>
      </c>
      <c r="AW418" s="15" t="s">
        <v>175</v>
      </c>
      <c r="AX418" s="15" t="s">
        <v>23</v>
      </c>
      <c r="AY418" s="275" t="s">
        <v>163</v>
      </c>
    </row>
    <row r="419" s="2" customFormat="1" ht="60" customHeight="1">
      <c r="A419" s="41"/>
      <c r="B419" s="42"/>
      <c r="C419" s="230" t="s">
        <v>560</v>
      </c>
      <c r="D419" s="230" t="s">
        <v>166</v>
      </c>
      <c r="E419" s="231" t="s">
        <v>561</v>
      </c>
      <c r="F419" s="232" t="s">
        <v>562</v>
      </c>
      <c r="G419" s="233" t="s">
        <v>169</v>
      </c>
      <c r="H419" s="234">
        <v>8.1319999999999997</v>
      </c>
      <c r="I419" s="235"/>
      <c r="J419" s="236">
        <f>ROUND(I419*H419,2)</f>
        <v>0</v>
      </c>
      <c r="K419" s="232" t="s">
        <v>170</v>
      </c>
      <c r="L419" s="47"/>
      <c r="M419" s="237" t="s">
        <v>35</v>
      </c>
      <c r="N419" s="238" t="s">
        <v>51</v>
      </c>
      <c r="O419" s="87"/>
      <c r="P419" s="239">
        <f>O419*H419</f>
        <v>0</v>
      </c>
      <c r="Q419" s="239">
        <v>0.025659999999999999</v>
      </c>
      <c r="R419" s="239">
        <f>Q419*H419</f>
        <v>0.20866711999999998</v>
      </c>
      <c r="S419" s="239">
        <v>0</v>
      </c>
      <c r="T419" s="240">
        <f>S419*H419</f>
        <v>0</v>
      </c>
      <c r="U419" s="41"/>
      <c r="V419" s="41"/>
      <c r="W419" s="41"/>
      <c r="X419" s="41"/>
      <c r="Y419" s="41"/>
      <c r="Z419" s="41"/>
      <c r="AA419" s="41"/>
      <c r="AB419" s="41"/>
      <c r="AC419" s="41"/>
      <c r="AD419" s="41"/>
      <c r="AE419" s="41"/>
      <c r="AR419" s="241" t="s">
        <v>275</v>
      </c>
      <c r="AT419" s="241" t="s">
        <v>166</v>
      </c>
      <c r="AU419" s="241" t="s">
        <v>88</v>
      </c>
      <c r="AY419" s="19" t="s">
        <v>163</v>
      </c>
      <c r="BE419" s="242">
        <f>IF(N419="základní",J419,0)</f>
        <v>0</v>
      </c>
      <c r="BF419" s="242">
        <f>IF(N419="snížená",J419,0)</f>
        <v>0</v>
      </c>
      <c r="BG419" s="242">
        <f>IF(N419="zákl. přenesená",J419,0)</f>
        <v>0</v>
      </c>
      <c r="BH419" s="242">
        <f>IF(N419="sníž. přenesená",J419,0)</f>
        <v>0</v>
      </c>
      <c r="BI419" s="242">
        <f>IF(N419="nulová",J419,0)</f>
        <v>0</v>
      </c>
      <c r="BJ419" s="19" t="s">
        <v>23</v>
      </c>
      <c r="BK419" s="242">
        <f>ROUND(I419*H419,2)</f>
        <v>0</v>
      </c>
      <c r="BL419" s="19" t="s">
        <v>275</v>
      </c>
      <c r="BM419" s="241" t="s">
        <v>563</v>
      </c>
    </row>
    <row r="420" s="13" customFormat="1">
      <c r="A420" s="13"/>
      <c r="B420" s="243"/>
      <c r="C420" s="244"/>
      <c r="D420" s="245" t="s">
        <v>173</v>
      </c>
      <c r="E420" s="246" t="s">
        <v>35</v>
      </c>
      <c r="F420" s="247" t="s">
        <v>553</v>
      </c>
      <c r="G420" s="244"/>
      <c r="H420" s="246" t="s">
        <v>35</v>
      </c>
      <c r="I420" s="248"/>
      <c r="J420" s="244"/>
      <c r="K420" s="244"/>
      <c r="L420" s="249"/>
      <c r="M420" s="250"/>
      <c r="N420" s="251"/>
      <c r="O420" s="251"/>
      <c r="P420" s="251"/>
      <c r="Q420" s="251"/>
      <c r="R420" s="251"/>
      <c r="S420" s="251"/>
      <c r="T420" s="252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53" t="s">
        <v>173</v>
      </c>
      <c r="AU420" s="253" t="s">
        <v>88</v>
      </c>
      <c r="AV420" s="13" t="s">
        <v>23</v>
      </c>
      <c r="AW420" s="13" t="s">
        <v>175</v>
      </c>
      <c r="AX420" s="13" t="s">
        <v>80</v>
      </c>
      <c r="AY420" s="253" t="s">
        <v>163</v>
      </c>
    </row>
    <row r="421" s="14" customFormat="1">
      <c r="A421" s="14"/>
      <c r="B421" s="254"/>
      <c r="C421" s="255"/>
      <c r="D421" s="245" t="s">
        <v>173</v>
      </c>
      <c r="E421" s="256" t="s">
        <v>35</v>
      </c>
      <c r="F421" s="257" t="s">
        <v>564</v>
      </c>
      <c r="G421" s="255"/>
      <c r="H421" s="258">
        <v>8.1319999999999997</v>
      </c>
      <c r="I421" s="259"/>
      <c r="J421" s="255"/>
      <c r="K421" s="255"/>
      <c r="L421" s="260"/>
      <c r="M421" s="261"/>
      <c r="N421" s="262"/>
      <c r="O421" s="262"/>
      <c r="P421" s="262"/>
      <c r="Q421" s="262"/>
      <c r="R421" s="262"/>
      <c r="S421" s="262"/>
      <c r="T421" s="263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4" t="s">
        <v>173</v>
      </c>
      <c r="AU421" s="264" t="s">
        <v>88</v>
      </c>
      <c r="AV421" s="14" t="s">
        <v>88</v>
      </c>
      <c r="AW421" s="14" t="s">
        <v>175</v>
      </c>
      <c r="AX421" s="14" t="s">
        <v>80</v>
      </c>
      <c r="AY421" s="264" t="s">
        <v>163</v>
      </c>
    </row>
    <row r="422" s="15" customFormat="1">
      <c r="A422" s="15"/>
      <c r="B422" s="265"/>
      <c r="C422" s="266"/>
      <c r="D422" s="245" t="s">
        <v>173</v>
      </c>
      <c r="E422" s="267" t="s">
        <v>35</v>
      </c>
      <c r="F422" s="268" t="s">
        <v>183</v>
      </c>
      <c r="G422" s="266"/>
      <c r="H422" s="269">
        <v>8.1319999999999997</v>
      </c>
      <c r="I422" s="270"/>
      <c r="J422" s="266"/>
      <c r="K422" s="266"/>
      <c r="L422" s="271"/>
      <c r="M422" s="272"/>
      <c r="N422" s="273"/>
      <c r="O422" s="273"/>
      <c r="P422" s="273"/>
      <c r="Q422" s="273"/>
      <c r="R422" s="273"/>
      <c r="S422" s="273"/>
      <c r="T422" s="274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5" t="s">
        <v>173</v>
      </c>
      <c r="AU422" s="275" t="s">
        <v>88</v>
      </c>
      <c r="AV422" s="15" t="s">
        <v>171</v>
      </c>
      <c r="AW422" s="15" t="s">
        <v>175</v>
      </c>
      <c r="AX422" s="15" t="s">
        <v>23</v>
      </c>
      <c r="AY422" s="275" t="s">
        <v>163</v>
      </c>
    </row>
    <row r="423" s="2" customFormat="1" ht="60" customHeight="1">
      <c r="A423" s="41"/>
      <c r="B423" s="42"/>
      <c r="C423" s="230" t="s">
        <v>565</v>
      </c>
      <c r="D423" s="230" t="s">
        <v>166</v>
      </c>
      <c r="E423" s="231" t="s">
        <v>566</v>
      </c>
      <c r="F423" s="232" t="s">
        <v>567</v>
      </c>
      <c r="G423" s="233" t="s">
        <v>169</v>
      </c>
      <c r="H423" s="234">
        <v>52.511000000000003</v>
      </c>
      <c r="I423" s="235"/>
      <c r="J423" s="236">
        <f>ROUND(I423*H423,2)</f>
        <v>0</v>
      </c>
      <c r="K423" s="232" t="s">
        <v>170</v>
      </c>
      <c r="L423" s="47"/>
      <c r="M423" s="237" t="s">
        <v>35</v>
      </c>
      <c r="N423" s="238" t="s">
        <v>51</v>
      </c>
      <c r="O423" s="87"/>
      <c r="P423" s="239">
        <f>O423*H423</f>
        <v>0</v>
      </c>
      <c r="Q423" s="239">
        <v>0.053460000000000001</v>
      </c>
      <c r="R423" s="239">
        <f>Q423*H423</f>
        <v>2.80723806</v>
      </c>
      <c r="S423" s="239">
        <v>0</v>
      </c>
      <c r="T423" s="240">
        <f>S423*H423</f>
        <v>0</v>
      </c>
      <c r="U423" s="41"/>
      <c r="V423" s="41"/>
      <c r="W423" s="41"/>
      <c r="X423" s="41"/>
      <c r="Y423" s="41"/>
      <c r="Z423" s="41"/>
      <c r="AA423" s="41"/>
      <c r="AB423" s="41"/>
      <c r="AC423" s="41"/>
      <c r="AD423" s="41"/>
      <c r="AE423" s="41"/>
      <c r="AR423" s="241" t="s">
        <v>275</v>
      </c>
      <c r="AT423" s="241" t="s">
        <v>166</v>
      </c>
      <c r="AU423" s="241" t="s">
        <v>88</v>
      </c>
      <c r="AY423" s="19" t="s">
        <v>163</v>
      </c>
      <c r="BE423" s="242">
        <f>IF(N423="základní",J423,0)</f>
        <v>0</v>
      </c>
      <c r="BF423" s="242">
        <f>IF(N423="snížená",J423,0)</f>
        <v>0</v>
      </c>
      <c r="BG423" s="242">
        <f>IF(N423="zákl. přenesená",J423,0)</f>
        <v>0</v>
      </c>
      <c r="BH423" s="242">
        <f>IF(N423="sníž. přenesená",J423,0)</f>
        <v>0</v>
      </c>
      <c r="BI423" s="242">
        <f>IF(N423="nulová",J423,0)</f>
        <v>0</v>
      </c>
      <c r="BJ423" s="19" t="s">
        <v>23</v>
      </c>
      <c r="BK423" s="242">
        <f>ROUND(I423*H423,2)</f>
        <v>0</v>
      </c>
      <c r="BL423" s="19" t="s">
        <v>275</v>
      </c>
      <c r="BM423" s="241" t="s">
        <v>568</v>
      </c>
    </row>
    <row r="424" s="13" customFormat="1">
      <c r="A424" s="13"/>
      <c r="B424" s="243"/>
      <c r="C424" s="244"/>
      <c r="D424" s="245" t="s">
        <v>173</v>
      </c>
      <c r="E424" s="246" t="s">
        <v>35</v>
      </c>
      <c r="F424" s="247" t="s">
        <v>569</v>
      </c>
      <c r="G424" s="244"/>
      <c r="H424" s="246" t="s">
        <v>35</v>
      </c>
      <c r="I424" s="248"/>
      <c r="J424" s="244"/>
      <c r="K424" s="244"/>
      <c r="L424" s="249"/>
      <c r="M424" s="250"/>
      <c r="N424" s="251"/>
      <c r="O424" s="251"/>
      <c r="P424" s="251"/>
      <c r="Q424" s="251"/>
      <c r="R424" s="251"/>
      <c r="S424" s="251"/>
      <c r="T424" s="252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53" t="s">
        <v>173</v>
      </c>
      <c r="AU424" s="253" t="s">
        <v>88</v>
      </c>
      <c r="AV424" s="13" t="s">
        <v>23</v>
      </c>
      <c r="AW424" s="13" t="s">
        <v>175</v>
      </c>
      <c r="AX424" s="13" t="s">
        <v>80</v>
      </c>
      <c r="AY424" s="253" t="s">
        <v>163</v>
      </c>
    </row>
    <row r="425" s="14" customFormat="1">
      <c r="A425" s="14"/>
      <c r="B425" s="254"/>
      <c r="C425" s="255"/>
      <c r="D425" s="245" t="s">
        <v>173</v>
      </c>
      <c r="E425" s="256" t="s">
        <v>35</v>
      </c>
      <c r="F425" s="257" t="s">
        <v>570</v>
      </c>
      <c r="G425" s="255"/>
      <c r="H425" s="258">
        <v>39.204500000000003</v>
      </c>
      <c r="I425" s="259"/>
      <c r="J425" s="255"/>
      <c r="K425" s="255"/>
      <c r="L425" s="260"/>
      <c r="M425" s="261"/>
      <c r="N425" s="262"/>
      <c r="O425" s="262"/>
      <c r="P425" s="262"/>
      <c r="Q425" s="262"/>
      <c r="R425" s="262"/>
      <c r="S425" s="262"/>
      <c r="T425" s="263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64" t="s">
        <v>173</v>
      </c>
      <c r="AU425" s="264" t="s">
        <v>88</v>
      </c>
      <c r="AV425" s="14" t="s">
        <v>88</v>
      </c>
      <c r="AW425" s="14" t="s">
        <v>175</v>
      </c>
      <c r="AX425" s="14" t="s">
        <v>80</v>
      </c>
      <c r="AY425" s="264" t="s">
        <v>163</v>
      </c>
    </row>
    <row r="426" s="14" customFormat="1">
      <c r="A426" s="14"/>
      <c r="B426" s="254"/>
      <c r="C426" s="255"/>
      <c r="D426" s="245" t="s">
        <v>173</v>
      </c>
      <c r="E426" s="256" t="s">
        <v>35</v>
      </c>
      <c r="F426" s="257" t="s">
        <v>571</v>
      </c>
      <c r="G426" s="255"/>
      <c r="H426" s="258">
        <v>5.8693999999999997</v>
      </c>
      <c r="I426" s="259"/>
      <c r="J426" s="255"/>
      <c r="K426" s="255"/>
      <c r="L426" s="260"/>
      <c r="M426" s="261"/>
      <c r="N426" s="262"/>
      <c r="O426" s="262"/>
      <c r="P426" s="262"/>
      <c r="Q426" s="262"/>
      <c r="R426" s="262"/>
      <c r="S426" s="262"/>
      <c r="T426" s="263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64" t="s">
        <v>173</v>
      </c>
      <c r="AU426" s="264" t="s">
        <v>88</v>
      </c>
      <c r="AV426" s="14" t="s">
        <v>88</v>
      </c>
      <c r="AW426" s="14" t="s">
        <v>175</v>
      </c>
      <c r="AX426" s="14" t="s">
        <v>80</v>
      </c>
      <c r="AY426" s="264" t="s">
        <v>163</v>
      </c>
    </row>
    <row r="427" s="14" customFormat="1">
      <c r="A427" s="14"/>
      <c r="B427" s="254"/>
      <c r="C427" s="255"/>
      <c r="D427" s="245" t="s">
        <v>173</v>
      </c>
      <c r="E427" s="256" t="s">
        <v>35</v>
      </c>
      <c r="F427" s="257" t="s">
        <v>572</v>
      </c>
      <c r="G427" s="255"/>
      <c r="H427" s="258">
        <v>7.4372699999999998</v>
      </c>
      <c r="I427" s="259"/>
      <c r="J427" s="255"/>
      <c r="K427" s="255"/>
      <c r="L427" s="260"/>
      <c r="M427" s="261"/>
      <c r="N427" s="262"/>
      <c r="O427" s="262"/>
      <c r="P427" s="262"/>
      <c r="Q427" s="262"/>
      <c r="R427" s="262"/>
      <c r="S427" s="262"/>
      <c r="T427" s="263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4" t="s">
        <v>173</v>
      </c>
      <c r="AU427" s="264" t="s">
        <v>88</v>
      </c>
      <c r="AV427" s="14" t="s">
        <v>88</v>
      </c>
      <c r="AW427" s="14" t="s">
        <v>175</v>
      </c>
      <c r="AX427" s="14" t="s">
        <v>80</v>
      </c>
      <c r="AY427" s="264" t="s">
        <v>163</v>
      </c>
    </row>
    <row r="428" s="15" customFormat="1">
      <c r="A428" s="15"/>
      <c r="B428" s="265"/>
      <c r="C428" s="266"/>
      <c r="D428" s="245" t="s">
        <v>173</v>
      </c>
      <c r="E428" s="267" t="s">
        <v>35</v>
      </c>
      <c r="F428" s="268" t="s">
        <v>183</v>
      </c>
      <c r="G428" s="266"/>
      <c r="H428" s="269">
        <v>52.51117</v>
      </c>
      <c r="I428" s="270"/>
      <c r="J428" s="266"/>
      <c r="K428" s="266"/>
      <c r="L428" s="271"/>
      <c r="M428" s="272"/>
      <c r="N428" s="273"/>
      <c r="O428" s="273"/>
      <c r="P428" s="273"/>
      <c r="Q428" s="273"/>
      <c r="R428" s="273"/>
      <c r="S428" s="273"/>
      <c r="T428" s="274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5" t="s">
        <v>173</v>
      </c>
      <c r="AU428" s="275" t="s">
        <v>88</v>
      </c>
      <c r="AV428" s="15" t="s">
        <v>171</v>
      </c>
      <c r="AW428" s="15" t="s">
        <v>175</v>
      </c>
      <c r="AX428" s="15" t="s">
        <v>23</v>
      </c>
      <c r="AY428" s="275" t="s">
        <v>163</v>
      </c>
    </row>
    <row r="429" s="2" customFormat="1" ht="60" customHeight="1">
      <c r="A429" s="41"/>
      <c r="B429" s="42"/>
      <c r="C429" s="230" t="s">
        <v>573</v>
      </c>
      <c r="D429" s="230" t="s">
        <v>166</v>
      </c>
      <c r="E429" s="231" t="s">
        <v>574</v>
      </c>
      <c r="F429" s="232" t="s">
        <v>575</v>
      </c>
      <c r="G429" s="233" t="s">
        <v>169</v>
      </c>
      <c r="H429" s="234">
        <v>28.239000000000001</v>
      </c>
      <c r="I429" s="235"/>
      <c r="J429" s="236">
        <f>ROUND(I429*H429,2)</f>
        <v>0</v>
      </c>
      <c r="K429" s="232" t="s">
        <v>170</v>
      </c>
      <c r="L429" s="47"/>
      <c r="M429" s="237" t="s">
        <v>35</v>
      </c>
      <c r="N429" s="238" t="s">
        <v>51</v>
      </c>
      <c r="O429" s="87"/>
      <c r="P429" s="239">
        <f>O429*H429</f>
        <v>0</v>
      </c>
      <c r="Q429" s="239">
        <v>0.054030000000000002</v>
      </c>
      <c r="R429" s="239">
        <f>Q429*H429</f>
        <v>1.52575317</v>
      </c>
      <c r="S429" s="239">
        <v>0</v>
      </c>
      <c r="T429" s="240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41" t="s">
        <v>275</v>
      </c>
      <c r="AT429" s="241" t="s">
        <v>166</v>
      </c>
      <c r="AU429" s="241" t="s">
        <v>88</v>
      </c>
      <c r="AY429" s="19" t="s">
        <v>163</v>
      </c>
      <c r="BE429" s="242">
        <f>IF(N429="základní",J429,0)</f>
        <v>0</v>
      </c>
      <c r="BF429" s="242">
        <f>IF(N429="snížená",J429,0)</f>
        <v>0</v>
      </c>
      <c r="BG429" s="242">
        <f>IF(N429="zákl. přenesená",J429,0)</f>
        <v>0</v>
      </c>
      <c r="BH429" s="242">
        <f>IF(N429="sníž. přenesená",J429,0)</f>
        <v>0</v>
      </c>
      <c r="BI429" s="242">
        <f>IF(N429="nulová",J429,0)</f>
        <v>0</v>
      </c>
      <c r="BJ429" s="19" t="s">
        <v>23</v>
      </c>
      <c r="BK429" s="242">
        <f>ROUND(I429*H429,2)</f>
        <v>0</v>
      </c>
      <c r="BL429" s="19" t="s">
        <v>275</v>
      </c>
      <c r="BM429" s="241" t="s">
        <v>576</v>
      </c>
    </row>
    <row r="430" s="13" customFormat="1">
      <c r="A430" s="13"/>
      <c r="B430" s="243"/>
      <c r="C430" s="244"/>
      <c r="D430" s="245" t="s">
        <v>173</v>
      </c>
      <c r="E430" s="246" t="s">
        <v>35</v>
      </c>
      <c r="F430" s="247" t="s">
        <v>577</v>
      </c>
      <c r="G430" s="244"/>
      <c r="H430" s="246" t="s">
        <v>35</v>
      </c>
      <c r="I430" s="248"/>
      <c r="J430" s="244"/>
      <c r="K430" s="244"/>
      <c r="L430" s="249"/>
      <c r="M430" s="250"/>
      <c r="N430" s="251"/>
      <c r="O430" s="251"/>
      <c r="P430" s="251"/>
      <c r="Q430" s="251"/>
      <c r="R430" s="251"/>
      <c r="S430" s="251"/>
      <c r="T430" s="252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53" t="s">
        <v>173</v>
      </c>
      <c r="AU430" s="253" t="s">
        <v>88</v>
      </c>
      <c r="AV430" s="13" t="s">
        <v>23</v>
      </c>
      <c r="AW430" s="13" t="s">
        <v>175</v>
      </c>
      <c r="AX430" s="13" t="s">
        <v>80</v>
      </c>
      <c r="AY430" s="253" t="s">
        <v>163</v>
      </c>
    </row>
    <row r="431" s="14" customFormat="1">
      <c r="A431" s="14"/>
      <c r="B431" s="254"/>
      <c r="C431" s="255"/>
      <c r="D431" s="245" t="s">
        <v>173</v>
      </c>
      <c r="E431" s="256" t="s">
        <v>35</v>
      </c>
      <c r="F431" s="257" t="s">
        <v>578</v>
      </c>
      <c r="G431" s="255"/>
      <c r="H431" s="258">
        <v>4.9245000000000001</v>
      </c>
      <c r="I431" s="259"/>
      <c r="J431" s="255"/>
      <c r="K431" s="255"/>
      <c r="L431" s="260"/>
      <c r="M431" s="261"/>
      <c r="N431" s="262"/>
      <c r="O431" s="262"/>
      <c r="P431" s="262"/>
      <c r="Q431" s="262"/>
      <c r="R431" s="262"/>
      <c r="S431" s="262"/>
      <c r="T431" s="263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4" t="s">
        <v>173</v>
      </c>
      <c r="AU431" s="264" t="s">
        <v>88</v>
      </c>
      <c r="AV431" s="14" t="s">
        <v>88</v>
      </c>
      <c r="AW431" s="14" t="s">
        <v>175</v>
      </c>
      <c r="AX431" s="14" t="s">
        <v>80</v>
      </c>
      <c r="AY431" s="264" t="s">
        <v>163</v>
      </c>
    </row>
    <row r="432" s="14" customFormat="1">
      <c r="A432" s="14"/>
      <c r="B432" s="254"/>
      <c r="C432" s="255"/>
      <c r="D432" s="245" t="s">
        <v>173</v>
      </c>
      <c r="E432" s="256" t="s">
        <v>35</v>
      </c>
      <c r="F432" s="257" t="s">
        <v>579</v>
      </c>
      <c r="G432" s="255"/>
      <c r="H432" s="258">
        <v>7.5650000000000004</v>
      </c>
      <c r="I432" s="259"/>
      <c r="J432" s="255"/>
      <c r="K432" s="255"/>
      <c r="L432" s="260"/>
      <c r="M432" s="261"/>
      <c r="N432" s="262"/>
      <c r="O432" s="262"/>
      <c r="P432" s="262"/>
      <c r="Q432" s="262"/>
      <c r="R432" s="262"/>
      <c r="S432" s="262"/>
      <c r="T432" s="263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64" t="s">
        <v>173</v>
      </c>
      <c r="AU432" s="264" t="s">
        <v>88</v>
      </c>
      <c r="AV432" s="14" t="s">
        <v>88</v>
      </c>
      <c r="AW432" s="14" t="s">
        <v>175</v>
      </c>
      <c r="AX432" s="14" t="s">
        <v>80</v>
      </c>
      <c r="AY432" s="264" t="s">
        <v>163</v>
      </c>
    </row>
    <row r="433" s="14" customFormat="1">
      <c r="A433" s="14"/>
      <c r="B433" s="254"/>
      <c r="C433" s="255"/>
      <c r="D433" s="245" t="s">
        <v>173</v>
      </c>
      <c r="E433" s="256" t="s">
        <v>35</v>
      </c>
      <c r="F433" s="257" t="s">
        <v>580</v>
      </c>
      <c r="G433" s="255"/>
      <c r="H433" s="258">
        <v>15.749000000000001</v>
      </c>
      <c r="I433" s="259"/>
      <c r="J433" s="255"/>
      <c r="K433" s="255"/>
      <c r="L433" s="260"/>
      <c r="M433" s="261"/>
      <c r="N433" s="262"/>
      <c r="O433" s="262"/>
      <c r="P433" s="262"/>
      <c r="Q433" s="262"/>
      <c r="R433" s="262"/>
      <c r="S433" s="262"/>
      <c r="T433" s="263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4" t="s">
        <v>173</v>
      </c>
      <c r="AU433" s="264" t="s">
        <v>88</v>
      </c>
      <c r="AV433" s="14" t="s">
        <v>88</v>
      </c>
      <c r="AW433" s="14" t="s">
        <v>175</v>
      </c>
      <c r="AX433" s="14" t="s">
        <v>80</v>
      </c>
      <c r="AY433" s="264" t="s">
        <v>163</v>
      </c>
    </row>
    <row r="434" s="15" customFormat="1">
      <c r="A434" s="15"/>
      <c r="B434" s="265"/>
      <c r="C434" s="266"/>
      <c r="D434" s="245" t="s">
        <v>173</v>
      </c>
      <c r="E434" s="267" t="s">
        <v>35</v>
      </c>
      <c r="F434" s="268" t="s">
        <v>183</v>
      </c>
      <c r="G434" s="266"/>
      <c r="H434" s="269">
        <v>28.238499999999998</v>
      </c>
      <c r="I434" s="270"/>
      <c r="J434" s="266"/>
      <c r="K434" s="266"/>
      <c r="L434" s="271"/>
      <c r="M434" s="272"/>
      <c r="N434" s="273"/>
      <c r="O434" s="273"/>
      <c r="P434" s="273"/>
      <c r="Q434" s="273"/>
      <c r="R434" s="273"/>
      <c r="S434" s="273"/>
      <c r="T434" s="274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75" t="s">
        <v>173</v>
      </c>
      <c r="AU434" s="275" t="s">
        <v>88</v>
      </c>
      <c r="AV434" s="15" t="s">
        <v>171</v>
      </c>
      <c r="AW434" s="15" t="s">
        <v>175</v>
      </c>
      <c r="AX434" s="15" t="s">
        <v>23</v>
      </c>
      <c r="AY434" s="275" t="s">
        <v>163</v>
      </c>
    </row>
    <row r="435" s="2" customFormat="1" ht="60" customHeight="1">
      <c r="A435" s="41"/>
      <c r="B435" s="42"/>
      <c r="C435" s="230" t="s">
        <v>581</v>
      </c>
      <c r="D435" s="230" t="s">
        <v>166</v>
      </c>
      <c r="E435" s="231" t="s">
        <v>582</v>
      </c>
      <c r="F435" s="232" t="s">
        <v>583</v>
      </c>
      <c r="G435" s="233" t="s">
        <v>169</v>
      </c>
      <c r="H435" s="234">
        <v>57.164000000000001</v>
      </c>
      <c r="I435" s="235"/>
      <c r="J435" s="236">
        <f>ROUND(I435*H435,2)</f>
        <v>0</v>
      </c>
      <c r="K435" s="232" t="s">
        <v>170</v>
      </c>
      <c r="L435" s="47"/>
      <c r="M435" s="237" t="s">
        <v>35</v>
      </c>
      <c r="N435" s="238" t="s">
        <v>51</v>
      </c>
      <c r="O435" s="87"/>
      <c r="P435" s="239">
        <f>O435*H435</f>
        <v>0</v>
      </c>
      <c r="Q435" s="239">
        <v>0.055930000000000001</v>
      </c>
      <c r="R435" s="239">
        <f>Q435*H435</f>
        <v>3.1971825200000001</v>
      </c>
      <c r="S435" s="239">
        <v>0</v>
      </c>
      <c r="T435" s="240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41" t="s">
        <v>275</v>
      </c>
      <c r="AT435" s="241" t="s">
        <v>166</v>
      </c>
      <c r="AU435" s="241" t="s">
        <v>88</v>
      </c>
      <c r="AY435" s="19" t="s">
        <v>163</v>
      </c>
      <c r="BE435" s="242">
        <f>IF(N435="základní",J435,0)</f>
        <v>0</v>
      </c>
      <c r="BF435" s="242">
        <f>IF(N435="snížená",J435,0)</f>
        <v>0</v>
      </c>
      <c r="BG435" s="242">
        <f>IF(N435="zákl. přenesená",J435,0)</f>
        <v>0</v>
      </c>
      <c r="BH435" s="242">
        <f>IF(N435="sníž. přenesená",J435,0)</f>
        <v>0</v>
      </c>
      <c r="BI435" s="242">
        <f>IF(N435="nulová",J435,0)</f>
        <v>0</v>
      </c>
      <c r="BJ435" s="19" t="s">
        <v>23</v>
      </c>
      <c r="BK435" s="242">
        <f>ROUND(I435*H435,2)</f>
        <v>0</v>
      </c>
      <c r="BL435" s="19" t="s">
        <v>275</v>
      </c>
      <c r="BM435" s="241" t="s">
        <v>584</v>
      </c>
    </row>
    <row r="436" s="13" customFormat="1">
      <c r="A436" s="13"/>
      <c r="B436" s="243"/>
      <c r="C436" s="244"/>
      <c r="D436" s="245" t="s">
        <v>173</v>
      </c>
      <c r="E436" s="246" t="s">
        <v>35</v>
      </c>
      <c r="F436" s="247" t="s">
        <v>585</v>
      </c>
      <c r="G436" s="244"/>
      <c r="H436" s="246" t="s">
        <v>35</v>
      </c>
      <c r="I436" s="248"/>
      <c r="J436" s="244"/>
      <c r="K436" s="244"/>
      <c r="L436" s="249"/>
      <c r="M436" s="250"/>
      <c r="N436" s="251"/>
      <c r="O436" s="251"/>
      <c r="P436" s="251"/>
      <c r="Q436" s="251"/>
      <c r="R436" s="251"/>
      <c r="S436" s="251"/>
      <c r="T436" s="252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3" t="s">
        <v>173</v>
      </c>
      <c r="AU436" s="253" t="s">
        <v>88</v>
      </c>
      <c r="AV436" s="13" t="s">
        <v>23</v>
      </c>
      <c r="AW436" s="13" t="s">
        <v>175</v>
      </c>
      <c r="AX436" s="13" t="s">
        <v>80</v>
      </c>
      <c r="AY436" s="253" t="s">
        <v>163</v>
      </c>
    </row>
    <row r="437" s="14" customFormat="1">
      <c r="A437" s="14"/>
      <c r="B437" s="254"/>
      <c r="C437" s="255"/>
      <c r="D437" s="245" t="s">
        <v>173</v>
      </c>
      <c r="E437" s="256" t="s">
        <v>35</v>
      </c>
      <c r="F437" s="257" t="s">
        <v>586</v>
      </c>
      <c r="G437" s="255"/>
      <c r="H437" s="258">
        <v>16.837399999999999</v>
      </c>
      <c r="I437" s="259"/>
      <c r="J437" s="255"/>
      <c r="K437" s="255"/>
      <c r="L437" s="260"/>
      <c r="M437" s="261"/>
      <c r="N437" s="262"/>
      <c r="O437" s="262"/>
      <c r="P437" s="262"/>
      <c r="Q437" s="262"/>
      <c r="R437" s="262"/>
      <c r="S437" s="262"/>
      <c r="T437" s="263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64" t="s">
        <v>173</v>
      </c>
      <c r="AU437" s="264" t="s">
        <v>88</v>
      </c>
      <c r="AV437" s="14" t="s">
        <v>88</v>
      </c>
      <c r="AW437" s="14" t="s">
        <v>175</v>
      </c>
      <c r="AX437" s="14" t="s">
        <v>80</v>
      </c>
      <c r="AY437" s="264" t="s">
        <v>163</v>
      </c>
    </row>
    <row r="438" s="14" customFormat="1">
      <c r="A438" s="14"/>
      <c r="B438" s="254"/>
      <c r="C438" s="255"/>
      <c r="D438" s="245" t="s">
        <v>173</v>
      </c>
      <c r="E438" s="256" t="s">
        <v>35</v>
      </c>
      <c r="F438" s="257" t="s">
        <v>587</v>
      </c>
      <c r="G438" s="255"/>
      <c r="H438" s="258">
        <v>17.989350000000002</v>
      </c>
      <c r="I438" s="259"/>
      <c r="J438" s="255"/>
      <c r="K438" s="255"/>
      <c r="L438" s="260"/>
      <c r="M438" s="261"/>
      <c r="N438" s="262"/>
      <c r="O438" s="262"/>
      <c r="P438" s="262"/>
      <c r="Q438" s="262"/>
      <c r="R438" s="262"/>
      <c r="S438" s="262"/>
      <c r="T438" s="263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64" t="s">
        <v>173</v>
      </c>
      <c r="AU438" s="264" t="s">
        <v>88</v>
      </c>
      <c r="AV438" s="14" t="s">
        <v>88</v>
      </c>
      <c r="AW438" s="14" t="s">
        <v>175</v>
      </c>
      <c r="AX438" s="14" t="s">
        <v>80</v>
      </c>
      <c r="AY438" s="264" t="s">
        <v>163</v>
      </c>
    </row>
    <row r="439" s="14" customFormat="1">
      <c r="A439" s="14"/>
      <c r="B439" s="254"/>
      <c r="C439" s="255"/>
      <c r="D439" s="245" t="s">
        <v>173</v>
      </c>
      <c r="E439" s="256" t="s">
        <v>35</v>
      </c>
      <c r="F439" s="257" t="s">
        <v>588</v>
      </c>
      <c r="G439" s="255"/>
      <c r="H439" s="258">
        <v>22.336849999999998</v>
      </c>
      <c r="I439" s="259"/>
      <c r="J439" s="255"/>
      <c r="K439" s="255"/>
      <c r="L439" s="260"/>
      <c r="M439" s="261"/>
      <c r="N439" s="262"/>
      <c r="O439" s="262"/>
      <c r="P439" s="262"/>
      <c r="Q439" s="262"/>
      <c r="R439" s="262"/>
      <c r="S439" s="262"/>
      <c r="T439" s="263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4" t="s">
        <v>173</v>
      </c>
      <c r="AU439" s="264" t="s">
        <v>88</v>
      </c>
      <c r="AV439" s="14" t="s">
        <v>88</v>
      </c>
      <c r="AW439" s="14" t="s">
        <v>175</v>
      </c>
      <c r="AX439" s="14" t="s">
        <v>80</v>
      </c>
      <c r="AY439" s="264" t="s">
        <v>163</v>
      </c>
    </row>
    <row r="440" s="15" customFormat="1">
      <c r="A440" s="15"/>
      <c r="B440" s="265"/>
      <c r="C440" s="266"/>
      <c r="D440" s="245" t="s">
        <v>173</v>
      </c>
      <c r="E440" s="267" t="s">
        <v>35</v>
      </c>
      <c r="F440" s="268" t="s">
        <v>183</v>
      </c>
      <c r="G440" s="266"/>
      <c r="H440" s="269">
        <v>57.163600000000002</v>
      </c>
      <c r="I440" s="270"/>
      <c r="J440" s="266"/>
      <c r="K440" s="266"/>
      <c r="L440" s="271"/>
      <c r="M440" s="272"/>
      <c r="N440" s="273"/>
      <c r="O440" s="273"/>
      <c r="P440" s="273"/>
      <c r="Q440" s="273"/>
      <c r="R440" s="273"/>
      <c r="S440" s="273"/>
      <c r="T440" s="274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5" t="s">
        <v>173</v>
      </c>
      <c r="AU440" s="275" t="s">
        <v>88</v>
      </c>
      <c r="AV440" s="15" t="s">
        <v>171</v>
      </c>
      <c r="AW440" s="15" t="s">
        <v>175</v>
      </c>
      <c r="AX440" s="15" t="s">
        <v>23</v>
      </c>
      <c r="AY440" s="275" t="s">
        <v>163</v>
      </c>
    </row>
    <row r="441" s="2" customFormat="1" ht="72" customHeight="1">
      <c r="A441" s="41"/>
      <c r="B441" s="42"/>
      <c r="C441" s="230" t="s">
        <v>589</v>
      </c>
      <c r="D441" s="230" t="s">
        <v>166</v>
      </c>
      <c r="E441" s="231" t="s">
        <v>590</v>
      </c>
      <c r="F441" s="232" t="s">
        <v>591</v>
      </c>
      <c r="G441" s="233" t="s">
        <v>169</v>
      </c>
      <c r="H441" s="234">
        <v>63.728999999999999</v>
      </c>
      <c r="I441" s="235"/>
      <c r="J441" s="236">
        <f>ROUND(I441*H441,2)</f>
        <v>0</v>
      </c>
      <c r="K441" s="232" t="s">
        <v>170</v>
      </c>
      <c r="L441" s="47"/>
      <c r="M441" s="237" t="s">
        <v>35</v>
      </c>
      <c r="N441" s="238" t="s">
        <v>51</v>
      </c>
      <c r="O441" s="87"/>
      <c r="P441" s="239">
        <f>O441*H441</f>
        <v>0</v>
      </c>
      <c r="Q441" s="239">
        <v>0.052830000000000002</v>
      </c>
      <c r="R441" s="239">
        <f>Q441*H441</f>
        <v>3.36680307</v>
      </c>
      <c r="S441" s="239">
        <v>0</v>
      </c>
      <c r="T441" s="240">
        <f>S441*H441</f>
        <v>0</v>
      </c>
      <c r="U441" s="41"/>
      <c r="V441" s="41"/>
      <c r="W441" s="41"/>
      <c r="X441" s="41"/>
      <c r="Y441" s="41"/>
      <c r="Z441" s="41"/>
      <c r="AA441" s="41"/>
      <c r="AB441" s="41"/>
      <c r="AC441" s="41"/>
      <c r="AD441" s="41"/>
      <c r="AE441" s="41"/>
      <c r="AR441" s="241" t="s">
        <v>275</v>
      </c>
      <c r="AT441" s="241" t="s">
        <v>166</v>
      </c>
      <c r="AU441" s="241" t="s">
        <v>88</v>
      </c>
      <c r="AY441" s="19" t="s">
        <v>163</v>
      </c>
      <c r="BE441" s="242">
        <f>IF(N441="základní",J441,0)</f>
        <v>0</v>
      </c>
      <c r="BF441" s="242">
        <f>IF(N441="snížená",J441,0)</f>
        <v>0</v>
      </c>
      <c r="BG441" s="242">
        <f>IF(N441="zákl. přenesená",J441,0)</f>
        <v>0</v>
      </c>
      <c r="BH441" s="242">
        <f>IF(N441="sníž. přenesená",J441,0)</f>
        <v>0</v>
      </c>
      <c r="BI441" s="242">
        <f>IF(N441="nulová",J441,0)</f>
        <v>0</v>
      </c>
      <c r="BJ441" s="19" t="s">
        <v>23</v>
      </c>
      <c r="BK441" s="242">
        <f>ROUND(I441*H441,2)</f>
        <v>0</v>
      </c>
      <c r="BL441" s="19" t="s">
        <v>275</v>
      </c>
      <c r="BM441" s="241" t="s">
        <v>592</v>
      </c>
    </row>
    <row r="442" s="13" customFormat="1">
      <c r="A442" s="13"/>
      <c r="B442" s="243"/>
      <c r="C442" s="244"/>
      <c r="D442" s="245" t="s">
        <v>173</v>
      </c>
      <c r="E442" s="246" t="s">
        <v>35</v>
      </c>
      <c r="F442" s="247" t="s">
        <v>593</v>
      </c>
      <c r="G442" s="244"/>
      <c r="H442" s="246" t="s">
        <v>35</v>
      </c>
      <c r="I442" s="248"/>
      <c r="J442" s="244"/>
      <c r="K442" s="244"/>
      <c r="L442" s="249"/>
      <c r="M442" s="250"/>
      <c r="N442" s="251"/>
      <c r="O442" s="251"/>
      <c r="P442" s="251"/>
      <c r="Q442" s="251"/>
      <c r="R442" s="251"/>
      <c r="S442" s="251"/>
      <c r="T442" s="252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3" t="s">
        <v>173</v>
      </c>
      <c r="AU442" s="253" t="s">
        <v>88</v>
      </c>
      <c r="AV442" s="13" t="s">
        <v>23</v>
      </c>
      <c r="AW442" s="13" t="s">
        <v>175</v>
      </c>
      <c r="AX442" s="13" t="s">
        <v>80</v>
      </c>
      <c r="AY442" s="253" t="s">
        <v>163</v>
      </c>
    </row>
    <row r="443" s="14" customFormat="1">
      <c r="A443" s="14"/>
      <c r="B443" s="254"/>
      <c r="C443" s="255"/>
      <c r="D443" s="245" t="s">
        <v>173</v>
      </c>
      <c r="E443" s="256" t="s">
        <v>35</v>
      </c>
      <c r="F443" s="257" t="s">
        <v>594</v>
      </c>
      <c r="G443" s="255"/>
      <c r="H443" s="258">
        <v>47.115000000000002</v>
      </c>
      <c r="I443" s="259"/>
      <c r="J443" s="255"/>
      <c r="K443" s="255"/>
      <c r="L443" s="260"/>
      <c r="M443" s="261"/>
      <c r="N443" s="262"/>
      <c r="O443" s="262"/>
      <c r="P443" s="262"/>
      <c r="Q443" s="262"/>
      <c r="R443" s="262"/>
      <c r="S443" s="262"/>
      <c r="T443" s="263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64" t="s">
        <v>173</v>
      </c>
      <c r="AU443" s="264" t="s">
        <v>88</v>
      </c>
      <c r="AV443" s="14" t="s">
        <v>88</v>
      </c>
      <c r="AW443" s="14" t="s">
        <v>175</v>
      </c>
      <c r="AX443" s="14" t="s">
        <v>80</v>
      </c>
      <c r="AY443" s="264" t="s">
        <v>163</v>
      </c>
    </row>
    <row r="444" s="14" customFormat="1">
      <c r="A444" s="14"/>
      <c r="B444" s="254"/>
      <c r="C444" s="255"/>
      <c r="D444" s="245" t="s">
        <v>173</v>
      </c>
      <c r="E444" s="256" t="s">
        <v>35</v>
      </c>
      <c r="F444" s="257" t="s">
        <v>595</v>
      </c>
      <c r="G444" s="255"/>
      <c r="H444" s="258">
        <v>16.614000000000001</v>
      </c>
      <c r="I444" s="259"/>
      <c r="J444" s="255"/>
      <c r="K444" s="255"/>
      <c r="L444" s="260"/>
      <c r="M444" s="261"/>
      <c r="N444" s="262"/>
      <c r="O444" s="262"/>
      <c r="P444" s="262"/>
      <c r="Q444" s="262"/>
      <c r="R444" s="262"/>
      <c r="S444" s="262"/>
      <c r="T444" s="263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4" t="s">
        <v>173</v>
      </c>
      <c r="AU444" s="264" t="s">
        <v>88</v>
      </c>
      <c r="AV444" s="14" t="s">
        <v>88</v>
      </c>
      <c r="AW444" s="14" t="s">
        <v>175</v>
      </c>
      <c r="AX444" s="14" t="s">
        <v>80</v>
      </c>
      <c r="AY444" s="264" t="s">
        <v>163</v>
      </c>
    </row>
    <row r="445" s="15" customFormat="1">
      <c r="A445" s="15"/>
      <c r="B445" s="265"/>
      <c r="C445" s="266"/>
      <c r="D445" s="245" t="s">
        <v>173</v>
      </c>
      <c r="E445" s="267" t="s">
        <v>35</v>
      </c>
      <c r="F445" s="268" t="s">
        <v>183</v>
      </c>
      <c r="G445" s="266"/>
      <c r="H445" s="269">
        <v>63.728999999999999</v>
      </c>
      <c r="I445" s="270"/>
      <c r="J445" s="266"/>
      <c r="K445" s="266"/>
      <c r="L445" s="271"/>
      <c r="M445" s="272"/>
      <c r="N445" s="273"/>
      <c r="O445" s="273"/>
      <c r="P445" s="273"/>
      <c r="Q445" s="273"/>
      <c r="R445" s="273"/>
      <c r="S445" s="273"/>
      <c r="T445" s="274"/>
      <c r="U445" s="15"/>
      <c r="V445" s="15"/>
      <c r="W445" s="15"/>
      <c r="X445" s="15"/>
      <c r="Y445" s="15"/>
      <c r="Z445" s="15"/>
      <c r="AA445" s="15"/>
      <c r="AB445" s="15"/>
      <c r="AC445" s="15"/>
      <c r="AD445" s="15"/>
      <c r="AE445" s="15"/>
      <c r="AT445" s="275" t="s">
        <v>173</v>
      </c>
      <c r="AU445" s="275" t="s">
        <v>88</v>
      </c>
      <c r="AV445" s="15" t="s">
        <v>171</v>
      </c>
      <c r="AW445" s="15" t="s">
        <v>175</v>
      </c>
      <c r="AX445" s="15" t="s">
        <v>23</v>
      </c>
      <c r="AY445" s="275" t="s">
        <v>163</v>
      </c>
    </row>
    <row r="446" s="2" customFormat="1" ht="72" customHeight="1">
      <c r="A446" s="41"/>
      <c r="B446" s="42"/>
      <c r="C446" s="230" t="s">
        <v>596</v>
      </c>
      <c r="D446" s="230" t="s">
        <v>166</v>
      </c>
      <c r="E446" s="231" t="s">
        <v>597</v>
      </c>
      <c r="F446" s="232" t="s">
        <v>598</v>
      </c>
      <c r="G446" s="233" t="s">
        <v>169</v>
      </c>
      <c r="H446" s="234">
        <v>4.7149999999999999</v>
      </c>
      <c r="I446" s="235"/>
      <c r="J446" s="236">
        <f>ROUND(I446*H446,2)</f>
        <v>0</v>
      </c>
      <c r="K446" s="232" t="s">
        <v>170</v>
      </c>
      <c r="L446" s="47"/>
      <c r="M446" s="237" t="s">
        <v>35</v>
      </c>
      <c r="N446" s="238" t="s">
        <v>51</v>
      </c>
      <c r="O446" s="87"/>
      <c r="P446" s="239">
        <f>O446*H446</f>
        <v>0</v>
      </c>
      <c r="Q446" s="239">
        <v>0.054859999999999999</v>
      </c>
      <c r="R446" s="239">
        <f>Q446*H446</f>
        <v>0.25866489999999998</v>
      </c>
      <c r="S446" s="239">
        <v>0</v>
      </c>
      <c r="T446" s="240">
        <f>S446*H446</f>
        <v>0</v>
      </c>
      <c r="U446" s="41"/>
      <c r="V446" s="41"/>
      <c r="W446" s="41"/>
      <c r="X446" s="41"/>
      <c r="Y446" s="41"/>
      <c r="Z446" s="41"/>
      <c r="AA446" s="41"/>
      <c r="AB446" s="41"/>
      <c r="AC446" s="41"/>
      <c r="AD446" s="41"/>
      <c r="AE446" s="41"/>
      <c r="AR446" s="241" t="s">
        <v>275</v>
      </c>
      <c r="AT446" s="241" t="s">
        <v>166</v>
      </c>
      <c r="AU446" s="241" t="s">
        <v>88</v>
      </c>
      <c r="AY446" s="19" t="s">
        <v>163</v>
      </c>
      <c r="BE446" s="242">
        <f>IF(N446="základní",J446,0)</f>
        <v>0</v>
      </c>
      <c r="BF446" s="242">
        <f>IF(N446="snížená",J446,0)</f>
        <v>0</v>
      </c>
      <c r="BG446" s="242">
        <f>IF(N446="zákl. přenesená",J446,0)</f>
        <v>0</v>
      </c>
      <c r="BH446" s="242">
        <f>IF(N446="sníž. přenesená",J446,0)</f>
        <v>0</v>
      </c>
      <c r="BI446" s="242">
        <f>IF(N446="nulová",J446,0)</f>
        <v>0</v>
      </c>
      <c r="BJ446" s="19" t="s">
        <v>23</v>
      </c>
      <c r="BK446" s="242">
        <f>ROUND(I446*H446,2)</f>
        <v>0</v>
      </c>
      <c r="BL446" s="19" t="s">
        <v>275</v>
      </c>
      <c r="BM446" s="241" t="s">
        <v>599</v>
      </c>
    </row>
    <row r="447" s="13" customFormat="1">
      <c r="A447" s="13"/>
      <c r="B447" s="243"/>
      <c r="C447" s="244"/>
      <c r="D447" s="245" t="s">
        <v>173</v>
      </c>
      <c r="E447" s="246" t="s">
        <v>35</v>
      </c>
      <c r="F447" s="247" t="s">
        <v>585</v>
      </c>
      <c r="G447" s="244"/>
      <c r="H447" s="246" t="s">
        <v>35</v>
      </c>
      <c r="I447" s="248"/>
      <c r="J447" s="244"/>
      <c r="K447" s="244"/>
      <c r="L447" s="249"/>
      <c r="M447" s="250"/>
      <c r="N447" s="251"/>
      <c r="O447" s="251"/>
      <c r="P447" s="251"/>
      <c r="Q447" s="251"/>
      <c r="R447" s="251"/>
      <c r="S447" s="251"/>
      <c r="T447" s="252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3" t="s">
        <v>173</v>
      </c>
      <c r="AU447" s="253" t="s">
        <v>88</v>
      </c>
      <c r="AV447" s="13" t="s">
        <v>23</v>
      </c>
      <c r="AW447" s="13" t="s">
        <v>175</v>
      </c>
      <c r="AX447" s="13" t="s">
        <v>80</v>
      </c>
      <c r="AY447" s="253" t="s">
        <v>163</v>
      </c>
    </row>
    <row r="448" s="14" customFormat="1">
      <c r="A448" s="14"/>
      <c r="B448" s="254"/>
      <c r="C448" s="255"/>
      <c r="D448" s="245" t="s">
        <v>173</v>
      </c>
      <c r="E448" s="256" t="s">
        <v>35</v>
      </c>
      <c r="F448" s="257" t="s">
        <v>600</v>
      </c>
      <c r="G448" s="255"/>
      <c r="H448" s="258">
        <v>4.7149999999999999</v>
      </c>
      <c r="I448" s="259"/>
      <c r="J448" s="255"/>
      <c r="K448" s="255"/>
      <c r="L448" s="260"/>
      <c r="M448" s="261"/>
      <c r="N448" s="262"/>
      <c r="O448" s="262"/>
      <c r="P448" s="262"/>
      <c r="Q448" s="262"/>
      <c r="R448" s="262"/>
      <c r="S448" s="262"/>
      <c r="T448" s="263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4" t="s">
        <v>173</v>
      </c>
      <c r="AU448" s="264" t="s">
        <v>88</v>
      </c>
      <c r="AV448" s="14" t="s">
        <v>88</v>
      </c>
      <c r="AW448" s="14" t="s">
        <v>175</v>
      </c>
      <c r="AX448" s="14" t="s">
        <v>80</v>
      </c>
      <c r="AY448" s="264" t="s">
        <v>163</v>
      </c>
    </row>
    <row r="449" s="15" customFormat="1">
      <c r="A449" s="15"/>
      <c r="B449" s="265"/>
      <c r="C449" s="266"/>
      <c r="D449" s="245" t="s">
        <v>173</v>
      </c>
      <c r="E449" s="267" t="s">
        <v>35</v>
      </c>
      <c r="F449" s="268" t="s">
        <v>183</v>
      </c>
      <c r="G449" s="266"/>
      <c r="H449" s="269">
        <v>4.7149999999999999</v>
      </c>
      <c r="I449" s="270"/>
      <c r="J449" s="266"/>
      <c r="K449" s="266"/>
      <c r="L449" s="271"/>
      <c r="M449" s="272"/>
      <c r="N449" s="273"/>
      <c r="O449" s="273"/>
      <c r="P449" s="273"/>
      <c r="Q449" s="273"/>
      <c r="R449" s="273"/>
      <c r="S449" s="273"/>
      <c r="T449" s="274"/>
      <c r="U449" s="15"/>
      <c r="V449" s="15"/>
      <c r="W449" s="15"/>
      <c r="X449" s="15"/>
      <c r="Y449" s="15"/>
      <c r="Z449" s="15"/>
      <c r="AA449" s="15"/>
      <c r="AB449" s="15"/>
      <c r="AC449" s="15"/>
      <c r="AD449" s="15"/>
      <c r="AE449" s="15"/>
      <c r="AT449" s="275" t="s">
        <v>173</v>
      </c>
      <c r="AU449" s="275" t="s">
        <v>88</v>
      </c>
      <c r="AV449" s="15" t="s">
        <v>171</v>
      </c>
      <c r="AW449" s="15" t="s">
        <v>175</v>
      </c>
      <c r="AX449" s="15" t="s">
        <v>23</v>
      </c>
      <c r="AY449" s="275" t="s">
        <v>163</v>
      </c>
    </row>
    <row r="450" s="2" customFormat="1" ht="60" customHeight="1">
      <c r="A450" s="41"/>
      <c r="B450" s="42"/>
      <c r="C450" s="230" t="s">
        <v>601</v>
      </c>
      <c r="D450" s="230" t="s">
        <v>166</v>
      </c>
      <c r="E450" s="231" t="s">
        <v>602</v>
      </c>
      <c r="F450" s="232" t="s">
        <v>603</v>
      </c>
      <c r="G450" s="233" t="s">
        <v>169</v>
      </c>
      <c r="H450" s="234">
        <v>90.168000000000006</v>
      </c>
      <c r="I450" s="235"/>
      <c r="J450" s="236">
        <f>ROUND(I450*H450,2)</f>
        <v>0</v>
      </c>
      <c r="K450" s="232" t="s">
        <v>170</v>
      </c>
      <c r="L450" s="47"/>
      <c r="M450" s="237" t="s">
        <v>35</v>
      </c>
      <c r="N450" s="238" t="s">
        <v>51</v>
      </c>
      <c r="O450" s="87"/>
      <c r="P450" s="239">
        <f>O450*H450</f>
        <v>0</v>
      </c>
      <c r="Q450" s="239">
        <v>0.01481</v>
      </c>
      <c r="R450" s="239">
        <f>Q450*H450</f>
        <v>1.3353880800000002</v>
      </c>
      <c r="S450" s="239">
        <v>0</v>
      </c>
      <c r="T450" s="240">
        <f>S450*H450</f>
        <v>0</v>
      </c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R450" s="241" t="s">
        <v>275</v>
      </c>
      <c r="AT450" s="241" t="s">
        <v>166</v>
      </c>
      <c r="AU450" s="241" t="s">
        <v>88</v>
      </c>
      <c r="AY450" s="19" t="s">
        <v>163</v>
      </c>
      <c r="BE450" s="242">
        <f>IF(N450="základní",J450,0)</f>
        <v>0</v>
      </c>
      <c r="BF450" s="242">
        <f>IF(N450="snížená",J450,0)</f>
        <v>0</v>
      </c>
      <c r="BG450" s="242">
        <f>IF(N450="zákl. přenesená",J450,0)</f>
        <v>0</v>
      </c>
      <c r="BH450" s="242">
        <f>IF(N450="sníž. přenesená",J450,0)</f>
        <v>0</v>
      </c>
      <c r="BI450" s="242">
        <f>IF(N450="nulová",J450,0)</f>
        <v>0</v>
      </c>
      <c r="BJ450" s="19" t="s">
        <v>23</v>
      </c>
      <c r="BK450" s="242">
        <f>ROUND(I450*H450,2)</f>
        <v>0</v>
      </c>
      <c r="BL450" s="19" t="s">
        <v>275</v>
      </c>
      <c r="BM450" s="241" t="s">
        <v>604</v>
      </c>
    </row>
    <row r="451" s="13" customFormat="1">
      <c r="A451" s="13"/>
      <c r="B451" s="243"/>
      <c r="C451" s="244"/>
      <c r="D451" s="245" t="s">
        <v>173</v>
      </c>
      <c r="E451" s="246" t="s">
        <v>35</v>
      </c>
      <c r="F451" s="247" t="s">
        <v>585</v>
      </c>
      <c r="G451" s="244"/>
      <c r="H451" s="246" t="s">
        <v>35</v>
      </c>
      <c r="I451" s="248"/>
      <c r="J451" s="244"/>
      <c r="K451" s="244"/>
      <c r="L451" s="249"/>
      <c r="M451" s="250"/>
      <c r="N451" s="251"/>
      <c r="O451" s="251"/>
      <c r="P451" s="251"/>
      <c r="Q451" s="251"/>
      <c r="R451" s="251"/>
      <c r="S451" s="251"/>
      <c r="T451" s="252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3" t="s">
        <v>173</v>
      </c>
      <c r="AU451" s="253" t="s">
        <v>88</v>
      </c>
      <c r="AV451" s="13" t="s">
        <v>23</v>
      </c>
      <c r="AW451" s="13" t="s">
        <v>175</v>
      </c>
      <c r="AX451" s="13" t="s">
        <v>80</v>
      </c>
      <c r="AY451" s="253" t="s">
        <v>163</v>
      </c>
    </row>
    <row r="452" s="14" customFormat="1">
      <c r="A452" s="14"/>
      <c r="B452" s="254"/>
      <c r="C452" s="255"/>
      <c r="D452" s="245" t="s">
        <v>173</v>
      </c>
      <c r="E452" s="256" t="s">
        <v>35</v>
      </c>
      <c r="F452" s="257" t="s">
        <v>375</v>
      </c>
      <c r="G452" s="255"/>
      <c r="H452" s="258">
        <v>90.167739999999995</v>
      </c>
      <c r="I452" s="259"/>
      <c r="J452" s="255"/>
      <c r="K452" s="255"/>
      <c r="L452" s="260"/>
      <c r="M452" s="261"/>
      <c r="N452" s="262"/>
      <c r="O452" s="262"/>
      <c r="P452" s="262"/>
      <c r="Q452" s="262"/>
      <c r="R452" s="262"/>
      <c r="S452" s="262"/>
      <c r="T452" s="263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4" t="s">
        <v>173</v>
      </c>
      <c r="AU452" s="264" t="s">
        <v>88</v>
      </c>
      <c r="AV452" s="14" t="s">
        <v>88</v>
      </c>
      <c r="AW452" s="14" t="s">
        <v>175</v>
      </c>
      <c r="AX452" s="14" t="s">
        <v>80</v>
      </c>
      <c r="AY452" s="264" t="s">
        <v>163</v>
      </c>
    </row>
    <row r="453" s="15" customFormat="1">
      <c r="A453" s="15"/>
      <c r="B453" s="265"/>
      <c r="C453" s="266"/>
      <c r="D453" s="245" t="s">
        <v>173</v>
      </c>
      <c r="E453" s="267" t="s">
        <v>35</v>
      </c>
      <c r="F453" s="268" t="s">
        <v>183</v>
      </c>
      <c r="G453" s="266"/>
      <c r="H453" s="269">
        <v>90.167739999999995</v>
      </c>
      <c r="I453" s="270"/>
      <c r="J453" s="266"/>
      <c r="K453" s="266"/>
      <c r="L453" s="271"/>
      <c r="M453" s="272"/>
      <c r="N453" s="273"/>
      <c r="O453" s="273"/>
      <c r="P453" s="273"/>
      <c r="Q453" s="273"/>
      <c r="R453" s="273"/>
      <c r="S453" s="273"/>
      <c r="T453" s="274"/>
      <c r="U453" s="15"/>
      <c r="V453" s="15"/>
      <c r="W453" s="15"/>
      <c r="X453" s="15"/>
      <c r="Y453" s="15"/>
      <c r="Z453" s="15"/>
      <c r="AA453" s="15"/>
      <c r="AB453" s="15"/>
      <c r="AC453" s="15"/>
      <c r="AD453" s="15"/>
      <c r="AE453" s="15"/>
      <c r="AT453" s="275" t="s">
        <v>173</v>
      </c>
      <c r="AU453" s="275" t="s">
        <v>88</v>
      </c>
      <c r="AV453" s="15" t="s">
        <v>171</v>
      </c>
      <c r="AW453" s="15" t="s">
        <v>175</v>
      </c>
      <c r="AX453" s="15" t="s">
        <v>23</v>
      </c>
      <c r="AY453" s="275" t="s">
        <v>163</v>
      </c>
    </row>
    <row r="454" s="2" customFormat="1" ht="48" customHeight="1">
      <c r="A454" s="41"/>
      <c r="B454" s="42"/>
      <c r="C454" s="230" t="s">
        <v>605</v>
      </c>
      <c r="D454" s="230" t="s">
        <v>166</v>
      </c>
      <c r="E454" s="231" t="s">
        <v>606</v>
      </c>
      <c r="F454" s="232" t="s">
        <v>607</v>
      </c>
      <c r="G454" s="233" t="s">
        <v>264</v>
      </c>
      <c r="H454" s="234">
        <v>46.276000000000003</v>
      </c>
      <c r="I454" s="235"/>
      <c r="J454" s="236">
        <f>ROUND(I454*H454,2)</f>
        <v>0</v>
      </c>
      <c r="K454" s="232" t="s">
        <v>170</v>
      </c>
      <c r="L454" s="47"/>
      <c r="M454" s="237" t="s">
        <v>35</v>
      </c>
      <c r="N454" s="238" t="s">
        <v>51</v>
      </c>
      <c r="O454" s="87"/>
      <c r="P454" s="239">
        <f>O454*H454</f>
        <v>0</v>
      </c>
      <c r="Q454" s="239">
        <v>0.0078300000000000002</v>
      </c>
      <c r="R454" s="239">
        <f>Q454*H454</f>
        <v>0.36234108000000004</v>
      </c>
      <c r="S454" s="239">
        <v>0</v>
      </c>
      <c r="T454" s="240">
        <f>S454*H454</f>
        <v>0</v>
      </c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R454" s="241" t="s">
        <v>275</v>
      </c>
      <c r="AT454" s="241" t="s">
        <v>166</v>
      </c>
      <c r="AU454" s="241" t="s">
        <v>88</v>
      </c>
      <c r="AY454" s="19" t="s">
        <v>163</v>
      </c>
      <c r="BE454" s="242">
        <f>IF(N454="základní",J454,0)</f>
        <v>0</v>
      </c>
      <c r="BF454" s="242">
        <f>IF(N454="snížená",J454,0)</f>
        <v>0</v>
      </c>
      <c r="BG454" s="242">
        <f>IF(N454="zákl. přenesená",J454,0)</f>
        <v>0</v>
      </c>
      <c r="BH454" s="242">
        <f>IF(N454="sníž. přenesená",J454,0)</f>
        <v>0</v>
      </c>
      <c r="BI454" s="242">
        <f>IF(N454="nulová",J454,0)</f>
        <v>0</v>
      </c>
      <c r="BJ454" s="19" t="s">
        <v>23</v>
      </c>
      <c r="BK454" s="242">
        <f>ROUND(I454*H454,2)</f>
        <v>0</v>
      </c>
      <c r="BL454" s="19" t="s">
        <v>275</v>
      </c>
      <c r="BM454" s="241" t="s">
        <v>608</v>
      </c>
    </row>
    <row r="455" s="13" customFormat="1">
      <c r="A455" s="13"/>
      <c r="B455" s="243"/>
      <c r="C455" s="244"/>
      <c r="D455" s="245" t="s">
        <v>173</v>
      </c>
      <c r="E455" s="246" t="s">
        <v>35</v>
      </c>
      <c r="F455" s="247" t="s">
        <v>609</v>
      </c>
      <c r="G455" s="244"/>
      <c r="H455" s="246" t="s">
        <v>35</v>
      </c>
      <c r="I455" s="248"/>
      <c r="J455" s="244"/>
      <c r="K455" s="244"/>
      <c r="L455" s="249"/>
      <c r="M455" s="250"/>
      <c r="N455" s="251"/>
      <c r="O455" s="251"/>
      <c r="P455" s="251"/>
      <c r="Q455" s="251"/>
      <c r="R455" s="251"/>
      <c r="S455" s="251"/>
      <c r="T455" s="252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53" t="s">
        <v>173</v>
      </c>
      <c r="AU455" s="253" t="s">
        <v>88</v>
      </c>
      <c r="AV455" s="13" t="s">
        <v>23</v>
      </c>
      <c r="AW455" s="13" t="s">
        <v>175</v>
      </c>
      <c r="AX455" s="13" t="s">
        <v>80</v>
      </c>
      <c r="AY455" s="253" t="s">
        <v>163</v>
      </c>
    </row>
    <row r="456" s="13" customFormat="1">
      <c r="A456" s="13"/>
      <c r="B456" s="243"/>
      <c r="C456" s="244"/>
      <c r="D456" s="245" t="s">
        <v>173</v>
      </c>
      <c r="E456" s="246" t="s">
        <v>35</v>
      </c>
      <c r="F456" s="247" t="s">
        <v>610</v>
      </c>
      <c r="G456" s="244"/>
      <c r="H456" s="246" t="s">
        <v>35</v>
      </c>
      <c r="I456" s="248"/>
      <c r="J456" s="244"/>
      <c r="K456" s="244"/>
      <c r="L456" s="249"/>
      <c r="M456" s="250"/>
      <c r="N456" s="251"/>
      <c r="O456" s="251"/>
      <c r="P456" s="251"/>
      <c r="Q456" s="251"/>
      <c r="R456" s="251"/>
      <c r="S456" s="251"/>
      <c r="T456" s="252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53" t="s">
        <v>173</v>
      </c>
      <c r="AU456" s="253" t="s">
        <v>88</v>
      </c>
      <c r="AV456" s="13" t="s">
        <v>23</v>
      </c>
      <c r="AW456" s="13" t="s">
        <v>175</v>
      </c>
      <c r="AX456" s="13" t="s">
        <v>80</v>
      </c>
      <c r="AY456" s="253" t="s">
        <v>163</v>
      </c>
    </row>
    <row r="457" s="14" customFormat="1">
      <c r="A457" s="14"/>
      <c r="B457" s="254"/>
      <c r="C457" s="255"/>
      <c r="D457" s="245" t="s">
        <v>173</v>
      </c>
      <c r="E457" s="256" t="s">
        <v>35</v>
      </c>
      <c r="F457" s="257" t="s">
        <v>611</v>
      </c>
      <c r="G457" s="255"/>
      <c r="H457" s="258">
        <v>35.039999999999999</v>
      </c>
      <c r="I457" s="259"/>
      <c r="J457" s="255"/>
      <c r="K457" s="255"/>
      <c r="L457" s="260"/>
      <c r="M457" s="261"/>
      <c r="N457" s="262"/>
      <c r="O457" s="262"/>
      <c r="P457" s="262"/>
      <c r="Q457" s="262"/>
      <c r="R457" s="262"/>
      <c r="S457" s="262"/>
      <c r="T457" s="263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4" t="s">
        <v>173</v>
      </c>
      <c r="AU457" s="264" t="s">
        <v>88</v>
      </c>
      <c r="AV457" s="14" t="s">
        <v>88</v>
      </c>
      <c r="AW457" s="14" t="s">
        <v>175</v>
      </c>
      <c r="AX457" s="14" t="s">
        <v>80</v>
      </c>
      <c r="AY457" s="264" t="s">
        <v>163</v>
      </c>
    </row>
    <row r="458" s="13" customFormat="1">
      <c r="A458" s="13"/>
      <c r="B458" s="243"/>
      <c r="C458" s="244"/>
      <c r="D458" s="245" t="s">
        <v>173</v>
      </c>
      <c r="E458" s="246" t="s">
        <v>35</v>
      </c>
      <c r="F458" s="247" t="s">
        <v>612</v>
      </c>
      <c r="G458" s="244"/>
      <c r="H458" s="246" t="s">
        <v>35</v>
      </c>
      <c r="I458" s="248"/>
      <c r="J458" s="244"/>
      <c r="K458" s="244"/>
      <c r="L458" s="249"/>
      <c r="M458" s="250"/>
      <c r="N458" s="251"/>
      <c r="O458" s="251"/>
      <c r="P458" s="251"/>
      <c r="Q458" s="251"/>
      <c r="R458" s="251"/>
      <c r="S458" s="251"/>
      <c r="T458" s="252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3" t="s">
        <v>173</v>
      </c>
      <c r="AU458" s="253" t="s">
        <v>88</v>
      </c>
      <c r="AV458" s="13" t="s">
        <v>23</v>
      </c>
      <c r="AW458" s="13" t="s">
        <v>175</v>
      </c>
      <c r="AX458" s="13" t="s">
        <v>80</v>
      </c>
      <c r="AY458" s="253" t="s">
        <v>163</v>
      </c>
    </row>
    <row r="459" s="14" customFormat="1">
      <c r="A459" s="14"/>
      <c r="B459" s="254"/>
      <c r="C459" s="255"/>
      <c r="D459" s="245" t="s">
        <v>173</v>
      </c>
      <c r="E459" s="256" t="s">
        <v>35</v>
      </c>
      <c r="F459" s="257" t="s">
        <v>613</v>
      </c>
      <c r="G459" s="255"/>
      <c r="H459" s="258">
        <v>11.236000000000001</v>
      </c>
      <c r="I459" s="259"/>
      <c r="J459" s="255"/>
      <c r="K459" s="255"/>
      <c r="L459" s="260"/>
      <c r="M459" s="261"/>
      <c r="N459" s="262"/>
      <c r="O459" s="262"/>
      <c r="P459" s="262"/>
      <c r="Q459" s="262"/>
      <c r="R459" s="262"/>
      <c r="S459" s="262"/>
      <c r="T459" s="263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64" t="s">
        <v>173</v>
      </c>
      <c r="AU459" s="264" t="s">
        <v>88</v>
      </c>
      <c r="AV459" s="14" t="s">
        <v>88</v>
      </c>
      <c r="AW459" s="14" t="s">
        <v>175</v>
      </c>
      <c r="AX459" s="14" t="s">
        <v>80</v>
      </c>
      <c r="AY459" s="264" t="s">
        <v>163</v>
      </c>
    </row>
    <row r="460" s="15" customFormat="1">
      <c r="A460" s="15"/>
      <c r="B460" s="265"/>
      <c r="C460" s="266"/>
      <c r="D460" s="245" t="s">
        <v>173</v>
      </c>
      <c r="E460" s="267" t="s">
        <v>35</v>
      </c>
      <c r="F460" s="268" t="s">
        <v>183</v>
      </c>
      <c r="G460" s="266"/>
      <c r="H460" s="269">
        <v>46.276000000000003</v>
      </c>
      <c r="I460" s="270"/>
      <c r="J460" s="266"/>
      <c r="K460" s="266"/>
      <c r="L460" s="271"/>
      <c r="M460" s="272"/>
      <c r="N460" s="273"/>
      <c r="O460" s="273"/>
      <c r="P460" s="273"/>
      <c r="Q460" s="273"/>
      <c r="R460" s="273"/>
      <c r="S460" s="273"/>
      <c r="T460" s="274"/>
      <c r="U460" s="15"/>
      <c r="V460" s="15"/>
      <c r="W460" s="15"/>
      <c r="X460" s="15"/>
      <c r="Y460" s="15"/>
      <c r="Z460" s="15"/>
      <c r="AA460" s="15"/>
      <c r="AB460" s="15"/>
      <c r="AC460" s="15"/>
      <c r="AD460" s="15"/>
      <c r="AE460" s="15"/>
      <c r="AT460" s="275" t="s">
        <v>173</v>
      </c>
      <c r="AU460" s="275" t="s">
        <v>88</v>
      </c>
      <c r="AV460" s="15" t="s">
        <v>171</v>
      </c>
      <c r="AW460" s="15" t="s">
        <v>175</v>
      </c>
      <c r="AX460" s="15" t="s">
        <v>23</v>
      </c>
      <c r="AY460" s="275" t="s">
        <v>163</v>
      </c>
    </row>
    <row r="461" s="2" customFormat="1" ht="48" customHeight="1">
      <c r="A461" s="41"/>
      <c r="B461" s="42"/>
      <c r="C461" s="230" t="s">
        <v>614</v>
      </c>
      <c r="D461" s="230" t="s">
        <v>166</v>
      </c>
      <c r="E461" s="231" t="s">
        <v>615</v>
      </c>
      <c r="F461" s="232" t="s">
        <v>616</v>
      </c>
      <c r="G461" s="233" t="s">
        <v>169</v>
      </c>
      <c r="H461" s="234">
        <v>93.236999999999995</v>
      </c>
      <c r="I461" s="235"/>
      <c r="J461" s="236">
        <f>ROUND(I461*H461,2)</f>
        <v>0</v>
      </c>
      <c r="K461" s="232" t="s">
        <v>170</v>
      </c>
      <c r="L461" s="47"/>
      <c r="M461" s="237" t="s">
        <v>35</v>
      </c>
      <c r="N461" s="238" t="s">
        <v>51</v>
      </c>
      <c r="O461" s="87"/>
      <c r="P461" s="239">
        <f>O461*H461</f>
        <v>0</v>
      </c>
      <c r="Q461" s="239">
        <v>0.0129</v>
      </c>
      <c r="R461" s="239">
        <f>Q461*H461</f>
        <v>1.2027573</v>
      </c>
      <c r="S461" s="239">
        <v>0</v>
      </c>
      <c r="T461" s="240">
        <f>S461*H461</f>
        <v>0</v>
      </c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R461" s="241" t="s">
        <v>275</v>
      </c>
      <c r="AT461" s="241" t="s">
        <v>166</v>
      </c>
      <c r="AU461" s="241" t="s">
        <v>88</v>
      </c>
      <c r="AY461" s="19" t="s">
        <v>163</v>
      </c>
      <c r="BE461" s="242">
        <f>IF(N461="základní",J461,0)</f>
        <v>0</v>
      </c>
      <c r="BF461" s="242">
        <f>IF(N461="snížená",J461,0)</f>
        <v>0</v>
      </c>
      <c r="BG461" s="242">
        <f>IF(N461="zákl. přenesená",J461,0)</f>
        <v>0</v>
      </c>
      <c r="BH461" s="242">
        <f>IF(N461="sníž. přenesená",J461,0)</f>
        <v>0</v>
      </c>
      <c r="BI461" s="242">
        <f>IF(N461="nulová",J461,0)</f>
        <v>0</v>
      </c>
      <c r="BJ461" s="19" t="s">
        <v>23</v>
      </c>
      <c r="BK461" s="242">
        <f>ROUND(I461*H461,2)</f>
        <v>0</v>
      </c>
      <c r="BL461" s="19" t="s">
        <v>275</v>
      </c>
      <c r="BM461" s="241" t="s">
        <v>617</v>
      </c>
    </row>
    <row r="462" s="13" customFormat="1">
      <c r="A462" s="13"/>
      <c r="B462" s="243"/>
      <c r="C462" s="244"/>
      <c r="D462" s="245" t="s">
        <v>173</v>
      </c>
      <c r="E462" s="246" t="s">
        <v>35</v>
      </c>
      <c r="F462" s="247" t="s">
        <v>609</v>
      </c>
      <c r="G462" s="244"/>
      <c r="H462" s="246" t="s">
        <v>35</v>
      </c>
      <c r="I462" s="248"/>
      <c r="J462" s="244"/>
      <c r="K462" s="244"/>
      <c r="L462" s="249"/>
      <c r="M462" s="250"/>
      <c r="N462" s="251"/>
      <c r="O462" s="251"/>
      <c r="P462" s="251"/>
      <c r="Q462" s="251"/>
      <c r="R462" s="251"/>
      <c r="S462" s="251"/>
      <c r="T462" s="252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3" t="s">
        <v>173</v>
      </c>
      <c r="AU462" s="253" t="s">
        <v>88</v>
      </c>
      <c r="AV462" s="13" t="s">
        <v>23</v>
      </c>
      <c r="AW462" s="13" t="s">
        <v>175</v>
      </c>
      <c r="AX462" s="13" t="s">
        <v>80</v>
      </c>
      <c r="AY462" s="253" t="s">
        <v>163</v>
      </c>
    </row>
    <row r="463" s="13" customFormat="1">
      <c r="A463" s="13"/>
      <c r="B463" s="243"/>
      <c r="C463" s="244"/>
      <c r="D463" s="245" t="s">
        <v>173</v>
      </c>
      <c r="E463" s="246" t="s">
        <v>35</v>
      </c>
      <c r="F463" s="247" t="s">
        <v>618</v>
      </c>
      <c r="G463" s="244"/>
      <c r="H463" s="246" t="s">
        <v>35</v>
      </c>
      <c r="I463" s="248"/>
      <c r="J463" s="244"/>
      <c r="K463" s="244"/>
      <c r="L463" s="249"/>
      <c r="M463" s="250"/>
      <c r="N463" s="251"/>
      <c r="O463" s="251"/>
      <c r="P463" s="251"/>
      <c r="Q463" s="251"/>
      <c r="R463" s="251"/>
      <c r="S463" s="251"/>
      <c r="T463" s="252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3" t="s">
        <v>173</v>
      </c>
      <c r="AU463" s="253" t="s">
        <v>88</v>
      </c>
      <c r="AV463" s="13" t="s">
        <v>23</v>
      </c>
      <c r="AW463" s="13" t="s">
        <v>175</v>
      </c>
      <c r="AX463" s="13" t="s">
        <v>80</v>
      </c>
      <c r="AY463" s="253" t="s">
        <v>163</v>
      </c>
    </row>
    <row r="464" s="14" customFormat="1">
      <c r="A464" s="14"/>
      <c r="B464" s="254"/>
      <c r="C464" s="255"/>
      <c r="D464" s="245" t="s">
        <v>173</v>
      </c>
      <c r="E464" s="256" t="s">
        <v>35</v>
      </c>
      <c r="F464" s="257" t="s">
        <v>619</v>
      </c>
      <c r="G464" s="255"/>
      <c r="H464" s="258">
        <v>93.236670000000004</v>
      </c>
      <c r="I464" s="259"/>
      <c r="J464" s="255"/>
      <c r="K464" s="255"/>
      <c r="L464" s="260"/>
      <c r="M464" s="261"/>
      <c r="N464" s="262"/>
      <c r="O464" s="262"/>
      <c r="P464" s="262"/>
      <c r="Q464" s="262"/>
      <c r="R464" s="262"/>
      <c r="S464" s="262"/>
      <c r="T464" s="263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64" t="s">
        <v>173</v>
      </c>
      <c r="AU464" s="264" t="s">
        <v>88</v>
      </c>
      <c r="AV464" s="14" t="s">
        <v>88</v>
      </c>
      <c r="AW464" s="14" t="s">
        <v>175</v>
      </c>
      <c r="AX464" s="14" t="s">
        <v>80</v>
      </c>
      <c r="AY464" s="264" t="s">
        <v>163</v>
      </c>
    </row>
    <row r="465" s="15" customFormat="1">
      <c r="A465" s="15"/>
      <c r="B465" s="265"/>
      <c r="C465" s="266"/>
      <c r="D465" s="245" t="s">
        <v>173</v>
      </c>
      <c r="E465" s="267" t="s">
        <v>35</v>
      </c>
      <c r="F465" s="268" t="s">
        <v>183</v>
      </c>
      <c r="G465" s="266"/>
      <c r="H465" s="269">
        <v>93.236670000000004</v>
      </c>
      <c r="I465" s="270"/>
      <c r="J465" s="266"/>
      <c r="K465" s="266"/>
      <c r="L465" s="271"/>
      <c r="M465" s="272"/>
      <c r="N465" s="273"/>
      <c r="O465" s="273"/>
      <c r="P465" s="273"/>
      <c r="Q465" s="273"/>
      <c r="R465" s="273"/>
      <c r="S465" s="273"/>
      <c r="T465" s="274"/>
      <c r="U465" s="15"/>
      <c r="V465" s="15"/>
      <c r="W465" s="15"/>
      <c r="X465" s="15"/>
      <c r="Y465" s="15"/>
      <c r="Z465" s="15"/>
      <c r="AA465" s="15"/>
      <c r="AB465" s="15"/>
      <c r="AC465" s="15"/>
      <c r="AD465" s="15"/>
      <c r="AE465" s="15"/>
      <c r="AT465" s="275" t="s">
        <v>173</v>
      </c>
      <c r="AU465" s="275" t="s">
        <v>88</v>
      </c>
      <c r="AV465" s="15" t="s">
        <v>171</v>
      </c>
      <c r="AW465" s="15" t="s">
        <v>175</v>
      </c>
      <c r="AX465" s="15" t="s">
        <v>23</v>
      </c>
      <c r="AY465" s="275" t="s">
        <v>163</v>
      </c>
    </row>
    <row r="466" s="2" customFormat="1" ht="36" customHeight="1">
      <c r="A466" s="41"/>
      <c r="B466" s="42"/>
      <c r="C466" s="230" t="s">
        <v>620</v>
      </c>
      <c r="D466" s="230" t="s">
        <v>166</v>
      </c>
      <c r="E466" s="231" t="s">
        <v>621</v>
      </c>
      <c r="F466" s="232" t="s">
        <v>622</v>
      </c>
      <c r="G466" s="233" t="s">
        <v>264</v>
      </c>
      <c r="H466" s="234">
        <v>200.904</v>
      </c>
      <c r="I466" s="235"/>
      <c r="J466" s="236">
        <f>ROUND(I466*H466,2)</f>
        <v>0</v>
      </c>
      <c r="K466" s="232" t="s">
        <v>170</v>
      </c>
      <c r="L466" s="47"/>
      <c r="M466" s="237" t="s">
        <v>35</v>
      </c>
      <c r="N466" s="238" t="s">
        <v>51</v>
      </c>
      <c r="O466" s="87"/>
      <c r="P466" s="239">
        <f>O466*H466</f>
        <v>0</v>
      </c>
      <c r="Q466" s="239">
        <v>0.0048799999999999998</v>
      </c>
      <c r="R466" s="239">
        <f>Q466*H466</f>
        <v>0.98041151999999998</v>
      </c>
      <c r="S466" s="239">
        <v>0</v>
      </c>
      <c r="T466" s="240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41" t="s">
        <v>275</v>
      </c>
      <c r="AT466" s="241" t="s">
        <v>166</v>
      </c>
      <c r="AU466" s="241" t="s">
        <v>88</v>
      </c>
      <c r="AY466" s="19" t="s">
        <v>163</v>
      </c>
      <c r="BE466" s="242">
        <f>IF(N466="základní",J466,0)</f>
        <v>0</v>
      </c>
      <c r="BF466" s="242">
        <f>IF(N466="snížená",J466,0)</f>
        <v>0</v>
      </c>
      <c r="BG466" s="242">
        <f>IF(N466="zákl. přenesená",J466,0)</f>
        <v>0</v>
      </c>
      <c r="BH466" s="242">
        <f>IF(N466="sníž. přenesená",J466,0)</f>
        <v>0</v>
      </c>
      <c r="BI466" s="242">
        <f>IF(N466="nulová",J466,0)</f>
        <v>0</v>
      </c>
      <c r="BJ466" s="19" t="s">
        <v>23</v>
      </c>
      <c r="BK466" s="242">
        <f>ROUND(I466*H466,2)</f>
        <v>0</v>
      </c>
      <c r="BL466" s="19" t="s">
        <v>275</v>
      </c>
      <c r="BM466" s="241" t="s">
        <v>623</v>
      </c>
    </row>
    <row r="467" s="13" customFormat="1">
      <c r="A467" s="13"/>
      <c r="B467" s="243"/>
      <c r="C467" s="244"/>
      <c r="D467" s="245" t="s">
        <v>173</v>
      </c>
      <c r="E467" s="246" t="s">
        <v>35</v>
      </c>
      <c r="F467" s="247" t="s">
        <v>392</v>
      </c>
      <c r="G467" s="244"/>
      <c r="H467" s="246" t="s">
        <v>35</v>
      </c>
      <c r="I467" s="248"/>
      <c r="J467" s="244"/>
      <c r="K467" s="244"/>
      <c r="L467" s="249"/>
      <c r="M467" s="250"/>
      <c r="N467" s="251"/>
      <c r="O467" s="251"/>
      <c r="P467" s="251"/>
      <c r="Q467" s="251"/>
      <c r="R467" s="251"/>
      <c r="S467" s="251"/>
      <c r="T467" s="252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3" t="s">
        <v>173</v>
      </c>
      <c r="AU467" s="253" t="s">
        <v>88</v>
      </c>
      <c r="AV467" s="13" t="s">
        <v>23</v>
      </c>
      <c r="AW467" s="13" t="s">
        <v>175</v>
      </c>
      <c r="AX467" s="13" t="s">
        <v>80</v>
      </c>
      <c r="AY467" s="253" t="s">
        <v>163</v>
      </c>
    </row>
    <row r="468" s="14" customFormat="1">
      <c r="A468" s="14"/>
      <c r="B468" s="254"/>
      <c r="C468" s="255"/>
      <c r="D468" s="245" t="s">
        <v>173</v>
      </c>
      <c r="E468" s="256" t="s">
        <v>35</v>
      </c>
      <c r="F468" s="257" t="s">
        <v>624</v>
      </c>
      <c r="G468" s="255"/>
      <c r="H468" s="258">
        <v>95.831999999999994</v>
      </c>
      <c r="I468" s="259"/>
      <c r="J468" s="255"/>
      <c r="K468" s="255"/>
      <c r="L468" s="260"/>
      <c r="M468" s="261"/>
      <c r="N468" s="262"/>
      <c r="O468" s="262"/>
      <c r="P468" s="262"/>
      <c r="Q468" s="262"/>
      <c r="R468" s="262"/>
      <c r="S468" s="262"/>
      <c r="T468" s="263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64" t="s">
        <v>173</v>
      </c>
      <c r="AU468" s="264" t="s">
        <v>88</v>
      </c>
      <c r="AV468" s="14" t="s">
        <v>88</v>
      </c>
      <c r="AW468" s="14" t="s">
        <v>175</v>
      </c>
      <c r="AX468" s="14" t="s">
        <v>80</v>
      </c>
      <c r="AY468" s="264" t="s">
        <v>163</v>
      </c>
    </row>
    <row r="469" s="14" customFormat="1">
      <c r="A469" s="14"/>
      <c r="B469" s="254"/>
      <c r="C469" s="255"/>
      <c r="D469" s="245" t="s">
        <v>173</v>
      </c>
      <c r="E469" s="256" t="s">
        <v>35</v>
      </c>
      <c r="F469" s="257" t="s">
        <v>625</v>
      </c>
      <c r="G469" s="255"/>
      <c r="H469" s="258">
        <v>43.560000000000002</v>
      </c>
      <c r="I469" s="259"/>
      <c r="J469" s="255"/>
      <c r="K469" s="255"/>
      <c r="L469" s="260"/>
      <c r="M469" s="261"/>
      <c r="N469" s="262"/>
      <c r="O469" s="262"/>
      <c r="P469" s="262"/>
      <c r="Q469" s="262"/>
      <c r="R469" s="262"/>
      <c r="S469" s="262"/>
      <c r="T469" s="263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4" t="s">
        <v>173</v>
      </c>
      <c r="AU469" s="264" t="s">
        <v>88</v>
      </c>
      <c r="AV469" s="14" t="s">
        <v>88</v>
      </c>
      <c r="AW469" s="14" t="s">
        <v>175</v>
      </c>
      <c r="AX469" s="14" t="s">
        <v>80</v>
      </c>
      <c r="AY469" s="264" t="s">
        <v>163</v>
      </c>
    </row>
    <row r="470" s="14" customFormat="1">
      <c r="A470" s="14"/>
      <c r="B470" s="254"/>
      <c r="C470" s="255"/>
      <c r="D470" s="245" t="s">
        <v>173</v>
      </c>
      <c r="E470" s="256" t="s">
        <v>35</v>
      </c>
      <c r="F470" s="257" t="s">
        <v>626</v>
      </c>
      <c r="G470" s="255"/>
      <c r="H470" s="258">
        <v>8.7119999999999997</v>
      </c>
      <c r="I470" s="259"/>
      <c r="J470" s="255"/>
      <c r="K470" s="255"/>
      <c r="L470" s="260"/>
      <c r="M470" s="261"/>
      <c r="N470" s="262"/>
      <c r="O470" s="262"/>
      <c r="P470" s="262"/>
      <c r="Q470" s="262"/>
      <c r="R470" s="262"/>
      <c r="S470" s="262"/>
      <c r="T470" s="263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4" t="s">
        <v>173</v>
      </c>
      <c r="AU470" s="264" t="s">
        <v>88</v>
      </c>
      <c r="AV470" s="14" t="s">
        <v>88</v>
      </c>
      <c r="AW470" s="14" t="s">
        <v>175</v>
      </c>
      <c r="AX470" s="14" t="s">
        <v>80</v>
      </c>
      <c r="AY470" s="264" t="s">
        <v>163</v>
      </c>
    </row>
    <row r="471" s="14" customFormat="1">
      <c r="A471" s="14"/>
      <c r="B471" s="254"/>
      <c r="C471" s="255"/>
      <c r="D471" s="245" t="s">
        <v>173</v>
      </c>
      <c r="E471" s="256" t="s">
        <v>35</v>
      </c>
      <c r="F471" s="257" t="s">
        <v>627</v>
      </c>
      <c r="G471" s="255"/>
      <c r="H471" s="258">
        <v>14.08</v>
      </c>
      <c r="I471" s="259"/>
      <c r="J471" s="255"/>
      <c r="K471" s="255"/>
      <c r="L471" s="260"/>
      <c r="M471" s="261"/>
      <c r="N471" s="262"/>
      <c r="O471" s="262"/>
      <c r="P471" s="262"/>
      <c r="Q471" s="262"/>
      <c r="R471" s="262"/>
      <c r="S471" s="262"/>
      <c r="T471" s="263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64" t="s">
        <v>173</v>
      </c>
      <c r="AU471" s="264" t="s">
        <v>88</v>
      </c>
      <c r="AV471" s="14" t="s">
        <v>88</v>
      </c>
      <c r="AW471" s="14" t="s">
        <v>175</v>
      </c>
      <c r="AX471" s="14" t="s">
        <v>80</v>
      </c>
      <c r="AY471" s="264" t="s">
        <v>163</v>
      </c>
    </row>
    <row r="472" s="14" customFormat="1">
      <c r="A472" s="14"/>
      <c r="B472" s="254"/>
      <c r="C472" s="255"/>
      <c r="D472" s="245" t="s">
        <v>173</v>
      </c>
      <c r="E472" s="256" t="s">
        <v>35</v>
      </c>
      <c r="F472" s="257" t="s">
        <v>628</v>
      </c>
      <c r="G472" s="255"/>
      <c r="H472" s="258">
        <v>38.719999999999999</v>
      </c>
      <c r="I472" s="259"/>
      <c r="J472" s="255"/>
      <c r="K472" s="255"/>
      <c r="L472" s="260"/>
      <c r="M472" s="261"/>
      <c r="N472" s="262"/>
      <c r="O472" s="262"/>
      <c r="P472" s="262"/>
      <c r="Q472" s="262"/>
      <c r="R472" s="262"/>
      <c r="S472" s="262"/>
      <c r="T472" s="263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4" t="s">
        <v>173</v>
      </c>
      <c r="AU472" s="264" t="s">
        <v>88</v>
      </c>
      <c r="AV472" s="14" t="s">
        <v>88</v>
      </c>
      <c r="AW472" s="14" t="s">
        <v>175</v>
      </c>
      <c r="AX472" s="14" t="s">
        <v>80</v>
      </c>
      <c r="AY472" s="264" t="s">
        <v>163</v>
      </c>
    </row>
    <row r="473" s="15" customFormat="1">
      <c r="A473" s="15"/>
      <c r="B473" s="265"/>
      <c r="C473" s="266"/>
      <c r="D473" s="245" t="s">
        <v>173</v>
      </c>
      <c r="E473" s="267" t="s">
        <v>35</v>
      </c>
      <c r="F473" s="268" t="s">
        <v>183</v>
      </c>
      <c r="G473" s="266"/>
      <c r="H473" s="269">
        <v>200.904</v>
      </c>
      <c r="I473" s="270"/>
      <c r="J473" s="266"/>
      <c r="K473" s="266"/>
      <c r="L473" s="271"/>
      <c r="M473" s="272"/>
      <c r="N473" s="273"/>
      <c r="O473" s="273"/>
      <c r="P473" s="273"/>
      <c r="Q473" s="273"/>
      <c r="R473" s="273"/>
      <c r="S473" s="273"/>
      <c r="T473" s="274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5" t="s">
        <v>173</v>
      </c>
      <c r="AU473" s="275" t="s">
        <v>88</v>
      </c>
      <c r="AV473" s="15" t="s">
        <v>171</v>
      </c>
      <c r="AW473" s="15" t="s">
        <v>175</v>
      </c>
      <c r="AX473" s="15" t="s">
        <v>23</v>
      </c>
      <c r="AY473" s="275" t="s">
        <v>163</v>
      </c>
    </row>
    <row r="474" s="2" customFormat="1" ht="48" customHeight="1">
      <c r="A474" s="41"/>
      <c r="B474" s="42"/>
      <c r="C474" s="230" t="s">
        <v>424</v>
      </c>
      <c r="D474" s="230" t="s">
        <v>166</v>
      </c>
      <c r="E474" s="231" t="s">
        <v>629</v>
      </c>
      <c r="F474" s="232" t="s">
        <v>630</v>
      </c>
      <c r="G474" s="233" t="s">
        <v>179</v>
      </c>
      <c r="H474" s="234">
        <v>2</v>
      </c>
      <c r="I474" s="235"/>
      <c r="J474" s="236">
        <f>ROUND(I474*H474,2)</f>
        <v>0</v>
      </c>
      <c r="K474" s="232" t="s">
        <v>170</v>
      </c>
      <c r="L474" s="47"/>
      <c r="M474" s="237" t="s">
        <v>35</v>
      </c>
      <c r="N474" s="238" t="s">
        <v>51</v>
      </c>
      <c r="O474" s="87"/>
      <c r="P474" s="239">
        <f>O474*H474</f>
        <v>0</v>
      </c>
      <c r="Q474" s="239">
        <v>0.00022000000000000001</v>
      </c>
      <c r="R474" s="239">
        <f>Q474*H474</f>
        <v>0.00044000000000000002</v>
      </c>
      <c r="S474" s="239">
        <v>0</v>
      </c>
      <c r="T474" s="240">
        <f>S474*H474</f>
        <v>0</v>
      </c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R474" s="241" t="s">
        <v>275</v>
      </c>
      <c r="AT474" s="241" t="s">
        <v>166</v>
      </c>
      <c r="AU474" s="241" t="s">
        <v>88</v>
      </c>
      <c r="AY474" s="19" t="s">
        <v>163</v>
      </c>
      <c r="BE474" s="242">
        <f>IF(N474="základní",J474,0)</f>
        <v>0</v>
      </c>
      <c r="BF474" s="242">
        <f>IF(N474="snížená",J474,0)</f>
        <v>0</v>
      </c>
      <c r="BG474" s="242">
        <f>IF(N474="zákl. přenesená",J474,0)</f>
        <v>0</v>
      </c>
      <c r="BH474" s="242">
        <f>IF(N474="sníž. přenesená",J474,0)</f>
        <v>0</v>
      </c>
      <c r="BI474" s="242">
        <f>IF(N474="nulová",J474,0)</f>
        <v>0</v>
      </c>
      <c r="BJ474" s="19" t="s">
        <v>23</v>
      </c>
      <c r="BK474" s="242">
        <f>ROUND(I474*H474,2)</f>
        <v>0</v>
      </c>
      <c r="BL474" s="19" t="s">
        <v>275</v>
      </c>
      <c r="BM474" s="241" t="s">
        <v>631</v>
      </c>
    </row>
    <row r="475" s="13" customFormat="1">
      <c r="A475" s="13"/>
      <c r="B475" s="243"/>
      <c r="C475" s="244"/>
      <c r="D475" s="245" t="s">
        <v>173</v>
      </c>
      <c r="E475" s="246" t="s">
        <v>35</v>
      </c>
      <c r="F475" s="247" t="s">
        <v>632</v>
      </c>
      <c r="G475" s="244"/>
      <c r="H475" s="246" t="s">
        <v>35</v>
      </c>
      <c r="I475" s="248"/>
      <c r="J475" s="244"/>
      <c r="K475" s="244"/>
      <c r="L475" s="249"/>
      <c r="M475" s="250"/>
      <c r="N475" s="251"/>
      <c r="O475" s="251"/>
      <c r="P475" s="251"/>
      <c r="Q475" s="251"/>
      <c r="R475" s="251"/>
      <c r="S475" s="251"/>
      <c r="T475" s="252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3" t="s">
        <v>173</v>
      </c>
      <c r="AU475" s="253" t="s">
        <v>88</v>
      </c>
      <c r="AV475" s="13" t="s">
        <v>23</v>
      </c>
      <c r="AW475" s="13" t="s">
        <v>175</v>
      </c>
      <c r="AX475" s="13" t="s">
        <v>80</v>
      </c>
      <c r="AY475" s="253" t="s">
        <v>163</v>
      </c>
    </row>
    <row r="476" s="13" customFormat="1">
      <c r="A476" s="13"/>
      <c r="B476" s="243"/>
      <c r="C476" s="244"/>
      <c r="D476" s="245" t="s">
        <v>173</v>
      </c>
      <c r="E476" s="246" t="s">
        <v>35</v>
      </c>
      <c r="F476" s="247" t="s">
        <v>633</v>
      </c>
      <c r="G476" s="244"/>
      <c r="H476" s="246" t="s">
        <v>35</v>
      </c>
      <c r="I476" s="248"/>
      <c r="J476" s="244"/>
      <c r="K476" s="244"/>
      <c r="L476" s="249"/>
      <c r="M476" s="250"/>
      <c r="N476" s="251"/>
      <c r="O476" s="251"/>
      <c r="P476" s="251"/>
      <c r="Q476" s="251"/>
      <c r="R476" s="251"/>
      <c r="S476" s="251"/>
      <c r="T476" s="252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3" t="s">
        <v>173</v>
      </c>
      <c r="AU476" s="253" t="s">
        <v>88</v>
      </c>
      <c r="AV476" s="13" t="s">
        <v>23</v>
      </c>
      <c r="AW476" s="13" t="s">
        <v>175</v>
      </c>
      <c r="AX476" s="13" t="s">
        <v>80</v>
      </c>
      <c r="AY476" s="253" t="s">
        <v>163</v>
      </c>
    </row>
    <row r="477" s="14" customFormat="1">
      <c r="A477" s="14"/>
      <c r="B477" s="254"/>
      <c r="C477" s="255"/>
      <c r="D477" s="245" t="s">
        <v>173</v>
      </c>
      <c r="E477" s="256" t="s">
        <v>35</v>
      </c>
      <c r="F477" s="257" t="s">
        <v>88</v>
      </c>
      <c r="G477" s="255"/>
      <c r="H477" s="258">
        <v>2</v>
      </c>
      <c r="I477" s="259"/>
      <c r="J477" s="255"/>
      <c r="K477" s="255"/>
      <c r="L477" s="260"/>
      <c r="M477" s="261"/>
      <c r="N477" s="262"/>
      <c r="O477" s="262"/>
      <c r="P477" s="262"/>
      <c r="Q477" s="262"/>
      <c r="R477" s="262"/>
      <c r="S477" s="262"/>
      <c r="T477" s="263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64" t="s">
        <v>173</v>
      </c>
      <c r="AU477" s="264" t="s">
        <v>88</v>
      </c>
      <c r="AV477" s="14" t="s">
        <v>88</v>
      </c>
      <c r="AW477" s="14" t="s">
        <v>175</v>
      </c>
      <c r="AX477" s="14" t="s">
        <v>23</v>
      </c>
      <c r="AY477" s="264" t="s">
        <v>163</v>
      </c>
    </row>
    <row r="478" s="2" customFormat="1" ht="16.5" customHeight="1">
      <c r="A478" s="41"/>
      <c r="B478" s="42"/>
      <c r="C478" s="276" t="s">
        <v>634</v>
      </c>
      <c r="D478" s="276" t="s">
        <v>195</v>
      </c>
      <c r="E478" s="277" t="s">
        <v>635</v>
      </c>
      <c r="F478" s="278" t="s">
        <v>636</v>
      </c>
      <c r="G478" s="279" t="s">
        <v>179</v>
      </c>
      <c r="H478" s="280">
        <v>2</v>
      </c>
      <c r="I478" s="281"/>
      <c r="J478" s="282">
        <f>ROUND(I478*H478,2)</f>
        <v>0</v>
      </c>
      <c r="K478" s="278" t="s">
        <v>170</v>
      </c>
      <c r="L478" s="283"/>
      <c r="M478" s="284" t="s">
        <v>35</v>
      </c>
      <c r="N478" s="285" t="s">
        <v>51</v>
      </c>
      <c r="O478" s="87"/>
      <c r="P478" s="239">
        <f>O478*H478</f>
        <v>0</v>
      </c>
      <c r="Q478" s="239">
        <v>0.026190000000000001</v>
      </c>
      <c r="R478" s="239">
        <f>Q478*H478</f>
        <v>0.052380000000000003</v>
      </c>
      <c r="S478" s="239">
        <v>0</v>
      </c>
      <c r="T478" s="240">
        <f>S478*H478</f>
        <v>0</v>
      </c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R478" s="241" t="s">
        <v>363</v>
      </c>
      <c r="AT478" s="241" t="s">
        <v>195</v>
      </c>
      <c r="AU478" s="241" t="s">
        <v>88</v>
      </c>
      <c r="AY478" s="19" t="s">
        <v>163</v>
      </c>
      <c r="BE478" s="242">
        <f>IF(N478="základní",J478,0)</f>
        <v>0</v>
      </c>
      <c r="BF478" s="242">
        <f>IF(N478="snížená",J478,0)</f>
        <v>0</v>
      </c>
      <c r="BG478" s="242">
        <f>IF(N478="zákl. přenesená",J478,0)</f>
        <v>0</v>
      </c>
      <c r="BH478" s="242">
        <f>IF(N478="sníž. přenesená",J478,0)</f>
        <v>0</v>
      </c>
      <c r="BI478" s="242">
        <f>IF(N478="nulová",J478,0)</f>
        <v>0</v>
      </c>
      <c r="BJ478" s="19" t="s">
        <v>23</v>
      </c>
      <c r="BK478" s="242">
        <f>ROUND(I478*H478,2)</f>
        <v>0</v>
      </c>
      <c r="BL478" s="19" t="s">
        <v>275</v>
      </c>
      <c r="BM478" s="241" t="s">
        <v>637</v>
      </c>
    </row>
    <row r="479" s="13" customFormat="1">
      <c r="A479" s="13"/>
      <c r="B479" s="243"/>
      <c r="C479" s="244"/>
      <c r="D479" s="245" t="s">
        <v>173</v>
      </c>
      <c r="E479" s="246" t="s">
        <v>35</v>
      </c>
      <c r="F479" s="247" t="s">
        <v>380</v>
      </c>
      <c r="G479" s="244"/>
      <c r="H479" s="246" t="s">
        <v>35</v>
      </c>
      <c r="I479" s="248"/>
      <c r="J479" s="244"/>
      <c r="K479" s="244"/>
      <c r="L479" s="249"/>
      <c r="M479" s="250"/>
      <c r="N479" s="251"/>
      <c r="O479" s="251"/>
      <c r="P479" s="251"/>
      <c r="Q479" s="251"/>
      <c r="R479" s="251"/>
      <c r="S479" s="251"/>
      <c r="T479" s="252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3" t="s">
        <v>173</v>
      </c>
      <c r="AU479" s="253" t="s">
        <v>88</v>
      </c>
      <c r="AV479" s="13" t="s">
        <v>23</v>
      </c>
      <c r="AW479" s="13" t="s">
        <v>175</v>
      </c>
      <c r="AX479" s="13" t="s">
        <v>80</v>
      </c>
      <c r="AY479" s="253" t="s">
        <v>163</v>
      </c>
    </row>
    <row r="480" s="14" customFormat="1">
      <c r="A480" s="14"/>
      <c r="B480" s="254"/>
      <c r="C480" s="255"/>
      <c r="D480" s="245" t="s">
        <v>173</v>
      </c>
      <c r="E480" s="256" t="s">
        <v>35</v>
      </c>
      <c r="F480" s="257" t="s">
        <v>88</v>
      </c>
      <c r="G480" s="255"/>
      <c r="H480" s="258">
        <v>2</v>
      </c>
      <c r="I480" s="259"/>
      <c r="J480" s="255"/>
      <c r="K480" s="255"/>
      <c r="L480" s="260"/>
      <c r="M480" s="261"/>
      <c r="N480" s="262"/>
      <c r="O480" s="262"/>
      <c r="P480" s="262"/>
      <c r="Q480" s="262"/>
      <c r="R480" s="262"/>
      <c r="S480" s="262"/>
      <c r="T480" s="263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4" t="s">
        <v>173</v>
      </c>
      <c r="AU480" s="264" t="s">
        <v>88</v>
      </c>
      <c r="AV480" s="14" t="s">
        <v>88</v>
      </c>
      <c r="AW480" s="14" t="s">
        <v>175</v>
      </c>
      <c r="AX480" s="14" t="s">
        <v>23</v>
      </c>
      <c r="AY480" s="264" t="s">
        <v>163</v>
      </c>
    </row>
    <row r="481" s="2" customFormat="1" ht="48" customHeight="1">
      <c r="A481" s="41"/>
      <c r="B481" s="42"/>
      <c r="C481" s="230" t="s">
        <v>638</v>
      </c>
      <c r="D481" s="230" t="s">
        <v>166</v>
      </c>
      <c r="E481" s="231" t="s">
        <v>639</v>
      </c>
      <c r="F481" s="232" t="s">
        <v>640</v>
      </c>
      <c r="G481" s="233" t="s">
        <v>179</v>
      </c>
      <c r="H481" s="234">
        <v>1</v>
      </c>
      <c r="I481" s="235"/>
      <c r="J481" s="236">
        <f>ROUND(I481*H481,2)</f>
        <v>0</v>
      </c>
      <c r="K481" s="232" t="s">
        <v>170</v>
      </c>
      <c r="L481" s="47"/>
      <c r="M481" s="237" t="s">
        <v>35</v>
      </c>
      <c r="N481" s="238" t="s">
        <v>51</v>
      </c>
      <c r="O481" s="87"/>
      <c r="P481" s="239">
        <f>O481*H481</f>
        <v>0</v>
      </c>
      <c r="Q481" s="239">
        <v>0</v>
      </c>
      <c r="R481" s="239">
        <f>Q481*H481</f>
        <v>0</v>
      </c>
      <c r="S481" s="239">
        <v>0</v>
      </c>
      <c r="T481" s="240">
        <f>S481*H481</f>
        <v>0</v>
      </c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R481" s="241" t="s">
        <v>275</v>
      </c>
      <c r="AT481" s="241" t="s">
        <v>166</v>
      </c>
      <c r="AU481" s="241" t="s">
        <v>88</v>
      </c>
      <c r="AY481" s="19" t="s">
        <v>163</v>
      </c>
      <c r="BE481" s="242">
        <f>IF(N481="základní",J481,0)</f>
        <v>0</v>
      </c>
      <c r="BF481" s="242">
        <f>IF(N481="snížená",J481,0)</f>
        <v>0</v>
      </c>
      <c r="BG481" s="242">
        <f>IF(N481="zákl. přenesená",J481,0)</f>
        <v>0</v>
      </c>
      <c r="BH481" s="242">
        <f>IF(N481="sníž. přenesená",J481,0)</f>
        <v>0</v>
      </c>
      <c r="BI481" s="242">
        <f>IF(N481="nulová",J481,0)</f>
        <v>0</v>
      </c>
      <c r="BJ481" s="19" t="s">
        <v>23</v>
      </c>
      <c r="BK481" s="242">
        <f>ROUND(I481*H481,2)</f>
        <v>0</v>
      </c>
      <c r="BL481" s="19" t="s">
        <v>275</v>
      </c>
      <c r="BM481" s="241" t="s">
        <v>641</v>
      </c>
    </row>
    <row r="482" s="13" customFormat="1">
      <c r="A482" s="13"/>
      <c r="B482" s="243"/>
      <c r="C482" s="244"/>
      <c r="D482" s="245" t="s">
        <v>173</v>
      </c>
      <c r="E482" s="246" t="s">
        <v>35</v>
      </c>
      <c r="F482" s="247" t="s">
        <v>632</v>
      </c>
      <c r="G482" s="244"/>
      <c r="H482" s="246" t="s">
        <v>35</v>
      </c>
      <c r="I482" s="248"/>
      <c r="J482" s="244"/>
      <c r="K482" s="244"/>
      <c r="L482" s="249"/>
      <c r="M482" s="250"/>
      <c r="N482" s="251"/>
      <c r="O482" s="251"/>
      <c r="P482" s="251"/>
      <c r="Q482" s="251"/>
      <c r="R482" s="251"/>
      <c r="S482" s="251"/>
      <c r="T482" s="252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3" t="s">
        <v>173</v>
      </c>
      <c r="AU482" s="253" t="s">
        <v>88</v>
      </c>
      <c r="AV482" s="13" t="s">
        <v>23</v>
      </c>
      <c r="AW482" s="13" t="s">
        <v>175</v>
      </c>
      <c r="AX482" s="13" t="s">
        <v>80</v>
      </c>
      <c r="AY482" s="253" t="s">
        <v>163</v>
      </c>
    </row>
    <row r="483" s="13" customFormat="1">
      <c r="A483" s="13"/>
      <c r="B483" s="243"/>
      <c r="C483" s="244"/>
      <c r="D483" s="245" t="s">
        <v>173</v>
      </c>
      <c r="E483" s="246" t="s">
        <v>35</v>
      </c>
      <c r="F483" s="247" t="s">
        <v>642</v>
      </c>
      <c r="G483" s="244"/>
      <c r="H483" s="246" t="s">
        <v>35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3" t="s">
        <v>173</v>
      </c>
      <c r="AU483" s="253" t="s">
        <v>88</v>
      </c>
      <c r="AV483" s="13" t="s">
        <v>23</v>
      </c>
      <c r="AW483" s="13" t="s">
        <v>175</v>
      </c>
      <c r="AX483" s="13" t="s">
        <v>80</v>
      </c>
      <c r="AY483" s="253" t="s">
        <v>163</v>
      </c>
    </row>
    <row r="484" s="14" customFormat="1">
      <c r="A484" s="14"/>
      <c r="B484" s="254"/>
      <c r="C484" s="255"/>
      <c r="D484" s="245" t="s">
        <v>173</v>
      </c>
      <c r="E484" s="256" t="s">
        <v>35</v>
      </c>
      <c r="F484" s="257" t="s">
        <v>23</v>
      </c>
      <c r="G484" s="255"/>
      <c r="H484" s="258">
        <v>1</v>
      </c>
      <c r="I484" s="259"/>
      <c r="J484" s="255"/>
      <c r="K484" s="255"/>
      <c r="L484" s="260"/>
      <c r="M484" s="261"/>
      <c r="N484" s="262"/>
      <c r="O484" s="262"/>
      <c r="P484" s="262"/>
      <c r="Q484" s="262"/>
      <c r="R484" s="262"/>
      <c r="S484" s="262"/>
      <c r="T484" s="263"/>
      <c r="U484" s="14"/>
      <c r="V484" s="14"/>
      <c r="W484" s="14"/>
      <c r="X484" s="14"/>
      <c r="Y484" s="14"/>
      <c r="Z484" s="14"/>
      <c r="AA484" s="14"/>
      <c r="AB484" s="14"/>
      <c r="AC484" s="14"/>
      <c r="AD484" s="14"/>
      <c r="AE484" s="14"/>
      <c r="AT484" s="264" t="s">
        <v>173</v>
      </c>
      <c r="AU484" s="264" t="s">
        <v>88</v>
      </c>
      <c r="AV484" s="14" t="s">
        <v>88</v>
      </c>
      <c r="AW484" s="14" t="s">
        <v>175</v>
      </c>
      <c r="AX484" s="14" t="s">
        <v>23</v>
      </c>
      <c r="AY484" s="264" t="s">
        <v>163</v>
      </c>
    </row>
    <row r="485" s="2" customFormat="1" ht="24" customHeight="1">
      <c r="A485" s="41"/>
      <c r="B485" s="42"/>
      <c r="C485" s="276" t="s">
        <v>643</v>
      </c>
      <c r="D485" s="276" t="s">
        <v>195</v>
      </c>
      <c r="E485" s="277" t="s">
        <v>644</v>
      </c>
      <c r="F485" s="278" t="s">
        <v>645</v>
      </c>
      <c r="G485" s="279" t="s">
        <v>179</v>
      </c>
      <c r="H485" s="280">
        <v>1</v>
      </c>
      <c r="I485" s="281"/>
      <c r="J485" s="282">
        <f>ROUND(I485*H485,2)</f>
        <v>0</v>
      </c>
      <c r="K485" s="278" t="s">
        <v>170</v>
      </c>
      <c r="L485" s="283"/>
      <c r="M485" s="284" t="s">
        <v>35</v>
      </c>
      <c r="N485" s="285" t="s">
        <v>51</v>
      </c>
      <c r="O485" s="87"/>
      <c r="P485" s="239">
        <f>O485*H485</f>
        <v>0</v>
      </c>
      <c r="Q485" s="239">
        <v>0.081000000000000003</v>
      </c>
      <c r="R485" s="239">
        <f>Q485*H485</f>
        <v>0.081000000000000003</v>
      </c>
      <c r="S485" s="239">
        <v>0</v>
      </c>
      <c r="T485" s="240">
        <f>S485*H485</f>
        <v>0</v>
      </c>
      <c r="U485" s="41"/>
      <c r="V485" s="41"/>
      <c r="W485" s="41"/>
      <c r="X485" s="41"/>
      <c r="Y485" s="41"/>
      <c r="Z485" s="41"/>
      <c r="AA485" s="41"/>
      <c r="AB485" s="41"/>
      <c r="AC485" s="41"/>
      <c r="AD485" s="41"/>
      <c r="AE485" s="41"/>
      <c r="AR485" s="241" t="s">
        <v>363</v>
      </c>
      <c r="AT485" s="241" t="s">
        <v>195</v>
      </c>
      <c r="AU485" s="241" t="s">
        <v>88</v>
      </c>
      <c r="AY485" s="19" t="s">
        <v>163</v>
      </c>
      <c r="BE485" s="242">
        <f>IF(N485="základní",J485,0)</f>
        <v>0</v>
      </c>
      <c r="BF485" s="242">
        <f>IF(N485="snížená",J485,0)</f>
        <v>0</v>
      </c>
      <c r="BG485" s="242">
        <f>IF(N485="zákl. přenesená",J485,0)</f>
        <v>0</v>
      </c>
      <c r="BH485" s="242">
        <f>IF(N485="sníž. přenesená",J485,0)</f>
        <v>0</v>
      </c>
      <c r="BI485" s="242">
        <f>IF(N485="nulová",J485,0)</f>
        <v>0</v>
      </c>
      <c r="BJ485" s="19" t="s">
        <v>23</v>
      </c>
      <c r="BK485" s="242">
        <f>ROUND(I485*H485,2)</f>
        <v>0</v>
      </c>
      <c r="BL485" s="19" t="s">
        <v>275</v>
      </c>
      <c r="BM485" s="241" t="s">
        <v>646</v>
      </c>
    </row>
    <row r="486" s="13" customFormat="1">
      <c r="A486" s="13"/>
      <c r="B486" s="243"/>
      <c r="C486" s="244"/>
      <c r="D486" s="245" t="s">
        <v>173</v>
      </c>
      <c r="E486" s="246" t="s">
        <v>35</v>
      </c>
      <c r="F486" s="247" t="s">
        <v>380</v>
      </c>
      <c r="G486" s="244"/>
      <c r="H486" s="246" t="s">
        <v>35</v>
      </c>
      <c r="I486" s="248"/>
      <c r="J486" s="244"/>
      <c r="K486" s="244"/>
      <c r="L486" s="249"/>
      <c r="M486" s="250"/>
      <c r="N486" s="251"/>
      <c r="O486" s="251"/>
      <c r="P486" s="251"/>
      <c r="Q486" s="251"/>
      <c r="R486" s="251"/>
      <c r="S486" s="251"/>
      <c r="T486" s="252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53" t="s">
        <v>173</v>
      </c>
      <c r="AU486" s="253" t="s">
        <v>88</v>
      </c>
      <c r="AV486" s="13" t="s">
        <v>23</v>
      </c>
      <c r="AW486" s="13" t="s">
        <v>175</v>
      </c>
      <c r="AX486" s="13" t="s">
        <v>80</v>
      </c>
      <c r="AY486" s="253" t="s">
        <v>163</v>
      </c>
    </row>
    <row r="487" s="14" customFormat="1">
      <c r="A487" s="14"/>
      <c r="B487" s="254"/>
      <c r="C487" s="255"/>
      <c r="D487" s="245" t="s">
        <v>173</v>
      </c>
      <c r="E487" s="256" t="s">
        <v>35</v>
      </c>
      <c r="F487" s="257" t="s">
        <v>23</v>
      </c>
      <c r="G487" s="255"/>
      <c r="H487" s="258">
        <v>1</v>
      </c>
      <c r="I487" s="259"/>
      <c r="J487" s="255"/>
      <c r="K487" s="255"/>
      <c r="L487" s="260"/>
      <c r="M487" s="261"/>
      <c r="N487" s="262"/>
      <c r="O487" s="262"/>
      <c r="P487" s="262"/>
      <c r="Q487" s="262"/>
      <c r="R487" s="262"/>
      <c r="S487" s="262"/>
      <c r="T487" s="263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4" t="s">
        <v>173</v>
      </c>
      <c r="AU487" s="264" t="s">
        <v>88</v>
      </c>
      <c r="AV487" s="14" t="s">
        <v>88</v>
      </c>
      <c r="AW487" s="14" t="s">
        <v>175</v>
      </c>
      <c r="AX487" s="14" t="s">
        <v>23</v>
      </c>
      <c r="AY487" s="264" t="s">
        <v>163</v>
      </c>
    </row>
    <row r="488" s="2" customFormat="1" ht="36" customHeight="1">
      <c r="A488" s="41"/>
      <c r="B488" s="42"/>
      <c r="C488" s="230" t="s">
        <v>647</v>
      </c>
      <c r="D488" s="230" t="s">
        <v>166</v>
      </c>
      <c r="E488" s="231" t="s">
        <v>648</v>
      </c>
      <c r="F488" s="232" t="s">
        <v>649</v>
      </c>
      <c r="G488" s="233" t="s">
        <v>169</v>
      </c>
      <c r="H488" s="234">
        <v>725.31600000000003</v>
      </c>
      <c r="I488" s="235"/>
      <c r="J488" s="236">
        <f>ROUND(I488*H488,2)</f>
        <v>0</v>
      </c>
      <c r="K488" s="232" t="s">
        <v>170</v>
      </c>
      <c r="L488" s="47"/>
      <c r="M488" s="237" t="s">
        <v>35</v>
      </c>
      <c r="N488" s="238" t="s">
        <v>51</v>
      </c>
      <c r="O488" s="87"/>
      <c r="P488" s="239">
        <f>O488*H488</f>
        <v>0</v>
      </c>
      <c r="Q488" s="239">
        <v>0.00020000000000000001</v>
      </c>
      <c r="R488" s="239">
        <f>Q488*H488</f>
        <v>0.1450632</v>
      </c>
      <c r="S488" s="239">
        <v>0</v>
      </c>
      <c r="T488" s="240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41" t="s">
        <v>275</v>
      </c>
      <c r="AT488" s="241" t="s">
        <v>166</v>
      </c>
      <c r="AU488" s="241" t="s">
        <v>88</v>
      </c>
      <c r="AY488" s="19" t="s">
        <v>163</v>
      </c>
      <c r="BE488" s="242">
        <f>IF(N488="základní",J488,0)</f>
        <v>0</v>
      </c>
      <c r="BF488" s="242">
        <f>IF(N488="snížená",J488,0)</f>
        <v>0</v>
      </c>
      <c r="BG488" s="242">
        <f>IF(N488="zákl. přenesená",J488,0)</f>
        <v>0</v>
      </c>
      <c r="BH488" s="242">
        <f>IF(N488="sníž. přenesená",J488,0)</f>
        <v>0</v>
      </c>
      <c r="BI488" s="242">
        <f>IF(N488="nulová",J488,0)</f>
        <v>0</v>
      </c>
      <c r="BJ488" s="19" t="s">
        <v>23</v>
      </c>
      <c r="BK488" s="242">
        <f>ROUND(I488*H488,2)</f>
        <v>0</v>
      </c>
      <c r="BL488" s="19" t="s">
        <v>275</v>
      </c>
      <c r="BM488" s="241" t="s">
        <v>650</v>
      </c>
    </row>
    <row r="489" s="13" customFormat="1">
      <c r="A489" s="13"/>
      <c r="B489" s="243"/>
      <c r="C489" s="244"/>
      <c r="D489" s="245" t="s">
        <v>173</v>
      </c>
      <c r="E489" s="246" t="s">
        <v>35</v>
      </c>
      <c r="F489" s="247" t="s">
        <v>651</v>
      </c>
      <c r="G489" s="244"/>
      <c r="H489" s="246" t="s">
        <v>35</v>
      </c>
      <c r="I489" s="248"/>
      <c r="J489" s="244"/>
      <c r="K489" s="244"/>
      <c r="L489" s="249"/>
      <c r="M489" s="250"/>
      <c r="N489" s="251"/>
      <c r="O489" s="251"/>
      <c r="P489" s="251"/>
      <c r="Q489" s="251"/>
      <c r="R489" s="251"/>
      <c r="S489" s="251"/>
      <c r="T489" s="252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3" t="s">
        <v>173</v>
      </c>
      <c r="AU489" s="253" t="s">
        <v>88</v>
      </c>
      <c r="AV489" s="13" t="s">
        <v>23</v>
      </c>
      <c r="AW489" s="13" t="s">
        <v>175</v>
      </c>
      <c r="AX489" s="13" t="s">
        <v>80</v>
      </c>
      <c r="AY489" s="253" t="s">
        <v>163</v>
      </c>
    </row>
    <row r="490" s="14" customFormat="1">
      <c r="A490" s="14"/>
      <c r="B490" s="254"/>
      <c r="C490" s="255"/>
      <c r="D490" s="245" t="s">
        <v>173</v>
      </c>
      <c r="E490" s="256" t="s">
        <v>35</v>
      </c>
      <c r="F490" s="257" t="s">
        <v>652</v>
      </c>
      <c r="G490" s="255"/>
      <c r="H490" s="258">
        <v>506.68799999999999</v>
      </c>
      <c r="I490" s="259"/>
      <c r="J490" s="255"/>
      <c r="K490" s="255"/>
      <c r="L490" s="260"/>
      <c r="M490" s="261"/>
      <c r="N490" s="262"/>
      <c r="O490" s="262"/>
      <c r="P490" s="262"/>
      <c r="Q490" s="262"/>
      <c r="R490" s="262"/>
      <c r="S490" s="262"/>
      <c r="T490" s="263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64" t="s">
        <v>173</v>
      </c>
      <c r="AU490" s="264" t="s">
        <v>88</v>
      </c>
      <c r="AV490" s="14" t="s">
        <v>88</v>
      </c>
      <c r="AW490" s="14" t="s">
        <v>175</v>
      </c>
      <c r="AX490" s="14" t="s">
        <v>80</v>
      </c>
      <c r="AY490" s="264" t="s">
        <v>163</v>
      </c>
    </row>
    <row r="491" s="13" customFormat="1">
      <c r="A491" s="13"/>
      <c r="B491" s="243"/>
      <c r="C491" s="244"/>
      <c r="D491" s="245" t="s">
        <v>173</v>
      </c>
      <c r="E491" s="246" t="s">
        <v>35</v>
      </c>
      <c r="F491" s="247" t="s">
        <v>653</v>
      </c>
      <c r="G491" s="244"/>
      <c r="H491" s="246" t="s">
        <v>35</v>
      </c>
      <c r="I491" s="248"/>
      <c r="J491" s="244"/>
      <c r="K491" s="244"/>
      <c r="L491" s="249"/>
      <c r="M491" s="250"/>
      <c r="N491" s="251"/>
      <c r="O491" s="251"/>
      <c r="P491" s="251"/>
      <c r="Q491" s="251"/>
      <c r="R491" s="251"/>
      <c r="S491" s="251"/>
      <c r="T491" s="252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3" t="s">
        <v>173</v>
      </c>
      <c r="AU491" s="253" t="s">
        <v>88</v>
      </c>
      <c r="AV491" s="13" t="s">
        <v>23</v>
      </c>
      <c r="AW491" s="13" t="s">
        <v>175</v>
      </c>
      <c r="AX491" s="13" t="s">
        <v>80</v>
      </c>
      <c r="AY491" s="253" t="s">
        <v>163</v>
      </c>
    </row>
    <row r="492" s="14" customFormat="1">
      <c r="A492" s="14"/>
      <c r="B492" s="254"/>
      <c r="C492" s="255"/>
      <c r="D492" s="245" t="s">
        <v>173</v>
      </c>
      <c r="E492" s="256" t="s">
        <v>35</v>
      </c>
      <c r="F492" s="257" t="s">
        <v>654</v>
      </c>
      <c r="G492" s="255"/>
      <c r="H492" s="258">
        <v>183.405</v>
      </c>
      <c r="I492" s="259"/>
      <c r="J492" s="255"/>
      <c r="K492" s="255"/>
      <c r="L492" s="260"/>
      <c r="M492" s="261"/>
      <c r="N492" s="262"/>
      <c r="O492" s="262"/>
      <c r="P492" s="262"/>
      <c r="Q492" s="262"/>
      <c r="R492" s="262"/>
      <c r="S492" s="262"/>
      <c r="T492" s="263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64" t="s">
        <v>173</v>
      </c>
      <c r="AU492" s="264" t="s">
        <v>88</v>
      </c>
      <c r="AV492" s="14" t="s">
        <v>88</v>
      </c>
      <c r="AW492" s="14" t="s">
        <v>175</v>
      </c>
      <c r="AX492" s="14" t="s">
        <v>80</v>
      </c>
      <c r="AY492" s="264" t="s">
        <v>163</v>
      </c>
    </row>
    <row r="493" s="13" customFormat="1">
      <c r="A493" s="13"/>
      <c r="B493" s="243"/>
      <c r="C493" s="244"/>
      <c r="D493" s="245" t="s">
        <v>173</v>
      </c>
      <c r="E493" s="246" t="s">
        <v>35</v>
      </c>
      <c r="F493" s="247" t="s">
        <v>610</v>
      </c>
      <c r="G493" s="244"/>
      <c r="H493" s="246" t="s">
        <v>35</v>
      </c>
      <c r="I493" s="248"/>
      <c r="J493" s="244"/>
      <c r="K493" s="244"/>
      <c r="L493" s="249"/>
      <c r="M493" s="250"/>
      <c r="N493" s="251"/>
      <c r="O493" s="251"/>
      <c r="P493" s="251"/>
      <c r="Q493" s="251"/>
      <c r="R493" s="251"/>
      <c r="S493" s="251"/>
      <c r="T493" s="252"/>
      <c r="U493" s="13"/>
      <c r="V493" s="13"/>
      <c r="W493" s="13"/>
      <c r="X493" s="13"/>
      <c r="Y493" s="13"/>
      <c r="Z493" s="13"/>
      <c r="AA493" s="13"/>
      <c r="AB493" s="13"/>
      <c r="AC493" s="13"/>
      <c r="AD493" s="13"/>
      <c r="AE493" s="13"/>
      <c r="AT493" s="253" t="s">
        <v>173</v>
      </c>
      <c r="AU493" s="253" t="s">
        <v>88</v>
      </c>
      <c r="AV493" s="13" t="s">
        <v>23</v>
      </c>
      <c r="AW493" s="13" t="s">
        <v>175</v>
      </c>
      <c r="AX493" s="13" t="s">
        <v>80</v>
      </c>
      <c r="AY493" s="253" t="s">
        <v>163</v>
      </c>
    </row>
    <row r="494" s="14" customFormat="1">
      <c r="A494" s="14"/>
      <c r="B494" s="254"/>
      <c r="C494" s="255"/>
      <c r="D494" s="245" t="s">
        <v>173</v>
      </c>
      <c r="E494" s="256" t="s">
        <v>35</v>
      </c>
      <c r="F494" s="257" t="s">
        <v>655</v>
      </c>
      <c r="G494" s="255"/>
      <c r="H494" s="258">
        <v>28.032</v>
      </c>
      <c r="I494" s="259"/>
      <c r="J494" s="255"/>
      <c r="K494" s="255"/>
      <c r="L494" s="260"/>
      <c r="M494" s="261"/>
      <c r="N494" s="262"/>
      <c r="O494" s="262"/>
      <c r="P494" s="262"/>
      <c r="Q494" s="262"/>
      <c r="R494" s="262"/>
      <c r="S494" s="262"/>
      <c r="T494" s="263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4" t="s">
        <v>173</v>
      </c>
      <c r="AU494" s="264" t="s">
        <v>88</v>
      </c>
      <c r="AV494" s="14" t="s">
        <v>88</v>
      </c>
      <c r="AW494" s="14" t="s">
        <v>175</v>
      </c>
      <c r="AX494" s="14" t="s">
        <v>80</v>
      </c>
      <c r="AY494" s="264" t="s">
        <v>163</v>
      </c>
    </row>
    <row r="495" s="13" customFormat="1">
      <c r="A495" s="13"/>
      <c r="B495" s="243"/>
      <c r="C495" s="244"/>
      <c r="D495" s="245" t="s">
        <v>173</v>
      </c>
      <c r="E495" s="246" t="s">
        <v>35</v>
      </c>
      <c r="F495" s="247" t="s">
        <v>612</v>
      </c>
      <c r="G495" s="244"/>
      <c r="H495" s="246" t="s">
        <v>35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3" t="s">
        <v>173</v>
      </c>
      <c r="AU495" s="253" t="s">
        <v>88</v>
      </c>
      <c r="AV495" s="13" t="s">
        <v>23</v>
      </c>
      <c r="AW495" s="13" t="s">
        <v>175</v>
      </c>
      <c r="AX495" s="13" t="s">
        <v>80</v>
      </c>
      <c r="AY495" s="253" t="s">
        <v>163</v>
      </c>
    </row>
    <row r="496" s="14" customFormat="1">
      <c r="A496" s="14"/>
      <c r="B496" s="254"/>
      <c r="C496" s="255"/>
      <c r="D496" s="245" t="s">
        <v>173</v>
      </c>
      <c r="E496" s="256" t="s">
        <v>35</v>
      </c>
      <c r="F496" s="257" t="s">
        <v>656</v>
      </c>
      <c r="G496" s="255"/>
      <c r="H496" s="258">
        <v>7.1910400000000001</v>
      </c>
      <c r="I496" s="259"/>
      <c r="J496" s="255"/>
      <c r="K496" s="255"/>
      <c r="L496" s="260"/>
      <c r="M496" s="261"/>
      <c r="N496" s="262"/>
      <c r="O496" s="262"/>
      <c r="P496" s="262"/>
      <c r="Q496" s="262"/>
      <c r="R496" s="262"/>
      <c r="S496" s="262"/>
      <c r="T496" s="263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4" t="s">
        <v>173</v>
      </c>
      <c r="AU496" s="264" t="s">
        <v>88</v>
      </c>
      <c r="AV496" s="14" t="s">
        <v>88</v>
      </c>
      <c r="AW496" s="14" t="s">
        <v>175</v>
      </c>
      <c r="AX496" s="14" t="s">
        <v>80</v>
      </c>
      <c r="AY496" s="264" t="s">
        <v>163</v>
      </c>
    </row>
    <row r="497" s="15" customFormat="1">
      <c r="A497" s="15"/>
      <c r="B497" s="265"/>
      <c r="C497" s="266"/>
      <c r="D497" s="245" t="s">
        <v>173</v>
      </c>
      <c r="E497" s="267" t="s">
        <v>35</v>
      </c>
      <c r="F497" s="268" t="s">
        <v>183</v>
      </c>
      <c r="G497" s="266"/>
      <c r="H497" s="269">
        <v>725.31604000000004</v>
      </c>
      <c r="I497" s="270"/>
      <c r="J497" s="266"/>
      <c r="K497" s="266"/>
      <c r="L497" s="271"/>
      <c r="M497" s="272"/>
      <c r="N497" s="273"/>
      <c r="O497" s="273"/>
      <c r="P497" s="273"/>
      <c r="Q497" s="273"/>
      <c r="R497" s="273"/>
      <c r="S497" s="273"/>
      <c r="T497" s="274"/>
      <c r="U497" s="15"/>
      <c r="V497" s="15"/>
      <c r="W497" s="15"/>
      <c r="X497" s="15"/>
      <c r="Y497" s="15"/>
      <c r="Z497" s="15"/>
      <c r="AA497" s="15"/>
      <c r="AB497" s="15"/>
      <c r="AC497" s="15"/>
      <c r="AD497" s="15"/>
      <c r="AE497" s="15"/>
      <c r="AT497" s="275" t="s">
        <v>173</v>
      </c>
      <c r="AU497" s="275" t="s">
        <v>88</v>
      </c>
      <c r="AV497" s="15" t="s">
        <v>171</v>
      </c>
      <c r="AW497" s="15" t="s">
        <v>175</v>
      </c>
      <c r="AX497" s="15" t="s">
        <v>23</v>
      </c>
      <c r="AY497" s="275" t="s">
        <v>163</v>
      </c>
    </row>
    <row r="498" s="2" customFormat="1" ht="36" customHeight="1">
      <c r="A498" s="41"/>
      <c r="B498" s="42"/>
      <c r="C498" s="230" t="s">
        <v>657</v>
      </c>
      <c r="D498" s="230" t="s">
        <v>166</v>
      </c>
      <c r="E498" s="231" t="s">
        <v>658</v>
      </c>
      <c r="F498" s="232" t="s">
        <v>659</v>
      </c>
      <c r="G498" s="233" t="s">
        <v>264</v>
      </c>
      <c r="H498" s="234">
        <v>89.323999999999998</v>
      </c>
      <c r="I498" s="235"/>
      <c r="J498" s="236">
        <f>ROUND(I498*H498,2)</f>
        <v>0</v>
      </c>
      <c r="K498" s="232" t="s">
        <v>170</v>
      </c>
      <c r="L498" s="47"/>
      <c r="M498" s="237" t="s">
        <v>35</v>
      </c>
      <c r="N498" s="238" t="s">
        <v>51</v>
      </c>
      <c r="O498" s="87"/>
      <c r="P498" s="239">
        <f>O498*H498</f>
        <v>0</v>
      </c>
      <c r="Q498" s="239">
        <v>0.00036000000000000002</v>
      </c>
      <c r="R498" s="239">
        <f>Q498*H498</f>
        <v>0.03215664</v>
      </c>
      <c r="S498" s="239">
        <v>0</v>
      </c>
      <c r="T498" s="240">
        <f>S498*H498</f>
        <v>0</v>
      </c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R498" s="241" t="s">
        <v>275</v>
      </c>
      <c r="AT498" s="241" t="s">
        <v>166</v>
      </c>
      <c r="AU498" s="241" t="s">
        <v>88</v>
      </c>
      <c r="AY498" s="19" t="s">
        <v>163</v>
      </c>
      <c r="BE498" s="242">
        <f>IF(N498="základní",J498,0)</f>
        <v>0</v>
      </c>
      <c r="BF498" s="242">
        <f>IF(N498="snížená",J498,0)</f>
        <v>0</v>
      </c>
      <c r="BG498" s="242">
        <f>IF(N498="zákl. přenesená",J498,0)</f>
        <v>0</v>
      </c>
      <c r="BH498" s="242">
        <f>IF(N498="sníž. přenesená",J498,0)</f>
        <v>0</v>
      </c>
      <c r="BI498" s="242">
        <f>IF(N498="nulová",J498,0)</f>
        <v>0</v>
      </c>
      <c r="BJ498" s="19" t="s">
        <v>23</v>
      </c>
      <c r="BK498" s="242">
        <f>ROUND(I498*H498,2)</f>
        <v>0</v>
      </c>
      <c r="BL498" s="19" t="s">
        <v>275</v>
      </c>
      <c r="BM498" s="241" t="s">
        <v>660</v>
      </c>
    </row>
    <row r="499" s="13" customFormat="1">
      <c r="A499" s="13"/>
      <c r="B499" s="243"/>
      <c r="C499" s="244"/>
      <c r="D499" s="245" t="s">
        <v>173</v>
      </c>
      <c r="E499" s="246" t="s">
        <v>35</v>
      </c>
      <c r="F499" s="247" t="s">
        <v>609</v>
      </c>
      <c r="G499" s="244"/>
      <c r="H499" s="246" t="s">
        <v>35</v>
      </c>
      <c r="I499" s="248"/>
      <c r="J499" s="244"/>
      <c r="K499" s="244"/>
      <c r="L499" s="249"/>
      <c r="M499" s="250"/>
      <c r="N499" s="251"/>
      <c r="O499" s="251"/>
      <c r="P499" s="251"/>
      <c r="Q499" s="251"/>
      <c r="R499" s="251"/>
      <c r="S499" s="251"/>
      <c r="T499" s="252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3" t="s">
        <v>173</v>
      </c>
      <c r="AU499" s="253" t="s">
        <v>88</v>
      </c>
      <c r="AV499" s="13" t="s">
        <v>23</v>
      </c>
      <c r="AW499" s="13" t="s">
        <v>175</v>
      </c>
      <c r="AX499" s="13" t="s">
        <v>80</v>
      </c>
      <c r="AY499" s="253" t="s">
        <v>163</v>
      </c>
    </row>
    <row r="500" s="13" customFormat="1">
      <c r="A500" s="13"/>
      <c r="B500" s="243"/>
      <c r="C500" s="244"/>
      <c r="D500" s="245" t="s">
        <v>173</v>
      </c>
      <c r="E500" s="246" t="s">
        <v>35</v>
      </c>
      <c r="F500" s="247" t="s">
        <v>618</v>
      </c>
      <c r="G500" s="244"/>
      <c r="H500" s="246" t="s">
        <v>35</v>
      </c>
      <c r="I500" s="248"/>
      <c r="J500" s="244"/>
      <c r="K500" s="244"/>
      <c r="L500" s="249"/>
      <c r="M500" s="250"/>
      <c r="N500" s="251"/>
      <c r="O500" s="251"/>
      <c r="P500" s="251"/>
      <c r="Q500" s="251"/>
      <c r="R500" s="251"/>
      <c r="S500" s="251"/>
      <c r="T500" s="252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3" t="s">
        <v>173</v>
      </c>
      <c r="AU500" s="253" t="s">
        <v>88</v>
      </c>
      <c r="AV500" s="13" t="s">
        <v>23</v>
      </c>
      <c r="AW500" s="13" t="s">
        <v>175</v>
      </c>
      <c r="AX500" s="13" t="s">
        <v>80</v>
      </c>
      <c r="AY500" s="253" t="s">
        <v>163</v>
      </c>
    </row>
    <row r="501" s="14" customFormat="1">
      <c r="A501" s="14"/>
      <c r="B501" s="254"/>
      <c r="C501" s="255"/>
      <c r="D501" s="245" t="s">
        <v>173</v>
      </c>
      <c r="E501" s="256" t="s">
        <v>35</v>
      </c>
      <c r="F501" s="257" t="s">
        <v>661</v>
      </c>
      <c r="G501" s="255"/>
      <c r="H501" s="258">
        <v>44.380000000000003</v>
      </c>
      <c r="I501" s="259"/>
      <c r="J501" s="255"/>
      <c r="K501" s="255"/>
      <c r="L501" s="260"/>
      <c r="M501" s="261"/>
      <c r="N501" s="262"/>
      <c r="O501" s="262"/>
      <c r="P501" s="262"/>
      <c r="Q501" s="262"/>
      <c r="R501" s="262"/>
      <c r="S501" s="262"/>
      <c r="T501" s="263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64" t="s">
        <v>173</v>
      </c>
      <c r="AU501" s="264" t="s">
        <v>88</v>
      </c>
      <c r="AV501" s="14" t="s">
        <v>88</v>
      </c>
      <c r="AW501" s="14" t="s">
        <v>175</v>
      </c>
      <c r="AX501" s="14" t="s">
        <v>80</v>
      </c>
      <c r="AY501" s="264" t="s">
        <v>163</v>
      </c>
    </row>
    <row r="502" s="13" customFormat="1">
      <c r="A502" s="13"/>
      <c r="B502" s="243"/>
      <c r="C502" s="244"/>
      <c r="D502" s="245" t="s">
        <v>173</v>
      </c>
      <c r="E502" s="246" t="s">
        <v>35</v>
      </c>
      <c r="F502" s="247" t="s">
        <v>612</v>
      </c>
      <c r="G502" s="244"/>
      <c r="H502" s="246" t="s">
        <v>35</v>
      </c>
      <c r="I502" s="248"/>
      <c r="J502" s="244"/>
      <c r="K502" s="244"/>
      <c r="L502" s="249"/>
      <c r="M502" s="250"/>
      <c r="N502" s="251"/>
      <c r="O502" s="251"/>
      <c r="P502" s="251"/>
      <c r="Q502" s="251"/>
      <c r="R502" s="251"/>
      <c r="S502" s="251"/>
      <c r="T502" s="252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53" t="s">
        <v>173</v>
      </c>
      <c r="AU502" s="253" t="s">
        <v>88</v>
      </c>
      <c r="AV502" s="13" t="s">
        <v>23</v>
      </c>
      <c r="AW502" s="13" t="s">
        <v>175</v>
      </c>
      <c r="AX502" s="13" t="s">
        <v>80</v>
      </c>
      <c r="AY502" s="253" t="s">
        <v>163</v>
      </c>
    </row>
    <row r="503" s="14" customFormat="1">
      <c r="A503" s="14"/>
      <c r="B503" s="254"/>
      <c r="C503" s="255"/>
      <c r="D503" s="245" t="s">
        <v>173</v>
      </c>
      <c r="E503" s="256" t="s">
        <v>35</v>
      </c>
      <c r="F503" s="257" t="s">
        <v>662</v>
      </c>
      <c r="G503" s="255"/>
      <c r="H503" s="258">
        <v>44.944000000000003</v>
      </c>
      <c r="I503" s="259"/>
      <c r="J503" s="255"/>
      <c r="K503" s="255"/>
      <c r="L503" s="260"/>
      <c r="M503" s="261"/>
      <c r="N503" s="262"/>
      <c r="O503" s="262"/>
      <c r="P503" s="262"/>
      <c r="Q503" s="262"/>
      <c r="R503" s="262"/>
      <c r="S503" s="262"/>
      <c r="T503" s="263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4" t="s">
        <v>173</v>
      </c>
      <c r="AU503" s="264" t="s">
        <v>88</v>
      </c>
      <c r="AV503" s="14" t="s">
        <v>88</v>
      </c>
      <c r="AW503" s="14" t="s">
        <v>175</v>
      </c>
      <c r="AX503" s="14" t="s">
        <v>80</v>
      </c>
      <c r="AY503" s="264" t="s">
        <v>163</v>
      </c>
    </row>
    <row r="504" s="15" customFormat="1">
      <c r="A504" s="15"/>
      <c r="B504" s="265"/>
      <c r="C504" s="266"/>
      <c r="D504" s="245" t="s">
        <v>173</v>
      </c>
      <c r="E504" s="267" t="s">
        <v>35</v>
      </c>
      <c r="F504" s="268" t="s">
        <v>183</v>
      </c>
      <c r="G504" s="266"/>
      <c r="H504" s="269">
        <v>89.323999999999998</v>
      </c>
      <c r="I504" s="270"/>
      <c r="J504" s="266"/>
      <c r="K504" s="266"/>
      <c r="L504" s="271"/>
      <c r="M504" s="272"/>
      <c r="N504" s="273"/>
      <c r="O504" s="273"/>
      <c r="P504" s="273"/>
      <c r="Q504" s="273"/>
      <c r="R504" s="273"/>
      <c r="S504" s="273"/>
      <c r="T504" s="274"/>
      <c r="U504" s="15"/>
      <c r="V504" s="15"/>
      <c r="W504" s="15"/>
      <c r="X504" s="15"/>
      <c r="Y504" s="15"/>
      <c r="Z504" s="15"/>
      <c r="AA504" s="15"/>
      <c r="AB504" s="15"/>
      <c r="AC504" s="15"/>
      <c r="AD504" s="15"/>
      <c r="AE504" s="15"/>
      <c r="AT504" s="275" t="s">
        <v>173</v>
      </c>
      <c r="AU504" s="275" t="s">
        <v>88</v>
      </c>
      <c r="AV504" s="15" t="s">
        <v>171</v>
      </c>
      <c r="AW504" s="15" t="s">
        <v>175</v>
      </c>
      <c r="AX504" s="15" t="s">
        <v>23</v>
      </c>
      <c r="AY504" s="275" t="s">
        <v>163</v>
      </c>
    </row>
    <row r="505" s="2" customFormat="1" ht="36" customHeight="1">
      <c r="A505" s="41"/>
      <c r="B505" s="42"/>
      <c r="C505" s="230" t="s">
        <v>663</v>
      </c>
      <c r="D505" s="230" t="s">
        <v>166</v>
      </c>
      <c r="E505" s="231" t="s">
        <v>664</v>
      </c>
      <c r="F505" s="232" t="s">
        <v>665</v>
      </c>
      <c r="G505" s="233" t="s">
        <v>179</v>
      </c>
      <c r="H505" s="234">
        <v>9</v>
      </c>
      <c r="I505" s="235"/>
      <c r="J505" s="236">
        <f>ROUND(I505*H505,2)</f>
        <v>0</v>
      </c>
      <c r="K505" s="232" t="s">
        <v>170</v>
      </c>
      <c r="L505" s="47"/>
      <c r="M505" s="237" t="s">
        <v>35</v>
      </c>
      <c r="N505" s="238" t="s">
        <v>51</v>
      </c>
      <c r="O505" s="87"/>
      <c r="P505" s="239">
        <f>O505*H505</f>
        <v>0</v>
      </c>
      <c r="Q505" s="239">
        <v>2.0000000000000002E-05</v>
      </c>
      <c r="R505" s="239">
        <f>Q505*H505</f>
        <v>0.00018000000000000001</v>
      </c>
      <c r="S505" s="239">
        <v>0</v>
      </c>
      <c r="T505" s="240">
        <f>S505*H505</f>
        <v>0</v>
      </c>
      <c r="U505" s="41"/>
      <c r="V505" s="41"/>
      <c r="W505" s="41"/>
      <c r="X505" s="41"/>
      <c r="Y505" s="41"/>
      <c r="Z505" s="41"/>
      <c r="AA505" s="41"/>
      <c r="AB505" s="41"/>
      <c r="AC505" s="41"/>
      <c r="AD505" s="41"/>
      <c r="AE505" s="41"/>
      <c r="AR505" s="241" t="s">
        <v>275</v>
      </c>
      <c r="AT505" s="241" t="s">
        <v>166</v>
      </c>
      <c r="AU505" s="241" t="s">
        <v>88</v>
      </c>
      <c r="AY505" s="19" t="s">
        <v>163</v>
      </c>
      <c r="BE505" s="242">
        <f>IF(N505="základní",J505,0)</f>
        <v>0</v>
      </c>
      <c r="BF505" s="242">
        <f>IF(N505="snížená",J505,0)</f>
        <v>0</v>
      </c>
      <c r="BG505" s="242">
        <f>IF(N505="zákl. přenesená",J505,0)</f>
        <v>0</v>
      </c>
      <c r="BH505" s="242">
        <f>IF(N505="sníž. přenesená",J505,0)</f>
        <v>0</v>
      </c>
      <c r="BI505" s="242">
        <f>IF(N505="nulová",J505,0)</f>
        <v>0</v>
      </c>
      <c r="BJ505" s="19" t="s">
        <v>23</v>
      </c>
      <c r="BK505" s="242">
        <f>ROUND(I505*H505,2)</f>
        <v>0</v>
      </c>
      <c r="BL505" s="19" t="s">
        <v>275</v>
      </c>
      <c r="BM505" s="241" t="s">
        <v>666</v>
      </c>
    </row>
    <row r="506" s="13" customFormat="1">
      <c r="A506" s="13"/>
      <c r="B506" s="243"/>
      <c r="C506" s="244"/>
      <c r="D506" s="245" t="s">
        <v>173</v>
      </c>
      <c r="E506" s="246" t="s">
        <v>35</v>
      </c>
      <c r="F506" s="247" t="s">
        <v>266</v>
      </c>
      <c r="G506" s="244"/>
      <c r="H506" s="246" t="s">
        <v>35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3" t="s">
        <v>173</v>
      </c>
      <c r="AU506" s="253" t="s">
        <v>88</v>
      </c>
      <c r="AV506" s="13" t="s">
        <v>23</v>
      </c>
      <c r="AW506" s="13" t="s">
        <v>175</v>
      </c>
      <c r="AX506" s="13" t="s">
        <v>80</v>
      </c>
      <c r="AY506" s="253" t="s">
        <v>163</v>
      </c>
    </row>
    <row r="507" s="13" customFormat="1">
      <c r="A507" s="13"/>
      <c r="B507" s="243"/>
      <c r="C507" s="244"/>
      <c r="D507" s="245" t="s">
        <v>173</v>
      </c>
      <c r="E507" s="246" t="s">
        <v>35</v>
      </c>
      <c r="F507" s="247" t="s">
        <v>667</v>
      </c>
      <c r="G507" s="244"/>
      <c r="H507" s="246" t="s">
        <v>35</v>
      </c>
      <c r="I507" s="248"/>
      <c r="J507" s="244"/>
      <c r="K507" s="244"/>
      <c r="L507" s="249"/>
      <c r="M507" s="250"/>
      <c r="N507" s="251"/>
      <c r="O507" s="251"/>
      <c r="P507" s="251"/>
      <c r="Q507" s="251"/>
      <c r="R507" s="251"/>
      <c r="S507" s="251"/>
      <c r="T507" s="252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53" t="s">
        <v>173</v>
      </c>
      <c r="AU507" s="253" t="s">
        <v>88</v>
      </c>
      <c r="AV507" s="13" t="s">
        <v>23</v>
      </c>
      <c r="AW507" s="13" t="s">
        <v>175</v>
      </c>
      <c r="AX507" s="13" t="s">
        <v>80</v>
      </c>
      <c r="AY507" s="253" t="s">
        <v>163</v>
      </c>
    </row>
    <row r="508" s="14" customFormat="1">
      <c r="A508" s="14"/>
      <c r="B508" s="254"/>
      <c r="C508" s="255"/>
      <c r="D508" s="245" t="s">
        <v>173</v>
      </c>
      <c r="E508" s="256" t="s">
        <v>35</v>
      </c>
      <c r="F508" s="257" t="s">
        <v>224</v>
      </c>
      <c r="G508" s="255"/>
      <c r="H508" s="258">
        <v>9</v>
      </c>
      <c r="I508" s="259"/>
      <c r="J508" s="255"/>
      <c r="K508" s="255"/>
      <c r="L508" s="260"/>
      <c r="M508" s="261"/>
      <c r="N508" s="262"/>
      <c r="O508" s="262"/>
      <c r="P508" s="262"/>
      <c r="Q508" s="262"/>
      <c r="R508" s="262"/>
      <c r="S508" s="262"/>
      <c r="T508" s="263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4" t="s">
        <v>173</v>
      </c>
      <c r="AU508" s="264" t="s">
        <v>88</v>
      </c>
      <c r="AV508" s="14" t="s">
        <v>88</v>
      </c>
      <c r="AW508" s="14" t="s">
        <v>175</v>
      </c>
      <c r="AX508" s="14" t="s">
        <v>80</v>
      </c>
      <c r="AY508" s="264" t="s">
        <v>163</v>
      </c>
    </row>
    <row r="509" s="15" customFormat="1">
      <c r="A509" s="15"/>
      <c r="B509" s="265"/>
      <c r="C509" s="266"/>
      <c r="D509" s="245" t="s">
        <v>173</v>
      </c>
      <c r="E509" s="267" t="s">
        <v>35</v>
      </c>
      <c r="F509" s="268" t="s">
        <v>183</v>
      </c>
      <c r="G509" s="266"/>
      <c r="H509" s="269">
        <v>9</v>
      </c>
      <c r="I509" s="270"/>
      <c r="J509" s="266"/>
      <c r="K509" s="266"/>
      <c r="L509" s="271"/>
      <c r="M509" s="272"/>
      <c r="N509" s="273"/>
      <c r="O509" s="273"/>
      <c r="P509" s="273"/>
      <c r="Q509" s="273"/>
      <c r="R509" s="273"/>
      <c r="S509" s="273"/>
      <c r="T509" s="274"/>
      <c r="U509" s="15"/>
      <c r="V509" s="15"/>
      <c r="W509" s="15"/>
      <c r="X509" s="15"/>
      <c r="Y509" s="15"/>
      <c r="Z509" s="15"/>
      <c r="AA509" s="15"/>
      <c r="AB509" s="15"/>
      <c r="AC509" s="15"/>
      <c r="AD509" s="15"/>
      <c r="AE509" s="15"/>
      <c r="AT509" s="275" t="s">
        <v>173</v>
      </c>
      <c r="AU509" s="275" t="s">
        <v>88</v>
      </c>
      <c r="AV509" s="15" t="s">
        <v>171</v>
      </c>
      <c r="AW509" s="15" t="s">
        <v>175</v>
      </c>
      <c r="AX509" s="15" t="s">
        <v>23</v>
      </c>
      <c r="AY509" s="275" t="s">
        <v>163</v>
      </c>
    </row>
    <row r="510" s="2" customFormat="1" ht="16.5" customHeight="1">
      <c r="A510" s="41"/>
      <c r="B510" s="42"/>
      <c r="C510" s="276" t="s">
        <v>668</v>
      </c>
      <c r="D510" s="276" t="s">
        <v>195</v>
      </c>
      <c r="E510" s="277" t="s">
        <v>669</v>
      </c>
      <c r="F510" s="278" t="s">
        <v>670</v>
      </c>
      <c r="G510" s="279" t="s">
        <v>179</v>
      </c>
      <c r="H510" s="280">
        <v>9</v>
      </c>
      <c r="I510" s="281"/>
      <c r="J510" s="282">
        <f>ROUND(I510*H510,2)</f>
        <v>0</v>
      </c>
      <c r="K510" s="278" t="s">
        <v>35</v>
      </c>
      <c r="L510" s="283"/>
      <c r="M510" s="284" t="s">
        <v>35</v>
      </c>
      <c r="N510" s="285" t="s">
        <v>51</v>
      </c>
      <c r="O510" s="87"/>
      <c r="P510" s="239">
        <f>O510*H510</f>
        <v>0</v>
      </c>
      <c r="Q510" s="239">
        <v>0.0091800000000000007</v>
      </c>
      <c r="R510" s="239">
        <f>Q510*H510</f>
        <v>0.082619999999999999</v>
      </c>
      <c r="S510" s="239">
        <v>0</v>
      </c>
      <c r="T510" s="240">
        <f>S510*H510</f>
        <v>0</v>
      </c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R510" s="241" t="s">
        <v>363</v>
      </c>
      <c r="AT510" s="241" t="s">
        <v>195</v>
      </c>
      <c r="AU510" s="241" t="s">
        <v>88</v>
      </c>
      <c r="AY510" s="19" t="s">
        <v>163</v>
      </c>
      <c r="BE510" s="242">
        <f>IF(N510="základní",J510,0)</f>
        <v>0</v>
      </c>
      <c r="BF510" s="242">
        <f>IF(N510="snížená",J510,0)</f>
        <v>0</v>
      </c>
      <c r="BG510" s="242">
        <f>IF(N510="zákl. přenesená",J510,0)</f>
        <v>0</v>
      </c>
      <c r="BH510" s="242">
        <f>IF(N510="sníž. přenesená",J510,0)</f>
        <v>0</v>
      </c>
      <c r="BI510" s="242">
        <f>IF(N510="nulová",J510,0)</f>
        <v>0</v>
      </c>
      <c r="BJ510" s="19" t="s">
        <v>23</v>
      </c>
      <c r="BK510" s="242">
        <f>ROUND(I510*H510,2)</f>
        <v>0</v>
      </c>
      <c r="BL510" s="19" t="s">
        <v>275</v>
      </c>
      <c r="BM510" s="241" t="s">
        <v>671</v>
      </c>
    </row>
    <row r="511" s="13" customFormat="1">
      <c r="A511" s="13"/>
      <c r="B511" s="243"/>
      <c r="C511" s="244"/>
      <c r="D511" s="245" t="s">
        <v>173</v>
      </c>
      <c r="E511" s="246" t="s">
        <v>35</v>
      </c>
      <c r="F511" s="247" t="s">
        <v>380</v>
      </c>
      <c r="G511" s="244"/>
      <c r="H511" s="246" t="s">
        <v>35</v>
      </c>
      <c r="I511" s="248"/>
      <c r="J511" s="244"/>
      <c r="K511" s="244"/>
      <c r="L511" s="249"/>
      <c r="M511" s="250"/>
      <c r="N511" s="251"/>
      <c r="O511" s="251"/>
      <c r="P511" s="251"/>
      <c r="Q511" s="251"/>
      <c r="R511" s="251"/>
      <c r="S511" s="251"/>
      <c r="T511" s="252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3" t="s">
        <v>173</v>
      </c>
      <c r="AU511" s="253" t="s">
        <v>88</v>
      </c>
      <c r="AV511" s="13" t="s">
        <v>23</v>
      </c>
      <c r="AW511" s="13" t="s">
        <v>175</v>
      </c>
      <c r="AX511" s="13" t="s">
        <v>80</v>
      </c>
      <c r="AY511" s="253" t="s">
        <v>163</v>
      </c>
    </row>
    <row r="512" s="14" customFormat="1">
      <c r="A512" s="14"/>
      <c r="B512" s="254"/>
      <c r="C512" s="255"/>
      <c r="D512" s="245" t="s">
        <v>173</v>
      </c>
      <c r="E512" s="256" t="s">
        <v>35</v>
      </c>
      <c r="F512" s="257" t="s">
        <v>224</v>
      </c>
      <c r="G512" s="255"/>
      <c r="H512" s="258">
        <v>9</v>
      </c>
      <c r="I512" s="259"/>
      <c r="J512" s="255"/>
      <c r="K512" s="255"/>
      <c r="L512" s="260"/>
      <c r="M512" s="261"/>
      <c r="N512" s="262"/>
      <c r="O512" s="262"/>
      <c r="P512" s="262"/>
      <c r="Q512" s="262"/>
      <c r="R512" s="262"/>
      <c r="S512" s="262"/>
      <c r="T512" s="263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64" t="s">
        <v>173</v>
      </c>
      <c r="AU512" s="264" t="s">
        <v>88</v>
      </c>
      <c r="AV512" s="14" t="s">
        <v>88</v>
      </c>
      <c r="AW512" s="14" t="s">
        <v>175</v>
      </c>
      <c r="AX512" s="14" t="s">
        <v>23</v>
      </c>
      <c r="AY512" s="264" t="s">
        <v>163</v>
      </c>
    </row>
    <row r="513" s="2" customFormat="1" ht="36" customHeight="1">
      <c r="A513" s="41"/>
      <c r="B513" s="42"/>
      <c r="C513" s="230" t="s">
        <v>672</v>
      </c>
      <c r="D513" s="230" t="s">
        <v>166</v>
      </c>
      <c r="E513" s="231" t="s">
        <v>673</v>
      </c>
      <c r="F513" s="232" t="s">
        <v>674</v>
      </c>
      <c r="G513" s="233" t="s">
        <v>179</v>
      </c>
      <c r="H513" s="234">
        <v>4</v>
      </c>
      <c r="I513" s="235"/>
      <c r="J513" s="236">
        <f>ROUND(I513*H513,2)</f>
        <v>0</v>
      </c>
      <c r="K513" s="232" t="s">
        <v>170</v>
      </c>
      <c r="L513" s="47"/>
      <c r="M513" s="237" t="s">
        <v>35</v>
      </c>
      <c r="N513" s="238" t="s">
        <v>51</v>
      </c>
      <c r="O513" s="87"/>
      <c r="P513" s="239">
        <f>O513*H513</f>
        <v>0</v>
      </c>
      <c r="Q513" s="239">
        <v>1.0000000000000001E-05</v>
      </c>
      <c r="R513" s="239">
        <f>Q513*H513</f>
        <v>4.0000000000000003E-05</v>
      </c>
      <c r="S513" s="239">
        <v>0</v>
      </c>
      <c r="T513" s="240">
        <f>S513*H513</f>
        <v>0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41" t="s">
        <v>275</v>
      </c>
      <c r="AT513" s="241" t="s">
        <v>166</v>
      </c>
      <c r="AU513" s="241" t="s">
        <v>88</v>
      </c>
      <c r="AY513" s="19" t="s">
        <v>163</v>
      </c>
      <c r="BE513" s="242">
        <f>IF(N513="základní",J513,0)</f>
        <v>0</v>
      </c>
      <c r="BF513" s="242">
        <f>IF(N513="snížená",J513,0)</f>
        <v>0</v>
      </c>
      <c r="BG513" s="242">
        <f>IF(N513="zákl. přenesená",J513,0)</f>
        <v>0</v>
      </c>
      <c r="BH513" s="242">
        <f>IF(N513="sníž. přenesená",J513,0)</f>
        <v>0</v>
      </c>
      <c r="BI513" s="242">
        <f>IF(N513="nulová",J513,0)</f>
        <v>0</v>
      </c>
      <c r="BJ513" s="19" t="s">
        <v>23</v>
      </c>
      <c r="BK513" s="242">
        <f>ROUND(I513*H513,2)</f>
        <v>0</v>
      </c>
      <c r="BL513" s="19" t="s">
        <v>275</v>
      </c>
      <c r="BM513" s="241" t="s">
        <v>675</v>
      </c>
    </row>
    <row r="514" s="13" customFormat="1">
      <c r="A514" s="13"/>
      <c r="B514" s="243"/>
      <c r="C514" s="244"/>
      <c r="D514" s="245" t="s">
        <v>173</v>
      </c>
      <c r="E514" s="246" t="s">
        <v>35</v>
      </c>
      <c r="F514" s="247" t="s">
        <v>266</v>
      </c>
      <c r="G514" s="244"/>
      <c r="H514" s="246" t="s">
        <v>35</v>
      </c>
      <c r="I514" s="248"/>
      <c r="J514" s="244"/>
      <c r="K514" s="244"/>
      <c r="L514" s="249"/>
      <c r="M514" s="250"/>
      <c r="N514" s="251"/>
      <c r="O514" s="251"/>
      <c r="P514" s="251"/>
      <c r="Q514" s="251"/>
      <c r="R514" s="251"/>
      <c r="S514" s="251"/>
      <c r="T514" s="252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53" t="s">
        <v>173</v>
      </c>
      <c r="AU514" s="253" t="s">
        <v>88</v>
      </c>
      <c r="AV514" s="13" t="s">
        <v>23</v>
      </c>
      <c r="AW514" s="13" t="s">
        <v>175</v>
      </c>
      <c r="AX514" s="13" t="s">
        <v>80</v>
      </c>
      <c r="AY514" s="253" t="s">
        <v>163</v>
      </c>
    </row>
    <row r="515" s="13" customFormat="1">
      <c r="A515" s="13"/>
      <c r="B515" s="243"/>
      <c r="C515" s="244"/>
      <c r="D515" s="245" t="s">
        <v>173</v>
      </c>
      <c r="E515" s="246" t="s">
        <v>35</v>
      </c>
      <c r="F515" s="247" t="s">
        <v>676</v>
      </c>
      <c r="G515" s="244"/>
      <c r="H515" s="246" t="s">
        <v>35</v>
      </c>
      <c r="I515" s="248"/>
      <c r="J515" s="244"/>
      <c r="K515" s="244"/>
      <c r="L515" s="249"/>
      <c r="M515" s="250"/>
      <c r="N515" s="251"/>
      <c r="O515" s="251"/>
      <c r="P515" s="251"/>
      <c r="Q515" s="251"/>
      <c r="R515" s="251"/>
      <c r="S515" s="251"/>
      <c r="T515" s="252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53" t="s">
        <v>173</v>
      </c>
      <c r="AU515" s="253" t="s">
        <v>88</v>
      </c>
      <c r="AV515" s="13" t="s">
        <v>23</v>
      </c>
      <c r="AW515" s="13" t="s">
        <v>175</v>
      </c>
      <c r="AX515" s="13" t="s">
        <v>80</v>
      </c>
      <c r="AY515" s="253" t="s">
        <v>163</v>
      </c>
    </row>
    <row r="516" s="14" customFormat="1">
      <c r="A516" s="14"/>
      <c r="B516" s="254"/>
      <c r="C516" s="255"/>
      <c r="D516" s="245" t="s">
        <v>173</v>
      </c>
      <c r="E516" s="256" t="s">
        <v>35</v>
      </c>
      <c r="F516" s="257" t="s">
        <v>171</v>
      </c>
      <c r="G516" s="255"/>
      <c r="H516" s="258">
        <v>4</v>
      </c>
      <c r="I516" s="259"/>
      <c r="J516" s="255"/>
      <c r="K516" s="255"/>
      <c r="L516" s="260"/>
      <c r="M516" s="261"/>
      <c r="N516" s="262"/>
      <c r="O516" s="262"/>
      <c r="P516" s="262"/>
      <c r="Q516" s="262"/>
      <c r="R516" s="262"/>
      <c r="S516" s="262"/>
      <c r="T516" s="263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4" t="s">
        <v>173</v>
      </c>
      <c r="AU516" s="264" t="s">
        <v>88</v>
      </c>
      <c r="AV516" s="14" t="s">
        <v>88</v>
      </c>
      <c r="AW516" s="14" t="s">
        <v>175</v>
      </c>
      <c r="AX516" s="14" t="s">
        <v>23</v>
      </c>
      <c r="AY516" s="264" t="s">
        <v>163</v>
      </c>
    </row>
    <row r="517" s="2" customFormat="1" ht="24" customHeight="1">
      <c r="A517" s="41"/>
      <c r="B517" s="42"/>
      <c r="C517" s="276" t="s">
        <v>677</v>
      </c>
      <c r="D517" s="276" t="s">
        <v>195</v>
      </c>
      <c r="E517" s="277" t="s">
        <v>678</v>
      </c>
      <c r="F517" s="278" t="s">
        <v>679</v>
      </c>
      <c r="G517" s="279" t="s">
        <v>179</v>
      </c>
      <c r="H517" s="280">
        <v>4</v>
      </c>
      <c r="I517" s="281"/>
      <c r="J517" s="282">
        <f>ROUND(I517*H517,2)</f>
        <v>0</v>
      </c>
      <c r="K517" s="278" t="s">
        <v>35</v>
      </c>
      <c r="L517" s="283"/>
      <c r="M517" s="284" t="s">
        <v>35</v>
      </c>
      <c r="N517" s="285" t="s">
        <v>51</v>
      </c>
      <c r="O517" s="87"/>
      <c r="P517" s="239">
        <f>O517*H517</f>
        <v>0</v>
      </c>
      <c r="Q517" s="239">
        <v>0.0071199999999999996</v>
      </c>
      <c r="R517" s="239">
        <f>Q517*H517</f>
        <v>0.028479999999999998</v>
      </c>
      <c r="S517" s="239">
        <v>0</v>
      </c>
      <c r="T517" s="240">
        <f>S517*H517</f>
        <v>0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41" t="s">
        <v>363</v>
      </c>
      <c r="AT517" s="241" t="s">
        <v>195</v>
      </c>
      <c r="AU517" s="241" t="s">
        <v>88</v>
      </c>
      <c r="AY517" s="19" t="s">
        <v>163</v>
      </c>
      <c r="BE517" s="242">
        <f>IF(N517="základní",J517,0)</f>
        <v>0</v>
      </c>
      <c r="BF517" s="242">
        <f>IF(N517="snížená",J517,0)</f>
        <v>0</v>
      </c>
      <c r="BG517" s="242">
        <f>IF(N517="zákl. přenesená",J517,0)</f>
        <v>0</v>
      </c>
      <c r="BH517" s="242">
        <f>IF(N517="sníž. přenesená",J517,0)</f>
        <v>0</v>
      </c>
      <c r="BI517" s="242">
        <f>IF(N517="nulová",J517,0)</f>
        <v>0</v>
      </c>
      <c r="BJ517" s="19" t="s">
        <v>23</v>
      </c>
      <c r="BK517" s="242">
        <f>ROUND(I517*H517,2)</f>
        <v>0</v>
      </c>
      <c r="BL517" s="19" t="s">
        <v>275</v>
      </c>
      <c r="BM517" s="241" t="s">
        <v>680</v>
      </c>
    </row>
    <row r="518" s="13" customFormat="1">
      <c r="A518" s="13"/>
      <c r="B518" s="243"/>
      <c r="C518" s="244"/>
      <c r="D518" s="245" t="s">
        <v>173</v>
      </c>
      <c r="E518" s="246" t="s">
        <v>35</v>
      </c>
      <c r="F518" s="247" t="s">
        <v>380</v>
      </c>
      <c r="G518" s="244"/>
      <c r="H518" s="246" t="s">
        <v>35</v>
      </c>
      <c r="I518" s="248"/>
      <c r="J518" s="244"/>
      <c r="K518" s="244"/>
      <c r="L518" s="249"/>
      <c r="M518" s="250"/>
      <c r="N518" s="251"/>
      <c r="O518" s="251"/>
      <c r="P518" s="251"/>
      <c r="Q518" s="251"/>
      <c r="R518" s="251"/>
      <c r="S518" s="251"/>
      <c r="T518" s="252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3" t="s">
        <v>173</v>
      </c>
      <c r="AU518" s="253" t="s">
        <v>88</v>
      </c>
      <c r="AV518" s="13" t="s">
        <v>23</v>
      </c>
      <c r="AW518" s="13" t="s">
        <v>175</v>
      </c>
      <c r="AX518" s="13" t="s">
        <v>80</v>
      </c>
      <c r="AY518" s="253" t="s">
        <v>163</v>
      </c>
    </row>
    <row r="519" s="14" customFormat="1">
      <c r="A519" s="14"/>
      <c r="B519" s="254"/>
      <c r="C519" s="255"/>
      <c r="D519" s="245" t="s">
        <v>173</v>
      </c>
      <c r="E519" s="256" t="s">
        <v>35</v>
      </c>
      <c r="F519" s="257" t="s">
        <v>171</v>
      </c>
      <c r="G519" s="255"/>
      <c r="H519" s="258">
        <v>4</v>
      </c>
      <c r="I519" s="259"/>
      <c r="J519" s="255"/>
      <c r="K519" s="255"/>
      <c r="L519" s="260"/>
      <c r="M519" s="261"/>
      <c r="N519" s="262"/>
      <c r="O519" s="262"/>
      <c r="P519" s="262"/>
      <c r="Q519" s="262"/>
      <c r="R519" s="262"/>
      <c r="S519" s="262"/>
      <c r="T519" s="263"/>
      <c r="U519" s="14"/>
      <c r="V519" s="14"/>
      <c r="W519" s="14"/>
      <c r="X519" s="14"/>
      <c r="Y519" s="14"/>
      <c r="Z519" s="14"/>
      <c r="AA519" s="14"/>
      <c r="AB519" s="14"/>
      <c r="AC519" s="14"/>
      <c r="AD519" s="14"/>
      <c r="AE519" s="14"/>
      <c r="AT519" s="264" t="s">
        <v>173</v>
      </c>
      <c r="AU519" s="264" t="s">
        <v>88</v>
      </c>
      <c r="AV519" s="14" t="s">
        <v>88</v>
      </c>
      <c r="AW519" s="14" t="s">
        <v>175</v>
      </c>
      <c r="AX519" s="14" t="s">
        <v>23</v>
      </c>
      <c r="AY519" s="264" t="s">
        <v>163</v>
      </c>
    </row>
    <row r="520" s="2" customFormat="1" ht="16.5" customHeight="1">
      <c r="A520" s="41"/>
      <c r="B520" s="42"/>
      <c r="C520" s="276" t="s">
        <v>681</v>
      </c>
      <c r="D520" s="276" t="s">
        <v>195</v>
      </c>
      <c r="E520" s="277" t="s">
        <v>682</v>
      </c>
      <c r="F520" s="278" t="s">
        <v>683</v>
      </c>
      <c r="G520" s="279" t="s">
        <v>179</v>
      </c>
      <c r="H520" s="280">
        <v>3</v>
      </c>
      <c r="I520" s="281"/>
      <c r="J520" s="282">
        <f>ROUND(I520*H520,2)</f>
        <v>0</v>
      </c>
      <c r="K520" s="278" t="s">
        <v>35</v>
      </c>
      <c r="L520" s="283"/>
      <c r="M520" s="284" t="s">
        <v>35</v>
      </c>
      <c r="N520" s="285" t="s">
        <v>51</v>
      </c>
      <c r="O520" s="87"/>
      <c r="P520" s="239">
        <f>O520*H520</f>
        <v>0</v>
      </c>
      <c r="Q520" s="239">
        <v>0.00020000000000000001</v>
      </c>
      <c r="R520" s="239">
        <f>Q520*H520</f>
        <v>0.00060000000000000006</v>
      </c>
      <c r="S520" s="239">
        <v>0</v>
      </c>
      <c r="T520" s="240">
        <f>S520*H520</f>
        <v>0</v>
      </c>
      <c r="U520" s="41"/>
      <c r="V520" s="41"/>
      <c r="W520" s="41"/>
      <c r="X520" s="41"/>
      <c r="Y520" s="41"/>
      <c r="Z520" s="41"/>
      <c r="AA520" s="41"/>
      <c r="AB520" s="41"/>
      <c r="AC520" s="41"/>
      <c r="AD520" s="41"/>
      <c r="AE520" s="41"/>
      <c r="AR520" s="241" t="s">
        <v>363</v>
      </c>
      <c r="AT520" s="241" t="s">
        <v>195</v>
      </c>
      <c r="AU520" s="241" t="s">
        <v>88</v>
      </c>
      <c r="AY520" s="19" t="s">
        <v>163</v>
      </c>
      <c r="BE520" s="242">
        <f>IF(N520="základní",J520,0)</f>
        <v>0</v>
      </c>
      <c r="BF520" s="242">
        <f>IF(N520="snížená",J520,0)</f>
        <v>0</v>
      </c>
      <c r="BG520" s="242">
        <f>IF(N520="zákl. přenesená",J520,0)</f>
        <v>0</v>
      </c>
      <c r="BH520" s="242">
        <f>IF(N520="sníž. přenesená",J520,0)</f>
        <v>0</v>
      </c>
      <c r="BI520" s="242">
        <f>IF(N520="nulová",J520,0)</f>
        <v>0</v>
      </c>
      <c r="BJ520" s="19" t="s">
        <v>23</v>
      </c>
      <c r="BK520" s="242">
        <f>ROUND(I520*H520,2)</f>
        <v>0</v>
      </c>
      <c r="BL520" s="19" t="s">
        <v>275</v>
      </c>
      <c r="BM520" s="241" t="s">
        <v>684</v>
      </c>
    </row>
    <row r="521" s="13" customFormat="1">
      <c r="A521" s="13"/>
      <c r="B521" s="243"/>
      <c r="C521" s="244"/>
      <c r="D521" s="245" t="s">
        <v>173</v>
      </c>
      <c r="E521" s="246" t="s">
        <v>35</v>
      </c>
      <c r="F521" s="247" t="s">
        <v>380</v>
      </c>
      <c r="G521" s="244"/>
      <c r="H521" s="246" t="s">
        <v>35</v>
      </c>
      <c r="I521" s="248"/>
      <c r="J521" s="244"/>
      <c r="K521" s="244"/>
      <c r="L521" s="249"/>
      <c r="M521" s="250"/>
      <c r="N521" s="251"/>
      <c r="O521" s="251"/>
      <c r="P521" s="251"/>
      <c r="Q521" s="251"/>
      <c r="R521" s="251"/>
      <c r="S521" s="251"/>
      <c r="T521" s="252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3" t="s">
        <v>173</v>
      </c>
      <c r="AU521" s="253" t="s">
        <v>88</v>
      </c>
      <c r="AV521" s="13" t="s">
        <v>23</v>
      </c>
      <c r="AW521" s="13" t="s">
        <v>175</v>
      </c>
      <c r="AX521" s="13" t="s">
        <v>80</v>
      </c>
      <c r="AY521" s="253" t="s">
        <v>163</v>
      </c>
    </row>
    <row r="522" s="14" customFormat="1">
      <c r="A522" s="14"/>
      <c r="B522" s="254"/>
      <c r="C522" s="255"/>
      <c r="D522" s="245" t="s">
        <v>173</v>
      </c>
      <c r="E522" s="256" t="s">
        <v>35</v>
      </c>
      <c r="F522" s="257" t="s">
        <v>94</v>
      </c>
      <c r="G522" s="255"/>
      <c r="H522" s="258">
        <v>3</v>
      </c>
      <c r="I522" s="259"/>
      <c r="J522" s="255"/>
      <c r="K522" s="255"/>
      <c r="L522" s="260"/>
      <c r="M522" s="261"/>
      <c r="N522" s="262"/>
      <c r="O522" s="262"/>
      <c r="P522" s="262"/>
      <c r="Q522" s="262"/>
      <c r="R522" s="262"/>
      <c r="S522" s="262"/>
      <c r="T522" s="263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64" t="s">
        <v>173</v>
      </c>
      <c r="AU522" s="264" t="s">
        <v>88</v>
      </c>
      <c r="AV522" s="14" t="s">
        <v>88</v>
      </c>
      <c r="AW522" s="14" t="s">
        <v>175</v>
      </c>
      <c r="AX522" s="14" t="s">
        <v>23</v>
      </c>
      <c r="AY522" s="264" t="s">
        <v>163</v>
      </c>
    </row>
    <row r="523" s="2" customFormat="1" ht="36" customHeight="1">
      <c r="A523" s="41"/>
      <c r="B523" s="42"/>
      <c r="C523" s="230" t="s">
        <v>685</v>
      </c>
      <c r="D523" s="230" t="s">
        <v>166</v>
      </c>
      <c r="E523" s="231" t="s">
        <v>686</v>
      </c>
      <c r="F523" s="232" t="s">
        <v>687</v>
      </c>
      <c r="G523" s="233" t="s">
        <v>179</v>
      </c>
      <c r="H523" s="234">
        <v>10</v>
      </c>
      <c r="I523" s="235"/>
      <c r="J523" s="236">
        <f>ROUND(I523*H523,2)</f>
        <v>0</v>
      </c>
      <c r="K523" s="232" t="s">
        <v>170</v>
      </c>
      <c r="L523" s="47"/>
      <c r="M523" s="237" t="s">
        <v>35</v>
      </c>
      <c r="N523" s="238" t="s">
        <v>51</v>
      </c>
      <c r="O523" s="87"/>
      <c r="P523" s="239">
        <f>O523*H523</f>
        <v>0</v>
      </c>
      <c r="Q523" s="239">
        <v>1.0000000000000001E-05</v>
      </c>
      <c r="R523" s="239">
        <f>Q523*H523</f>
        <v>0.00010000000000000001</v>
      </c>
      <c r="S523" s="239">
        <v>0</v>
      </c>
      <c r="T523" s="240">
        <f>S523*H523</f>
        <v>0</v>
      </c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R523" s="241" t="s">
        <v>275</v>
      </c>
      <c r="AT523" s="241" t="s">
        <v>166</v>
      </c>
      <c r="AU523" s="241" t="s">
        <v>88</v>
      </c>
      <c r="AY523" s="19" t="s">
        <v>163</v>
      </c>
      <c r="BE523" s="242">
        <f>IF(N523="základní",J523,0)</f>
        <v>0</v>
      </c>
      <c r="BF523" s="242">
        <f>IF(N523="snížená",J523,0)</f>
        <v>0</v>
      </c>
      <c r="BG523" s="242">
        <f>IF(N523="zákl. přenesená",J523,0)</f>
        <v>0</v>
      </c>
      <c r="BH523" s="242">
        <f>IF(N523="sníž. přenesená",J523,0)</f>
        <v>0</v>
      </c>
      <c r="BI523" s="242">
        <f>IF(N523="nulová",J523,0)</f>
        <v>0</v>
      </c>
      <c r="BJ523" s="19" t="s">
        <v>23</v>
      </c>
      <c r="BK523" s="242">
        <f>ROUND(I523*H523,2)</f>
        <v>0</v>
      </c>
      <c r="BL523" s="19" t="s">
        <v>275</v>
      </c>
      <c r="BM523" s="241" t="s">
        <v>688</v>
      </c>
    </row>
    <row r="524" s="13" customFormat="1">
      <c r="A524" s="13"/>
      <c r="B524" s="243"/>
      <c r="C524" s="244"/>
      <c r="D524" s="245" t="s">
        <v>173</v>
      </c>
      <c r="E524" s="246" t="s">
        <v>35</v>
      </c>
      <c r="F524" s="247" t="s">
        <v>266</v>
      </c>
      <c r="G524" s="244"/>
      <c r="H524" s="246" t="s">
        <v>35</v>
      </c>
      <c r="I524" s="248"/>
      <c r="J524" s="244"/>
      <c r="K524" s="244"/>
      <c r="L524" s="249"/>
      <c r="M524" s="250"/>
      <c r="N524" s="251"/>
      <c r="O524" s="251"/>
      <c r="P524" s="251"/>
      <c r="Q524" s="251"/>
      <c r="R524" s="251"/>
      <c r="S524" s="251"/>
      <c r="T524" s="252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3" t="s">
        <v>173</v>
      </c>
      <c r="AU524" s="253" t="s">
        <v>88</v>
      </c>
      <c r="AV524" s="13" t="s">
        <v>23</v>
      </c>
      <c r="AW524" s="13" t="s">
        <v>175</v>
      </c>
      <c r="AX524" s="13" t="s">
        <v>80</v>
      </c>
      <c r="AY524" s="253" t="s">
        <v>163</v>
      </c>
    </row>
    <row r="525" s="13" customFormat="1">
      <c r="A525" s="13"/>
      <c r="B525" s="243"/>
      <c r="C525" s="244"/>
      <c r="D525" s="245" t="s">
        <v>173</v>
      </c>
      <c r="E525" s="246" t="s">
        <v>35</v>
      </c>
      <c r="F525" s="247" t="s">
        <v>689</v>
      </c>
      <c r="G525" s="244"/>
      <c r="H525" s="246" t="s">
        <v>35</v>
      </c>
      <c r="I525" s="248"/>
      <c r="J525" s="244"/>
      <c r="K525" s="244"/>
      <c r="L525" s="249"/>
      <c r="M525" s="250"/>
      <c r="N525" s="251"/>
      <c r="O525" s="251"/>
      <c r="P525" s="251"/>
      <c r="Q525" s="251"/>
      <c r="R525" s="251"/>
      <c r="S525" s="251"/>
      <c r="T525" s="252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3" t="s">
        <v>173</v>
      </c>
      <c r="AU525" s="253" t="s">
        <v>88</v>
      </c>
      <c r="AV525" s="13" t="s">
        <v>23</v>
      </c>
      <c r="AW525" s="13" t="s">
        <v>175</v>
      </c>
      <c r="AX525" s="13" t="s">
        <v>80</v>
      </c>
      <c r="AY525" s="253" t="s">
        <v>163</v>
      </c>
    </row>
    <row r="526" s="14" customFormat="1">
      <c r="A526" s="14"/>
      <c r="B526" s="254"/>
      <c r="C526" s="255"/>
      <c r="D526" s="245" t="s">
        <v>173</v>
      </c>
      <c r="E526" s="256" t="s">
        <v>35</v>
      </c>
      <c r="F526" s="257" t="s">
        <v>233</v>
      </c>
      <c r="G526" s="255"/>
      <c r="H526" s="258">
        <v>10</v>
      </c>
      <c r="I526" s="259"/>
      <c r="J526" s="255"/>
      <c r="K526" s="255"/>
      <c r="L526" s="260"/>
      <c r="M526" s="261"/>
      <c r="N526" s="262"/>
      <c r="O526" s="262"/>
      <c r="P526" s="262"/>
      <c r="Q526" s="262"/>
      <c r="R526" s="262"/>
      <c r="S526" s="262"/>
      <c r="T526" s="263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64" t="s">
        <v>173</v>
      </c>
      <c r="AU526" s="264" t="s">
        <v>88</v>
      </c>
      <c r="AV526" s="14" t="s">
        <v>88</v>
      </c>
      <c r="AW526" s="14" t="s">
        <v>175</v>
      </c>
      <c r="AX526" s="14" t="s">
        <v>23</v>
      </c>
      <c r="AY526" s="264" t="s">
        <v>163</v>
      </c>
    </row>
    <row r="527" s="2" customFormat="1" ht="24" customHeight="1">
      <c r="A527" s="41"/>
      <c r="B527" s="42"/>
      <c r="C527" s="276" t="s">
        <v>690</v>
      </c>
      <c r="D527" s="276" t="s">
        <v>195</v>
      </c>
      <c r="E527" s="277" t="s">
        <v>691</v>
      </c>
      <c r="F527" s="278" t="s">
        <v>692</v>
      </c>
      <c r="G527" s="279" t="s">
        <v>179</v>
      </c>
      <c r="H527" s="280">
        <v>10</v>
      </c>
      <c r="I527" s="281"/>
      <c r="J527" s="282">
        <f>ROUND(I527*H527,2)</f>
        <v>0</v>
      </c>
      <c r="K527" s="278" t="s">
        <v>35</v>
      </c>
      <c r="L527" s="283"/>
      <c r="M527" s="284" t="s">
        <v>35</v>
      </c>
      <c r="N527" s="285" t="s">
        <v>51</v>
      </c>
      <c r="O527" s="87"/>
      <c r="P527" s="239">
        <f>O527*H527</f>
        <v>0</v>
      </c>
      <c r="Q527" s="239">
        <v>0.0018500000000000001</v>
      </c>
      <c r="R527" s="239">
        <f>Q527*H527</f>
        <v>0.018500000000000003</v>
      </c>
      <c r="S527" s="239">
        <v>0</v>
      </c>
      <c r="T527" s="240">
        <f>S527*H527</f>
        <v>0</v>
      </c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R527" s="241" t="s">
        <v>363</v>
      </c>
      <c r="AT527" s="241" t="s">
        <v>195</v>
      </c>
      <c r="AU527" s="241" t="s">
        <v>88</v>
      </c>
      <c r="AY527" s="19" t="s">
        <v>163</v>
      </c>
      <c r="BE527" s="242">
        <f>IF(N527="základní",J527,0)</f>
        <v>0</v>
      </c>
      <c r="BF527" s="242">
        <f>IF(N527="snížená",J527,0)</f>
        <v>0</v>
      </c>
      <c r="BG527" s="242">
        <f>IF(N527="zákl. přenesená",J527,0)</f>
        <v>0</v>
      </c>
      <c r="BH527" s="242">
        <f>IF(N527="sníž. přenesená",J527,0)</f>
        <v>0</v>
      </c>
      <c r="BI527" s="242">
        <f>IF(N527="nulová",J527,0)</f>
        <v>0</v>
      </c>
      <c r="BJ527" s="19" t="s">
        <v>23</v>
      </c>
      <c r="BK527" s="242">
        <f>ROUND(I527*H527,2)</f>
        <v>0</v>
      </c>
      <c r="BL527" s="19" t="s">
        <v>275</v>
      </c>
      <c r="BM527" s="241" t="s">
        <v>693</v>
      </c>
    </row>
    <row r="528" s="13" customFormat="1">
      <c r="A528" s="13"/>
      <c r="B528" s="243"/>
      <c r="C528" s="244"/>
      <c r="D528" s="245" t="s">
        <v>173</v>
      </c>
      <c r="E528" s="246" t="s">
        <v>35</v>
      </c>
      <c r="F528" s="247" t="s">
        <v>380</v>
      </c>
      <c r="G528" s="244"/>
      <c r="H528" s="246" t="s">
        <v>35</v>
      </c>
      <c r="I528" s="248"/>
      <c r="J528" s="244"/>
      <c r="K528" s="244"/>
      <c r="L528" s="249"/>
      <c r="M528" s="250"/>
      <c r="N528" s="251"/>
      <c r="O528" s="251"/>
      <c r="P528" s="251"/>
      <c r="Q528" s="251"/>
      <c r="R528" s="251"/>
      <c r="S528" s="251"/>
      <c r="T528" s="252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3" t="s">
        <v>173</v>
      </c>
      <c r="AU528" s="253" t="s">
        <v>88</v>
      </c>
      <c r="AV528" s="13" t="s">
        <v>23</v>
      </c>
      <c r="AW528" s="13" t="s">
        <v>175</v>
      </c>
      <c r="AX528" s="13" t="s">
        <v>80</v>
      </c>
      <c r="AY528" s="253" t="s">
        <v>163</v>
      </c>
    </row>
    <row r="529" s="14" customFormat="1">
      <c r="A529" s="14"/>
      <c r="B529" s="254"/>
      <c r="C529" s="255"/>
      <c r="D529" s="245" t="s">
        <v>173</v>
      </c>
      <c r="E529" s="256" t="s">
        <v>35</v>
      </c>
      <c r="F529" s="257" t="s">
        <v>233</v>
      </c>
      <c r="G529" s="255"/>
      <c r="H529" s="258">
        <v>10</v>
      </c>
      <c r="I529" s="259"/>
      <c r="J529" s="255"/>
      <c r="K529" s="255"/>
      <c r="L529" s="260"/>
      <c r="M529" s="261"/>
      <c r="N529" s="262"/>
      <c r="O529" s="262"/>
      <c r="P529" s="262"/>
      <c r="Q529" s="262"/>
      <c r="R529" s="262"/>
      <c r="S529" s="262"/>
      <c r="T529" s="263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4" t="s">
        <v>173</v>
      </c>
      <c r="AU529" s="264" t="s">
        <v>88</v>
      </c>
      <c r="AV529" s="14" t="s">
        <v>88</v>
      </c>
      <c r="AW529" s="14" t="s">
        <v>175</v>
      </c>
      <c r="AX529" s="14" t="s">
        <v>23</v>
      </c>
      <c r="AY529" s="264" t="s">
        <v>163</v>
      </c>
    </row>
    <row r="530" s="2" customFormat="1" ht="36" customHeight="1">
      <c r="A530" s="41"/>
      <c r="B530" s="42"/>
      <c r="C530" s="230" t="s">
        <v>694</v>
      </c>
      <c r="D530" s="230" t="s">
        <v>166</v>
      </c>
      <c r="E530" s="231" t="s">
        <v>695</v>
      </c>
      <c r="F530" s="232" t="s">
        <v>696</v>
      </c>
      <c r="G530" s="233" t="s">
        <v>179</v>
      </c>
      <c r="H530" s="234">
        <v>3</v>
      </c>
      <c r="I530" s="235"/>
      <c r="J530" s="236">
        <f>ROUND(I530*H530,2)</f>
        <v>0</v>
      </c>
      <c r="K530" s="232" t="s">
        <v>170</v>
      </c>
      <c r="L530" s="47"/>
      <c r="M530" s="237" t="s">
        <v>35</v>
      </c>
      <c r="N530" s="238" t="s">
        <v>51</v>
      </c>
      <c r="O530" s="87"/>
      <c r="P530" s="239">
        <f>O530*H530</f>
        <v>0</v>
      </c>
      <c r="Q530" s="239">
        <v>2.0000000000000002E-05</v>
      </c>
      <c r="R530" s="239">
        <f>Q530*H530</f>
        <v>6.0000000000000008E-05</v>
      </c>
      <c r="S530" s="239">
        <v>0</v>
      </c>
      <c r="T530" s="240">
        <f>S530*H530</f>
        <v>0</v>
      </c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R530" s="241" t="s">
        <v>275</v>
      </c>
      <c r="AT530" s="241" t="s">
        <v>166</v>
      </c>
      <c r="AU530" s="241" t="s">
        <v>88</v>
      </c>
      <c r="AY530" s="19" t="s">
        <v>163</v>
      </c>
      <c r="BE530" s="242">
        <f>IF(N530="základní",J530,0)</f>
        <v>0</v>
      </c>
      <c r="BF530" s="242">
        <f>IF(N530="snížená",J530,0)</f>
        <v>0</v>
      </c>
      <c r="BG530" s="242">
        <f>IF(N530="zákl. přenesená",J530,0)</f>
        <v>0</v>
      </c>
      <c r="BH530" s="242">
        <f>IF(N530="sníž. přenesená",J530,0)</f>
        <v>0</v>
      </c>
      <c r="BI530" s="242">
        <f>IF(N530="nulová",J530,0)</f>
        <v>0</v>
      </c>
      <c r="BJ530" s="19" t="s">
        <v>23</v>
      </c>
      <c r="BK530" s="242">
        <f>ROUND(I530*H530,2)</f>
        <v>0</v>
      </c>
      <c r="BL530" s="19" t="s">
        <v>275</v>
      </c>
      <c r="BM530" s="241" t="s">
        <v>697</v>
      </c>
    </row>
    <row r="531" s="13" customFormat="1">
      <c r="A531" s="13"/>
      <c r="B531" s="243"/>
      <c r="C531" s="244"/>
      <c r="D531" s="245" t="s">
        <v>173</v>
      </c>
      <c r="E531" s="246" t="s">
        <v>35</v>
      </c>
      <c r="F531" s="247" t="s">
        <v>266</v>
      </c>
      <c r="G531" s="244"/>
      <c r="H531" s="246" t="s">
        <v>35</v>
      </c>
      <c r="I531" s="248"/>
      <c r="J531" s="244"/>
      <c r="K531" s="244"/>
      <c r="L531" s="249"/>
      <c r="M531" s="250"/>
      <c r="N531" s="251"/>
      <c r="O531" s="251"/>
      <c r="P531" s="251"/>
      <c r="Q531" s="251"/>
      <c r="R531" s="251"/>
      <c r="S531" s="251"/>
      <c r="T531" s="252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3" t="s">
        <v>173</v>
      </c>
      <c r="AU531" s="253" t="s">
        <v>88</v>
      </c>
      <c r="AV531" s="13" t="s">
        <v>23</v>
      </c>
      <c r="AW531" s="13" t="s">
        <v>175</v>
      </c>
      <c r="AX531" s="13" t="s">
        <v>80</v>
      </c>
      <c r="AY531" s="253" t="s">
        <v>163</v>
      </c>
    </row>
    <row r="532" s="14" customFormat="1">
      <c r="A532" s="14"/>
      <c r="B532" s="254"/>
      <c r="C532" s="255"/>
      <c r="D532" s="245" t="s">
        <v>173</v>
      </c>
      <c r="E532" s="256" t="s">
        <v>35</v>
      </c>
      <c r="F532" s="257" t="s">
        <v>94</v>
      </c>
      <c r="G532" s="255"/>
      <c r="H532" s="258">
        <v>3</v>
      </c>
      <c r="I532" s="259"/>
      <c r="J532" s="255"/>
      <c r="K532" s="255"/>
      <c r="L532" s="260"/>
      <c r="M532" s="261"/>
      <c r="N532" s="262"/>
      <c r="O532" s="262"/>
      <c r="P532" s="262"/>
      <c r="Q532" s="262"/>
      <c r="R532" s="262"/>
      <c r="S532" s="262"/>
      <c r="T532" s="263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64" t="s">
        <v>173</v>
      </c>
      <c r="AU532" s="264" t="s">
        <v>88</v>
      </c>
      <c r="AV532" s="14" t="s">
        <v>88</v>
      </c>
      <c r="AW532" s="14" t="s">
        <v>175</v>
      </c>
      <c r="AX532" s="14" t="s">
        <v>23</v>
      </c>
      <c r="AY532" s="264" t="s">
        <v>163</v>
      </c>
    </row>
    <row r="533" s="2" customFormat="1" ht="24" customHeight="1">
      <c r="A533" s="41"/>
      <c r="B533" s="42"/>
      <c r="C533" s="276" t="s">
        <v>698</v>
      </c>
      <c r="D533" s="276" t="s">
        <v>195</v>
      </c>
      <c r="E533" s="277" t="s">
        <v>699</v>
      </c>
      <c r="F533" s="278" t="s">
        <v>700</v>
      </c>
      <c r="G533" s="279" t="s">
        <v>179</v>
      </c>
      <c r="H533" s="280">
        <v>3</v>
      </c>
      <c r="I533" s="281"/>
      <c r="J533" s="282">
        <f>ROUND(I533*H533,2)</f>
        <v>0</v>
      </c>
      <c r="K533" s="278" t="s">
        <v>170</v>
      </c>
      <c r="L533" s="283"/>
      <c r="M533" s="284" t="s">
        <v>35</v>
      </c>
      <c r="N533" s="285" t="s">
        <v>51</v>
      </c>
      <c r="O533" s="87"/>
      <c r="P533" s="239">
        <f>O533*H533</f>
        <v>0</v>
      </c>
      <c r="Q533" s="239">
        <v>0.0025000000000000001</v>
      </c>
      <c r="R533" s="239">
        <f>Q533*H533</f>
        <v>0.0074999999999999997</v>
      </c>
      <c r="S533" s="239">
        <v>0</v>
      </c>
      <c r="T533" s="240">
        <f>S533*H533</f>
        <v>0</v>
      </c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R533" s="241" t="s">
        <v>363</v>
      </c>
      <c r="AT533" s="241" t="s">
        <v>195</v>
      </c>
      <c r="AU533" s="241" t="s">
        <v>88</v>
      </c>
      <c r="AY533" s="19" t="s">
        <v>163</v>
      </c>
      <c r="BE533" s="242">
        <f>IF(N533="základní",J533,0)</f>
        <v>0</v>
      </c>
      <c r="BF533" s="242">
        <f>IF(N533="snížená",J533,0)</f>
        <v>0</v>
      </c>
      <c r="BG533" s="242">
        <f>IF(N533="zákl. přenesená",J533,0)</f>
        <v>0</v>
      </c>
      <c r="BH533" s="242">
        <f>IF(N533="sníž. přenesená",J533,0)</f>
        <v>0</v>
      </c>
      <c r="BI533" s="242">
        <f>IF(N533="nulová",J533,0)</f>
        <v>0</v>
      </c>
      <c r="BJ533" s="19" t="s">
        <v>23</v>
      </c>
      <c r="BK533" s="242">
        <f>ROUND(I533*H533,2)</f>
        <v>0</v>
      </c>
      <c r="BL533" s="19" t="s">
        <v>275</v>
      </c>
      <c r="BM533" s="241" t="s">
        <v>701</v>
      </c>
    </row>
    <row r="534" s="13" customFormat="1">
      <c r="A534" s="13"/>
      <c r="B534" s="243"/>
      <c r="C534" s="244"/>
      <c r="D534" s="245" t="s">
        <v>173</v>
      </c>
      <c r="E534" s="246" t="s">
        <v>35</v>
      </c>
      <c r="F534" s="247" t="s">
        <v>380</v>
      </c>
      <c r="G534" s="244"/>
      <c r="H534" s="246" t="s">
        <v>35</v>
      </c>
      <c r="I534" s="248"/>
      <c r="J534" s="244"/>
      <c r="K534" s="244"/>
      <c r="L534" s="249"/>
      <c r="M534" s="250"/>
      <c r="N534" s="251"/>
      <c r="O534" s="251"/>
      <c r="P534" s="251"/>
      <c r="Q534" s="251"/>
      <c r="R534" s="251"/>
      <c r="S534" s="251"/>
      <c r="T534" s="252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3" t="s">
        <v>173</v>
      </c>
      <c r="AU534" s="253" t="s">
        <v>88</v>
      </c>
      <c r="AV534" s="13" t="s">
        <v>23</v>
      </c>
      <c r="AW534" s="13" t="s">
        <v>175</v>
      </c>
      <c r="AX534" s="13" t="s">
        <v>80</v>
      </c>
      <c r="AY534" s="253" t="s">
        <v>163</v>
      </c>
    </row>
    <row r="535" s="14" customFormat="1">
      <c r="A535" s="14"/>
      <c r="B535" s="254"/>
      <c r="C535" s="255"/>
      <c r="D535" s="245" t="s">
        <v>173</v>
      </c>
      <c r="E535" s="256" t="s">
        <v>35</v>
      </c>
      <c r="F535" s="257" t="s">
        <v>94</v>
      </c>
      <c r="G535" s="255"/>
      <c r="H535" s="258">
        <v>3</v>
      </c>
      <c r="I535" s="259"/>
      <c r="J535" s="255"/>
      <c r="K535" s="255"/>
      <c r="L535" s="260"/>
      <c r="M535" s="261"/>
      <c r="N535" s="262"/>
      <c r="O535" s="262"/>
      <c r="P535" s="262"/>
      <c r="Q535" s="262"/>
      <c r="R535" s="262"/>
      <c r="S535" s="262"/>
      <c r="T535" s="263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64" t="s">
        <v>173</v>
      </c>
      <c r="AU535" s="264" t="s">
        <v>88</v>
      </c>
      <c r="AV535" s="14" t="s">
        <v>88</v>
      </c>
      <c r="AW535" s="14" t="s">
        <v>175</v>
      </c>
      <c r="AX535" s="14" t="s">
        <v>23</v>
      </c>
      <c r="AY535" s="264" t="s">
        <v>163</v>
      </c>
    </row>
    <row r="536" s="2" customFormat="1" ht="48" customHeight="1">
      <c r="A536" s="41"/>
      <c r="B536" s="42"/>
      <c r="C536" s="230" t="s">
        <v>702</v>
      </c>
      <c r="D536" s="230" t="s">
        <v>166</v>
      </c>
      <c r="E536" s="231" t="s">
        <v>703</v>
      </c>
      <c r="F536" s="232" t="s">
        <v>704</v>
      </c>
      <c r="G536" s="233" t="s">
        <v>169</v>
      </c>
      <c r="H536" s="234">
        <v>368.20800000000003</v>
      </c>
      <c r="I536" s="235"/>
      <c r="J536" s="236">
        <f>ROUND(I536*H536,2)</f>
        <v>0</v>
      </c>
      <c r="K536" s="232" t="s">
        <v>170</v>
      </c>
      <c r="L536" s="47"/>
      <c r="M536" s="237" t="s">
        <v>35</v>
      </c>
      <c r="N536" s="238" t="s">
        <v>51</v>
      </c>
      <c r="O536" s="87"/>
      <c r="P536" s="239">
        <f>O536*H536</f>
        <v>0</v>
      </c>
      <c r="Q536" s="239">
        <v>0.01383</v>
      </c>
      <c r="R536" s="239">
        <f>Q536*H536</f>
        <v>5.0923166400000008</v>
      </c>
      <c r="S536" s="239">
        <v>0</v>
      </c>
      <c r="T536" s="240">
        <f>S536*H536</f>
        <v>0</v>
      </c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R536" s="241" t="s">
        <v>275</v>
      </c>
      <c r="AT536" s="241" t="s">
        <v>166</v>
      </c>
      <c r="AU536" s="241" t="s">
        <v>88</v>
      </c>
      <c r="AY536" s="19" t="s">
        <v>163</v>
      </c>
      <c r="BE536" s="242">
        <f>IF(N536="základní",J536,0)</f>
        <v>0</v>
      </c>
      <c r="BF536" s="242">
        <f>IF(N536="snížená",J536,0)</f>
        <v>0</v>
      </c>
      <c r="BG536" s="242">
        <f>IF(N536="zákl. přenesená",J536,0)</f>
        <v>0</v>
      </c>
      <c r="BH536" s="242">
        <f>IF(N536="sníž. přenesená",J536,0)</f>
        <v>0</v>
      </c>
      <c r="BI536" s="242">
        <f>IF(N536="nulová",J536,0)</f>
        <v>0</v>
      </c>
      <c r="BJ536" s="19" t="s">
        <v>23</v>
      </c>
      <c r="BK536" s="242">
        <f>ROUND(I536*H536,2)</f>
        <v>0</v>
      </c>
      <c r="BL536" s="19" t="s">
        <v>275</v>
      </c>
      <c r="BM536" s="241" t="s">
        <v>705</v>
      </c>
    </row>
    <row r="537" s="13" customFormat="1">
      <c r="A537" s="13"/>
      <c r="B537" s="243"/>
      <c r="C537" s="244"/>
      <c r="D537" s="245" t="s">
        <v>173</v>
      </c>
      <c r="E537" s="246" t="s">
        <v>35</v>
      </c>
      <c r="F537" s="247" t="s">
        <v>386</v>
      </c>
      <c r="G537" s="244"/>
      <c r="H537" s="246" t="s">
        <v>35</v>
      </c>
      <c r="I537" s="248"/>
      <c r="J537" s="244"/>
      <c r="K537" s="244"/>
      <c r="L537" s="249"/>
      <c r="M537" s="250"/>
      <c r="N537" s="251"/>
      <c r="O537" s="251"/>
      <c r="P537" s="251"/>
      <c r="Q537" s="251"/>
      <c r="R537" s="251"/>
      <c r="S537" s="251"/>
      <c r="T537" s="252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3" t="s">
        <v>173</v>
      </c>
      <c r="AU537" s="253" t="s">
        <v>88</v>
      </c>
      <c r="AV537" s="13" t="s">
        <v>23</v>
      </c>
      <c r="AW537" s="13" t="s">
        <v>175</v>
      </c>
      <c r="AX537" s="13" t="s">
        <v>80</v>
      </c>
      <c r="AY537" s="253" t="s">
        <v>163</v>
      </c>
    </row>
    <row r="538" s="14" customFormat="1">
      <c r="A538" s="14"/>
      <c r="B538" s="254"/>
      <c r="C538" s="255"/>
      <c r="D538" s="245" t="s">
        <v>173</v>
      </c>
      <c r="E538" s="256" t="s">
        <v>35</v>
      </c>
      <c r="F538" s="257" t="s">
        <v>706</v>
      </c>
      <c r="G538" s="255"/>
      <c r="H538" s="258">
        <v>445.88</v>
      </c>
      <c r="I538" s="259"/>
      <c r="J538" s="255"/>
      <c r="K538" s="255"/>
      <c r="L538" s="260"/>
      <c r="M538" s="261"/>
      <c r="N538" s="262"/>
      <c r="O538" s="262"/>
      <c r="P538" s="262"/>
      <c r="Q538" s="262"/>
      <c r="R538" s="262"/>
      <c r="S538" s="262"/>
      <c r="T538" s="263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4" t="s">
        <v>173</v>
      </c>
      <c r="AU538" s="264" t="s">
        <v>88</v>
      </c>
      <c r="AV538" s="14" t="s">
        <v>88</v>
      </c>
      <c r="AW538" s="14" t="s">
        <v>175</v>
      </c>
      <c r="AX538" s="14" t="s">
        <v>80</v>
      </c>
      <c r="AY538" s="264" t="s">
        <v>163</v>
      </c>
    </row>
    <row r="539" s="14" customFormat="1">
      <c r="A539" s="14"/>
      <c r="B539" s="254"/>
      <c r="C539" s="255"/>
      <c r="D539" s="245" t="s">
        <v>173</v>
      </c>
      <c r="E539" s="256" t="s">
        <v>35</v>
      </c>
      <c r="F539" s="257" t="s">
        <v>389</v>
      </c>
      <c r="G539" s="255"/>
      <c r="H539" s="258">
        <v>-14.300000000000001</v>
      </c>
      <c r="I539" s="259"/>
      <c r="J539" s="255"/>
      <c r="K539" s="255"/>
      <c r="L539" s="260"/>
      <c r="M539" s="261"/>
      <c r="N539" s="262"/>
      <c r="O539" s="262"/>
      <c r="P539" s="262"/>
      <c r="Q539" s="262"/>
      <c r="R539" s="262"/>
      <c r="S539" s="262"/>
      <c r="T539" s="263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64" t="s">
        <v>173</v>
      </c>
      <c r="AU539" s="264" t="s">
        <v>88</v>
      </c>
      <c r="AV539" s="14" t="s">
        <v>88</v>
      </c>
      <c r="AW539" s="14" t="s">
        <v>175</v>
      </c>
      <c r="AX539" s="14" t="s">
        <v>80</v>
      </c>
      <c r="AY539" s="264" t="s">
        <v>163</v>
      </c>
    </row>
    <row r="540" s="14" customFormat="1">
      <c r="A540" s="14"/>
      <c r="B540" s="254"/>
      <c r="C540" s="255"/>
      <c r="D540" s="245" t="s">
        <v>173</v>
      </c>
      <c r="E540" s="256" t="s">
        <v>35</v>
      </c>
      <c r="F540" s="257" t="s">
        <v>707</v>
      </c>
      <c r="G540" s="255"/>
      <c r="H540" s="258">
        <v>25.184999999999999</v>
      </c>
      <c r="I540" s="259"/>
      <c r="J540" s="255"/>
      <c r="K540" s="255"/>
      <c r="L540" s="260"/>
      <c r="M540" s="261"/>
      <c r="N540" s="262"/>
      <c r="O540" s="262"/>
      <c r="P540" s="262"/>
      <c r="Q540" s="262"/>
      <c r="R540" s="262"/>
      <c r="S540" s="262"/>
      <c r="T540" s="263"/>
      <c r="U540" s="14"/>
      <c r="V540" s="14"/>
      <c r="W540" s="14"/>
      <c r="X540" s="14"/>
      <c r="Y540" s="14"/>
      <c r="Z540" s="14"/>
      <c r="AA540" s="14"/>
      <c r="AB540" s="14"/>
      <c r="AC540" s="14"/>
      <c r="AD540" s="14"/>
      <c r="AE540" s="14"/>
      <c r="AT540" s="264" t="s">
        <v>173</v>
      </c>
      <c r="AU540" s="264" t="s">
        <v>88</v>
      </c>
      <c r="AV540" s="14" t="s">
        <v>88</v>
      </c>
      <c r="AW540" s="14" t="s">
        <v>175</v>
      </c>
      <c r="AX540" s="14" t="s">
        <v>80</v>
      </c>
      <c r="AY540" s="264" t="s">
        <v>163</v>
      </c>
    </row>
    <row r="541" s="16" customFormat="1">
      <c r="A541" s="16"/>
      <c r="B541" s="286"/>
      <c r="C541" s="287"/>
      <c r="D541" s="245" t="s">
        <v>173</v>
      </c>
      <c r="E541" s="288" t="s">
        <v>35</v>
      </c>
      <c r="F541" s="289" t="s">
        <v>358</v>
      </c>
      <c r="G541" s="287"/>
      <c r="H541" s="290">
        <v>456.76499999999999</v>
      </c>
      <c r="I541" s="291"/>
      <c r="J541" s="287"/>
      <c r="K541" s="287"/>
      <c r="L541" s="292"/>
      <c r="M541" s="293"/>
      <c r="N541" s="294"/>
      <c r="O541" s="294"/>
      <c r="P541" s="294"/>
      <c r="Q541" s="294"/>
      <c r="R541" s="294"/>
      <c r="S541" s="294"/>
      <c r="T541" s="295"/>
      <c r="U541" s="16"/>
      <c r="V541" s="16"/>
      <c r="W541" s="16"/>
      <c r="X541" s="16"/>
      <c r="Y541" s="16"/>
      <c r="Z541" s="16"/>
      <c r="AA541" s="16"/>
      <c r="AB541" s="16"/>
      <c r="AC541" s="16"/>
      <c r="AD541" s="16"/>
      <c r="AE541" s="16"/>
      <c r="AT541" s="296" t="s">
        <v>173</v>
      </c>
      <c r="AU541" s="296" t="s">
        <v>88</v>
      </c>
      <c r="AV541" s="16" t="s">
        <v>94</v>
      </c>
      <c r="AW541" s="16" t="s">
        <v>175</v>
      </c>
      <c r="AX541" s="16" t="s">
        <v>80</v>
      </c>
      <c r="AY541" s="296" t="s">
        <v>163</v>
      </c>
    </row>
    <row r="542" s="13" customFormat="1">
      <c r="A542" s="13"/>
      <c r="B542" s="243"/>
      <c r="C542" s="244"/>
      <c r="D542" s="245" t="s">
        <v>173</v>
      </c>
      <c r="E542" s="246" t="s">
        <v>35</v>
      </c>
      <c r="F542" s="247" t="s">
        <v>391</v>
      </c>
      <c r="G542" s="244"/>
      <c r="H542" s="246" t="s">
        <v>35</v>
      </c>
      <c r="I542" s="248"/>
      <c r="J542" s="244"/>
      <c r="K542" s="244"/>
      <c r="L542" s="249"/>
      <c r="M542" s="250"/>
      <c r="N542" s="251"/>
      <c r="O542" s="251"/>
      <c r="P542" s="251"/>
      <c r="Q542" s="251"/>
      <c r="R542" s="251"/>
      <c r="S542" s="251"/>
      <c r="T542" s="252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3" t="s">
        <v>173</v>
      </c>
      <c r="AU542" s="253" t="s">
        <v>88</v>
      </c>
      <c r="AV542" s="13" t="s">
        <v>23</v>
      </c>
      <c r="AW542" s="13" t="s">
        <v>175</v>
      </c>
      <c r="AX542" s="13" t="s">
        <v>80</v>
      </c>
      <c r="AY542" s="253" t="s">
        <v>163</v>
      </c>
    </row>
    <row r="543" s="13" customFormat="1">
      <c r="A543" s="13"/>
      <c r="B543" s="243"/>
      <c r="C543" s="244"/>
      <c r="D543" s="245" t="s">
        <v>173</v>
      </c>
      <c r="E543" s="246" t="s">
        <v>35</v>
      </c>
      <c r="F543" s="247" t="s">
        <v>392</v>
      </c>
      <c r="G543" s="244"/>
      <c r="H543" s="246" t="s">
        <v>35</v>
      </c>
      <c r="I543" s="248"/>
      <c r="J543" s="244"/>
      <c r="K543" s="244"/>
      <c r="L543" s="249"/>
      <c r="M543" s="250"/>
      <c r="N543" s="251"/>
      <c r="O543" s="251"/>
      <c r="P543" s="251"/>
      <c r="Q543" s="251"/>
      <c r="R543" s="251"/>
      <c r="S543" s="251"/>
      <c r="T543" s="252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53" t="s">
        <v>173</v>
      </c>
      <c r="AU543" s="253" t="s">
        <v>88</v>
      </c>
      <c r="AV543" s="13" t="s">
        <v>23</v>
      </c>
      <c r="AW543" s="13" t="s">
        <v>175</v>
      </c>
      <c r="AX543" s="13" t="s">
        <v>80</v>
      </c>
      <c r="AY543" s="253" t="s">
        <v>163</v>
      </c>
    </row>
    <row r="544" s="14" customFormat="1">
      <c r="A544" s="14"/>
      <c r="B544" s="254"/>
      <c r="C544" s="255"/>
      <c r="D544" s="245" t="s">
        <v>173</v>
      </c>
      <c r="E544" s="256" t="s">
        <v>35</v>
      </c>
      <c r="F544" s="257" t="s">
        <v>393</v>
      </c>
      <c r="G544" s="255"/>
      <c r="H544" s="258">
        <v>-23.98968</v>
      </c>
      <c r="I544" s="259"/>
      <c r="J544" s="255"/>
      <c r="K544" s="255"/>
      <c r="L544" s="260"/>
      <c r="M544" s="261"/>
      <c r="N544" s="262"/>
      <c r="O544" s="262"/>
      <c r="P544" s="262"/>
      <c r="Q544" s="262"/>
      <c r="R544" s="262"/>
      <c r="S544" s="262"/>
      <c r="T544" s="263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4" t="s">
        <v>173</v>
      </c>
      <c r="AU544" s="264" t="s">
        <v>88</v>
      </c>
      <c r="AV544" s="14" t="s">
        <v>88</v>
      </c>
      <c r="AW544" s="14" t="s">
        <v>175</v>
      </c>
      <c r="AX544" s="14" t="s">
        <v>80</v>
      </c>
      <c r="AY544" s="264" t="s">
        <v>163</v>
      </c>
    </row>
    <row r="545" s="14" customFormat="1">
      <c r="A545" s="14"/>
      <c r="B545" s="254"/>
      <c r="C545" s="255"/>
      <c r="D545" s="245" t="s">
        <v>173</v>
      </c>
      <c r="E545" s="256" t="s">
        <v>35</v>
      </c>
      <c r="F545" s="257" t="s">
        <v>394</v>
      </c>
      <c r="G545" s="255"/>
      <c r="H545" s="258">
        <v>-10.904400000000001</v>
      </c>
      <c r="I545" s="259"/>
      <c r="J545" s="255"/>
      <c r="K545" s="255"/>
      <c r="L545" s="260"/>
      <c r="M545" s="261"/>
      <c r="N545" s="262"/>
      <c r="O545" s="262"/>
      <c r="P545" s="262"/>
      <c r="Q545" s="262"/>
      <c r="R545" s="262"/>
      <c r="S545" s="262"/>
      <c r="T545" s="263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64" t="s">
        <v>173</v>
      </c>
      <c r="AU545" s="264" t="s">
        <v>88</v>
      </c>
      <c r="AV545" s="14" t="s">
        <v>88</v>
      </c>
      <c r="AW545" s="14" t="s">
        <v>175</v>
      </c>
      <c r="AX545" s="14" t="s">
        <v>80</v>
      </c>
      <c r="AY545" s="264" t="s">
        <v>163</v>
      </c>
    </row>
    <row r="546" s="14" customFormat="1">
      <c r="A546" s="14"/>
      <c r="B546" s="254"/>
      <c r="C546" s="255"/>
      <c r="D546" s="245" t="s">
        <v>173</v>
      </c>
      <c r="E546" s="256" t="s">
        <v>35</v>
      </c>
      <c r="F546" s="257" t="s">
        <v>395</v>
      </c>
      <c r="G546" s="255"/>
      <c r="H546" s="258">
        <v>-2.1808800000000002</v>
      </c>
      <c r="I546" s="259"/>
      <c r="J546" s="255"/>
      <c r="K546" s="255"/>
      <c r="L546" s="260"/>
      <c r="M546" s="261"/>
      <c r="N546" s="262"/>
      <c r="O546" s="262"/>
      <c r="P546" s="262"/>
      <c r="Q546" s="262"/>
      <c r="R546" s="262"/>
      <c r="S546" s="262"/>
      <c r="T546" s="263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4" t="s">
        <v>173</v>
      </c>
      <c r="AU546" s="264" t="s">
        <v>88</v>
      </c>
      <c r="AV546" s="14" t="s">
        <v>88</v>
      </c>
      <c r="AW546" s="14" t="s">
        <v>175</v>
      </c>
      <c r="AX546" s="14" t="s">
        <v>80</v>
      </c>
      <c r="AY546" s="264" t="s">
        <v>163</v>
      </c>
    </row>
    <row r="547" s="14" customFormat="1">
      <c r="A547" s="14"/>
      <c r="B547" s="254"/>
      <c r="C547" s="255"/>
      <c r="D547" s="245" t="s">
        <v>173</v>
      </c>
      <c r="E547" s="256" t="s">
        <v>35</v>
      </c>
      <c r="F547" s="257" t="s">
        <v>396</v>
      </c>
      <c r="G547" s="255"/>
      <c r="H547" s="258">
        <v>-3.0575999999999999</v>
      </c>
      <c r="I547" s="259"/>
      <c r="J547" s="255"/>
      <c r="K547" s="255"/>
      <c r="L547" s="260"/>
      <c r="M547" s="261"/>
      <c r="N547" s="262"/>
      <c r="O547" s="262"/>
      <c r="P547" s="262"/>
      <c r="Q547" s="262"/>
      <c r="R547" s="262"/>
      <c r="S547" s="262"/>
      <c r="T547" s="263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4" t="s">
        <v>173</v>
      </c>
      <c r="AU547" s="264" t="s">
        <v>88</v>
      </c>
      <c r="AV547" s="14" t="s">
        <v>88</v>
      </c>
      <c r="AW547" s="14" t="s">
        <v>175</v>
      </c>
      <c r="AX547" s="14" t="s">
        <v>80</v>
      </c>
      <c r="AY547" s="264" t="s">
        <v>163</v>
      </c>
    </row>
    <row r="548" s="14" customFormat="1">
      <c r="A548" s="14"/>
      <c r="B548" s="254"/>
      <c r="C548" s="255"/>
      <c r="D548" s="245" t="s">
        <v>173</v>
      </c>
      <c r="E548" s="256" t="s">
        <v>35</v>
      </c>
      <c r="F548" s="257" t="s">
        <v>397</v>
      </c>
      <c r="G548" s="255"/>
      <c r="H548" s="258">
        <v>-8.4084000000000003</v>
      </c>
      <c r="I548" s="259"/>
      <c r="J548" s="255"/>
      <c r="K548" s="255"/>
      <c r="L548" s="260"/>
      <c r="M548" s="261"/>
      <c r="N548" s="262"/>
      <c r="O548" s="262"/>
      <c r="P548" s="262"/>
      <c r="Q548" s="262"/>
      <c r="R548" s="262"/>
      <c r="S548" s="262"/>
      <c r="T548" s="263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4" t="s">
        <v>173</v>
      </c>
      <c r="AU548" s="264" t="s">
        <v>88</v>
      </c>
      <c r="AV548" s="14" t="s">
        <v>88</v>
      </c>
      <c r="AW548" s="14" t="s">
        <v>175</v>
      </c>
      <c r="AX548" s="14" t="s">
        <v>80</v>
      </c>
      <c r="AY548" s="264" t="s">
        <v>163</v>
      </c>
    </row>
    <row r="549" s="13" customFormat="1">
      <c r="A549" s="13"/>
      <c r="B549" s="243"/>
      <c r="C549" s="244"/>
      <c r="D549" s="245" t="s">
        <v>173</v>
      </c>
      <c r="E549" s="246" t="s">
        <v>35</v>
      </c>
      <c r="F549" s="247" t="s">
        <v>708</v>
      </c>
      <c r="G549" s="244"/>
      <c r="H549" s="246" t="s">
        <v>35</v>
      </c>
      <c r="I549" s="248"/>
      <c r="J549" s="244"/>
      <c r="K549" s="244"/>
      <c r="L549" s="249"/>
      <c r="M549" s="250"/>
      <c r="N549" s="251"/>
      <c r="O549" s="251"/>
      <c r="P549" s="251"/>
      <c r="Q549" s="251"/>
      <c r="R549" s="251"/>
      <c r="S549" s="251"/>
      <c r="T549" s="252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3" t="s">
        <v>173</v>
      </c>
      <c r="AU549" s="253" t="s">
        <v>88</v>
      </c>
      <c r="AV549" s="13" t="s">
        <v>23</v>
      </c>
      <c r="AW549" s="13" t="s">
        <v>175</v>
      </c>
      <c r="AX549" s="13" t="s">
        <v>80</v>
      </c>
      <c r="AY549" s="253" t="s">
        <v>163</v>
      </c>
    </row>
    <row r="550" s="14" customFormat="1">
      <c r="A550" s="14"/>
      <c r="B550" s="254"/>
      <c r="C550" s="255"/>
      <c r="D550" s="245" t="s">
        <v>173</v>
      </c>
      <c r="E550" s="256" t="s">
        <v>35</v>
      </c>
      <c r="F550" s="257" t="s">
        <v>709</v>
      </c>
      <c r="G550" s="255"/>
      <c r="H550" s="258">
        <v>-41.106000000000002</v>
      </c>
      <c r="I550" s="259"/>
      <c r="J550" s="255"/>
      <c r="K550" s="255"/>
      <c r="L550" s="260"/>
      <c r="M550" s="261"/>
      <c r="N550" s="262"/>
      <c r="O550" s="262"/>
      <c r="P550" s="262"/>
      <c r="Q550" s="262"/>
      <c r="R550" s="262"/>
      <c r="S550" s="262"/>
      <c r="T550" s="263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64" t="s">
        <v>173</v>
      </c>
      <c r="AU550" s="264" t="s">
        <v>88</v>
      </c>
      <c r="AV550" s="14" t="s">
        <v>88</v>
      </c>
      <c r="AW550" s="14" t="s">
        <v>175</v>
      </c>
      <c r="AX550" s="14" t="s">
        <v>80</v>
      </c>
      <c r="AY550" s="264" t="s">
        <v>163</v>
      </c>
    </row>
    <row r="551" s="13" customFormat="1">
      <c r="A551" s="13"/>
      <c r="B551" s="243"/>
      <c r="C551" s="244"/>
      <c r="D551" s="245" t="s">
        <v>173</v>
      </c>
      <c r="E551" s="246" t="s">
        <v>35</v>
      </c>
      <c r="F551" s="247" t="s">
        <v>710</v>
      </c>
      <c r="G551" s="244"/>
      <c r="H551" s="246" t="s">
        <v>35</v>
      </c>
      <c r="I551" s="248"/>
      <c r="J551" s="244"/>
      <c r="K551" s="244"/>
      <c r="L551" s="249"/>
      <c r="M551" s="250"/>
      <c r="N551" s="251"/>
      <c r="O551" s="251"/>
      <c r="P551" s="251"/>
      <c r="Q551" s="251"/>
      <c r="R551" s="251"/>
      <c r="S551" s="251"/>
      <c r="T551" s="252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3" t="s">
        <v>173</v>
      </c>
      <c r="AU551" s="253" t="s">
        <v>88</v>
      </c>
      <c r="AV551" s="13" t="s">
        <v>23</v>
      </c>
      <c r="AW551" s="13" t="s">
        <v>175</v>
      </c>
      <c r="AX551" s="13" t="s">
        <v>80</v>
      </c>
      <c r="AY551" s="253" t="s">
        <v>163</v>
      </c>
    </row>
    <row r="552" s="14" customFormat="1">
      <c r="A552" s="14"/>
      <c r="B552" s="254"/>
      <c r="C552" s="255"/>
      <c r="D552" s="245" t="s">
        <v>173</v>
      </c>
      <c r="E552" s="256" t="s">
        <v>35</v>
      </c>
      <c r="F552" s="257" t="s">
        <v>299</v>
      </c>
      <c r="G552" s="255"/>
      <c r="H552" s="258">
        <v>1.0904400000000001</v>
      </c>
      <c r="I552" s="259"/>
      <c r="J552" s="255"/>
      <c r="K552" s="255"/>
      <c r="L552" s="260"/>
      <c r="M552" s="261"/>
      <c r="N552" s="262"/>
      <c r="O552" s="262"/>
      <c r="P552" s="262"/>
      <c r="Q552" s="262"/>
      <c r="R552" s="262"/>
      <c r="S552" s="262"/>
      <c r="T552" s="263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64" t="s">
        <v>173</v>
      </c>
      <c r="AU552" s="264" t="s">
        <v>88</v>
      </c>
      <c r="AV552" s="14" t="s">
        <v>88</v>
      </c>
      <c r="AW552" s="14" t="s">
        <v>175</v>
      </c>
      <c r="AX552" s="14" t="s">
        <v>80</v>
      </c>
      <c r="AY552" s="264" t="s">
        <v>163</v>
      </c>
    </row>
    <row r="553" s="15" customFormat="1">
      <c r="A553" s="15"/>
      <c r="B553" s="265"/>
      <c r="C553" s="266"/>
      <c r="D553" s="245" t="s">
        <v>173</v>
      </c>
      <c r="E553" s="267" t="s">
        <v>35</v>
      </c>
      <c r="F553" s="268" t="s">
        <v>183</v>
      </c>
      <c r="G553" s="266"/>
      <c r="H553" s="269">
        <v>368.20848000000001</v>
      </c>
      <c r="I553" s="270"/>
      <c r="J553" s="266"/>
      <c r="K553" s="266"/>
      <c r="L553" s="271"/>
      <c r="M553" s="272"/>
      <c r="N553" s="273"/>
      <c r="O553" s="273"/>
      <c r="P553" s="273"/>
      <c r="Q553" s="273"/>
      <c r="R553" s="273"/>
      <c r="S553" s="273"/>
      <c r="T553" s="274"/>
      <c r="U553" s="15"/>
      <c r="V553" s="15"/>
      <c r="W553" s="15"/>
      <c r="X553" s="15"/>
      <c r="Y553" s="15"/>
      <c r="Z553" s="15"/>
      <c r="AA553" s="15"/>
      <c r="AB553" s="15"/>
      <c r="AC553" s="15"/>
      <c r="AD553" s="15"/>
      <c r="AE553" s="15"/>
      <c r="AT553" s="275" t="s">
        <v>173</v>
      </c>
      <c r="AU553" s="275" t="s">
        <v>88</v>
      </c>
      <c r="AV553" s="15" t="s">
        <v>171</v>
      </c>
      <c r="AW553" s="15" t="s">
        <v>175</v>
      </c>
      <c r="AX553" s="15" t="s">
        <v>23</v>
      </c>
      <c r="AY553" s="275" t="s">
        <v>163</v>
      </c>
    </row>
    <row r="554" s="2" customFormat="1" ht="48" customHeight="1">
      <c r="A554" s="41"/>
      <c r="B554" s="42"/>
      <c r="C554" s="230" t="s">
        <v>711</v>
      </c>
      <c r="D554" s="230" t="s">
        <v>166</v>
      </c>
      <c r="E554" s="231" t="s">
        <v>712</v>
      </c>
      <c r="F554" s="232" t="s">
        <v>713</v>
      </c>
      <c r="G554" s="233" t="s">
        <v>169</v>
      </c>
      <c r="H554" s="234">
        <v>41.106000000000002</v>
      </c>
      <c r="I554" s="235"/>
      <c r="J554" s="236">
        <f>ROUND(I554*H554,2)</f>
        <v>0</v>
      </c>
      <c r="K554" s="232" t="s">
        <v>170</v>
      </c>
      <c r="L554" s="47"/>
      <c r="M554" s="237" t="s">
        <v>35</v>
      </c>
      <c r="N554" s="238" t="s">
        <v>51</v>
      </c>
      <c r="O554" s="87"/>
      <c r="P554" s="239">
        <f>O554*H554</f>
        <v>0</v>
      </c>
      <c r="Q554" s="239">
        <v>0.01383</v>
      </c>
      <c r="R554" s="239">
        <f>Q554*H554</f>
        <v>0.56849598000000001</v>
      </c>
      <c r="S554" s="239">
        <v>0</v>
      </c>
      <c r="T554" s="240">
        <f>S554*H554</f>
        <v>0</v>
      </c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R554" s="241" t="s">
        <v>275</v>
      </c>
      <c r="AT554" s="241" t="s">
        <v>166</v>
      </c>
      <c r="AU554" s="241" t="s">
        <v>88</v>
      </c>
      <c r="AY554" s="19" t="s">
        <v>163</v>
      </c>
      <c r="BE554" s="242">
        <f>IF(N554="základní",J554,0)</f>
        <v>0</v>
      </c>
      <c r="BF554" s="242">
        <f>IF(N554="snížená",J554,0)</f>
        <v>0</v>
      </c>
      <c r="BG554" s="242">
        <f>IF(N554="zákl. přenesená",J554,0)</f>
        <v>0</v>
      </c>
      <c r="BH554" s="242">
        <f>IF(N554="sníž. přenesená",J554,0)</f>
        <v>0</v>
      </c>
      <c r="BI554" s="242">
        <f>IF(N554="nulová",J554,0)</f>
        <v>0</v>
      </c>
      <c r="BJ554" s="19" t="s">
        <v>23</v>
      </c>
      <c r="BK554" s="242">
        <f>ROUND(I554*H554,2)</f>
        <v>0</v>
      </c>
      <c r="BL554" s="19" t="s">
        <v>275</v>
      </c>
      <c r="BM554" s="241" t="s">
        <v>714</v>
      </c>
    </row>
    <row r="555" s="13" customFormat="1">
      <c r="A555" s="13"/>
      <c r="B555" s="243"/>
      <c r="C555" s="244"/>
      <c r="D555" s="245" t="s">
        <v>173</v>
      </c>
      <c r="E555" s="246" t="s">
        <v>35</v>
      </c>
      <c r="F555" s="247" t="s">
        <v>386</v>
      </c>
      <c r="G555" s="244"/>
      <c r="H555" s="246" t="s">
        <v>35</v>
      </c>
      <c r="I555" s="248"/>
      <c r="J555" s="244"/>
      <c r="K555" s="244"/>
      <c r="L555" s="249"/>
      <c r="M555" s="250"/>
      <c r="N555" s="251"/>
      <c r="O555" s="251"/>
      <c r="P555" s="251"/>
      <c r="Q555" s="251"/>
      <c r="R555" s="251"/>
      <c r="S555" s="251"/>
      <c r="T555" s="252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3" t="s">
        <v>173</v>
      </c>
      <c r="AU555" s="253" t="s">
        <v>88</v>
      </c>
      <c r="AV555" s="13" t="s">
        <v>23</v>
      </c>
      <c r="AW555" s="13" t="s">
        <v>175</v>
      </c>
      <c r="AX555" s="13" t="s">
        <v>80</v>
      </c>
      <c r="AY555" s="253" t="s">
        <v>163</v>
      </c>
    </row>
    <row r="556" s="14" customFormat="1">
      <c r="A556" s="14"/>
      <c r="B556" s="254"/>
      <c r="C556" s="255"/>
      <c r="D556" s="245" t="s">
        <v>173</v>
      </c>
      <c r="E556" s="256" t="s">
        <v>35</v>
      </c>
      <c r="F556" s="257" t="s">
        <v>715</v>
      </c>
      <c r="G556" s="255"/>
      <c r="H556" s="258">
        <v>48.75</v>
      </c>
      <c r="I556" s="259"/>
      <c r="J556" s="255"/>
      <c r="K556" s="255"/>
      <c r="L556" s="260"/>
      <c r="M556" s="261"/>
      <c r="N556" s="262"/>
      <c r="O556" s="262"/>
      <c r="P556" s="262"/>
      <c r="Q556" s="262"/>
      <c r="R556" s="262"/>
      <c r="S556" s="262"/>
      <c r="T556" s="263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4" t="s">
        <v>173</v>
      </c>
      <c r="AU556" s="264" t="s">
        <v>88</v>
      </c>
      <c r="AV556" s="14" t="s">
        <v>88</v>
      </c>
      <c r="AW556" s="14" t="s">
        <v>175</v>
      </c>
      <c r="AX556" s="14" t="s">
        <v>80</v>
      </c>
      <c r="AY556" s="264" t="s">
        <v>163</v>
      </c>
    </row>
    <row r="557" s="13" customFormat="1">
      <c r="A557" s="13"/>
      <c r="B557" s="243"/>
      <c r="C557" s="244"/>
      <c r="D557" s="245" t="s">
        <v>173</v>
      </c>
      <c r="E557" s="246" t="s">
        <v>35</v>
      </c>
      <c r="F557" s="247" t="s">
        <v>391</v>
      </c>
      <c r="G557" s="244"/>
      <c r="H557" s="246" t="s">
        <v>35</v>
      </c>
      <c r="I557" s="248"/>
      <c r="J557" s="244"/>
      <c r="K557" s="244"/>
      <c r="L557" s="249"/>
      <c r="M557" s="250"/>
      <c r="N557" s="251"/>
      <c r="O557" s="251"/>
      <c r="P557" s="251"/>
      <c r="Q557" s="251"/>
      <c r="R557" s="251"/>
      <c r="S557" s="251"/>
      <c r="T557" s="252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53" t="s">
        <v>173</v>
      </c>
      <c r="AU557" s="253" t="s">
        <v>88</v>
      </c>
      <c r="AV557" s="13" t="s">
        <v>23</v>
      </c>
      <c r="AW557" s="13" t="s">
        <v>175</v>
      </c>
      <c r="AX557" s="13" t="s">
        <v>80</v>
      </c>
      <c r="AY557" s="253" t="s">
        <v>163</v>
      </c>
    </row>
    <row r="558" s="13" customFormat="1">
      <c r="A558" s="13"/>
      <c r="B558" s="243"/>
      <c r="C558" s="244"/>
      <c r="D558" s="245" t="s">
        <v>173</v>
      </c>
      <c r="E558" s="246" t="s">
        <v>35</v>
      </c>
      <c r="F558" s="247" t="s">
        <v>392</v>
      </c>
      <c r="G558" s="244"/>
      <c r="H558" s="246" t="s">
        <v>35</v>
      </c>
      <c r="I558" s="248"/>
      <c r="J558" s="244"/>
      <c r="K558" s="244"/>
      <c r="L558" s="249"/>
      <c r="M558" s="250"/>
      <c r="N558" s="251"/>
      <c r="O558" s="251"/>
      <c r="P558" s="251"/>
      <c r="Q558" s="251"/>
      <c r="R558" s="251"/>
      <c r="S558" s="251"/>
      <c r="T558" s="252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3" t="s">
        <v>173</v>
      </c>
      <c r="AU558" s="253" t="s">
        <v>88</v>
      </c>
      <c r="AV558" s="13" t="s">
        <v>23</v>
      </c>
      <c r="AW558" s="13" t="s">
        <v>175</v>
      </c>
      <c r="AX558" s="13" t="s">
        <v>80</v>
      </c>
      <c r="AY558" s="253" t="s">
        <v>163</v>
      </c>
    </row>
    <row r="559" s="14" customFormat="1">
      <c r="A559" s="14"/>
      <c r="B559" s="254"/>
      <c r="C559" s="255"/>
      <c r="D559" s="245" t="s">
        <v>173</v>
      </c>
      <c r="E559" s="256" t="s">
        <v>35</v>
      </c>
      <c r="F559" s="257" t="s">
        <v>716</v>
      </c>
      <c r="G559" s="255"/>
      <c r="H559" s="258">
        <v>-7.6440000000000001</v>
      </c>
      <c r="I559" s="259"/>
      <c r="J559" s="255"/>
      <c r="K559" s="255"/>
      <c r="L559" s="260"/>
      <c r="M559" s="261"/>
      <c r="N559" s="262"/>
      <c r="O559" s="262"/>
      <c r="P559" s="262"/>
      <c r="Q559" s="262"/>
      <c r="R559" s="262"/>
      <c r="S559" s="262"/>
      <c r="T559" s="263"/>
      <c r="U559" s="14"/>
      <c r="V559" s="14"/>
      <c r="W559" s="14"/>
      <c r="X559" s="14"/>
      <c r="Y559" s="14"/>
      <c r="Z559" s="14"/>
      <c r="AA559" s="14"/>
      <c r="AB559" s="14"/>
      <c r="AC559" s="14"/>
      <c r="AD559" s="14"/>
      <c r="AE559" s="14"/>
      <c r="AT559" s="264" t="s">
        <v>173</v>
      </c>
      <c r="AU559" s="264" t="s">
        <v>88</v>
      </c>
      <c r="AV559" s="14" t="s">
        <v>88</v>
      </c>
      <c r="AW559" s="14" t="s">
        <v>175</v>
      </c>
      <c r="AX559" s="14" t="s">
        <v>80</v>
      </c>
      <c r="AY559" s="264" t="s">
        <v>163</v>
      </c>
    </row>
    <row r="560" s="15" customFormat="1">
      <c r="A560" s="15"/>
      <c r="B560" s="265"/>
      <c r="C560" s="266"/>
      <c r="D560" s="245" t="s">
        <v>173</v>
      </c>
      <c r="E560" s="267" t="s">
        <v>35</v>
      </c>
      <c r="F560" s="268" t="s">
        <v>183</v>
      </c>
      <c r="G560" s="266"/>
      <c r="H560" s="269">
        <v>41.106000000000002</v>
      </c>
      <c r="I560" s="270"/>
      <c r="J560" s="266"/>
      <c r="K560" s="266"/>
      <c r="L560" s="271"/>
      <c r="M560" s="272"/>
      <c r="N560" s="273"/>
      <c r="O560" s="273"/>
      <c r="P560" s="273"/>
      <c r="Q560" s="273"/>
      <c r="R560" s="273"/>
      <c r="S560" s="273"/>
      <c r="T560" s="274"/>
      <c r="U560" s="15"/>
      <c r="V560" s="15"/>
      <c r="W560" s="15"/>
      <c r="X560" s="15"/>
      <c r="Y560" s="15"/>
      <c r="Z560" s="15"/>
      <c r="AA560" s="15"/>
      <c r="AB560" s="15"/>
      <c r="AC560" s="15"/>
      <c r="AD560" s="15"/>
      <c r="AE560" s="15"/>
      <c r="AT560" s="275" t="s">
        <v>173</v>
      </c>
      <c r="AU560" s="275" t="s">
        <v>88</v>
      </c>
      <c r="AV560" s="15" t="s">
        <v>171</v>
      </c>
      <c r="AW560" s="15" t="s">
        <v>175</v>
      </c>
      <c r="AX560" s="15" t="s">
        <v>23</v>
      </c>
      <c r="AY560" s="275" t="s">
        <v>163</v>
      </c>
    </row>
    <row r="561" s="2" customFormat="1" ht="36" customHeight="1">
      <c r="A561" s="41"/>
      <c r="B561" s="42"/>
      <c r="C561" s="230" t="s">
        <v>717</v>
      </c>
      <c r="D561" s="230" t="s">
        <v>166</v>
      </c>
      <c r="E561" s="231" t="s">
        <v>718</v>
      </c>
      <c r="F561" s="232" t="s">
        <v>719</v>
      </c>
      <c r="G561" s="233" t="s">
        <v>169</v>
      </c>
      <c r="H561" s="234">
        <v>409.31400000000002</v>
      </c>
      <c r="I561" s="235"/>
      <c r="J561" s="236">
        <f>ROUND(I561*H561,2)</f>
        <v>0</v>
      </c>
      <c r="K561" s="232" t="s">
        <v>170</v>
      </c>
      <c r="L561" s="47"/>
      <c r="M561" s="237" t="s">
        <v>35</v>
      </c>
      <c r="N561" s="238" t="s">
        <v>51</v>
      </c>
      <c r="O561" s="87"/>
      <c r="P561" s="239">
        <f>O561*H561</f>
        <v>0</v>
      </c>
      <c r="Q561" s="239">
        <v>0.00010000000000000001</v>
      </c>
      <c r="R561" s="239">
        <f>Q561*H561</f>
        <v>0.040931400000000007</v>
      </c>
      <c r="S561" s="239">
        <v>0</v>
      </c>
      <c r="T561" s="240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41" t="s">
        <v>275</v>
      </c>
      <c r="AT561" s="241" t="s">
        <v>166</v>
      </c>
      <c r="AU561" s="241" t="s">
        <v>88</v>
      </c>
      <c r="AY561" s="19" t="s">
        <v>163</v>
      </c>
      <c r="BE561" s="242">
        <f>IF(N561="základní",J561,0)</f>
        <v>0</v>
      </c>
      <c r="BF561" s="242">
        <f>IF(N561="snížená",J561,0)</f>
        <v>0</v>
      </c>
      <c r="BG561" s="242">
        <f>IF(N561="zákl. přenesená",J561,0)</f>
        <v>0</v>
      </c>
      <c r="BH561" s="242">
        <f>IF(N561="sníž. přenesená",J561,0)</f>
        <v>0</v>
      </c>
      <c r="BI561" s="242">
        <f>IF(N561="nulová",J561,0)</f>
        <v>0</v>
      </c>
      <c r="BJ561" s="19" t="s">
        <v>23</v>
      </c>
      <c r="BK561" s="242">
        <f>ROUND(I561*H561,2)</f>
        <v>0</v>
      </c>
      <c r="BL561" s="19" t="s">
        <v>275</v>
      </c>
      <c r="BM561" s="241" t="s">
        <v>720</v>
      </c>
    </row>
    <row r="562" s="13" customFormat="1">
      <c r="A562" s="13"/>
      <c r="B562" s="243"/>
      <c r="C562" s="244"/>
      <c r="D562" s="245" t="s">
        <v>173</v>
      </c>
      <c r="E562" s="246" t="s">
        <v>35</v>
      </c>
      <c r="F562" s="247" t="s">
        <v>721</v>
      </c>
      <c r="G562" s="244"/>
      <c r="H562" s="246" t="s">
        <v>35</v>
      </c>
      <c r="I562" s="248"/>
      <c r="J562" s="244"/>
      <c r="K562" s="244"/>
      <c r="L562" s="249"/>
      <c r="M562" s="250"/>
      <c r="N562" s="251"/>
      <c r="O562" s="251"/>
      <c r="P562" s="251"/>
      <c r="Q562" s="251"/>
      <c r="R562" s="251"/>
      <c r="S562" s="251"/>
      <c r="T562" s="252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3" t="s">
        <v>173</v>
      </c>
      <c r="AU562" s="253" t="s">
        <v>88</v>
      </c>
      <c r="AV562" s="13" t="s">
        <v>23</v>
      </c>
      <c r="AW562" s="13" t="s">
        <v>175</v>
      </c>
      <c r="AX562" s="13" t="s">
        <v>80</v>
      </c>
      <c r="AY562" s="253" t="s">
        <v>163</v>
      </c>
    </row>
    <row r="563" s="14" customFormat="1">
      <c r="A563" s="14"/>
      <c r="B563" s="254"/>
      <c r="C563" s="255"/>
      <c r="D563" s="245" t="s">
        <v>173</v>
      </c>
      <c r="E563" s="256" t="s">
        <v>35</v>
      </c>
      <c r="F563" s="257" t="s">
        <v>722</v>
      </c>
      <c r="G563" s="255"/>
      <c r="H563" s="258">
        <v>409.31400000000002</v>
      </c>
      <c r="I563" s="259"/>
      <c r="J563" s="255"/>
      <c r="K563" s="255"/>
      <c r="L563" s="260"/>
      <c r="M563" s="261"/>
      <c r="N563" s="262"/>
      <c r="O563" s="262"/>
      <c r="P563" s="262"/>
      <c r="Q563" s="262"/>
      <c r="R563" s="262"/>
      <c r="S563" s="262"/>
      <c r="T563" s="263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64" t="s">
        <v>173</v>
      </c>
      <c r="AU563" s="264" t="s">
        <v>88</v>
      </c>
      <c r="AV563" s="14" t="s">
        <v>88</v>
      </c>
      <c r="AW563" s="14" t="s">
        <v>175</v>
      </c>
      <c r="AX563" s="14" t="s">
        <v>80</v>
      </c>
      <c r="AY563" s="264" t="s">
        <v>163</v>
      </c>
    </row>
    <row r="564" s="15" customFormat="1">
      <c r="A564" s="15"/>
      <c r="B564" s="265"/>
      <c r="C564" s="266"/>
      <c r="D564" s="245" t="s">
        <v>173</v>
      </c>
      <c r="E564" s="267" t="s">
        <v>35</v>
      </c>
      <c r="F564" s="268" t="s">
        <v>183</v>
      </c>
      <c r="G564" s="266"/>
      <c r="H564" s="269">
        <v>409.31400000000002</v>
      </c>
      <c r="I564" s="270"/>
      <c r="J564" s="266"/>
      <c r="K564" s="266"/>
      <c r="L564" s="271"/>
      <c r="M564" s="272"/>
      <c r="N564" s="273"/>
      <c r="O564" s="273"/>
      <c r="P564" s="273"/>
      <c r="Q564" s="273"/>
      <c r="R564" s="273"/>
      <c r="S564" s="273"/>
      <c r="T564" s="274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75" t="s">
        <v>173</v>
      </c>
      <c r="AU564" s="275" t="s">
        <v>88</v>
      </c>
      <c r="AV564" s="15" t="s">
        <v>171</v>
      </c>
      <c r="AW564" s="15" t="s">
        <v>175</v>
      </c>
      <c r="AX564" s="15" t="s">
        <v>23</v>
      </c>
      <c r="AY564" s="275" t="s">
        <v>163</v>
      </c>
    </row>
    <row r="565" s="2" customFormat="1" ht="36" customHeight="1">
      <c r="A565" s="41"/>
      <c r="B565" s="42"/>
      <c r="C565" s="230" t="s">
        <v>723</v>
      </c>
      <c r="D565" s="230" t="s">
        <v>166</v>
      </c>
      <c r="E565" s="231" t="s">
        <v>724</v>
      </c>
      <c r="F565" s="232" t="s">
        <v>725</v>
      </c>
      <c r="G565" s="233" t="s">
        <v>169</v>
      </c>
      <c r="H565" s="234">
        <v>499.48200000000003</v>
      </c>
      <c r="I565" s="235"/>
      <c r="J565" s="236">
        <f>ROUND(I565*H565,2)</f>
        <v>0</v>
      </c>
      <c r="K565" s="232" t="s">
        <v>170</v>
      </c>
      <c r="L565" s="47"/>
      <c r="M565" s="237" t="s">
        <v>35</v>
      </c>
      <c r="N565" s="238" t="s">
        <v>51</v>
      </c>
      <c r="O565" s="87"/>
      <c r="P565" s="239">
        <f>O565*H565</f>
        <v>0</v>
      </c>
      <c r="Q565" s="239">
        <v>0</v>
      </c>
      <c r="R565" s="239">
        <f>Q565*H565</f>
        <v>0</v>
      </c>
      <c r="S565" s="239">
        <v>0</v>
      </c>
      <c r="T565" s="240">
        <f>S565*H565</f>
        <v>0</v>
      </c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R565" s="241" t="s">
        <v>275</v>
      </c>
      <c r="AT565" s="241" t="s">
        <v>166</v>
      </c>
      <c r="AU565" s="241" t="s">
        <v>88</v>
      </c>
      <c r="AY565" s="19" t="s">
        <v>163</v>
      </c>
      <c r="BE565" s="242">
        <f>IF(N565="základní",J565,0)</f>
        <v>0</v>
      </c>
      <c r="BF565" s="242">
        <f>IF(N565="snížená",J565,0)</f>
        <v>0</v>
      </c>
      <c r="BG565" s="242">
        <f>IF(N565="zákl. přenesená",J565,0)</f>
        <v>0</v>
      </c>
      <c r="BH565" s="242">
        <f>IF(N565="sníž. přenesená",J565,0)</f>
        <v>0</v>
      </c>
      <c r="BI565" s="242">
        <f>IF(N565="nulová",J565,0)</f>
        <v>0</v>
      </c>
      <c r="BJ565" s="19" t="s">
        <v>23</v>
      </c>
      <c r="BK565" s="242">
        <f>ROUND(I565*H565,2)</f>
        <v>0</v>
      </c>
      <c r="BL565" s="19" t="s">
        <v>275</v>
      </c>
      <c r="BM565" s="241" t="s">
        <v>726</v>
      </c>
    </row>
    <row r="566" s="13" customFormat="1">
      <c r="A566" s="13"/>
      <c r="B566" s="243"/>
      <c r="C566" s="244"/>
      <c r="D566" s="245" t="s">
        <v>173</v>
      </c>
      <c r="E566" s="246" t="s">
        <v>35</v>
      </c>
      <c r="F566" s="247" t="s">
        <v>727</v>
      </c>
      <c r="G566" s="244"/>
      <c r="H566" s="246" t="s">
        <v>35</v>
      </c>
      <c r="I566" s="248"/>
      <c r="J566" s="244"/>
      <c r="K566" s="244"/>
      <c r="L566" s="249"/>
      <c r="M566" s="250"/>
      <c r="N566" s="251"/>
      <c r="O566" s="251"/>
      <c r="P566" s="251"/>
      <c r="Q566" s="251"/>
      <c r="R566" s="251"/>
      <c r="S566" s="251"/>
      <c r="T566" s="252"/>
      <c r="U566" s="13"/>
      <c r="V566" s="13"/>
      <c r="W566" s="13"/>
      <c r="X566" s="13"/>
      <c r="Y566" s="13"/>
      <c r="Z566" s="13"/>
      <c r="AA566" s="13"/>
      <c r="AB566" s="13"/>
      <c r="AC566" s="13"/>
      <c r="AD566" s="13"/>
      <c r="AE566" s="13"/>
      <c r="AT566" s="253" t="s">
        <v>173</v>
      </c>
      <c r="AU566" s="253" t="s">
        <v>88</v>
      </c>
      <c r="AV566" s="13" t="s">
        <v>23</v>
      </c>
      <c r="AW566" s="13" t="s">
        <v>175</v>
      </c>
      <c r="AX566" s="13" t="s">
        <v>80</v>
      </c>
      <c r="AY566" s="253" t="s">
        <v>163</v>
      </c>
    </row>
    <row r="567" s="14" customFormat="1">
      <c r="A567" s="14"/>
      <c r="B567" s="254"/>
      <c r="C567" s="255"/>
      <c r="D567" s="245" t="s">
        <v>173</v>
      </c>
      <c r="E567" s="256" t="s">
        <v>35</v>
      </c>
      <c r="F567" s="257" t="s">
        <v>728</v>
      </c>
      <c r="G567" s="255"/>
      <c r="H567" s="258">
        <v>409.31400000000002</v>
      </c>
      <c r="I567" s="259"/>
      <c r="J567" s="255"/>
      <c r="K567" s="255"/>
      <c r="L567" s="260"/>
      <c r="M567" s="261"/>
      <c r="N567" s="262"/>
      <c r="O567" s="262"/>
      <c r="P567" s="262"/>
      <c r="Q567" s="262"/>
      <c r="R567" s="262"/>
      <c r="S567" s="262"/>
      <c r="T567" s="263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64" t="s">
        <v>173</v>
      </c>
      <c r="AU567" s="264" t="s">
        <v>88</v>
      </c>
      <c r="AV567" s="14" t="s">
        <v>88</v>
      </c>
      <c r="AW567" s="14" t="s">
        <v>175</v>
      </c>
      <c r="AX567" s="14" t="s">
        <v>80</v>
      </c>
      <c r="AY567" s="264" t="s">
        <v>163</v>
      </c>
    </row>
    <row r="568" s="13" customFormat="1">
      <c r="A568" s="13"/>
      <c r="B568" s="243"/>
      <c r="C568" s="244"/>
      <c r="D568" s="245" t="s">
        <v>173</v>
      </c>
      <c r="E568" s="246" t="s">
        <v>35</v>
      </c>
      <c r="F568" s="247" t="s">
        <v>729</v>
      </c>
      <c r="G568" s="244"/>
      <c r="H568" s="246" t="s">
        <v>35</v>
      </c>
      <c r="I568" s="248"/>
      <c r="J568" s="244"/>
      <c r="K568" s="244"/>
      <c r="L568" s="249"/>
      <c r="M568" s="250"/>
      <c r="N568" s="251"/>
      <c r="O568" s="251"/>
      <c r="P568" s="251"/>
      <c r="Q568" s="251"/>
      <c r="R568" s="251"/>
      <c r="S568" s="251"/>
      <c r="T568" s="252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3" t="s">
        <v>173</v>
      </c>
      <c r="AU568" s="253" t="s">
        <v>88</v>
      </c>
      <c r="AV568" s="13" t="s">
        <v>23</v>
      </c>
      <c r="AW568" s="13" t="s">
        <v>175</v>
      </c>
      <c r="AX568" s="13" t="s">
        <v>80</v>
      </c>
      <c r="AY568" s="253" t="s">
        <v>163</v>
      </c>
    </row>
    <row r="569" s="14" customFormat="1">
      <c r="A569" s="14"/>
      <c r="B569" s="254"/>
      <c r="C569" s="255"/>
      <c r="D569" s="245" t="s">
        <v>173</v>
      </c>
      <c r="E569" s="256" t="s">
        <v>35</v>
      </c>
      <c r="F569" s="257" t="s">
        <v>730</v>
      </c>
      <c r="G569" s="255"/>
      <c r="H569" s="258">
        <v>90.168000000000006</v>
      </c>
      <c r="I569" s="259"/>
      <c r="J569" s="255"/>
      <c r="K569" s="255"/>
      <c r="L569" s="260"/>
      <c r="M569" s="261"/>
      <c r="N569" s="262"/>
      <c r="O569" s="262"/>
      <c r="P569" s="262"/>
      <c r="Q569" s="262"/>
      <c r="R569" s="262"/>
      <c r="S569" s="262"/>
      <c r="T569" s="263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4" t="s">
        <v>173</v>
      </c>
      <c r="AU569" s="264" t="s">
        <v>88</v>
      </c>
      <c r="AV569" s="14" t="s">
        <v>88</v>
      </c>
      <c r="AW569" s="14" t="s">
        <v>175</v>
      </c>
      <c r="AX569" s="14" t="s">
        <v>80</v>
      </c>
      <c r="AY569" s="264" t="s">
        <v>163</v>
      </c>
    </row>
    <row r="570" s="15" customFormat="1">
      <c r="A570" s="15"/>
      <c r="B570" s="265"/>
      <c r="C570" s="266"/>
      <c r="D570" s="245" t="s">
        <v>173</v>
      </c>
      <c r="E570" s="267" t="s">
        <v>35</v>
      </c>
      <c r="F570" s="268" t="s">
        <v>183</v>
      </c>
      <c r="G570" s="266"/>
      <c r="H570" s="269">
        <v>499.48200000000003</v>
      </c>
      <c r="I570" s="270"/>
      <c r="J570" s="266"/>
      <c r="K570" s="266"/>
      <c r="L570" s="271"/>
      <c r="M570" s="272"/>
      <c r="N570" s="273"/>
      <c r="O570" s="273"/>
      <c r="P570" s="273"/>
      <c r="Q570" s="273"/>
      <c r="R570" s="273"/>
      <c r="S570" s="273"/>
      <c r="T570" s="274"/>
      <c r="U570" s="15"/>
      <c r="V570" s="15"/>
      <c r="W570" s="15"/>
      <c r="X570" s="15"/>
      <c r="Y570" s="15"/>
      <c r="Z570" s="15"/>
      <c r="AA570" s="15"/>
      <c r="AB570" s="15"/>
      <c r="AC570" s="15"/>
      <c r="AD570" s="15"/>
      <c r="AE570" s="15"/>
      <c r="AT570" s="275" t="s">
        <v>173</v>
      </c>
      <c r="AU570" s="275" t="s">
        <v>88</v>
      </c>
      <c r="AV570" s="15" t="s">
        <v>171</v>
      </c>
      <c r="AW570" s="15" t="s">
        <v>175</v>
      </c>
      <c r="AX570" s="15" t="s">
        <v>23</v>
      </c>
      <c r="AY570" s="275" t="s">
        <v>163</v>
      </c>
    </row>
    <row r="571" s="2" customFormat="1" ht="16.5" customHeight="1">
      <c r="A571" s="41"/>
      <c r="B571" s="42"/>
      <c r="C571" s="276" t="s">
        <v>731</v>
      </c>
      <c r="D571" s="276" t="s">
        <v>195</v>
      </c>
      <c r="E571" s="277" t="s">
        <v>732</v>
      </c>
      <c r="F571" s="278" t="s">
        <v>733</v>
      </c>
      <c r="G571" s="279" t="s">
        <v>169</v>
      </c>
      <c r="H571" s="280">
        <v>549.42999999999995</v>
      </c>
      <c r="I571" s="281"/>
      <c r="J571" s="282">
        <f>ROUND(I571*H571,2)</f>
        <v>0</v>
      </c>
      <c r="K571" s="278" t="s">
        <v>35</v>
      </c>
      <c r="L571" s="283"/>
      <c r="M571" s="284" t="s">
        <v>35</v>
      </c>
      <c r="N571" s="285" t="s">
        <v>51</v>
      </c>
      <c r="O571" s="87"/>
      <c r="P571" s="239">
        <f>O571*H571</f>
        <v>0</v>
      </c>
      <c r="Q571" s="239">
        <v>0.00017000000000000001</v>
      </c>
      <c r="R571" s="239">
        <f>Q571*H571</f>
        <v>0.093403100000000003</v>
      </c>
      <c r="S571" s="239">
        <v>0</v>
      </c>
      <c r="T571" s="240">
        <f>S571*H571</f>
        <v>0</v>
      </c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R571" s="241" t="s">
        <v>363</v>
      </c>
      <c r="AT571" s="241" t="s">
        <v>195</v>
      </c>
      <c r="AU571" s="241" t="s">
        <v>88</v>
      </c>
      <c r="AY571" s="19" t="s">
        <v>163</v>
      </c>
      <c r="BE571" s="242">
        <f>IF(N571="základní",J571,0)</f>
        <v>0</v>
      </c>
      <c r="BF571" s="242">
        <f>IF(N571="snížená",J571,0)</f>
        <v>0</v>
      </c>
      <c r="BG571" s="242">
        <f>IF(N571="zákl. přenesená",J571,0)</f>
        <v>0</v>
      </c>
      <c r="BH571" s="242">
        <f>IF(N571="sníž. přenesená",J571,0)</f>
        <v>0</v>
      </c>
      <c r="BI571" s="242">
        <f>IF(N571="nulová",J571,0)</f>
        <v>0</v>
      </c>
      <c r="BJ571" s="19" t="s">
        <v>23</v>
      </c>
      <c r="BK571" s="242">
        <f>ROUND(I571*H571,2)</f>
        <v>0</v>
      </c>
      <c r="BL571" s="19" t="s">
        <v>275</v>
      </c>
      <c r="BM571" s="241" t="s">
        <v>734</v>
      </c>
    </row>
    <row r="572" s="13" customFormat="1">
      <c r="A572" s="13"/>
      <c r="B572" s="243"/>
      <c r="C572" s="244"/>
      <c r="D572" s="245" t="s">
        <v>173</v>
      </c>
      <c r="E572" s="246" t="s">
        <v>35</v>
      </c>
      <c r="F572" s="247" t="s">
        <v>380</v>
      </c>
      <c r="G572" s="244"/>
      <c r="H572" s="246" t="s">
        <v>35</v>
      </c>
      <c r="I572" s="248"/>
      <c r="J572" s="244"/>
      <c r="K572" s="244"/>
      <c r="L572" s="249"/>
      <c r="M572" s="250"/>
      <c r="N572" s="251"/>
      <c r="O572" s="251"/>
      <c r="P572" s="251"/>
      <c r="Q572" s="251"/>
      <c r="R572" s="251"/>
      <c r="S572" s="251"/>
      <c r="T572" s="252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53" t="s">
        <v>173</v>
      </c>
      <c r="AU572" s="253" t="s">
        <v>88</v>
      </c>
      <c r="AV572" s="13" t="s">
        <v>23</v>
      </c>
      <c r="AW572" s="13" t="s">
        <v>175</v>
      </c>
      <c r="AX572" s="13" t="s">
        <v>80</v>
      </c>
      <c r="AY572" s="253" t="s">
        <v>163</v>
      </c>
    </row>
    <row r="573" s="14" customFormat="1">
      <c r="A573" s="14"/>
      <c r="B573" s="254"/>
      <c r="C573" s="255"/>
      <c r="D573" s="245" t="s">
        <v>173</v>
      </c>
      <c r="E573" s="256" t="s">
        <v>35</v>
      </c>
      <c r="F573" s="257" t="s">
        <v>735</v>
      </c>
      <c r="G573" s="255"/>
      <c r="H573" s="258">
        <v>499.48200000000003</v>
      </c>
      <c r="I573" s="259"/>
      <c r="J573" s="255"/>
      <c r="K573" s="255"/>
      <c r="L573" s="260"/>
      <c r="M573" s="261"/>
      <c r="N573" s="262"/>
      <c r="O573" s="262"/>
      <c r="P573" s="262"/>
      <c r="Q573" s="262"/>
      <c r="R573" s="262"/>
      <c r="S573" s="262"/>
      <c r="T573" s="263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4" t="s">
        <v>173</v>
      </c>
      <c r="AU573" s="264" t="s">
        <v>88</v>
      </c>
      <c r="AV573" s="14" t="s">
        <v>88</v>
      </c>
      <c r="AW573" s="14" t="s">
        <v>175</v>
      </c>
      <c r="AX573" s="14" t="s">
        <v>23</v>
      </c>
      <c r="AY573" s="264" t="s">
        <v>163</v>
      </c>
    </row>
    <row r="574" s="14" customFormat="1">
      <c r="A574" s="14"/>
      <c r="B574" s="254"/>
      <c r="C574" s="255"/>
      <c r="D574" s="245" t="s">
        <v>173</v>
      </c>
      <c r="E574" s="255"/>
      <c r="F574" s="257" t="s">
        <v>736</v>
      </c>
      <c r="G574" s="255"/>
      <c r="H574" s="258">
        <v>549.42999999999995</v>
      </c>
      <c r="I574" s="259"/>
      <c r="J574" s="255"/>
      <c r="K574" s="255"/>
      <c r="L574" s="260"/>
      <c r="M574" s="261"/>
      <c r="N574" s="262"/>
      <c r="O574" s="262"/>
      <c r="P574" s="262"/>
      <c r="Q574" s="262"/>
      <c r="R574" s="262"/>
      <c r="S574" s="262"/>
      <c r="T574" s="263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4" t="s">
        <v>173</v>
      </c>
      <c r="AU574" s="264" t="s">
        <v>88</v>
      </c>
      <c r="AV574" s="14" t="s">
        <v>88</v>
      </c>
      <c r="AW574" s="14" t="s">
        <v>4</v>
      </c>
      <c r="AX574" s="14" t="s">
        <v>23</v>
      </c>
      <c r="AY574" s="264" t="s">
        <v>163</v>
      </c>
    </row>
    <row r="575" s="2" customFormat="1" ht="36" customHeight="1">
      <c r="A575" s="41"/>
      <c r="B575" s="42"/>
      <c r="C575" s="230" t="s">
        <v>273</v>
      </c>
      <c r="D575" s="230" t="s">
        <v>166</v>
      </c>
      <c r="E575" s="231" t="s">
        <v>737</v>
      </c>
      <c r="F575" s="232" t="s">
        <v>738</v>
      </c>
      <c r="G575" s="233" t="s">
        <v>186</v>
      </c>
      <c r="H575" s="234">
        <v>22.548999999999999</v>
      </c>
      <c r="I575" s="235"/>
      <c r="J575" s="236">
        <f>ROUND(I575*H575,2)</f>
        <v>0</v>
      </c>
      <c r="K575" s="232" t="s">
        <v>170</v>
      </c>
      <c r="L575" s="47"/>
      <c r="M575" s="237" t="s">
        <v>35</v>
      </c>
      <c r="N575" s="238" t="s">
        <v>51</v>
      </c>
      <c r="O575" s="87"/>
      <c r="P575" s="239">
        <f>O575*H575</f>
        <v>0</v>
      </c>
      <c r="Q575" s="239">
        <v>0</v>
      </c>
      <c r="R575" s="239">
        <f>Q575*H575</f>
        <v>0</v>
      </c>
      <c r="S575" s="239">
        <v>0</v>
      </c>
      <c r="T575" s="240">
        <f>S575*H575</f>
        <v>0</v>
      </c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R575" s="241" t="s">
        <v>275</v>
      </c>
      <c r="AT575" s="241" t="s">
        <v>166</v>
      </c>
      <c r="AU575" s="241" t="s">
        <v>88</v>
      </c>
      <c r="AY575" s="19" t="s">
        <v>163</v>
      </c>
      <c r="BE575" s="242">
        <f>IF(N575="základní",J575,0)</f>
        <v>0</v>
      </c>
      <c r="BF575" s="242">
        <f>IF(N575="snížená",J575,0)</f>
        <v>0</v>
      </c>
      <c r="BG575" s="242">
        <f>IF(N575="zákl. přenesená",J575,0)</f>
        <v>0</v>
      </c>
      <c r="BH575" s="242">
        <f>IF(N575="sníž. přenesená",J575,0)</f>
        <v>0</v>
      </c>
      <c r="BI575" s="242">
        <f>IF(N575="nulová",J575,0)</f>
        <v>0</v>
      </c>
      <c r="BJ575" s="19" t="s">
        <v>23</v>
      </c>
      <c r="BK575" s="242">
        <f>ROUND(I575*H575,2)</f>
        <v>0</v>
      </c>
      <c r="BL575" s="19" t="s">
        <v>275</v>
      </c>
      <c r="BM575" s="241" t="s">
        <v>739</v>
      </c>
    </row>
    <row r="576" s="12" customFormat="1" ht="22.8" customHeight="1">
      <c r="A576" s="12"/>
      <c r="B576" s="214"/>
      <c r="C576" s="215"/>
      <c r="D576" s="216" t="s">
        <v>79</v>
      </c>
      <c r="E576" s="228" t="s">
        <v>740</v>
      </c>
      <c r="F576" s="228" t="s">
        <v>741</v>
      </c>
      <c r="G576" s="215"/>
      <c r="H576" s="215"/>
      <c r="I576" s="218"/>
      <c r="J576" s="229">
        <f>BK576</f>
        <v>0</v>
      </c>
      <c r="K576" s="215"/>
      <c r="L576" s="220"/>
      <c r="M576" s="221"/>
      <c r="N576" s="222"/>
      <c r="O576" s="222"/>
      <c r="P576" s="223">
        <f>SUM(P577:P597)</f>
        <v>0</v>
      </c>
      <c r="Q576" s="222"/>
      <c r="R576" s="223">
        <f>SUM(R577:R597)</f>
        <v>0.0153472</v>
      </c>
      <c r="S576" s="222"/>
      <c r="T576" s="224">
        <f>SUM(T577:T597)</f>
        <v>0.86305898000000003</v>
      </c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R576" s="225" t="s">
        <v>88</v>
      </c>
      <c r="AT576" s="226" t="s">
        <v>79</v>
      </c>
      <c r="AU576" s="226" t="s">
        <v>23</v>
      </c>
      <c r="AY576" s="225" t="s">
        <v>163</v>
      </c>
      <c r="BK576" s="227">
        <f>SUM(BK577:BK597)</f>
        <v>0</v>
      </c>
    </row>
    <row r="577" s="2" customFormat="1" ht="24" customHeight="1">
      <c r="A577" s="41"/>
      <c r="B577" s="42"/>
      <c r="C577" s="230" t="s">
        <v>280</v>
      </c>
      <c r="D577" s="230" t="s">
        <v>166</v>
      </c>
      <c r="E577" s="231" t="s">
        <v>742</v>
      </c>
      <c r="F577" s="232" t="s">
        <v>743</v>
      </c>
      <c r="G577" s="233" t="s">
        <v>169</v>
      </c>
      <c r="H577" s="234">
        <v>48.540999999999997</v>
      </c>
      <c r="I577" s="235"/>
      <c r="J577" s="236">
        <f>ROUND(I577*H577,2)</f>
        <v>0</v>
      </c>
      <c r="K577" s="232" t="s">
        <v>170</v>
      </c>
      <c r="L577" s="47"/>
      <c r="M577" s="237" t="s">
        <v>35</v>
      </c>
      <c r="N577" s="238" t="s">
        <v>51</v>
      </c>
      <c r="O577" s="87"/>
      <c r="P577" s="239">
        <f>O577*H577</f>
        <v>0</v>
      </c>
      <c r="Q577" s="239">
        <v>0</v>
      </c>
      <c r="R577" s="239">
        <f>Q577*H577</f>
        <v>0</v>
      </c>
      <c r="S577" s="239">
        <v>0.017780000000000001</v>
      </c>
      <c r="T577" s="240">
        <f>S577*H577</f>
        <v>0.86305898000000003</v>
      </c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R577" s="241" t="s">
        <v>275</v>
      </c>
      <c r="AT577" s="241" t="s">
        <v>166</v>
      </c>
      <c r="AU577" s="241" t="s">
        <v>88</v>
      </c>
      <c r="AY577" s="19" t="s">
        <v>163</v>
      </c>
      <c r="BE577" s="242">
        <f>IF(N577="základní",J577,0)</f>
        <v>0</v>
      </c>
      <c r="BF577" s="242">
        <f>IF(N577="snížená",J577,0)</f>
        <v>0</v>
      </c>
      <c r="BG577" s="242">
        <f>IF(N577="zákl. přenesená",J577,0)</f>
        <v>0</v>
      </c>
      <c r="BH577" s="242">
        <f>IF(N577="sníž. přenesená",J577,0)</f>
        <v>0</v>
      </c>
      <c r="BI577" s="242">
        <f>IF(N577="nulová",J577,0)</f>
        <v>0</v>
      </c>
      <c r="BJ577" s="19" t="s">
        <v>23</v>
      </c>
      <c r="BK577" s="242">
        <f>ROUND(I577*H577,2)</f>
        <v>0</v>
      </c>
      <c r="BL577" s="19" t="s">
        <v>275</v>
      </c>
      <c r="BM577" s="241" t="s">
        <v>744</v>
      </c>
    </row>
    <row r="578" s="13" customFormat="1">
      <c r="A578" s="13"/>
      <c r="B578" s="243"/>
      <c r="C578" s="244"/>
      <c r="D578" s="245" t="s">
        <v>173</v>
      </c>
      <c r="E578" s="246" t="s">
        <v>35</v>
      </c>
      <c r="F578" s="247" t="s">
        <v>386</v>
      </c>
      <c r="G578" s="244"/>
      <c r="H578" s="246" t="s">
        <v>35</v>
      </c>
      <c r="I578" s="248"/>
      <c r="J578" s="244"/>
      <c r="K578" s="244"/>
      <c r="L578" s="249"/>
      <c r="M578" s="250"/>
      <c r="N578" s="251"/>
      <c r="O578" s="251"/>
      <c r="P578" s="251"/>
      <c r="Q578" s="251"/>
      <c r="R578" s="251"/>
      <c r="S578" s="251"/>
      <c r="T578" s="252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3" t="s">
        <v>173</v>
      </c>
      <c r="AU578" s="253" t="s">
        <v>88</v>
      </c>
      <c r="AV578" s="13" t="s">
        <v>23</v>
      </c>
      <c r="AW578" s="13" t="s">
        <v>175</v>
      </c>
      <c r="AX578" s="13" t="s">
        <v>80</v>
      </c>
      <c r="AY578" s="253" t="s">
        <v>163</v>
      </c>
    </row>
    <row r="579" s="13" customFormat="1">
      <c r="A579" s="13"/>
      <c r="B579" s="243"/>
      <c r="C579" s="244"/>
      <c r="D579" s="245" t="s">
        <v>173</v>
      </c>
      <c r="E579" s="246" t="s">
        <v>35</v>
      </c>
      <c r="F579" s="247" t="s">
        <v>392</v>
      </c>
      <c r="G579" s="244"/>
      <c r="H579" s="246" t="s">
        <v>35</v>
      </c>
      <c r="I579" s="248"/>
      <c r="J579" s="244"/>
      <c r="K579" s="244"/>
      <c r="L579" s="249"/>
      <c r="M579" s="250"/>
      <c r="N579" s="251"/>
      <c r="O579" s="251"/>
      <c r="P579" s="251"/>
      <c r="Q579" s="251"/>
      <c r="R579" s="251"/>
      <c r="S579" s="251"/>
      <c r="T579" s="252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3" t="s">
        <v>173</v>
      </c>
      <c r="AU579" s="253" t="s">
        <v>88</v>
      </c>
      <c r="AV579" s="13" t="s">
        <v>23</v>
      </c>
      <c r="AW579" s="13" t="s">
        <v>175</v>
      </c>
      <c r="AX579" s="13" t="s">
        <v>80</v>
      </c>
      <c r="AY579" s="253" t="s">
        <v>163</v>
      </c>
    </row>
    <row r="580" s="14" customFormat="1">
      <c r="A580" s="14"/>
      <c r="B580" s="254"/>
      <c r="C580" s="255"/>
      <c r="D580" s="245" t="s">
        <v>173</v>
      </c>
      <c r="E580" s="256" t="s">
        <v>35</v>
      </c>
      <c r="F580" s="257" t="s">
        <v>745</v>
      </c>
      <c r="G580" s="255"/>
      <c r="H580" s="258">
        <v>23.98968</v>
      </c>
      <c r="I580" s="259"/>
      <c r="J580" s="255"/>
      <c r="K580" s="255"/>
      <c r="L580" s="260"/>
      <c r="M580" s="261"/>
      <c r="N580" s="262"/>
      <c r="O580" s="262"/>
      <c r="P580" s="262"/>
      <c r="Q580" s="262"/>
      <c r="R580" s="262"/>
      <c r="S580" s="262"/>
      <c r="T580" s="263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4" t="s">
        <v>173</v>
      </c>
      <c r="AU580" s="264" t="s">
        <v>88</v>
      </c>
      <c r="AV580" s="14" t="s">
        <v>88</v>
      </c>
      <c r="AW580" s="14" t="s">
        <v>175</v>
      </c>
      <c r="AX580" s="14" t="s">
        <v>80</v>
      </c>
      <c r="AY580" s="264" t="s">
        <v>163</v>
      </c>
    </row>
    <row r="581" s="14" customFormat="1">
      <c r="A581" s="14"/>
      <c r="B581" s="254"/>
      <c r="C581" s="255"/>
      <c r="D581" s="245" t="s">
        <v>173</v>
      </c>
      <c r="E581" s="256" t="s">
        <v>35</v>
      </c>
      <c r="F581" s="257" t="s">
        <v>746</v>
      </c>
      <c r="G581" s="255"/>
      <c r="H581" s="258">
        <v>10.904400000000001</v>
      </c>
      <c r="I581" s="259"/>
      <c r="J581" s="255"/>
      <c r="K581" s="255"/>
      <c r="L581" s="260"/>
      <c r="M581" s="261"/>
      <c r="N581" s="262"/>
      <c r="O581" s="262"/>
      <c r="P581" s="262"/>
      <c r="Q581" s="262"/>
      <c r="R581" s="262"/>
      <c r="S581" s="262"/>
      <c r="T581" s="263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64" t="s">
        <v>173</v>
      </c>
      <c r="AU581" s="264" t="s">
        <v>88</v>
      </c>
      <c r="AV581" s="14" t="s">
        <v>88</v>
      </c>
      <c r="AW581" s="14" t="s">
        <v>175</v>
      </c>
      <c r="AX581" s="14" t="s">
        <v>80</v>
      </c>
      <c r="AY581" s="264" t="s">
        <v>163</v>
      </c>
    </row>
    <row r="582" s="14" customFormat="1">
      <c r="A582" s="14"/>
      <c r="B582" s="254"/>
      <c r="C582" s="255"/>
      <c r="D582" s="245" t="s">
        <v>173</v>
      </c>
      <c r="E582" s="256" t="s">
        <v>35</v>
      </c>
      <c r="F582" s="257" t="s">
        <v>747</v>
      </c>
      <c r="G582" s="255"/>
      <c r="H582" s="258">
        <v>2.1808800000000002</v>
      </c>
      <c r="I582" s="259"/>
      <c r="J582" s="255"/>
      <c r="K582" s="255"/>
      <c r="L582" s="260"/>
      <c r="M582" s="261"/>
      <c r="N582" s="262"/>
      <c r="O582" s="262"/>
      <c r="P582" s="262"/>
      <c r="Q582" s="262"/>
      <c r="R582" s="262"/>
      <c r="S582" s="262"/>
      <c r="T582" s="263"/>
      <c r="U582" s="14"/>
      <c r="V582" s="14"/>
      <c r="W582" s="14"/>
      <c r="X582" s="14"/>
      <c r="Y582" s="14"/>
      <c r="Z582" s="14"/>
      <c r="AA582" s="14"/>
      <c r="AB582" s="14"/>
      <c r="AC582" s="14"/>
      <c r="AD582" s="14"/>
      <c r="AE582" s="14"/>
      <c r="AT582" s="264" t="s">
        <v>173</v>
      </c>
      <c r="AU582" s="264" t="s">
        <v>88</v>
      </c>
      <c r="AV582" s="14" t="s">
        <v>88</v>
      </c>
      <c r="AW582" s="14" t="s">
        <v>175</v>
      </c>
      <c r="AX582" s="14" t="s">
        <v>80</v>
      </c>
      <c r="AY582" s="264" t="s">
        <v>163</v>
      </c>
    </row>
    <row r="583" s="14" customFormat="1">
      <c r="A583" s="14"/>
      <c r="B583" s="254"/>
      <c r="C583" s="255"/>
      <c r="D583" s="245" t="s">
        <v>173</v>
      </c>
      <c r="E583" s="256" t="s">
        <v>35</v>
      </c>
      <c r="F583" s="257" t="s">
        <v>748</v>
      </c>
      <c r="G583" s="255"/>
      <c r="H583" s="258">
        <v>3.0575999999999999</v>
      </c>
      <c r="I583" s="259"/>
      <c r="J583" s="255"/>
      <c r="K583" s="255"/>
      <c r="L583" s="260"/>
      <c r="M583" s="261"/>
      <c r="N583" s="262"/>
      <c r="O583" s="262"/>
      <c r="P583" s="262"/>
      <c r="Q583" s="262"/>
      <c r="R583" s="262"/>
      <c r="S583" s="262"/>
      <c r="T583" s="263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64" t="s">
        <v>173</v>
      </c>
      <c r="AU583" s="264" t="s">
        <v>88</v>
      </c>
      <c r="AV583" s="14" t="s">
        <v>88</v>
      </c>
      <c r="AW583" s="14" t="s">
        <v>175</v>
      </c>
      <c r="AX583" s="14" t="s">
        <v>80</v>
      </c>
      <c r="AY583" s="264" t="s">
        <v>163</v>
      </c>
    </row>
    <row r="584" s="14" customFormat="1">
      <c r="A584" s="14"/>
      <c r="B584" s="254"/>
      <c r="C584" s="255"/>
      <c r="D584" s="245" t="s">
        <v>173</v>
      </c>
      <c r="E584" s="256" t="s">
        <v>35</v>
      </c>
      <c r="F584" s="257" t="s">
        <v>749</v>
      </c>
      <c r="G584" s="255"/>
      <c r="H584" s="258">
        <v>8.4084000000000003</v>
      </c>
      <c r="I584" s="259"/>
      <c r="J584" s="255"/>
      <c r="K584" s="255"/>
      <c r="L584" s="260"/>
      <c r="M584" s="261"/>
      <c r="N584" s="262"/>
      <c r="O584" s="262"/>
      <c r="P584" s="262"/>
      <c r="Q584" s="262"/>
      <c r="R584" s="262"/>
      <c r="S584" s="262"/>
      <c r="T584" s="263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64" t="s">
        <v>173</v>
      </c>
      <c r="AU584" s="264" t="s">
        <v>88</v>
      </c>
      <c r="AV584" s="14" t="s">
        <v>88</v>
      </c>
      <c r="AW584" s="14" t="s">
        <v>175</v>
      </c>
      <c r="AX584" s="14" t="s">
        <v>80</v>
      </c>
      <c r="AY584" s="264" t="s">
        <v>163</v>
      </c>
    </row>
    <row r="585" s="15" customFormat="1">
      <c r="A585" s="15"/>
      <c r="B585" s="265"/>
      <c r="C585" s="266"/>
      <c r="D585" s="245" t="s">
        <v>173</v>
      </c>
      <c r="E585" s="267" t="s">
        <v>35</v>
      </c>
      <c r="F585" s="268" t="s">
        <v>183</v>
      </c>
      <c r="G585" s="266"/>
      <c r="H585" s="269">
        <v>48.540959999999998</v>
      </c>
      <c r="I585" s="270"/>
      <c r="J585" s="266"/>
      <c r="K585" s="266"/>
      <c r="L585" s="271"/>
      <c r="M585" s="272"/>
      <c r="N585" s="273"/>
      <c r="O585" s="273"/>
      <c r="P585" s="273"/>
      <c r="Q585" s="273"/>
      <c r="R585" s="273"/>
      <c r="S585" s="273"/>
      <c r="T585" s="274"/>
      <c r="U585" s="15"/>
      <c r="V585" s="15"/>
      <c r="W585" s="15"/>
      <c r="X585" s="15"/>
      <c r="Y585" s="15"/>
      <c r="Z585" s="15"/>
      <c r="AA585" s="15"/>
      <c r="AB585" s="15"/>
      <c r="AC585" s="15"/>
      <c r="AD585" s="15"/>
      <c r="AE585" s="15"/>
      <c r="AT585" s="275" t="s">
        <v>173</v>
      </c>
      <c r="AU585" s="275" t="s">
        <v>88</v>
      </c>
      <c r="AV585" s="15" t="s">
        <v>171</v>
      </c>
      <c r="AW585" s="15" t="s">
        <v>175</v>
      </c>
      <c r="AX585" s="15" t="s">
        <v>23</v>
      </c>
      <c r="AY585" s="275" t="s">
        <v>163</v>
      </c>
    </row>
    <row r="586" s="2" customFormat="1" ht="24" customHeight="1">
      <c r="A586" s="41"/>
      <c r="B586" s="42"/>
      <c r="C586" s="230" t="s">
        <v>292</v>
      </c>
      <c r="D586" s="230" t="s">
        <v>166</v>
      </c>
      <c r="E586" s="231" t="s">
        <v>750</v>
      </c>
      <c r="F586" s="232" t="s">
        <v>751</v>
      </c>
      <c r="G586" s="233" t="s">
        <v>169</v>
      </c>
      <c r="H586" s="234">
        <v>1.0900000000000001</v>
      </c>
      <c r="I586" s="235"/>
      <c r="J586" s="236">
        <f>ROUND(I586*H586,2)</f>
        <v>0</v>
      </c>
      <c r="K586" s="232" t="s">
        <v>170</v>
      </c>
      <c r="L586" s="47"/>
      <c r="M586" s="237" t="s">
        <v>35</v>
      </c>
      <c r="N586" s="238" t="s">
        <v>51</v>
      </c>
      <c r="O586" s="87"/>
      <c r="P586" s="239">
        <f>O586*H586</f>
        <v>0</v>
      </c>
      <c r="Q586" s="239">
        <v>0.0135</v>
      </c>
      <c r="R586" s="239">
        <f>Q586*H586</f>
        <v>0.014715000000000001</v>
      </c>
      <c r="S586" s="239">
        <v>0</v>
      </c>
      <c r="T586" s="240">
        <f>S586*H586</f>
        <v>0</v>
      </c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R586" s="241" t="s">
        <v>275</v>
      </c>
      <c r="AT586" s="241" t="s">
        <v>166</v>
      </c>
      <c r="AU586" s="241" t="s">
        <v>88</v>
      </c>
      <c r="AY586" s="19" t="s">
        <v>163</v>
      </c>
      <c r="BE586" s="242">
        <f>IF(N586="základní",J586,0)</f>
        <v>0</v>
      </c>
      <c r="BF586" s="242">
        <f>IF(N586="snížená",J586,0)</f>
        <v>0</v>
      </c>
      <c r="BG586" s="242">
        <f>IF(N586="zákl. přenesená",J586,0)</f>
        <v>0</v>
      </c>
      <c r="BH586" s="242">
        <f>IF(N586="sníž. přenesená",J586,0)</f>
        <v>0</v>
      </c>
      <c r="BI586" s="242">
        <f>IF(N586="nulová",J586,0)</f>
        <v>0</v>
      </c>
      <c r="BJ586" s="19" t="s">
        <v>23</v>
      </c>
      <c r="BK586" s="242">
        <f>ROUND(I586*H586,2)</f>
        <v>0</v>
      </c>
      <c r="BL586" s="19" t="s">
        <v>275</v>
      </c>
      <c r="BM586" s="241" t="s">
        <v>752</v>
      </c>
    </row>
    <row r="587" s="13" customFormat="1">
      <c r="A587" s="13"/>
      <c r="B587" s="243"/>
      <c r="C587" s="244"/>
      <c r="D587" s="245" t="s">
        <v>173</v>
      </c>
      <c r="E587" s="246" t="s">
        <v>35</v>
      </c>
      <c r="F587" s="247" t="s">
        <v>753</v>
      </c>
      <c r="G587" s="244"/>
      <c r="H587" s="246" t="s">
        <v>35</v>
      </c>
      <c r="I587" s="248"/>
      <c r="J587" s="244"/>
      <c r="K587" s="244"/>
      <c r="L587" s="249"/>
      <c r="M587" s="250"/>
      <c r="N587" s="251"/>
      <c r="O587" s="251"/>
      <c r="P587" s="251"/>
      <c r="Q587" s="251"/>
      <c r="R587" s="251"/>
      <c r="S587" s="251"/>
      <c r="T587" s="252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3" t="s">
        <v>173</v>
      </c>
      <c r="AU587" s="253" t="s">
        <v>88</v>
      </c>
      <c r="AV587" s="13" t="s">
        <v>23</v>
      </c>
      <c r="AW587" s="13" t="s">
        <v>175</v>
      </c>
      <c r="AX587" s="13" t="s">
        <v>80</v>
      </c>
      <c r="AY587" s="253" t="s">
        <v>163</v>
      </c>
    </row>
    <row r="588" s="14" customFormat="1">
      <c r="A588" s="14"/>
      <c r="B588" s="254"/>
      <c r="C588" s="255"/>
      <c r="D588" s="245" t="s">
        <v>173</v>
      </c>
      <c r="E588" s="256" t="s">
        <v>35</v>
      </c>
      <c r="F588" s="257" t="s">
        <v>299</v>
      </c>
      <c r="G588" s="255"/>
      <c r="H588" s="258">
        <v>1.0904400000000001</v>
      </c>
      <c r="I588" s="259"/>
      <c r="J588" s="255"/>
      <c r="K588" s="255"/>
      <c r="L588" s="260"/>
      <c r="M588" s="261"/>
      <c r="N588" s="262"/>
      <c r="O588" s="262"/>
      <c r="P588" s="262"/>
      <c r="Q588" s="262"/>
      <c r="R588" s="262"/>
      <c r="S588" s="262"/>
      <c r="T588" s="263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64" t="s">
        <v>173</v>
      </c>
      <c r="AU588" s="264" t="s">
        <v>88</v>
      </c>
      <c r="AV588" s="14" t="s">
        <v>88</v>
      </c>
      <c r="AW588" s="14" t="s">
        <v>175</v>
      </c>
      <c r="AX588" s="14" t="s">
        <v>80</v>
      </c>
      <c r="AY588" s="264" t="s">
        <v>163</v>
      </c>
    </row>
    <row r="589" s="15" customFormat="1">
      <c r="A589" s="15"/>
      <c r="B589" s="265"/>
      <c r="C589" s="266"/>
      <c r="D589" s="245" t="s">
        <v>173</v>
      </c>
      <c r="E589" s="267" t="s">
        <v>35</v>
      </c>
      <c r="F589" s="268" t="s">
        <v>183</v>
      </c>
      <c r="G589" s="266"/>
      <c r="H589" s="269">
        <v>1.0904400000000001</v>
      </c>
      <c r="I589" s="270"/>
      <c r="J589" s="266"/>
      <c r="K589" s="266"/>
      <c r="L589" s="271"/>
      <c r="M589" s="272"/>
      <c r="N589" s="273"/>
      <c r="O589" s="273"/>
      <c r="P589" s="273"/>
      <c r="Q589" s="273"/>
      <c r="R589" s="273"/>
      <c r="S589" s="273"/>
      <c r="T589" s="274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75" t="s">
        <v>173</v>
      </c>
      <c r="AU589" s="275" t="s">
        <v>88</v>
      </c>
      <c r="AV589" s="15" t="s">
        <v>171</v>
      </c>
      <c r="AW589" s="15" t="s">
        <v>175</v>
      </c>
      <c r="AX589" s="15" t="s">
        <v>23</v>
      </c>
      <c r="AY589" s="275" t="s">
        <v>163</v>
      </c>
    </row>
    <row r="590" s="2" customFormat="1" ht="36" customHeight="1">
      <c r="A590" s="41"/>
      <c r="B590" s="42"/>
      <c r="C590" s="230" t="s">
        <v>304</v>
      </c>
      <c r="D590" s="230" t="s">
        <v>166</v>
      </c>
      <c r="E590" s="231" t="s">
        <v>754</v>
      </c>
      <c r="F590" s="232" t="s">
        <v>755</v>
      </c>
      <c r="G590" s="233" t="s">
        <v>169</v>
      </c>
      <c r="H590" s="234">
        <v>1.0900000000000001</v>
      </c>
      <c r="I590" s="235"/>
      <c r="J590" s="236">
        <f>ROUND(I590*H590,2)</f>
        <v>0</v>
      </c>
      <c r="K590" s="232" t="s">
        <v>170</v>
      </c>
      <c r="L590" s="47"/>
      <c r="M590" s="237" t="s">
        <v>35</v>
      </c>
      <c r="N590" s="238" t="s">
        <v>51</v>
      </c>
      <c r="O590" s="87"/>
      <c r="P590" s="239">
        <f>O590*H590</f>
        <v>0</v>
      </c>
      <c r="Q590" s="239">
        <v>0</v>
      </c>
      <c r="R590" s="239">
        <f>Q590*H590</f>
        <v>0</v>
      </c>
      <c r="S590" s="239">
        <v>0</v>
      </c>
      <c r="T590" s="240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41" t="s">
        <v>275</v>
      </c>
      <c r="AT590" s="241" t="s">
        <v>166</v>
      </c>
      <c r="AU590" s="241" t="s">
        <v>88</v>
      </c>
      <c r="AY590" s="19" t="s">
        <v>163</v>
      </c>
      <c r="BE590" s="242">
        <f>IF(N590="základní",J590,0)</f>
        <v>0</v>
      </c>
      <c r="BF590" s="242">
        <f>IF(N590="snížená",J590,0)</f>
        <v>0</v>
      </c>
      <c r="BG590" s="242">
        <f>IF(N590="zákl. přenesená",J590,0)</f>
        <v>0</v>
      </c>
      <c r="BH590" s="242">
        <f>IF(N590="sníž. přenesená",J590,0)</f>
        <v>0</v>
      </c>
      <c r="BI590" s="242">
        <f>IF(N590="nulová",J590,0)</f>
        <v>0</v>
      </c>
      <c r="BJ590" s="19" t="s">
        <v>23</v>
      </c>
      <c r="BK590" s="242">
        <f>ROUND(I590*H590,2)</f>
        <v>0</v>
      </c>
      <c r="BL590" s="19" t="s">
        <v>275</v>
      </c>
      <c r="BM590" s="241" t="s">
        <v>756</v>
      </c>
    </row>
    <row r="591" s="13" customFormat="1">
      <c r="A591" s="13"/>
      <c r="B591" s="243"/>
      <c r="C591" s="244"/>
      <c r="D591" s="245" t="s">
        <v>173</v>
      </c>
      <c r="E591" s="246" t="s">
        <v>35</v>
      </c>
      <c r="F591" s="247" t="s">
        <v>753</v>
      </c>
      <c r="G591" s="244"/>
      <c r="H591" s="246" t="s">
        <v>35</v>
      </c>
      <c r="I591" s="248"/>
      <c r="J591" s="244"/>
      <c r="K591" s="244"/>
      <c r="L591" s="249"/>
      <c r="M591" s="250"/>
      <c r="N591" s="251"/>
      <c r="O591" s="251"/>
      <c r="P591" s="251"/>
      <c r="Q591" s="251"/>
      <c r="R591" s="251"/>
      <c r="S591" s="251"/>
      <c r="T591" s="252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3" t="s">
        <v>173</v>
      </c>
      <c r="AU591" s="253" t="s">
        <v>88</v>
      </c>
      <c r="AV591" s="13" t="s">
        <v>23</v>
      </c>
      <c r="AW591" s="13" t="s">
        <v>175</v>
      </c>
      <c r="AX591" s="13" t="s">
        <v>80</v>
      </c>
      <c r="AY591" s="253" t="s">
        <v>163</v>
      </c>
    </row>
    <row r="592" s="14" customFormat="1">
      <c r="A592" s="14"/>
      <c r="B592" s="254"/>
      <c r="C592" s="255"/>
      <c r="D592" s="245" t="s">
        <v>173</v>
      </c>
      <c r="E592" s="256" t="s">
        <v>35</v>
      </c>
      <c r="F592" s="257" t="s">
        <v>299</v>
      </c>
      <c r="G592" s="255"/>
      <c r="H592" s="258">
        <v>1.0904400000000001</v>
      </c>
      <c r="I592" s="259"/>
      <c r="J592" s="255"/>
      <c r="K592" s="255"/>
      <c r="L592" s="260"/>
      <c r="M592" s="261"/>
      <c r="N592" s="262"/>
      <c r="O592" s="262"/>
      <c r="P592" s="262"/>
      <c r="Q592" s="262"/>
      <c r="R592" s="262"/>
      <c r="S592" s="262"/>
      <c r="T592" s="263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64" t="s">
        <v>173</v>
      </c>
      <c r="AU592" s="264" t="s">
        <v>88</v>
      </c>
      <c r="AV592" s="14" t="s">
        <v>88</v>
      </c>
      <c r="AW592" s="14" t="s">
        <v>175</v>
      </c>
      <c r="AX592" s="14" t="s">
        <v>80</v>
      </c>
      <c r="AY592" s="264" t="s">
        <v>163</v>
      </c>
    </row>
    <row r="593" s="15" customFormat="1">
      <c r="A593" s="15"/>
      <c r="B593" s="265"/>
      <c r="C593" s="266"/>
      <c r="D593" s="245" t="s">
        <v>173</v>
      </c>
      <c r="E593" s="267" t="s">
        <v>35</v>
      </c>
      <c r="F593" s="268" t="s">
        <v>183</v>
      </c>
      <c r="G593" s="266"/>
      <c r="H593" s="269">
        <v>1.0904400000000001</v>
      </c>
      <c r="I593" s="270"/>
      <c r="J593" s="266"/>
      <c r="K593" s="266"/>
      <c r="L593" s="271"/>
      <c r="M593" s="272"/>
      <c r="N593" s="273"/>
      <c r="O593" s="273"/>
      <c r="P593" s="273"/>
      <c r="Q593" s="273"/>
      <c r="R593" s="273"/>
      <c r="S593" s="273"/>
      <c r="T593" s="274"/>
      <c r="U593" s="15"/>
      <c r="V593" s="15"/>
      <c r="W593" s="15"/>
      <c r="X593" s="15"/>
      <c r="Y593" s="15"/>
      <c r="Z593" s="15"/>
      <c r="AA593" s="15"/>
      <c r="AB593" s="15"/>
      <c r="AC593" s="15"/>
      <c r="AD593" s="15"/>
      <c r="AE593" s="15"/>
      <c r="AT593" s="275" t="s">
        <v>173</v>
      </c>
      <c r="AU593" s="275" t="s">
        <v>88</v>
      </c>
      <c r="AV593" s="15" t="s">
        <v>171</v>
      </c>
      <c r="AW593" s="15" t="s">
        <v>175</v>
      </c>
      <c r="AX593" s="15" t="s">
        <v>23</v>
      </c>
      <c r="AY593" s="275" t="s">
        <v>163</v>
      </c>
    </row>
    <row r="594" s="2" customFormat="1" ht="24" customHeight="1">
      <c r="A594" s="41"/>
      <c r="B594" s="42"/>
      <c r="C594" s="276" t="s">
        <v>757</v>
      </c>
      <c r="D594" s="276" t="s">
        <v>195</v>
      </c>
      <c r="E594" s="277" t="s">
        <v>758</v>
      </c>
      <c r="F594" s="278" t="s">
        <v>759</v>
      </c>
      <c r="G594" s="279" t="s">
        <v>169</v>
      </c>
      <c r="H594" s="280">
        <v>1.0900000000000001</v>
      </c>
      <c r="I594" s="281"/>
      <c r="J594" s="282">
        <f>ROUND(I594*H594,2)</f>
        <v>0</v>
      </c>
      <c r="K594" s="278" t="s">
        <v>35</v>
      </c>
      <c r="L594" s="283"/>
      <c r="M594" s="284" t="s">
        <v>35</v>
      </c>
      <c r="N594" s="285" t="s">
        <v>51</v>
      </c>
      <c r="O594" s="87"/>
      <c r="P594" s="239">
        <f>O594*H594</f>
        <v>0</v>
      </c>
      <c r="Q594" s="239">
        <v>0.00058</v>
      </c>
      <c r="R594" s="239">
        <f>Q594*H594</f>
        <v>0.00063220000000000008</v>
      </c>
      <c r="S594" s="239">
        <v>0</v>
      </c>
      <c r="T594" s="240">
        <f>S594*H594</f>
        <v>0</v>
      </c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R594" s="241" t="s">
        <v>363</v>
      </c>
      <c r="AT594" s="241" t="s">
        <v>195</v>
      </c>
      <c r="AU594" s="241" t="s">
        <v>88</v>
      </c>
      <c r="AY594" s="19" t="s">
        <v>163</v>
      </c>
      <c r="BE594" s="242">
        <f>IF(N594="základní",J594,0)</f>
        <v>0</v>
      </c>
      <c r="BF594" s="242">
        <f>IF(N594="snížená",J594,0)</f>
        <v>0</v>
      </c>
      <c r="BG594" s="242">
        <f>IF(N594="zákl. přenesená",J594,0)</f>
        <v>0</v>
      </c>
      <c r="BH594" s="242">
        <f>IF(N594="sníž. přenesená",J594,0)</f>
        <v>0</v>
      </c>
      <c r="BI594" s="242">
        <f>IF(N594="nulová",J594,0)</f>
        <v>0</v>
      </c>
      <c r="BJ594" s="19" t="s">
        <v>23</v>
      </c>
      <c r="BK594" s="242">
        <f>ROUND(I594*H594,2)</f>
        <v>0</v>
      </c>
      <c r="BL594" s="19" t="s">
        <v>275</v>
      </c>
      <c r="BM594" s="241" t="s">
        <v>760</v>
      </c>
    </row>
    <row r="595" s="13" customFormat="1">
      <c r="A595" s="13"/>
      <c r="B595" s="243"/>
      <c r="C595" s="244"/>
      <c r="D595" s="245" t="s">
        <v>173</v>
      </c>
      <c r="E595" s="246" t="s">
        <v>35</v>
      </c>
      <c r="F595" s="247" t="s">
        <v>380</v>
      </c>
      <c r="G595" s="244"/>
      <c r="H595" s="246" t="s">
        <v>35</v>
      </c>
      <c r="I595" s="248"/>
      <c r="J595" s="244"/>
      <c r="K595" s="244"/>
      <c r="L595" s="249"/>
      <c r="M595" s="250"/>
      <c r="N595" s="251"/>
      <c r="O595" s="251"/>
      <c r="P595" s="251"/>
      <c r="Q595" s="251"/>
      <c r="R595" s="251"/>
      <c r="S595" s="251"/>
      <c r="T595" s="252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3" t="s">
        <v>173</v>
      </c>
      <c r="AU595" s="253" t="s">
        <v>88</v>
      </c>
      <c r="AV595" s="13" t="s">
        <v>23</v>
      </c>
      <c r="AW595" s="13" t="s">
        <v>175</v>
      </c>
      <c r="AX595" s="13" t="s">
        <v>80</v>
      </c>
      <c r="AY595" s="253" t="s">
        <v>163</v>
      </c>
    </row>
    <row r="596" s="14" customFormat="1">
      <c r="A596" s="14"/>
      <c r="B596" s="254"/>
      <c r="C596" s="255"/>
      <c r="D596" s="245" t="s">
        <v>173</v>
      </c>
      <c r="E596" s="256" t="s">
        <v>35</v>
      </c>
      <c r="F596" s="257" t="s">
        <v>761</v>
      </c>
      <c r="G596" s="255"/>
      <c r="H596" s="258">
        <v>1.0900000000000001</v>
      </c>
      <c r="I596" s="259"/>
      <c r="J596" s="255"/>
      <c r="K596" s="255"/>
      <c r="L596" s="260"/>
      <c r="M596" s="261"/>
      <c r="N596" s="262"/>
      <c r="O596" s="262"/>
      <c r="P596" s="262"/>
      <c r="Q596" s="262"/>
      <c r="R596" s="262"/>
      <c r="S596" s="262"/>
      <c r="T596" s="263"/>
      <c r="U596" s="14"/>
      <c r="V596" s="14"/>
      <c r="W596" s="14"/>
      <c r="X596" s="14"/>
      <c r="Y596" s="14"/>
      <c r="Z596" s="14"/>
      <c r="AA596" s="14"/>
      <c r="AB596" s="14"/>
      <c r="AC596" s="14"/>
      <c r="AD596" s="14"/>
      <c r="AE596" s="14"/>
      <c r="AT596" s="264" t="s">
        <v>173</v>
      </c>
      <c r="AU596" s="264" t="s">
        <v>88</v>
      </c>
      <c r="AV596" s="14" t="s">
        <v>88</v>
      </c>
      <c r="AW596" s="14" t="s">
        <v>175</v>
      </c>
      <c r="AX596" s="14" t="s">
        <v>23</v>
      </c>
      <c r="AY596" s="264" t="s">
        <v>163</v>
      </c>
    </row>
    <row r="597" s="2" customFormat="1" ht="48" customHeight="1">
      <c r="A597" s="41"/>
      <c r="B597" s="42"/>
      <c r="C597" s="230" t="s">
        <v>762</v>
      </c>
      <c r="D597" s="230" t="s">
        <v>166</v>
      </c>
      <c r="E597" s="231" t="s">
        <v>763</v>
      </c>
      <c r="F597" s="232" t="s">
        <v>764</v>
      </c>
      <c r="G597" s="233" t="s">
        <v>186</v>
      </c>
      <c r="H597" s="234">
        <v>0.014999999999999999</v>
      </c>
      <c r="I597" s="235"/>
      <c r="J597" s="236">
        <f>ROUND(I597*H597,2)</f>
        <v>0</v>
      </c>
      <c r="K597" s="232" t="s">
        <v>170</v>
      </c>
      <c r="L597" s="47"/>
      <c r="M597" s="237" t="s">
        <v>35</v>
      </c>
      <c r="N597" s="238" t="s">
        <v>51</v>
      </c>
      <c r="O597" s="87"/>
      <c r="P597" s="239">
        <f>O597*H597</f>
        <v>0</v>
      </c>
      <c r="Q597" s="239">
        <v>0</v>
      </c>
      <c r="R597" s="239">
        <f>Q597*H597</f>
        <v>0</v>
      </c>
      <c r="S597" s="239">
        <v>0</v>
      </c>
      <c r="T597" s="240">
        <f>S597*H597</f>
        <v>0</v>
      </c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R597" s="241" t="s">
        <v>275</v>
      </c>
      <c r="AT597" s="241" t="s">
        <v>166</v>
      </c>
      <c r="AU597" s="241" t="s">
        <v>88</v>
      </c>
      <c r="AY597" s="19" t="s">
        <v>163</v>
      </c>
      <c r="BE597" s="242">
        <f>IF(N597="základní",J597,0)</f>
        <v>0</v>
      </c>
      <c r="BF597" s="242">
        <f>IF(N597="snížená",J597,0)</f>
        <v>0</v>
      </c>
      <c r="BG597" s="242">
        <f>IF(N597="zákl. přenesená",J597,0)</f>
        <v>0</v>
      </c>
      <c r="BH597" s="242">
        <f>IF(N597="sníž. přenesená",J597,0)</f>
        <v>0</v>
      </c>
      <c r="BI597" s="242">
        <f>IF(N597="nulová",J597,0)</f>
        <v>0</v>
      </c>
      <c r="BJ597" s="19" t="s">
        <v>23</v>
      </c>
      <c r="BK597" s="242">
        <f>ROUND(I597*H597,2)</f>
        <v>0</v>
      </c>
      <c r="BL597" s="19" t="s">
        <v>275</v>
      </c>
      <c r="BM597" s="241" t="s">
        <v>765</v>
      </c>
    </row>
    <row r="598" s="12" customFormat="1" ht="22.8" customHeight="1">
      <c r="A598" s="12"/>
      <c r="B598" s="214"/>
      <c r="C598" s="215"/>
      <c r="D598" s="216" t="s">
        <v>79</v>
      </c>
      <c r="E598" s="228" t="s">
        <v>766</v>
      </c>
      <c r="F598" s="228" t="s">
        <v>767</v>
      </c>
      <c r="G598" s="215"/>
      <c r="H598" s="215"/>
      <c r="I598" s="218"/>
      <c r="J598" s="229">
        <f>BK598</f>
        <v>0</v>
      </c>
      <c r="K598" s="215"/>
      <c r="L598" s="220"/>
      <c r="M598" s="221"/>
      <c r="N598" s="222"/>
      <c r="O598" s="222"/>
      <c r="P598" s="223">
        <f>SUM(P599:P685)</f>
        <v>0</v>
      </c>
      <c r="Q598" s="222"/>
      <c r="R598" s="223">
        <f>SUM(R599:R685)</f>
        <v>2.6409300000000004</v>
      </c>
      <c r="S598" s="222"/>
      <c r="T598" s="224">
        <f>SUM(T599:T685)</f>
        <v>0</v>
      </c>
      <c r="U598" s="12"/>
      <c r="V598" s="12"/>
      <c r="W598" s="12"/>
      <c r="X598" s="12"/>
      <c r="Y598" s="12"/>
      <c r="Z598" s="12"/>
      <c r="AA598" s="12"/>
      <c r="AB598" s="12"/>
      <c r="AC598" s="12"/>
      <c r="AD598" s="12"/>
      <c r="AE598" s="12"/>
      <c r="AR598" s="225" t="s">
        <v>88</v>
      </c>
      <c r="AT598" s="226" t="s">
        <v>79</v>
      </c>
      <c r="AU598" s="226" t="s">
        <v>23</v>
      </c>
      <c r="AY598" s="225" t="s">
        <v>163</v>
      </c>
      <c r="BK598" s="227">
        <f>SUM(BK599:BK685)</f>
        <v>0</v>
      </c>
    </row>
    <row r="599" s="2" customFormat="1" ht="36" customHeight="1">
      <c r="A599" s="41"/>
      <c r="B599" s="42"/>
      <c r="C599" s="230" t="s">
        <v>768</v>
      </c>
      <c r="D599" s="230" t="s">
        <v>166</v>
      </c>
      <c r="E599" s="231" t="s">
        <v>769</v>
      </c>
      <c r="F599" s="232" t="s">
        <v>770</v>
      </c>
      <c r="G599" s="233" t="s">
        <v>179</v>
      </c>
      <c r="H599" s="234">
        <v>9</v>
      </c>
      <c r="I599" s="235"/>
      <c r="J599" s="236">
        <f>ROUND(I599*H599,2)</f>
        <v>0</v>
      </c>
      <c r="K599" s="232" t="s">
        <v>170</v>
      </c>
      <c r="L599" s="47"/>
      <c r="M599" s="237" t="s">
        <v>35</v>
      </c>
      <c r="N599" s="238" t="s">
        <v>51</v>
      </c>
      <c r="O599" s="87"/>
      <c r="P599" s="239">
        <f>O599*H599</f>
        <v>0</v>
      </c>
      <c r="Q599" s="239">
        <v>0</v>
      </c>
      <c r="R599" s="239">
        <f>Q599*H599</f>
        <v>0</v>
      </c>
      <c r="S599" s="239">
        <v>0</v>
      </c>
      <c r="T599" s="240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41" t="s">
        <v>275</v>
      </c>
      <c r="AT599" s="241" t="s">
        <v>166</v>
      </c>
      <c r="AU599" s="241" t="s">
        <v>88</v>
      </c>
      <c r="AY599" s="19" t="s">
        <v>163</v>
      </c>
      <c r="BE599" s="242">
        <f>IF(N599="základní",J599,0)</f>
        <v>0</v>
      </c>
      <c r="BF599" s="242">
        <f>IF(N599="snížená",J599,0)</f>
        <v>0</v>
      </c>
      <c r="BG599" s="242">
        <f>IF(N599="zákl. přenesená",J599,0)</f>
        <v>0</v>
      </c>
      <c r="BH599" s="242">
        <f>IF(N599="sníž. přenesená",J599,0)</f>
        <v>0</v>
      </c>
      <c r="BI599" s="242">
        <f>IF(N599="nulová",J599,0)</f>
        <v>0</v>
      </c>
      <c r="BJ599" s="19" t="s">
        <v>23</v>
      </c>
      <c r="BK599" s="242">
        <f>ROUND(I599*H599,2)</f>
        <v>0</v>
      </c>
      <c r="BL599" s="19" t="s">
        <v>275</v>
      </c>
      <c r="BM599" s="241" t="s">
        <v>771</v>
      </c>
    </row>
    <row r="600" s="13" customFormat="1">
      <c r="A600" s="13"/>
      <c r="B600" s="243"/>
      <c r="C600" s="244"/>
      <c r="D600" s="245" t="s">
        <v>173</v>
      </c>
      <c r="E600" s="246" t="s">
        <v>35</v>
      </c>
      <c r="F600" s="247" t="s">
        <v>632</v>
      </c>
      <c r="G600" s="244"/>
      <c r="H600" s="246" t="s">
        <v>35</v>
      </c>
      <c r="I600" s="248"/>
      <c r="J600" s="244"/>
      <c r="K600" s="244"/>
      <c r="L600" s="249"/>
      <c r="M600" s="250"/>
      <c r="N600" s="251"/>
      <c r="O600" s="251"/>
      <c r="P600" s="251"/>
      <c r="Q600" s="251"/>
      <c r="R600" s="251"/>
      <c r="S600" s="251"/>
      <c r="T600" s="252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3" t="s">
        <v>173</v>
      </c>
      <c r="AU600" s="253" t="s">
        <v>88</v>
      </c>
      <c r="AV600" s="13" t="s">
        <v>23</v>
      </c>
      <c r="AW600" s="13" t="s">
        <v>175</v>
      </c>
      <c r="AX600" s="13" t="s">
        <v>80</v>
      </c>
      <c r="AY600" s="253" t="s">
        <v>163</v>
      </c>
    </row>
    <row r="601" s="13" customFormat="1">
      <c r="A601" s="13"/>
      <c r="B601" s="243"/>
      <c r="C601" s="244"/>
      <c r="D601" s="245" t="s">
        <v>173</v>
      </c>
      <c r="E601" s="246" t="s">
        <v>35</v>
      </c>
      <c r="F601" s="247" t="s">
        <v>772</v>
      </c>
      <c r="G601" s="244"/>
      <c r="H601" s="246" t="s">
        <v>35</v>
      </c>
      <c r="I601" s="248"/>
      <c r="J601" s="244"/>
      <c r="K601" s="244"/>
      <c r="L601" s="249"/>
      <c r="M601" s="250"/>
      <c r="N601" s="251"/>
      <c r="O601" s="251"/>
      <c r="P601" s="251"/>
      <c r="Q601" s="251"/>
      <c r="R601" s="251"/>
      <c r="S601" s="251"/>
      <c r="T601" s="252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3" t="s">
        <v>173</v>
      </c>
      <c r="AU601" s="253" t="s">
        <v>88</v>
      </c>
      <c r="AV601" s="13" t="s">
        <v>23</v>
      </c>
      <c r="AW601" s="13" t="s">
        <v>175</v>
      </c>
      <c r="AX601" s="13" t="s">
        <v>80</v>
      </c>
      <c r="AY601" s="253" t="s">
        <v>163</v>
      </c>
    </row>
    <row r="602" s="14" customFormat="1">
      <c r="A602" s="14"/>
      <c r="B602" s="254"/>
      <c r="C602" s="255"/>
      <c r="D602" s="245" t="s">
        <v>173</v>
      </c>
      <c r="E602" s="256" t="s">
        <v>35</v>
      </c>
      <c r="F602" s="257" t="s">
        <v>94</v>
      </c>
      <c r="G602" s="255"/>
      <c r="H602" s="258">
        <v>3</v>
      </c>
      <c r="I602" s="259"/>
      <c r="J602" s="255"/>
      <c r="K602" s="255"/>
      <c r="L602" s="260"/>
      <c r="M602" s="261"/>
      <c r="N602" s="262"/>
      <c r="O602" s="262"/>
      <c r="P602" s="262"/>
      <c r="Q602" s="262"/>
      <c r="R602" s="262"/>
      <c r="S602" s="262"/>
      <c r="T602" s="263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4" t="s">
        <v>173</v>
      </c>
      <c r="AU602" s="264" t="s">
        <v>88</v>
      </c>
      <c r="AV602" s="14" t="s">
        <v>88</v>
      </c>
      <c r="AW602" s="14" t="s">
        <v>175</v>
      </c>
      <c r="AX602" s="14" t="s">
        <v>80</v>
      </c>
      <c r="AY602" s="264" t="s">
        <v>163</v>
      </c>
    </row>
    <row r="603" s="13" customFormat="1">
      <c r="A603" s="13"/>
      <c r="B603" s="243"/>
      <c r="C603" s="244"/>
      <c r="D603" s="245" t="s">
        <v>173</v>
      </c>
      <c r="E603" s="246" t="s">
        <v>35</v>
      </c>
      <c r="F603" s="247" t="s">
        <v>773</v>
      </c>
      <c r="G603" s="244"/>
      <c r="H603" s="246" t="s">
        <v>35</v>
      </c>
      <c r="I603" s="248"/>
      <c r="J603" s="244"/>
      <c r="K603" s="244"/>
      <c r="L603" s="249"/>
      <c r="M603" s="250"/>
      <c r="N603" s="251"/>
      <c r="O603" s="251"/>
      <c r="P603" s="251"/>
      <c r="Q603" s="251"/>
      <c r="R603" s="251"/>
      <c r="S603" s="251"/>
      <c r="T603" s="252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3" t="s">
        <v>173</v>
      </c>
      <c r="AU603" s="253" t="s">
        <v>88</v>
      </c>
      <c r="AV603" s="13" t="s">
        <v>23</v>
      </c>
      <c r="AW603" s="13" t="s">
        <v>175</v>
      </c>
      <c r="AX603" s="13" t="s">
        <v>80</v>
      </c>
      <c r="AY603" s="253" t="s">
        <v>163</v>
      </c>
    </row>
    <row r="604" s="14" customFormat="1">
      <c r="A604" s="14"/>
      <c r="B604" s="254"/>
      <c r="C604" s="255"/>
      <c r="D604" s="245" t="s">
        <v>173</v>
      </c>
      <c r="E604" s="256" t="s">
        <v>35</v>
      </c>
      <c r="F604" s="257" t="s">
        <v>23</v>
      </c>
      <c r="G604" s="255"/>
      <c r="H604" s="258">
        <v>1</v>
      </c>
      <c r="I604" s="259"/>
      <c r="J604" s="255"/>
      <c r="K604" s="255"/>
      <c r="L604" s="260"/>
      <c r="M604" s="261"/>
      <c r="N604" s="262"/>
      <c r="O604" s="262"/>
      <c r="P604" s="262"/>
      <c r="Q604" s="262"/>
      <c r="R604" s="262"/>
      <c r="S604" s="262"/>
      <c r="T604" s="263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64" t="s">
        <v>173</v>
      </c>
      <c r="AU604" s="264" t="s">
        <v>88</v>
      </c>
      <c r="AV604" s="14" t="s">
        <v>88</v>
      </c>
      <c r="AW604" s="14" t="s">
        <v>175</v>
      </c>
      <c r="AX604" s="14" t="s">
        <v>80</v>
      </c>
      <c r="AY604" s="264" t="s">
        <v>163</v>
      </c>
    </row>
    <row r="605" s="13" customFormat="1">
      <c r="A605" s="13"/>
      <c r="B605" s="243"/>
      <c r="C605" s="244"/>
      <c r="D605" s="245" t="s">
        <v>173</v>
      </c>
      <c r="E605" s="246" t="s">
        <v>35</v>
      </c>
      <c r="F605" s="247" t="s">
        <v>774</v>
      </c>
      <c r="G605" s="244"/>
      <c r="H605" s="246" t="s">
        <v>35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3" t="s">
        <v>173</v>
      </c>
      <c r="AU605" s="253" t="s">
        <v>88</v>
      </c>
      <c r="AV605" s="13" t="s">
        <v>23</v>
      </c>
      <c r="AW605" s="13" t="s">
        <v>175</v>
      </c>
      <c r="AX605" s="13" t="s">
        <v>80</v>
      </c>
      <c r="AY605" s="253" t="s">
        <v>163</v>
      </c>
    </row>
    <row r="606" s="14" customFormat="1">
      <c r="A606" s="14"/>
      <c r="B606" s="254"/>
      <c r="C606" s="255"/>
      <c r="D606" s="245" t="s">
        <v>173</v>
      </c>
      <c r="E606" s="256" t="s">
        <v>35</v>
      </c>
      <c r="F606" s="257" t="s">
        <v>202</v>
      </c>
      <c r="G606" s="255"/>
      <c r="H606" s="258">
        <v>5</v>
      </c>
      <c r="I606" s="259"/>
      <c r="J606" s="255"/>
      <c r="K606" s="255"/>
      <c r="L606" s="260"/>
      <c r="M606" s="261"/>
      <c r="N606" s="262"/>
      <c r="O606" s="262"/>
      <c r="P606" s="262"/>
      <c r="Q606" s="262"/>
      <c r="R606" s="262"/>
      <c r="S606" s="262"/>
      <c r="T606" s="263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64" t="s">
        <v>173</v>
      </c>
      <c r="AU606" s="264" t="s">
        <v>88</v>
      </c>
      <c r="AV606" s="14" t="s">
        <v>88</v>
      </c>
      <c r="AW606" s="14" t="s">
        <v>175</v>
      </c>
      <c r="AX606" s="14" t="s">
        <v>80</v>
      </c>
      <c r="AY606" s="264" t="s">
        <v>163</v>
      </c>
    </row>
    <row r="607" s="15" customFormat="1">
      <c r="A607" s="15"/>
      <c r="B607" s="265"/>
      <c r="C607" s="266"/>
      <c r="D607" s="245" t="s">
        <v>173</v>
      </c>
      <c r="E607" s="267" t="s">
        <v>35</v>
      </c>
      <c r="F607" s="268" t="s">
        <v>183</v>
      </c>
      <c r="G607" s="266"/>
      <c r="H607" s="269">
        <v>9</v>
      </c>
      <c r="I607" s="270"/>
      <c r="J607" s="266"/>
      <c r="K607" s="266"/>
      <c r="L607" s="271"/>
      <c r="M607" s="272"/>
      <c r="N607" s="273"/>
      <c r="O607" s="273"/>
      <c r="P607" s="273"/>
      <c r="Q607" s="273"/>
      <c r="R607" s="273"/>
      <c r="S607" s="273"/>
      <c r="T607" s="274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75" t="s">
        <v>173</v>
      </c>
      <c r="AU607" s="275" t="s">
        <v>88</v>
      </c>
      <c r="AV607" s="15" t="s">
        <v>171</v>
      </c>
      <c r="AW607" s="15" t="s">
        <v>175</v>
      </c>
      <c r="AX607" s="15" t="s">
        <v>23</v>
      </c>
      <c r="AY607" s="275" t="s">
        <v>163</v>
      </c>
    </row>
    <row r="608" s="2" customFormat="1" ht="24" customHeight="1">
      <c r="A608" s="41"/>
      <c r="B608" s="42"/>
      <c r="C608" s="276" t="s">
        <v>775</v>
      </c>
      <c r="D608" s="276" t="s">
        <v>195</v>
      </c>
      <c r="E608" s="277" t="s">
        <v>776</v>
      </c>
      <c r="F608" s="278" t="s">
        <v>777</v>
      </c>
      <c r="G608" s="279" t="s">
        <v>179</v>
      </c>
      <c r="H608" s="280">
        <v>2</v>
      </c>
      <c r="I608" s="281"/>
      <c r="J608" s="282">
        <f>ROUND(I608*H608,2)</f>
        <v>0</v>
      </c>
      <c r="K608" s="278" t="s">
        <v>35</v>
      </c>
      <c r="L608" s="283"/>
      <c r="M608" s="284" t="s">
        <v>35</v>
      </c>
      <c r="N608" s="285" t="s">
        <v>51</v>
      </c>
      <c r="O608" s="87"/>
      <c r="P608" s="239">
        <f>O608*H608</f>
        <v>0</v>
      </c>
      <c r="Q608" s="239">
        <v>0.017500000000000002</v>
      </c>
      <c r="R608" s="239">
        <f>Q608*H608</f>
        <v>0.035000000000000003</v>
      </c>
      <c r="S608" s="239">
        <v>0</v>
      </c>
      <c r="T608" s="240">
        <f>S608*H608</f>
        <v>0</v>
      </c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R608" s="241" t="s">
        <v>363</v>
      </c>
      <c r="AT608" s="241" t="s">
        <v>195</v>
      </c>
      <c r="AU608" s="241" t="s">
        <v>88</v>
      </c>
      <c r="AY608" s="19" t="s">
        <v>163</v>
      </c>
      <c r="BE608" s="242">
        <f>IF(N608="základní",J608,0)</f>
        <v>0</v>
      </c>
      <c r="BF608" s="242">
        <f>IF(N608="snížená",J608,0)</f>
        <v>0</v>
      </c>
      <c r="BG608" s="242">
        <f>IF(N608="zákl. přenesená",J608,0)</f>
        <v>0</v>
      </c>
      <c r="BH608" s="242">
        <f>IF(N608="sníž. přenesená",J608,0)</f>
        <v>0</v>
      </c>
      <c r="BI608" s="242">
        <f>IF(N608="nulová",J608,0)</f>
        <v>0</v>
      </c>
      <c r="BJ608" s="19" t="s">
        <v>23</v>
      </c>
      <c r="BK608" s="242">
        <f>ROUND(I608*H608,2)</f>
        <v>0</v>
      </c>
      <c r="BL608" s="19" t="s">
        <v>275</v>
      </c>
      <c r="BM608" s="241" t="s">
        <v>778</v>
      </c>
    </row>
    <row r="609" s="13" customFormat="1">
      <c r="A609" s="13"/>
      <c r="B609" s="243"/>
      <c r="C609" s="244"/>
      <c r="D609" s="245" t="s">
        <v>173</v>
      </c>
      <c r="E609" s="246" t="s">
        <v>35</v>
      </c>
      <c r="F609" s="247" t="s">
        <v>380</v>
      </c>
      <c r="G609" s="244"/>
      <c r="H609" s="246" t="s">
        <v>35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3" t="s">
        <v>173</v>
      </c>
      <c r="AU609" s="253" t="s">
        <v>88</v>
      </c>
      <c r="AV609" s="13" t="s">
        <v>23</v>
      </c>
      <c r="AW609" s="13" t="s">
        <v>175</v>
      </c>
      <c r="AX609" s="13" t="s">
        <v>80</v>
      </c>
      <c r="AY609" s="253" t="s">
        <v>163</v>
      </c>
    </row>
    <row r="610" s="14" customFormat="1">
      <c r="A610" s="14"/>
      <c r="B610" s="254"/>
      <c r="C610" s="255"/>
      <c r="D610" s="245" t="s">
        <v>173</v>
      </c>
      <c r="E610" s="256" t="s">
        <v>35</v>
      </c>
      <c r="F610" s="257" t="s">
        <v>88</v>
      </c>
      <c r="G610" s="255"/>
      <c r="H610" s="258">
        <v>2</v>
      </c>
      <c r="I610" s="259"/>
      <c r="J610" s="255"/>
      <c r="K610" s="255"/>
      <c r="L610" s="260"/>
      <c r="M610" s="261"/>
      <c r="N610" s="262"/>
      <c r="O610" s="262"/>
      <c r="P610" s="262"/>
      <c r="Q610" s="262"/>
      <c r="R610" s="262"/>
      <c r="S610" s="262"/>
      <c r="T610" s="263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64" t="s">
        <v>173</v>
      </c>
      <c r="AU610" s="264" t="s">
        <v>88</v>
      </c>
      <c r="AV610" s="14" t="s">
        <v>88</v>
      </c>
      <c r="AW610" s="14" t="s">
        <v>175</v>
      </c>
      <c r="AX610" s="14" t="s">
        <v>80</v>
      </c>
      <c r="AY610" s="264" t="s">
        <v>163</v>
      </c>
    </row>
    <row r="611" s="15" customFormat="1">
      <c r="A611" s="15"/>
      <c r="B611" s="265"/>
      <c r="C611" s="266"/>
      <c r="D611" s="245" t="s">
        <v>173</v>
      </c>
      <c r="E611" s="267" t="s">
        <v>35</v>
      </c>
      <c r="F611" s="268" t="s">
        <v>183</v>
      </c>
      <c r="G611" s="266"/>
      <c r="H611" s="269">
        <v>2</v>
      </c>
      <c r="I611" s="270"/>
      <c r="J611" s="266"/>
      <c r="K611" s="266"/>
      <c r="L611" s="271"/>
      <c r="M611" s="272"/>
      <c r="N611" s="273"/>
      <c r="O611" s="273"/>
      <c r="P611" s="273"/>
      <c r="Q611" s="273"/>
      <c r="R611" s="273"/>
      <c r="S611" s="273"/>
      <c r="T611" s="274"/>
      <c r="U611" s="15"/>
      <c r="V611" s="15"/>
      <c r="W611" s="15"/>
      <c r="X611" s="15"/>
      <c r="Y611" s="15"/>
      <c r="Z611" s="15"/>
      <c r="AA611" s="15"/>
      <c r="AB611" s="15"/>
      <c r="AC611" s="15"/>
      <c r="AD611" s="15"/>
      <c r="AE611" s="15"/>
      <c r="AT611" s="275" t="s">
        <v>173</v>
      </c>
      <c r="AU611" s="275" t="s">
        <v>88</v>
      </c>
      <c r="AV611" s="15" t="s">
        <v>171</v>
      </c>
      <c r="AW611" s="15" t="s">
        <v>175</v>
      </c>
      <c r="AX611" s="15" t="s">
        <v>23</v>
      </c>
      <c r="AY611" s="275" t="s">
        <v>163</v>
      </c>
    </row>
    <row r="612" s="2" customFormat="1" ht="24" customHeight="1">
      <c r="A612" s="41"/>
      <c r="B612" s="42"/>
      <c r="C612" s="276" t="s">
        <v>779</v>
      </c>
      <c r="D612" s="276" t="s">
        <v>195</v>
      </c>
      <c r="E612" s="277" t="s">
        <v>780</v>
      </c>
      <c r="F612" s="278" t="s">
        <v>781</v>
      </c>
      <c r="G612" s="279" t="s">
        <v>179</v>
      </c>
      <c r="H612" s="280">
        <v>5</v>
      </c>
      <c r="I612" s="281"/>
      <c r="J612" s="282">
        <f>ROUND(I612*H612,2)</f>
        <v>0</v>
      </c>
      <c r="K612" s="278" t="s">
        <v>35</v>
      </c>
      <c r="L612" s="283"/>
      <c r="M612" s="284" t="s">
        <v>35</v>
      </c>
      <c r="N612" s="285" t="s">
        <v>51</v>
      </c>
      <c r="O612" s="87"/>
      <c r="P612" s="239">
        <f>O612*H612</f>
        <v>0</v>
      </c>
      <c r="Q612" s="239">
        <v>0.017500000000000002</v>
      </c>
      <c r="R612" s="239">
        <f>Q612*H612</f>
        <v>0.087500000000000008</v>
      </c>
      <c r="S612" s="239">
        <v>0</v>
      </c>
      <c r="T612" s="240">
        <f>S612*H612</f>
        <v>0</v>
      </c>
      <c r="U612" s="41"/>
      <c r="V612" s="41"/>
      <c r="W612" s="41"/>
      <c r="X612" s="41"/>
      <c r="Y612" s="41"/>
      <c r="Z612" s="41"/>
      <c r="AA612" s="41"/>
      <c r="AB612" s="41"/>
      <c r="AC612" s="41"/>
      <c r="AD612" s="41"/>
      <c r="AE612" s="41"/>
      <c r="AR612" s="241" t="s">
        <v>363</v>
      </c>
      <c r="AT612" s="241" t="s">
        <v>195</v>
      </c>
      <c r="AU612" s="241" t="s">
        <v>88</v>
      </c>
      <c r="AY612" s="19" t="s">
        <v>163</v>
      </c>
      <c r="BE612" s="242">
        <f>IF(N612="základní",J612,0)</f>
        <v>0</v>
      </c>
      <c r="BF612" s="242">
        <f>IF(N612="snížená",J612,0)</f>
        <v>0</v>
      </c>
      <c r="BG612" s="242">
        <f>IF(N612="zákl. přenesená",J612,0)</f>
        <v>0</v>
      </c>
      <c r="BH612" s="242">
        <f>IF(N612="sníž. přenesená",J612,0)</f>
        <v>0</v>
      </c>
      <c r="BI612" s="242">
        <f>IF(N612="nulová",J612,0)</f>
        <v>0</v>
      </c>
      <c r="BJ612" s="19" t="s">
        <v>23</v>
      </c>
      <c r="BK612" s="242">
        <f>ROUND(I612*H612,2)</f>
        <v>0</v>
      </c>
      <c r="BL612" s="19" t="s">
        <v>275</v>
      </c>
      <c r="BM612" s="241" t="s">
        <v>782</v>
      </c>
    </row>
    <row r="613" s="13" customFormat="1">
      <c r="A613" s="13"/>
      <c r="B613" s="243"/>
      <c r="C613" s="244"/>
      <c r="D613" s="245" t="s">
        <v>173</v>
      </c>
      <c r="E613" s="246" t="s">
        <v>35</v>
      </c>
      <c r="F613" s="247" t="s">
        <v>380</v>
      </c>
      <c r="G613" s="244"/>
      <c r="H613" s="246" t="s">
        <v>35</v>
      </c>
      <c r="I613" s="248"/>
      <c r="J613" s="244"/>
      <c r="K613" s="244"/>
      <c r="L613" s="249"/>
      <c r="M613" s="250"/>
      <c r="N613" s="251"/>
      <c r="O613" s="251"/>
      <c r="P613" s="251"/>
      <c r="Q613" s="251"/>
      <c r="R613" s="251"/>
      <c r="S613" s="251"/>
      <c r="T613" s="252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3" t="s">
        <v>173</v>
      </c>
      <c r="AU613" s="253" t="s">
        <v>88</v>
      </c>
      <c r="AV613" s="13" t="s">
        <v>23</v>
      </c>
      <c r="AW613" s="13" t="s">
        <v>175</v>
      </c>
      <c r="AX613" s="13" t="s">
        <v>80</v>
      </c>
      <c r="AY613" s="253" t="s">
        <v>163</v>
      </c>
    </row>
    <row r="614" s="14" customFormat="1">
      <c r="A614" s="14"/>
      <c r="B614" s="254"/>
      <c r="C614" s="255"/>
      <c r="D614" s="245" t="s">
        <v>173</v>
      </c>
      <c r="E614" s="256" t="s">
        <v>35</v>
      </c>
      <c r="F614" s="257" t="s">
        <v>202</v>
      </c>
      <c r="G614" s="255"/>
      <c r="H614" s="258">
        <v>5</v>
      </c>
      <c r="I614" s="259"/>
      <c r="J614" s="255"/>
      <c r="K614" s="255"/>
      <c r="L614" s="260"/>
      <c r="M614" s="261"/>
      <c r="N614" s="262"/>
      <c r="O614" s="262"/>
      <c r="P614" s="262"/>
      <c r="Q614" s="262"/>
      <c r="R614" s="262"/>
      <c r="S614" s="262"/>
      <c r="T614" s="263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64" t="s">
        <v>173</v>
      </c>
      <c r="AU614" s="264" t="s">
        <v>88</v>
      </c>
      <c r="AV614" s="14" t="s">
        <v>88</v>
      </c>
      <c r="AW614" s="14" t="s">
        <v>175</v>
      </c>
      <c r="AX614" s="14" t="s">
        <v>80</v>
      </c>
      <c r="AY614" s="264" t="s">
        <v>163</v>
      </c>
    </row>
    <row r="615" s="15" customFormat="1">
      <c r="A615" s="15"/>
      <c r="B615" s="265"/>
      <c r="C615" s="266"/>
      <c r="D615" s="245" t="s">
        <v>173</v>
      </c>
      <c r="E615" s="267" t="s">
        <v>35</v>
      </c>
      <c r="F615" s="268" t="s">
        <v>183</v>
      </c>
      <c r="G615" s="266"/>
      <c r="H615" s="269">
        <v>5</v>
      </c>
      <c r="I615" s="270"/>
      <c r="J615" s="266"/>
      <c r="K615" s="266"/>
      <c r="L615" s="271"/>
      <c r="M615" s="272"/>
      <c r="N615" s="273"/>
      <c r="O615" s="273"/>
      <c r="P615" s="273"/>
      <c r="Q615" s="273"/>
      <c r="R615" s="273"/>
      <c r="S615" s="273"/>
      <c r="T615" s="274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75" t="s">
        <v>173</v>
      </c>
      <c r="AU615" s="275" t="s">
        <v>88</v>
      </c>
      <c r="AV615" s="15" t="s">
        <v>171</v>
      </c>
      <c r="AW615" s="15" t="s">
        <v>175</v>
      </c>
      <c r="AX615" s="15" t="s">
        <v>23</v>
      </c>
      <c r="AY615" s="275" t="s">
        <v>163</v>
      </c>
    </row>
    <row r="616" s="2" customFormat="1" ht="24" customHeight="1">
      <c r="A616" s="41"/>
      <c r="B616" s="42"/>
      <c r="C616" s="276" t="s">
        <v>783</v>
      </c>
      <c r="D616" s="276" t="s">
        <v>195</v>
      </c>
      <c r="E616" s="277" t="s">
        <v>784</v>
      </c>
      <c r="F616" s="278" t="s">
        <v>785</v>
      </c>
      <c r="G616" s="279" t="s">
        <v>179</v>
      </c>
      <c r="H616" s="280">
        <v>4</v>
      </c>
      <c r="I616" s="281"/>
      <c r="J616" s="282">
        <f>ROUND(I616*H616,2)</f>
        <v>0</v>
      </c>
      <c r="K616" s="278" t="s">
        <v>35</v>
      </c>
      <c r="L616" s="283"/>
      <c r="M616" s="284" t="s">
        <v>35</v>
      </c>
      <c r="N616" s="285" t="s">
        <v>51</v>
      </c>
      <c r="O616" s="87"/>
      <c r="P616" s="239">
        <f>O616*H616</f>
        <v>0</v>
      </c>
      <c r="Q616" s="239">
        <v>0.017500000000000002</v>
      </c>
      <c r="R616" s="239">
        <f>Q616*H616</f>
        <v>0.070000000000000007</v>
      </c>
      <c r="S616" s="239">
        <v>0</v>
      </c>
      <c r="T616" s="240">
        <f>S616*H616</f>
        <v>0</v>
      </c>
      <c r="U616" s="41"/>
      <c r="V616" s="41"/>
      <c r="W616" s="41"/>
      <c r="X616" s="41"/>
      <c r="Y616" s="41"/>
      <c r="Z616" s="41"/>
      <c r="AA616" s="41"/>
      <c r="AB616" s="41"/>
      <c r="AC616" s="41"/>
      <c r="AD616" s="41"/>
      <c r="AE616" s="41"/>
      <c r="AR616" s="241" t="s">
        <v>363</v>
      </c>
      <c r="AT616" s="241" t="s">
        <v>195</v>
      </c>
      <c r="AU616" s="241" t="s">
        <v>88</v>
      </c>
      <c r="AY616" s="19" t="s">
        <v>163</v>
      </c>
      <c r="BE616" s="242">
        <f>IF(N616="základní",J616,0)</f>
        <v>0</v>
      </c>
      <c r="BF616" s="242">
        <f>IF(N616="snížená",J616,0)</f>
        <v>0</v>
      </c>
      <c r="BG616" s="242">
        <f>IF(N616="zákl. přenesená",J616,0)</f>
        <v>0</v>
      </c>
      <c r="BH616" s="242">
        <f>IF(N616="sníž. přenesená",J616,0)</f>
        <v>0</v>
      </c>
      <c r="BI616" s="242">
        <f>IF(N616="nulová",J616,0)</f>
        <v>0</v>
      </c>
      <c r="BJ616" s="19" t="s">
        <v>23</v>
      </c>
      <c r="BK616" s="242">
        <f>ROUND(I616*H616,2)</f>
        <v>0</v>
      </c>
      <c r="BL616" s="19" t="s">
        <v>275</v>
      </c>
      <c r="BM616" s="241" t="s">
        <v>786</v>
      </c>
    </row>
    <row r="617" s="13" customFormat="1">
      <c r="A617" s="13"/>
      <c r="B617" s="243"/>
      <c r="C617" s="244"/>
      <c r="D617" s="245" t="s">
        <v>173</v>
      </c>
      <c r="E617" s="246" t="s">
        <v>35</v>
      </c>
      <c r="F617" s="247" t="s">
        <v>380</v>
      </c>
      <c r="G617" s="244"/>
      <c r="H617" s="246" t="s">
        <v>35</v>
      </c>
      <c r="I617" s="248"/>
      <c r="J617" s="244"/>
      <c r="K617" s="244"/>
      <c r="L617" s="249"/>
      <c r="M617" s="250"/>
      <c r="N617" s="251"/>
      <c r="O617" s="251"/>
      <c r="P617" s="251"/>
      <c r="Q617" s="251"/>
      <c r="R617" s="251"/>
      <c r="S617" s="251"/>
      <c r="T617" s="252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3" t="s">
        <v>173</v>
      </c>
      <c r="AU617" s="253" t="s">
        <v>88</v>
      </c>
      <c r="AV617" s="13" t="s">
        <v>23</v>
      </c>
      <c r="AW617" s="13" t="s">
        <v>175</v>
      </c>
      <c r="AX617" s="13" t="s">
        <v>80</v>
      </c>
      <c r="AY617" s="253" t="s">
        <v>163</v>
      </c>
    </row>
    <row r="618" s="14" customFormat="1">
      <c r="A618" s="14"/>
      <c r="B618" s="254"/>
      <c r="C618" s="255"/>
      <c r="D618" s="245" t="s">
        <v>173</v>
      </c>
      <c r="E618" s="256" t="s">
        <v>35</v>
      </c>
      <c r="F618" s="257" t="s">
        <v>171</v>
      </c>
      <c r="G618" s="255"/>
      <c r="H618" s="258">
        <v>4</v>
      </c>
      <c r="I618" s="259"/>
      <c r="J618" s="255"/>
      <c r="K618" s="255"/>
      <c r="L618" s="260"/>
      <c r="M618" s="261"/>
      <c r="N618" s="262"/>
      <c r="O618" s="262"/>
      <c r="P618" s="262"/>
      <c r="Q618" s="262"/>
      <c r="R618" s="262"/>
      <c r="S618" s="262"/>
      <c r="T618" s="263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64" t="s">
        <v>173</v>
      </c>
      <c r="AU618" s="264" t="s">
        <v>88</v>
      </c>
      <c r="AV618" s="14" t="s">
        <v>88</v>
      </c>
      <c r="AW618" s="14" t="s">
        <v>175</v>
      </c>
      <c r="AX618" s="14" t="s">
        <v>80</v>
      </c>
      <c r="AY618" s="264" t="s">
        <v>163</v>
      </c>
    </row>
    <row r="619" s="15" customFormat="1">
      <c r="A619" s="15"/>
      <c r="B619" s="265"/>
      <c r="C619" s="266"/>
      <c r="D619" s="245" t="s">
        <v>173</v>
      </c>
      <c r="E619" s="267" t="s">
        <v>35</v>
      </c>
      <c r="F619" s="268" t="s">
        <v>183</v>
      </c>
      <c r="G619" s="266"/>
      <c r="H619" s="269">
        <v>4</v>
      </c>
      <c r="I619" s="270"/>
      <c r="J619" s="266"/>
      <c r="K619" s="266"/>
      <c r="L619" s="271"/>
      <c r="M619" s="272"/>
      <c r="N619" s="273"/>
      <c r="O619" s="273"/>
      <c r="P619" s="273"/>
      <c r="Q619" s="273"/>
      <c r="R619" s="273"/>
      <c r="S619" s="273"/>
      <c r="T619" s="274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75" t="s">
        <v>173</v>
      </c>
      <c r="AU619" s="275" t="s">
        <v>88</v>
      </c>
      <c r="AV619" s="15" t="s">
        <v>171</v>
      </c>
      <c r="AW619" s="15" t="s">
        <v>175</v>
      </c>
      <c r="AX619" s="15" t="s">
        <v>23</v>
      </c>
      <c r="AY619" s="275" t="s">
        <v>163</v>
      </c>
    </row>
    <row r="620" s="2" customFormat="1" ht="36" customHeight="1">
      <c r="A620" s="41"/>
      <c r="B620" s="42"/>
      <c r="C620" s="230" t="s">
        <v>787</v>
      </c>
      <c r="D620" s="230" t="s">
        <v>166</v>
      </c>
      <c r="E620" s="231" t="s">
        <v>788</v>
      </c>
      <c r="F620" s="232" t="s">
        <v>789</v>
      </c>
      <c r="G620" s="233" t="s">
        <v>179</v>
      </c>
      <c r="H620" s="234">
        <v>2</v>
      </c>
      <c r="I620" s="235"/>
      <c r="J620" s="236">
        <f>ROUND(I620*H620,2)</f>
        <v>0</v>
      </c>
      <c r="K620" s="232" t="s">
        <v>170</v>
      </c>
      <c r="L620" s="47"/>
      <c r="M620" s="237" t="s">
        <v>35</v>
      </c>
      <c r="N620" s="238" t="s">
        <v>51</v>
      </c>
      <c r="O620" s="87"/>
      <c r="P620" s="239">
        <f>O620*H620</f>
        <v>0</v>
      </c>
      <c r="Q620" s="239">
        <v>0</v>
      </c>
      <c r="R620" s="239">
        <f>Q620*H620</f>
        <v>0</v>
      </c>
      <c r="S620" s="239">
        <v>0</v>
      </c>
      <c r="T620" s="240">
        <f>S620*H620</f>
        <v>0</v>
      </c>
      <c r="U620" s="41"/>
      <c r="V620" s="41"/>
      <c r="W620" s="41"/>
      <c r="X620" s="41"/>
      <c r="Y620" s="41"/>
      <c r="Z620" s="41"/>
      <c r="AA620" s="41"/>
      <c r="AB620" s="41"/>
      <c r="AC620" s="41"/>
      <c r="AD620" s="41"/>
      <c r="AE620" s="41"/>
      <c r="AR620" s="241" t="s">
        <v>275</v>
      </c>
      <c r="AT620" s="241" t="s">
        <v>166</v>
      </c>
      <c r="AU620" s="241" t="s">
        <v>88</v>
      </c>
      <c r="AY620" s="19" t="s">
        <v>163</v>
      </c>
      <c r="BE620" s="242">
        <f>IF(N620="základní",J620,0)</f>
        <v>0</v>
      </c>
      <c r="BF620" s="242">
        <f>IF(N620="snížená",J620,0)</f>
        <v>0</v>
      </c>
      <c r="BG620" s="242">
        <f>IF(N620="zákl. přenesená",J620,0)</f>
        <v>0</v>
      </c>
      <c r="BH620" s="242">
        <f>IF(N620="sníž. přenesená",J620,0)</f>
        <v>0</v>
      </c>
      <c r="BI620" s="242">
        <f>IF(N620="nulová",J620,0)</f>
        <v>0</v>
      </c>
      <c r="BJ620" s="19" t="s">
        <v>23</v>
      </c>
      <c r="BK620" s="242">
        <f>ROUND(I620*H620,2)</f>
        <v>0</v>
      </c>
      <c r="BL620" s="19" t="s">
        <v>275</v>
      </c>
      <c r="BM620" s="241" t="s">
        <v>790</v>
      </c>
    </row>
    <row r="621" s="13" customFormat="1">
      <c r="A621" s="13"/>
      <c r="B621" s="243"/>
      <c r="C621" s="244"/>
      <c r="D621" s="245" t="s">
        <v>173</v>
      </c>
      <c r="E621" s="246" t="s">
        <v>35</v>
      </c>
      <c r="F621" s="247" t="s">
        <v>632</v>
      </c>
      <c r="G621" s="244"/>
      <c r="H621" s="246" t="s">
        <v>35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3" t="s">
        <v>173</v>
      </c>
      <c r="AU621" s="253" t="s">
        <v>88</v>
      </c>
      <c r="AV621" s="13" t="s">
        <v>23</v>
      </c>
      <c r="AW621" s="13" t="s">
        <v>175</v>
      </c>
      <c r="AX621" s="13" t="s">
        <v>80</v>
      </c>
      <c r="AY621" s="253" t="s">
        <v>163</v>
      </c>
    </row>
    <row r="622" s="13" customFormat="1">
      <c r="A622" s="13"/>
      <c r="B622" s="243"/>
      <c r="C622" s="244"/>
      <c r="D622" s="245" t="s">
        <v>173</v>
      </c>
      <c r="E622" s="246" t="s">
        <v>35</v>
      </c>
      <c r="F622" s="247" t="s">
        <v>791</v>
      </c>
      <c r="G622" s="244"/>
      <c r="H622" s="246" t="s">
        <v>35</v>
      </c>
      <c r="I622" s="248"/>
      <c r="J622" s="244"/>
      <c r="K622" s="244"/>
      <c r="L622" s="249"/>
      <c r="M622" s="250"/>
      <c r="N622" s="251"/>
      <c r="O622" s="251"/>
      <c r="P622" s="251"/>
      <c r="Q622" s="251"/>
      <c r="R622" s="251"/>
      <c r="S622" s="251"/>
      <c r="T622" s="252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3" t="s">
        <v>173</v>
      </c>
      <c r="AU622" s="253" t="s">
        <v>88</v>
      </c>
      <c r="AV622" s="13" t="s">
        <v>23</v>
      </c>
      <c r="AW622" s="13" t="s">
        <v>175</v>
      </c>
      <c r="AX622" s="13" t="s">
        <v>80</v>
      </c>
      <c r="AY622" s="253" t="s">
        <v>163</v>
      </c>
    </row>
    <row r="623" s="14" customFormat="1">
      <c r="A623" s="14"/>
      <c r="B623" s="254"/>
      <c r="C623" s="255"/>
      <c r="D623" s="245" t="s">
        <v>173</v>
      </c>
      <c r="E623" s="256" t="s">
        <v>35</v>
      </c>
      <c r="F623" s="257" t="s">
        <v>88</v>
      </c>
      <c r="G623" s="255"/>
      <c r="H623" s="258">
        <v>2</v>
      </c>
      <c r="I623" s="259"/>
      <c r="J623" s="255"/>
      <c r="K623" s="255"/>
      <c r="L623" s="260"/>
      <c r="M623" s="261"/>
      <c r="N623" s="262"/>
      <c r="O623" s="262"/>
      <c r="P623" s="262"/>
      <c r="Q623" s="262"/>
      <c r="R623" s="262"/>
      <c r="S623" s="262"/>
      <c r="T623" s="263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64" t="s">
        <v>173</v>
      </c>
      <c r="AU623" s="264" t="s">
        <v>88</v>
      </c>
      <c r="AV623" s="14" t="s">
        <v>88</v>
      </c>
      <c r="AW623" s="14" t="s">
        <v>175</v>
      </c>
      <c r="AX623" s="14" t="s">
        <v>23</v>
      </c>
      <c r="AY623" s="264" t="s">
        <v>163</v>
      </c>
    </row>
    <row r="624" s="2" customFormat="1" ht="36" customHeight="1">
      <c r="A624" s="41"/>
      <c r="B624" s="42"/>
      <c r="C624" s="230" t="s">
        <v>792</v>
      </c>
      <c r="D624" s="230" t="s">
        <v>166</v>
      </c>
      <c r="E624" s="231" t="s">
        <v>793</v>
      </c>
      <c r="F624" s="232" t="s">
        <v>794</v>
      </c>
      <c r="G624" s="233" t="s">
        <v>179</v>
      </c>
      <c r="H624" s="234">
        <v>2</v>
      </c>
      <c r="I624" s="235"/>
      <c r="J624" s="236">
        <f>ROUND(I624*H624,2)</f>
        <v>0</v>
      </c>
      <c r="K624" s="232" t="s">
        <v>170</v>
      </c>
      <c r="L624" s="47"/>
      <c r="M624" s="237" t="s">
        <v>35</v>
      </c>
      <c r="N624" s="238" t="s">
        <v>51</v>
      </c>
      <c r="O624" s="87"/>
      <c r="P624" s="239">
        <f>O624*H624</f>
        <v>0</v>
      </c>
      <c r="Q624" s="239">
        <v>0</v>
      </c>
      <c r="R624" s="239">
        <f>Q624*H624</f>
        <v>0</v>
      </c>
      <c r="S624" s="239">
        <v>0</v>
      </c>
      <c r="T624" s="240">
        <f>S624*H624</f>
        <v>0</v>
      </c>
      <c r="U624" s="41"/>
      <c r="V624" s="41"/>
      <c r="W624" s="41"/>
      <c r="X624" s="41"/>
      <c r="Y624" s="41"/>
      <c r="Z624" s="41"/>
      <c r="AA624" s="41"/>
      <c r="AB624" s="41"/>
      <c r="AC624" s="41"/>
      <c r="AD624" s="41"/>
      <c r="AE624" s="41"/>
      <c r="AR624" s="241" t="s">
        <v>275</v>
      </c>
      <c r="AT624" s="241" t="s">
        <v>166</v>
      </c>
      <c r="AU624" s="241" t="s">
        <v>88</v>
      </c>
      <c r="AY624" s="19" t="s">
        <v>163</v>
      </c>
      <c r="BE624" s="242">
        <f>IF(N624="základní",J624,0)</f>
        <v>0</v>
      </c>
      <c r="BF624" s="242">
        <f>IF(N624="snížená",J624,0)</f>
        <v>0</v>
      </c>
      <c r="BG624" s="242">
        <f>IF(N624="zákl. přenesená",J624,0)</f>
        <v>0</v>
      </c>
      <c r="BH624" s="242">
        <f>IF(N624="sníž. přenesená",J624,0)</f>
        <v>0</v>
      </c>
      <c r="BI624" s="242">
        <f>IF(N624="nulová",J624,0)</f>
        <v>0</v>
      </c>
      <c r="BJ624" s="19" t="s">
        <v>23</v>
      </c>
      <c r="BK624" s="242">
        <f>ROUND(I624*H624,2)</f>
        <v>0</v>
      </c>
      <c r="BL624" s="19" t="s">
        <v>275</v>
      </c>
      <c r="BM624" s="241" t="s">
        <v>795</v>
      </c>
    </row>
    <row r="625" s="13" customFormat="1">
      <c r="A625" s="13"/>
      <c r="B625" s="243"/>
      <c r="C625" s="244"/>
      <c r="D625" s="245" t="s">
        <v>173</v>
      </c>
      <c r="E625" s="246" t="s">
        <v>35</v>
      </c>
      <c r="F625" s="247" t="s">
        <v>796</v>
      </c>
      <c r="G625" s="244"/>
      <c r="H625" s="246" t="s">
        <v>35</v>
      </c>
      <c r="I625" s="248"/>
      <c r="J625" s="244"/>
      <c r="K625" s="244"/>
      <c r="L625" s="249"/>
      <c r="M625" s="250"/>
      <c r="N625" s="251"/>
      <c r="O625" s="251"/>
      <c r="P625" s="251"/>
      <c r="Q625" s="251"/>
      <c r="R625" s="251"/>
      <c r="S625" s="251"/>
      <c r="T625" s="252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53" t="s">
        <v>173</v>
      </c>
      <c r="AU625" s="253" t="s">
        <v>88</v>
      </c>
      <c r="AV625" s="13" t="s">
        <v>23</v>
      </c>
      <c r="AW625" s="13" t="s">
        <v>175</v>
      </c>
      <c r="AX625" s="13" t="s">
        <v>80</v>
      </c>
      <c r="AY625" s="253" t="s">
        <v>163</v>
      </c>
    </row>
    <row r="626" s="14" customFormat="1">
      <c r="A626" s="14"/>
      <c r="B626" s="254"/>
      <c r="C626" s="255"/>
      <c r="D626" s="245" t="s">
        <v>173</v>
      </c>
      <c r="E626" s="256" t="s">
        <v>35</v>
      </c>
      <c r="F626" s="257" t="s">
        <v>88</v>
      </c>
      <c r="G626" s="255"/>
      <c r="H626" s="258">
        <v>2</v>
      </c>
      <c r="I626" s="259"/>
      <c r="J626" s="255"/>
      <c r="K626" s="255"/>
      <c r="L626" s="260"/>
      <c r="M626" s="261"/>
      <c r="N626" s="262"/>
      <c r="O626" s="262"/>
      <c r="P626" s="262"/>
      <c r="Q626" s="262"/>
      <c r="R626" s="262"/>
      <c r="S626" s="262"/>
      <c r="T626" s="263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64" t="s">
        <v>173</v>
      </c>
      <c r="AU626" s="264" t="s">
        <v>88</v>
      </c>
      <c r="AV626" s="14" t="s">
        <v>88</v>
      </c>
      <c r="AW626" s="14" t="s">
        <v>175</v>
      </c>
      <c r="AX626" s="14" t="s">
        <v>23</v>
      </c>
      <c r="AY626" s="264" t="s">
        <v>163</v>
      </c>
    </row>
    <row r="627" s="2" customFormat="1" ht="24" customHeight="1">
      <c r="A627" s="41"/>
      <c r="B627" s="42"/>
      <c r="C627" s="276" t="s">
        <v>797</v>
      </c>
      <c r="D627" s="276" t="s">
        <v>195</v>
      </c>
      <c r="E627" s="277" t="s">
        <v>798</v>
      </c>
      <c r="F627" s="278" t="s">
        <v>799</v>
      </c>
      <c r="G627" s="279" t="s">
        <v>179</v>
      </c>
      <c r="H627" s="280">
        <v>2</v>
      </c>
      <c r="I627" s="281"/>
      <c r="J627" s="282">
        <f>ROUND(I627*H627,2)</f>
        <v>0</v>
      </c>
      <c r="K627" s="278" t="s">
        <v>35</v>
      </c>
      <c r="L627" s="283"/>
      <c r="M627" s="284" t="s">
        <v>35</v>
      </c>
      <c r="N627" s="285" t="s">
        <v>51</v>
      </c>
      <c r="O627" s="87"/>
      <c r="P627" s="239">
        <f>O627*H627</f>
        <v>0</v>
      </c>
      <c r="Q627" s="239">
        <v>0.071999999999999995</v>
      </c>
      <c r="R627" s="239">
        <f>Q627*H627</f>
        <v>0.14399999999999999</v>
      </c>
      <c r="S627" s="239">
        <v>0</v>
      </c>
      <c r="T627" s="240">
        <f>S627*H627</f>
        <v>0</v>
      </c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R627" s="241" t="s">
        <v>363</v>
      </c>
      <c r="AT627" s="241" t="s">
        <v>195</v>
      </c>
      <c r="AU627" s="241" t="s">
        <v>88</v>
      </c>
      <c r="AY627" s="19" t="s">
        <v>163</v>
      </c>
      <c r="BE627" s="242">
        <f>IF(N627="základní",J627,0)</f>
        <v>0</v>
      </c>
      <c r="BF627" s="242">
        <f>IF(N627="snížená",J627,0)</f>
        <v>0</v>
      </c>
      <c r="BG627" s="242">
        <f>IF(N627="zákl. přenesená",J627,0)</f>
        <v>0</v>
      </c>
      <c r="BH627" s="242">
        <f>IF(N627="sníž. přenesená",J627,0)</f>
        <v>0</v>
      </c>
      <c r="BI627" s="242">
        <f>IF(N627="nulová",J627,0)</f>
        <v>0</v>
      </c>
      <c r="BJ627" s="19" t="s">
        <v>23</v>
      </c>
      <c r="BK627" s="242">
        <f>ROUND(I627*H627,2)</f>
        <v>0</v>
      </c>
      <c r="BL627" s="19" t="s">
        <v>275</v>
      </c>
      <c r="BM627" s="241" t="s">
        <v>800</v>
      </c>
    </row>
    <row r="628" s="13" customFormat="1">
      <c r="A628" s="13"/>
      <c r="B628" s="243"/>
      <c r="C628" s="244"/>
      <c r="D628" s="245" t="s">
        <v>173</v>
      </c>
      <c r="E628" s="246" t="s">
        <v>35</v>
      </c>
      <c r="F628" s="247" t="s">
        <v>380</v>
      </c>
      <c r="G628" s="244"/>
      <c r="H628" s="246" t="s">
        <v>35</v>
      </c>
      <c r="I628" s="248"/>
      <c r="J628" s="244"/>
      <c r="K628" s="244"/>
      <c r="L628" s="249"/>
      <c r="M628" s="250"/>
      <c r="N628" s="251"/>
      <c r="O628" s="251"/>
      <c r="P628" s="251"/>
      <c r="Q628" s="251"/>
      <c r="R628" s="251"/>
      <c r="S628" s="251"/>
      <c r="T628" s="252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53" t="s">
        <v>173</v>
      </c>
      <c r="AU628" s="253" t="s">
        <v>88</v>
      </c>
      <c r="AV628" s="13" t="s">
        <v>23</v>
      </c>
      <c r="AW628" s="13" t="s">
        <v>175</v>
      </c>
      <c r="AX628" s="13" t="s">
        <v>80</v>
      </c>
      <c r="AY628" s="253" t="s">
        <v>163</v>
      </c>
    </row>
    <row r="629" s="14" customFormat="1">
      <c r="A629" s="14"/>
      <c r="B629" s="254"/>
      <c r="C629" s="255"/>
      <c r="D629" s="245" t="s">
        <v>173</v>
      </c>
      <c r="E629" s="256" t="s">
        <v>35</v>
      </c>
      <c r="F629" s="257" t="s">
        <v>88</v>
      </c>
      <c r="G629" s="255"/>
      <c r="H629" s="258">
        <v>2</v>
      </c>
      <c r="I629" s="259"/>
      <c r="J629" s="255"/>
      <c r="K629" s="255"/>
      <c r="L629" s="260"/>
      <c r="M629" s="261"/>
      <c r="N629" s="262"/>
      <c r="O629" s="262"/>
      <c r="P629" s="262"/>
      <c r="Q629" s="262"/>
      <c r="R629" s="262"/>
      <c r="S629" s="262"/>
      <c r="T629" s="263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64" t="s">
        <v>173</v>
      </c>
      <c r="AU629" s="264" t="s">
        <v>88</v>
      </c>
      <c r="AV629" s="14" t="s">
        <v>88</v>
      </c>
      <c r="AW629" s="14" t="s">
        <v>175</v>
      </c>
      <c r="AX629" s="14" t="s">
        <v>23</v>
      </c>
      <c r="AY629" s="264" t="s">
        <v>163</v>
      </c>
    </row>
    <row r="630" s="2" customFormat="1" ht="48" customHeight="1">
      <c r="A630" s="41"/>
      <c r="B630" s="42"/>
      <c r="C630" s="230" t="s">
        <v>801</v>
      </c>
      <c r="D630" s="230" t="s">
        <v>166</v>
      </c>
      <c r="E630" s="231" t="s">
        <v>802</v>
      </c>
      <c r="F630" s="232" t="s">
        <v>803</v>
      </c>
      <c r="G630" s="233" t="s">
        <v>179</v>
      </c>
      <c r="H630" s="234">
        <v>15</v>
      </c>
      <c r="I630" s="235"/>
      <c r="J630" s="236">
        <f>ROUND(I630*H630,2)</f>
        <v>0</v>
      </c>
      <c r="K630" s="232" t="s">
        <v>170</v>
      </c>
      <c r="L630" s="47"/>
      <c r="M630" s="237" t="s">
        <v>35</v>
      </c>
      <c r="N630" s="238" t="s">
        <v>51</v>
      </c>
      <c r="O630" s="87"/>
      <c r="P630" s="239">
        <f>O630*H630</f>
        <v>0</v>
      </c>
      <c r="Q630" s="239">
        <v>0.00025999999999999998</v>
      </c>
      <c r="R630" s="239">
        <f>Q630*H630</f>
        <v>0.0038999999999999998</v>
      </c>
      <c r="S630" s="239">
        <v>0</v>
      </c>
      <c r="T630" s="240">
        <f>S630*H630</f>
        <v>0</v>
      </c>
      <c r="U630" s="41"/>
      <c r="V630" s="41"/>
      <c r="W630" s="41"/>
      <c r="X630" s="41"/>
      <c r="Y630" s="41"/>
      <c r="Z630" s="41"/>
      <c r="AA630" s="41"/>
      <c r="AB630" s="41"/>
      <c r="AC630" s="41"/>
      <c r="AD630" s="41"/>
      <c r="AE630" s="41"/>
      <c r="AR630" s="241" t="s">
        <v>275</v>
      </c>
      <c r="AT630" s="241" t="s">
        <v>166</v>
      </c>
      <c r="AU630" s="241" t="s">
        <v>88</v>
      </c>
      <c r="AY630" s="19" t="s">
        <v>163</v>
      </c>
      <c r="BE630" s="242">
        <f>IF(N630="základní",J630,0)</f>
        <v>0</v>
      </c>
      <c r="BF630" s="242">
        <f>IF(N630="snížená",J630,0)</f>
        <v>0</v>
      </c>
      <c r="BG630" s="242">
        <f>IF(N630="zákl. přenesená",J630,0)</f>
        <v>0</v>
      </c>
      <c r="BH630" s="242">
        <f>IF(N630="sníž. přenesená",J630,0)</f>
        <v>0</v>
      </c>
      <c r="BI630" s="242">
        <f>IF(N630="nulová",J630,0)</f>
        <v>0</v>
      </c>
      <c r="BJ630" s="19" t="s">
        <v>23</v>
      </c>
      <c r="BK630" s="242">
        <f>ROUND(I630*H630,2)</f>
        <v>0</v>
      </c>
      <c r="BL630" s="19" t="s">
        <v>275</v>
      </c>
      <c r="BM630" s="241" t="s">
        <v>804</v>
      </c>
    </row>
    <row r="631" s="14" customFormat="1">
      <c r="A631" s="14"/>
      <c r="B631" s="254"/>
      <c r="C631" s="255"/>
      <c r="D631" s="245" t="s">
        <v>173</v>
      </c>
      <c r="E631" s="256" t="s">
        <v>35</v>
      </c>
      <c r="F631" s="257" t="s">
        <v>805</v>
      </c>
      <c r="G631" s="255"/>
      <c r="H631" s="258">
        <v>15</v>
      </c>
      <c r="I631" s="259"/>
      <c r="J631" s="255"/>
      <c r="K631" s="255"/>
      <c r="L631" s="260"/>
      <c r="M631" s="261"/>
      <c r="N631" s="262"/>
      <c r="O631" s="262"/>
      <c r="P631" s="262"/>
      <c r="Q631" s="262"/>
      <c r="R631" s="262"/>
      <c r="S631" s="262"/>
      <c r="T631" s="263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4" t="s">
        <v>173</v>
      </c>
      <c r="AU631" s="264" t="s">
        <v>88</v>
      </c>
      <c r="AV631" s="14" t="s">
        <v>88</v>
      </c>
      <c r="AW631" s="14" t="s">
        <v>175</v>
      </c>
      <c r="AX631" s="14" t="s">
        <v>23</v>
      </c>
      <c r="AY631" s="264" t="s">
        <v>163</v>
      </c>
    </row>
    <row r="632" s="2" customFormat="1" ht="24" customHeight="1">
      <c r="A632" s="41"/>
      <c r="B632" s="42"/>
      <c r="C632" s="276" t="s">
        <v>806</v>
      </c>
      <c r="D632" s="276" t="s">
        <v>195</v>
      </c>
      <c r="E632" s="277" t="s">
        <v>807</v>
      </c>
      <c r="F632" s="278" t="s">
        <v>808</v>
      </c>
      <c r="G632" s="279" t="s">
        <v>179</v>
      </c>
      <c r="H632" s="280">
        <v>15</v>
      </c>
      <c r="I632" s="281"/>
      <c r="J632" s="282">
        <f>ROUND(I632*H632,2)</f>
        <v>0</v>
      </c>
      <c r="K632" s="278" t="s">
        <v>35</v>
      </c>
      <c r="L632" s="283"/>
      <c r="M632" s="284" t="s">
        <v>35</v>
      </c>
      <c r="N632" s="285" t="s">
        <v>51</v>
      </c>
      <c r="O632" s="87"/>
      <c r="P632" s="239">
        <f>O632*H632</f>
        <v>0</v>
      </c>
      <c r="Q632" s="239">
        <v>0.037229999999999999</v>
      </c>
      <c r="R632" s="239">
        <f>Q632*H632</f>
        <v>0.55845</v>
      </c>
      <c r="S632" s="239">
        <v>0</v>
      </c>
      <c r="T632" s="240">
        <f>S632*H632</f>
        <v>0</v>
      </c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R632" s="241" t="s">
        <v>363</v>
      </c>
      <c r="AT632" s="241" t="s">
        <v>195</v>
      </c>
      <c r="AU632" s="241" t="s">
        <v>88</v>
      </c>
      <c r="AY632" s="19" t="s">
        <v>163</v>
      </c>
      <c r="BE632" s="242">
        <f>IF(N632="základní",J632,0)</f>
        <v>0</v>
      </c>
      <c r="BF632" s="242">
        <f>IF(N632="snížená",J632,0)</f>
        <v>0</v>
      </c>
      <c r="BG632" s="242">
        <f>IF(N632="zákl. přenesená",J632,0)</f>
        <v>0</v>
      </c>
      <c r="BH632" s="242">
        <f>IF(N632="sníž. přenesená",J632,0)</f>
        <v>0</v>
      </c>
      <c r="BI632" s="242">
        <f>IF(N632="nulová",J632,0)</f>
        <v>0</v>
      </c>
      <c r="BJ632" s="19" t="s">
        <v>23</v>
      </c>
      <c r="BK632" s="242">
        <f>ROUND(I632*H632,2)</f>
        <v>0</v>
      </c>
      <c r="BL632" s="19" t="s">
        <v>275</v>
      </c>
      <c r="BM632" s="241" t="s">
        <v>809</v>
      </c>
    </row>
    <row r="633" s="13" customFormat="1">
      <c r="A633" s="13"/>
      <c r="B633" s="243"/>
      <c r="C633" s="244"/>
      <c r="D633" s="245" t="s">
        <v>173</v>
      </c>
      <c r="E633" s="246" t="s">
        <v>35</v>
      </c>
      <c r="F633" s="247" t="s">
        <v>380</v>
      </c>
      <c r="G633" s="244"/>
      <c r="H633" s="246" t="s">
        <v>35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3" t="s">
        <v>173</v>
      </c>
      <c r="AU633" s="253" t="s">
        <v>88</v>
      </c>
      <c r="AV633" s="13" t="s">
        <v>23</v>
      </c>
      <c r="AW633" s="13" t="s">
        <v>175</v>
      </c>
      <c r="AX633" s="13" t="s">
        <v>80</v>
      </c>
      <c r="AY633" s="253" t="s">
        <v>163</v>
      </c>
    </row>
    <row r="634" s="14" customFormat="1">
      <c r="A634" s="14"/>
      <c r="B634" s="254"/>
      <c r="C634" s="255"/>
      <c r="D634" s="245" t="s">
        <v>173</v>
      </c>
      <c r="E634" s="256" t="s">
        <v>35</v>
      </c>
      <c r="F634" s="257" t="s">
        <v>8</v>
      </c>
      <c r="G634" s="255"/>
      <c r="H634" s="258">
        <v>15</v>
      </c>
      <c r="I634" s="259"/>
      <c r="J634" s="255"/>
      <c r="K634" s="255"/>
      <c r="L634" s="260"/>
      <c r="M634" s="261"/>
      <c r="N634" s="262"/>
      <c r="O634" s="262"/>
      <c r="P634" s="262"/>
      <c r="Q634" s="262"/>
      <c r="R634" s="262"/>
      <c r="S634" s="262"/>
      <c r="T634" s="263"/>
      <c r="U634" s="14"/>
      <c r="V634" s="14"/>
      <c r="W634" s="14"/>
      <c r="X634" s="14"/>
      <c r="Y634" s="14"/>
      <c r="Z634" s="14"/>
      <c r="AA634" s="14"/>
      <c r="AB634" s="14"/>
      <c r="AC634" s="14"/>
      <c r="AD634" s="14"/>
      <c r="AE634" s="14"/>
      <c r="AT634" s="264" t="s">
        <v>173</v>
      </c>
      <c r="AU634" s="264" t="s">
        <v>88</v>
      </c>
      <c r="AV634" s="14" t="s">
        <v>88</v>
      </c>
      <c r="AW634" s="14" t="s">
        <v>175</v>
      </c>
      <c r="AX634" s="14" t="s">
        <v>23</v>
      </c>
      <c r="AY634" s="264" t="s">
        <v>163</v>
      </c>
    </row>
    <row r="635" s="2" customFormat="1" ht="48" customHeight="1">
      <c r="A635" s="41"/>
      <c r="B635" s="42"/>
      <c r="C635" s="230" t="s">
        <v>810</v>
      </c>
      <c r="D635" s="230" t="s">
        <v>166</v>
      </c>
      <c r="E635" s="231" t="s">
        <v>811</v>
      </c>
      <c r="F635" s="232" t="s">
        <v>812</v>
      </c>
      <c r="G635" s="233" t="s">
        <v>179</v>
      </c>
      <c r="H635" s="234">
        <v>34</v>
      </c>
      <c r="I635" s="235"/>
      <c r="J635" s="236">
        <f>ROUND(I635*H635,2)</f>
        <v>0</v>
      </c>
      <c r="K635" s="232" t="s">
        <v>170</v>
      </c>
      <c r="L635" s="47"/>
      <c r="M635" s="237" t="s">
        <v>35</v>
      </c>
      <c r="N635" s="238" t="s">
        <v>51</v>
      </c>
      <c r="O635" s="87"/>
      <c r="P635" s="239">
        <f>O635*H635</f>
        <v>0</v>
      </c>
      <c r="Q635" s="239">
        <v>0.00027</v>
      </c>
      <c r="R635" s="239">
        <f>Q635*H635</f>
        <v>0.0091800000000000007</v>
      </c>
      <c r="S635" s="239">
        <v>0</v>
      </c>
      <c r="T635" s="240">
        <f>S635*H635</f>
        <v>0</v>
      </c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R635" s="241" t="s">
        <v>275</v>
      </c>
      <c r="AT635" s="241" t="s">
        <v>166</v>
      </c>
      <c r="AU635" s="241" t="s">
        <v>88</v>
      </c>
      <c r="AY635" s="19" t="s">
        <v>163</v>
      </c>
      <c r="BE635" s="242">
        <f>IF(N635="základní",J635,0)</f>
        <v>0</v>
      </c>
      <c r="BF635" s="242">
        <f>IF(N635="snížená",J635,0)</f>
        <v>0</v>
      </c>
      <c r="BG635" s="242">
        <f>IF(N635="zákl. přenesená",J635,0)</f>
        <v>0</v>
      </c>
      <c r="BH635" s="242">
        <f>IF(N635="sníž. přenesená",J635,0)</f>
        <v>0</v>
      </c>
      <c r="BI635" s="242">
        <f>IF(N635="nulová",J635,0)</f>
        <v>0</v>
      </c>
      <c r="BJ635" s="19" t="s">
        <v>23</v>
      </c>
      <c r="BK635" s="242">
        <f>ROUND(I635*H635,2)</f>
        <v>0</v>
      </c>
      <c r="BL635" s="19" t="s">
        <v>275</v>
      </c>
      <c r="BM635" s="241" t="s">
        <v>813</v>
      </c>
    </row>
    <row r="636" s="14" customFormat="1">
      <c r="A636" s="14"/>
      <c r="B636" s="254"/>
      <c r="C636" s="255"/>
      <c r="D636" s="245" t="s">
        <v>173</v>
      </c>
      <c r="E636" s="256" t="s">
        <v>35</v>
      </c>
      <c r="F636" s="257" t="s">
        <v>814</v>
      </c>
      <c r="G636" s="255"/>
      <c r="H636" s="258">
        <v>34</v>
      </c>
      <c r="I636" s="259"/>
      <c r="J636" s="255"/>
      <c r="K636" s="255"/>
      <c r="L636" s="260"/>
      <c r="M636" s="261"/>
      <c r="N636" s="262"/>
      <c r="O636" s="262"/>
      <c r="P636" s="262"/>
      <c r="Q636" s="262"/>
      <c r="R636" s="262"/>
      <c r="S636" s="262"/>
      <c r="T636" s="263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64" t="s">
        <v>173</v>
      </c>
      <c r="AU636" s="264" t="s">
        <v>88</v>
      </c>
      <c r="AV636" s="14" t="s">
        <v>88</v>
      </c>
      <c r="AW636" s="14" t="s">
        <v>175</v>
      </c>
      <c r="AX636" s="14" t="s">
        <v>23</v>
      </c>
      <c r="AY636" s="264" t="s">
        <v>163</v>
      </c>
    </row>
    <row r="637" s="2" customFormat="1" ht="24" customHeight="1">
      <c r="A637" s="41"/>
      <c r="B637" s="42"/>
      <c r="C637" s="276" t="s">
        <v>815</v>
      </c>
      <c r="D637" s="276" t="s">
        <v>195</v>
      </c>
      <c r="E637" s="277" t="s">
        <v>816</v>
      </c>
      <c r="F637" s="278" t="s">
        <v>817</v>
      </c>
      <c r="G637" s="279" t="s">
        <v>179</v>
      </c>
      <c r="H637" s="280">
        <v>34</v>
      </c>
      <c r="I637" s="281"/>
      <c r="J637" s="282">
        <f>ROUND(I637*H637,2)</f>
        <v>0</v>
      </c>
      <c r="K637" s="278" t="s">
        <v>35</v>
      </c>
      <c r="L637" s="283"/>
      <c r="M637" s="284" t="s">
        <v>35</v>
      </c>
      <c r="N637" s="285" t="s">
        <v>51</v>
      </c>
      <c r="O637" s="87"/>
      <c r="P637" s="239">
        <f>O637*H637</f>
        <v>0</v>
      </c>
      <c r="Q637" s="239">
        <v>0.045019999999999998</v>
      </c>
      <c r="R637" s="239">
        <f>Q637*H637</f>
        <v>1.5306799999999998</v>
      </c>
      <c r="S637" s="239">
        <v>0</v>
      </c>
      <c r="T637" s="240">
        <f>S637*H637</f>
        <v>0</v>
      </c>
      <c r="U637" s="41"/>
      <c r="V637" s="41"/>
      <c r="W637" s="41"/>
      <c r="X637" s="41"/>
      <c r="Y637" s="41"/>
      <c r="Z637" s="41"/>
      <c r="AA637" s="41"/>
      <c r="AB637" s="41"/>
      <c r="AC637" s="41"/>
      <c r="AD637" s="41"/>
      <c r="AE637" s="41"/>
      <c r="AR637" s="241" t="s">
        <v>363</v>
      </c>
      <c r="AT637" s="241" t="s">
        <v>195</v>
      </c>
      <c r="AU637" s="241" t="s">
        <v>88</v>
      </c>
      <c r="AY637" s="19" t="s">
        <v>163</v>
      </c>
      <c r="BE637" s="242">
        <f>IF(N637="základní",J637,0)</f>
        <v>0</v>
      </c>
      <c r="BF637" s="242">
        <f>IF(N637="snížená",J637,0)</f>
        <v>0</v>
      </c>
      <c r="BG637" s="242">
        <f>IF(N637="zákl. přenesená",J637,0)</f>
        <v>0</v>
      </c>
      <c r="BH637" s="242">
        <f>IF(N637="sníž. přenesená",J637,0)</f>
        <v>0</v>
      </c>
      <c r="BI637" s="242">
        <f>IF(N637="nulová",J637,0)</f>
        <v>0</v>
      </c>
      <c r="BJ637" s="19" t="s">
        <v>23</v>
      </c>
      <c r="BK637" s="242">
        <f>ROUND(I637*H637,2)</f>
        <v>0</v>
      </c>
      <c r="BL637" s="19" t="s">
        <v>275</v>
      </c>
      <c r="BM637" s="241" t="s">
        <v>818</v>
      </c>
    </row>
    <row r="638" s="13" customFormat="1">
      <c r="A638" s="13"/>
      <c r="B638" s="243"/>
      <c r="C638" s="244"/>
      <c r="D638" s="245" t="s">
        <v>173</v>
      </c>
      <c r="E638" s="246" t="s">
        <v>35</v>
      </c>
      <c r="F638" s="247" t="s">
        <v>380</v>
      </c>
      <c r="G638" s="244"/>
      <c r="H638" s="246" t="s">
        <v>35</v>
      </c>
      <c r="I638" s="248"/>
      <c r="J638" s="244"/>
      <c r="K638" s="244"/>
      <c r="L638" s="249"/>
      <c r="M638" s="250"/>
      <c r="N638" s="251"/>
      <c r="O638" s="251"/>
      <c r="P638" s="251"/>
      <c r="Q638" s="251"/>
      <c r="R638" s="251"/>
      <c r="S638" s="251"/>
      <c r="T638" s="252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3" t="s">
        <v>173</v>
      </c>
      <c r="AU638" s="253" t="s">
        <v>88</v>
      </c>
      <c r="AV638" s="13" t="s">
        <v>23</v>
      </c>
      <c r="AW638" s="13" t="s">
        <v>175</v>
      </c>
      <c r="AX638" s="13" t="s">
        <v>80</v>
      </c>
      <c r="AY638" s="253" t="s">
        <v>163</v>
      </c>
    </row>
    <row r="639" s="14" customFormat="1">
      <c r="A639" s="14"/>
      <c r="B639" s="254"/>
      <c r="C639" s="255"/>
      <c r="D639" s="245" t="s">
        <v>173</v>
      </c>
      <c r="E639" s="256" t="s">
        <v>35</v>
      </c>
      <c r="F639" s="257" t="s">
        <v>382</v>
      </c>
      <c r="G639" s="255"/>
      <c r="H639" s="258">
        <v>34</v>
      </c>
      <c r="I639" s="259"/>
      <c r="J639" s="255"/>
      <c r="K639" s="255"/>
      <c r="L639" s="260"/>
      <c r="M639" s="261"/>
      <c r="N639" s="262"/>
      <c r="O639" s="262"/>
      <c r="P639" s="262"/>
      <c r="Q639" s="262"/>
      <c r="R639" s="262"/>
      <c r="S639" s="262"/>
      <c r="T639" s="263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64" t="s">
        <v>173</v>
      </c>
      <c r="AU639" s="264" t="s">
        <v>88</v>
      </c>
      <c r="AV639" s="14" t="s">
        <v>88</v>
      </c>
      <c r="AW639" s="14" t="s">
        <v>175</v>
      </c>
      <c r="AX639" s="14" t="s">
        <v>23</v>
      </c>
      <c r="AY639" s="264" t="s">
        <v>163</v>
      </c>
    </row>
    <row r="640" s="2" customFormat="1" ht="36" customHeight="1">
      <c r="A640" s="41"/>
      <c r="B640" s="42"/>
      <c r="C640" s="230" t="s">
        <v>819</v>
      </c>
      <c r="D640" s="230" t="s">
        <v>166</v>
      </c>
      <c r="E640" s="231" t="s">
        <v>820</v>
      </c>
      <c r="F640" s="232" t="s">
        <v>821</v>
      </c>
      <c r="G640" s="233" t="s">
        <v>179</v>
      </c>
      <c r="H640" s="234">
        <v>11</v>
      </c>
      <c r="I640" s="235"/>
      <c r="J640" s="236">
        <f>ROUND(I640*H640,2)</f>
        <v>0</v>
      </c>
      <c r="K640" s="232" t="s">
        <v>170</v>
      </c>
      <c r="L640" s="47"/>
      <c r="M640" s="237" t="s">
        <v>35</v>
      </c>
      <c r="N640" s="238" t="s">
        <v>51</v>
      </c>
      <c r="O640" s="87"/>
      <c r="P640" s="239">
        <f>O640*H640</f>
        <v>0</v>
      </c>
      <c r="Q640" s="239">
        <v>0.00046999999999999999</v>
      </c>
      <c r="R640" s="239">
        <f>Q640*H640</f>
        <v>0.0051700000000000001</v>
      </c>
      <c r="S640" s="239">
        <v>0</v>
      </c>
      <c r="T640" s="240">
        <f>S640*H640</f>
        <v>0</v>
      </c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R640" s="241" t="s">
        <v>275</v>
      </c>
      <c r="AT640" s="241" t="s">
        <v>166</v>
      </c>
      <c r="AU640" s="241" t="s">
        <v>88</v>
      </c>
      <c r="AY640" s="19" t="s">
        <v>163</v>
      </c>
      <c r="BE640" s="242">
        <f>IF(N640="základní",J640,0)</f>
        <v>0</v>
      </c>
      <c r="BF640" s="242">
        <f>IF(N640="snížená",J640,0)</f>
        <v>0</v>
      </c>
      <c r="BG640" s="242">
        <f>IF(N640="zákl. přenesená",J640,0)</f>
        <v>0</v>
      </c>
      <c r="BH640" s="242">
        <f>IF(N640="sníž. přenesená",J640,0)</f>
        <v>0</v>
      </c>
      <c r="BI640" s="242">
        <f>IF(N640="nulová",J640,0)</f>
        <v>0</v>
      </c>
      <c r="BJ640" s="19" t="s">
        <v>23</v>
      </c>
      <c r="BK640" s="242">
        <f>ROUND(I640*H640,2)</f>
        <v>0</v>
      </c>
      <c r="BL640" s="19" t="s">
        <v>275</v>
      </c>
      <c r="BM640" s="241" t="s">
        <v>822</v>
      </c>
    </row>
    <row r="641" s="13" customFormat="1">
      <c r="A641" s="13"/>
      <c r="B641" s="243"/>
      <c r="C641" s="244"/>
      <c r="D641" s="245" t="s">
        <v>173</v>
      </c>
      <c r="E641" s="246" t="s">
        <v>35</v>
      </c>
      <c r="F641" s="247" t="s">
        <v>632</v>
      </c>
      <c r="G641" s="244"/>
      <c r="H641" s="246" t="s">
        <v>35</v>
      </c>
      <c r="I641" s="248"/>
      <c r="J641" s="244"/>
      <c r="K641" s="244"/>
      <c r="L641" s="249"/>
      <c r="M641" s="250"/>
      <c r="N641" s="251"/>
      <c r="O641" s="251"/>
      <c r="P641" s="251"/>
      <c r="Q641" s="251"/>
      <c r="R641" s="251"/>
      <c r="S641" s="251"/>
      <c r="T641" s="252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53" t="s">
        <v>173</v>
      </c>
      <c r="AU641" s="253" t="s">
        <v>88</v>
      </c>
      <c r="AV641" s="13" t="s">
        <v>23</v>
      </c>
      <c r="AW641" s="13" t="s">
        <v>175</v>
      </c>
      <c r="AX641" s="13" t="s">
        <v>80</v>
      </c>
      <c r="AY641" s="253" t="s">
        <v>163</v>
      </c>
    </row>
    <row r="642" s="13" customFormat="1">
      <c r="A642" s="13"/>
      <c r="B642" s="243"/>
      <c r="C642" s="244"/>
      <c r="D642" s="245" t="s">
        <v>173</v>
      </c>
      <c r="E642" s="246" t="s">
        <v>35</v>
      </c>
      <c r="F642" s="247" t="s">
        <v>772</v>
      </c>
      <c r="G642" s="244"/>
      <c r="H642" s="246" t="s">
        <v>35</v>
      </c>
      <c r="I642" s="248"/>
      <c r="J642" s="244"/>
      <c r="K642" s="244"/>
      <c r="L642" s="249"/>
      <c r="M642" s="250"/>
      <c r="N642" s="251"/>
      <c r="O642" s="251"/>
      <c r="P642" s="251"/>
      <c r="Q642" s="251"/>
      <c r="R642" s="251"/>
      <c r="S642" s="251"/>
      <c r="T642" s="252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3" t="s">
        <v>173</v>
      </c>
      <c r="AU642" s="253" t="s">
        <v>88</v>
      </c>
      <c r="AV642" s="13" t="s">
        <v>23</v>
      </c>
      <c r="AW642" s="13" t="s">
        <v>175</v>
      </c>
      <c r="AX642" s="13" t="s">
        <v>80</v>
      </c>
      <c r="AY642" s="253" t="s">
        <v>163</v>
      </c>
    </row>
    <row r="643" s="14" customFormat="1">
      <c r="A643" s="14"/>
      <c r="B643" s="254"/>
      <c r="C643" s="255"/>
      <c r="D643" s="245" t="s">
        <v>173</v>
      </c>
      <c r="E643" s="256" t="s">
        <v>35</v>
      </c>
      <c r="F643" s="257" t="s">
        <v>94</v>
      </c>
      <c r="G643" s="255"/>
      <c r="H643" s="258">
        <v>3</v>
      </c>
      <c r="I643" s="259"/>
      <c r="J643" s="255"/>
      <c r="K643" s="255"/>
      <c r="L643" s="260"/>
      <c r="M643" s="261"/>
      <c r="N643" s="262"/>
      <c r="O643" s="262"/>
      <c r="P643" s="262"/>
      <c r="Q643" s="262"/>
      <c r="R643" s="262"/>
      <c r="S643" s="262"/>
      <c r="T643" s="263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64" t="s">
        <v>173</v>
      </c>
      <c r="AU643" s="264" t="s">
        <v>88</v>
      </c>
      <c r="AV643" s="14" t="s">
        <v>88</v>
      </c>
      <c r="AW643" s="14" t="s">
        <v>175</v>
      </c>
      <c r="AX643" s="14" t="s">
        <v>80</v>
      </c>
      <c r="AY643" s="264" t="s">
        <v>163</v>
      </c>
    </row>
    <row r="644" s="13" customFormat="1">
      <c r="A644" s="13"/>
      <c r="B644" s="243"/>
      <c r="C644" s="244"/>
      <c r="D644" s="245" t="s">
        <v>173</v>
      </c>
      <c r="E644" s="246" t="s">
        <v>35</v>
      </c>
      <c r="F644" s="247" t="s">
        <v>791</v>
      </c>
      <c r="G644" s="244"/>
      <c r="H644" s="246" t="s">
        <v>35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U644" s="13"/>
      <c r="V644" s="13"/>
      <c r="W644" s="13"/>
      <c r="X644" s="13"/>
      <c r="Y644" s="13"/>
      <c r="Z644" s="13"/>
      <c r="AA644" s="13"/>
      <c r="AB644" s="13"/>
      <c r="AC644" s="13"/>
      <c r="AD644" s="13"/>
      <c r="AE644" s="13"/>
      <c r="AT644" s="253" t="s">
        <v>173</v>
      </c>
      <c r="AU644" s="253" t="s">
        <v>88</v>
      </c>
      <c r="AV644" s="13" t="s">
        <v>23</v>
      </c>
      <c r="AW644" s="13" t="s">
        <v>175</v>
      </c>
      <c r="AX644" s="13" t="s">
        <v>80</v>
      </c>
      <c r="AY644" s="253" t="s">
        <v>163</v>
      </c>
    </row>
    <row r="645" s="14" customFormat="1">
      <c r="A645" s="14"/>
      <c r="B645" s="254"/>
      <c r="C645" s="255"/>
      <c r="D645" s="245" t="s">
        <v>173</v>
      </c>
      <c r="E645" s="256" t="s">
        <v>35</v>
      </c>
      <c r="F645" s="257" t="s">
        <v>88</v>
      </c>
      <c r="G645" s="255"/>
      <c r="H645" s="258">
        <v>2</v>
      </c>
      <c r="I645" s="259"/>
      <c r="J645" s="255"/>
      <c r="K645" s="255"/>
      <c r="L645" s="260"/>
      <c r="M645" s="261"/>
      <c r="N645" s="262"/>
      <c r="O645" s="262"/>
      <c r="P645" s="262"/>
      <c r="Q645" s="262"/>
      <c r="R645" s="262"/>
      <c r="S645" s="262"/>
      <c r="T645" s="263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64" t="s">
        <v>173</v>
      </c>
      <c r="AU645" s="264" t="s">
        <v>88</v>
      </c>
      <c r="AV645" s="14" t="s">
        <v>88</v>
      </c>
      <c r="AW645" s="14" t="s">
        <v>175</v>
      </c>
      <c r="AX645" s="14" t="s">
        <v>80</v>
      </c>
      <c r="AY645" s="264" t="s">
        <v>163</v>
      </c>
    </row>
    <row r="646" s="13" customFormat="1">
      <c r="A646" s="13"/>
      <c r="B646" s="243"/>
      <c r="C646" s="244"/>
      <c r="D646" s="245" t="s">
        <v>173</v>
      </c>
      <c r="E646" s="246" t="s">
        <v>35</v>
      </c>
      <c r="F646" s="247" t="s">
        <v>773</v>
      </c>
      <c r="G646" s="244"/>
      <c r="H646" s="246" t="s">
        <v>35</v>
      </c>
      <c r="I646" s="248"/>
      <c r="J646" s="244"/>
      <c r="K646" s="244"/>
      <c r="L646" s="249"/>
      <c r="M646" s="250"/>
      <c r="N646" s="251"/>
      <c r="O646" s="251"/>
      <c r="P646" s="251"/>
      <c r="Q646" s="251"/>
      <c r="R646" s="251"/>
      <c r="S646" s="251"/>
      <c r="T646" s="252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3" t="s">
        <v>173</v>
      </c>
      <c r="AU646" s="253" t="s">
        <v>88</v>
      </c>
      <c r="AV646" s="13" t="s">
        <v>23</v>
      </c>
      <c r="AW646" s="13" t="s">
        <v>175</v>
      </c>
      <c r="AX646" s="13" t="s">
        <v>80</v>
      </c>
      <c r="AY646" s="253" t="s">
        <v>163</v>
      </c>
    </row>
    <row r="647" s="14" customFormat="1">
      <c r="A647" s="14"/>
      <c r="B647" s="254"/>
      <c r="C647" s="255"/>
      <c r="D647" s="245" t="s">
        <v>173</v>
      </c>
      <c r="E647" s="256" t="s">
        <v>35</v>
      </c>
      <c r="F647" s="257" t="s">
        <v>23</v>
      </c>
      <c r="G647" s="255"/>
      <c r="H647" s="258">
        <v>1</v>
      </c>
      <c r="I647" s="259"/>
      <c r="J647" s="255"/>
      <c r="K647" s="255"/>
      <c r="L647" s="260"/>
      <c r="M647" s="261"/>
      <c r="N647" s="262"/>
      <c r="O647" s="262"/>
      <c r="P647" s="262"/>
      <c r="Q647" s="262"/>
      <c r="R647" s="262"/>
      <c r="S647" s="262"/>
      <c r="T647" s="263"/>
      <c r="U647" s="14"/>
      <c r="V647" s="14"/>
      <c r="W647" s="14"/>
      <c r="X647" s="14"/>
      <c r="Y647" s="14"/>
      <c r="Z647" s="14"/>
      <c r="AA647" s="14"/>
      <c r="AB647" s="14"/>
      <c r="AC647" s="14"/>
      <c r="AD647" s="14"/>
      <c r="AE647" s="14"/>
      <c r="AT647" s="264" t="s">
        <v>173</v>
      </c>
      <c r="AU647" s="264" t="s">
        <v>88</v>
      </c>
      <c r="AV647" s="14" t="s">
        <v>88</v>
      </c>
      <c r="AW647" s="14" t="s">
        <v>175</v>
      </c>
      <c r="AX647" s="14" t="s">
        <v>80</v>
      </c>
      <c r="AY647" s="264" t="s">
        <v>163</v>
      </c>
    </row>
    <row r="648" s="13" customFormat="1">
      <c r="A648" s="13"/>
      <c r="B648" s="243"/>
      <c r="C648" s="244"/>
      <c r="D648" s="245" t="s">
        <v>173</v>
      </c>
      <c r="E648" s="246" t="s">
        <v>35</v>
      </c>
      <c r="F648" s="247" t="s">
        <v>774</v>
      </c>
      <c r="G648" s="244"/>
      <c r="H648" s="246" t="s">
        <v>35</v>
      </c>
      <c r="I648" s="248"/>
      <c r="J648" s="244"/>
      <c r="K648" s="244"/>
      <c r="L648" s="249"/>
      <c r="M648" s="250"/>
      <c r="N648" s="251"/>
      <c r="O648" s="251"/>
      <c r="P648" s="251"/>
      <c r="Q648" s="251"/>
      <c r="R648" s="251"/>
      <c r="S648" s="251"/>
      <c r="T648" s="252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3" t="s">
        <v>173</v>
      </c>
      <c r="AU648" s="253" t="s">
        <v>88</v>
      </c>
      <c r="AV648" s="13" t="s">
        <v>23</v>
      </c>
      <c r="AW648" s="13" t="s">
        <v>175</v>
      </c>
      <c r="AX648" s="13" t="s">
        <v>80</v>
      </c>
      <c r="AY648" s="253" t="s">
        <v>163</v>
      </c>
    </row>
    <row r="649" s="14" customFormat="1">
      <c r="A649" s="14"/>
      <c r="B649" s="254"/>
      <c r="C649" s="255"/>
      <c r="D649" s="245" t="s">
        <v>173</v>
      </c>
      <c r="E649" s="256" t="s">
        <v>35</v>
      </c>
      <c r="F649" s="257" t="s">
        <v>202</v>
      </c>
      <c r="G649" s="255"/>
      <c r="H649" s="258">
        <v>5</v>
      </c>
      <c r="I649" s="259"/>
      <c r="J649" s="255"/>
      <c r="K649" s="255"/>
      <c r="L649" s="260"/>
      <c r="M649" s="261"/>
      <c r="N649" s="262"/>
      <c r="O649" s="262"/>
      <c r="P649" s="262"/>
      <c r="Q649" s="262"/>
      <c r="R649" s="262"/>
      <c r="S649" s="262"/>
      <c r="T649" s="263"/>
      <c r="U649" s="14"/>
      <c r="V649" s="14"/>
      <c r="W649" s="14"/>
      <c r="X649" s="14"/>
      <c r="Y649" s="14"/>
      <c r="Z649" s="14"/>
      <c r="AA649" s="14"/>
      <c r="AB649" s="14"/>
      <c r="AC649" s="14"/>
      <c r="AD649" s="14"/>
      <c r="AE649" s="14"/>
      <c r="AT649" s="264" t="s">
        <v>173</v>
      </c>
      <c r="AU649" s="264" t="s">
        <v>88</v>
      </c>
      <c r="AV649" s="14" t="s">
        <v>88</v>
      </c>
      <c r="AW649" s="14" t="s">
        <v>175</v>
      </c>
      <c r="AX649" s="14" t="s">
        <v>80</v>
      </c>
      <c r="AY649" s="264" t="s">
        <v>163</v>
      </c>
    </row>
    <row r="650" s="15" customFormat="1">
      <c r="A650" s="15"/>
      <c r="B650" s="265"/>
      <c r="C650" s="266"/>
      <c r="D650" s="245" t="s">
        <v>173</v>
      </c>
      <c r="E650" s="267" t="s">
        <v>35</v>
      </c>
      <c r="F650" s="268" t="s">
        <v>183</v>
      </c>
      <c r="G650" s="266"/>
      <c r="H650" s="269">
        <v>11</v>
      </c>
      <c r="I650" s="270"/>
      <c r="J650" s="266"/>
      <c r="K650" s="266"/>
      <c r="L650" s="271"/>
      <c r="M650" s="272"/>
      <c r="N650" s="273"/>
      <c r="O650" s="273"/>
      <c r="P650" s="273"/>
      <c r="Q650" s="273"/>
      <c r="R650" s="273"/>
      <c r="S650" s="273"/>
      <c r="T650" s="274"/>
      <c r="U650" s="15"/>
      <c r="V650" s="15"/>
      <c r="W650" s="15"/>
      <c r="X650" s="15"/>
      <c r="Y650" s="15"/>
      <c r="Z650" s="15"/>
      <c r="AA650" s="15"/>
      <c r="AB650" s="15"/>
      <c r="AC650" s="15"/>
      <c r="AD650" s="15"/>
      <c r="AE650" s="15"/>
      <c r="AT650" s="275" t="s">
        <v>173</v>
      </c>
      <c r="AU650" s="275" t="s">
        <v>88</v>
      </c>
      <c r="AV650" s="15" t="s">
        <v>171</v>
      </c>
      <c r="AW650" s="15" t="s">
        <v>175</v>
      </c>
      <c r="AX650" s="15" t="s">
        <v>23</v>
      </c>
      <c r="AY650" s="275" t="s">
        <v>163</v>
      </c>
    </row>
    <row r="651" s="2" customFormat="1" ht="24" customHeight="1">
      <c r="A651" s="41"/>
      <c r="B651" s="42"/>
      <c r="C651" s="276" t="s">
        <v>823</v>
      </c>
      <c r="D651" s="276" t="s">
        <v>195</v>
      </c>
      <c r="E651" s="277" t="s">
        <v>824</v>
      </c>
      <c r="F651" s="278" t="s">
        <v>825</v>
      </c>
      <c r="G651" s="279" t="s">
        <v>179</v>
      </c>
      <c r="H651" s="280">
        <v>11</v>
      </c>
      <c r="I651" s="281"/>
      <c r="J651" s="282">
        <f>ROUND(I651*H651,2)</f>
        <v>0</v>
      </c>
      <c r="K651" s="278" t="s">
        <v>170</v>
      </c>
      <c r="L651" s="283"/>
      <c r="M651" s="284" t="s">
        <v>35</v>
      </c>
      <c r="N651" s="285" t="s">
        <v>51</v>
      </c>
      <c r="O651" s="87"/>
      <c r="P651" s="239">
        <f>O651*H651</f>
        <v>0</v>
      </c>
      <c r="Q651" s="239">
        <v>0.016</v>
      </c>
      <c r="R651" s="239">
        <f>Q651*H651</f>
        <v>0.17599999999999999</v>
      </c>
      <c r="S651" s="239">
        <v>0</v>
      </c>
      <c r="T651" s="240">
        <f>S651*H651</f>
        <v>0</v>
      </c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R651" s="241" t="s">
        <v>363</v>
      </c>
      <c r="AT651" s="241" t="s">
        <v>195</v>
      </c>
      <c r="AU651" s="241" t="s">
        <v>88</v>
      </c>
      <c r="AY651" s="19" t="s">
        <v>163</v>
      </c>
      <c r="BE651" s="242">
        <f>IF(N651="základní",J651,0)</f>
        <v>0</v>
      </c>
      <c r="BF651" s="242">
        <f>IF(N651="snížená",J651,0)</f>
        <v>0</v>
      </c>
      <c r="BG651" s="242">
        <f>IF(N651="zákl. přenesená",J651,0)</f>
        <v>0</v>
      </c>
      <c r="BH651" s="242">
        <f>IF(N651="sníž. přenesená",J651,0)</f>
        <v>0</v>
      </c>
      <c r="BI651" s="242">
        <f>IF(N651="nulová",J651,0)</f>
        <v>0</v>
      </c>
      <c r="BJ651" s="19" t="s">
        <v>23</v>
      </c>
      <c r="BK651" s="242">
        <f>ROUND(I651*H651,2)</f>
        <v>0</v>
      </c>
      <c r="BL651" s="19" t="s">
        <v>275</v>
      </c>
      <c r="BM651" s="241" t="s">
        <v>826</v>
      </c>
    </row>
    <row r="652" s="13" customFormat="1">
      <c r="A652" s="13"/>
      <c r="B652" s="243"/>
      <c r="C652" s="244"/>
      <c r="D652" s="245" t="s">
        <v>173</v>
      </c>
      <c r="E652" s="246" t="s">
        <v>35</v>
      </c>
      <c r="F652" s="247" t="s">
        <v>380</v>
      </c>
      <c r="G652" s="244"/>
      <c r="H652" s="246" t="s">
        <v>35</v>
      </c>
      <c r="I652" s="248"/>
      <c r="J652" s="244"/>
      <c r="K652" s="244"/>
      <c r="L652" s="249"/>
      <c r="M652" s="250"/>
      <c r="N652" s="251"/>
      <c r="O652" s="251"/>
      <c r="P652" s="251"/>
      <c r="Q652" s="251"/>
      <c r="R652" s="251"/>
      <c r="S652" s="251"/>
      <c r="T652" s="252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3" t="s">
        <v>173</v>
      </c>
      <c r="AU652" s="253" t="s">
        <v>88</v>
      </c>
      <c r="AV652" s="13" t="s">
        <v>23</v>
      </c>
      <c r="AW652" s="13" t="s">
        <v>175</v>
      </c>
      <c r="AX652" s="13" t="s">
        <v>80</v>
      </c>
      <c r="AY652" s="253" t="s">
        <v>163</v>
      </c>
    </row>
    <row r="653" s="14" customFormat="1">
      <c r="A653" s="14"/>
      <c r="B653" s="254"/>
      <c r="C653" s="255"/>
      <c r="D653" s="245" t="s">
        <v>173</v>
      </c>
      <c r="E653" s="256" t="s">
        <v>35</v>
      </c>
      <c r="F653" s="257" t="s">
        <v>241</v>
      </c>
      <c r="G653" s="255"/>
      <c r="H653" s="258">
        <v>11</v>
      </c>
      <c r="I653" s="259"/>
      <c r="J653" s="255"/>
      <c r="K653" s="255"/>
      <c r="L653" s="260"/>
      <c r="M653" s="261"/>
      <c r="N653" s="262"/>
      <c r="O653" s="262"/>
      <c r="P653" s="262"/>
      <c r="Q653" s="262"/>
      <c r="R653" s="262"/>
      <c r="S653" s="262"/>
      <c r="T653" s="263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4" t="s">
        <v>173</v>
      </c>
      <c r="AU653" s="264" t="s">
        <v>88</v>
      </c>
      <c r="AV653" s="14" t="s">
        <v>88</v>
      </c>
      <c r="AW653" s="14" t="s">
        <v>175</v>
      </c>
      <c r="AX653" s="14" t="s">
        <v>23</v>
      </c>
      <c r="AY653" s="264" t="s">
        <v>163</v>
      </c>
    </row>
    <row r="654" s="2" customFormat="1" ht="24" customHeight="1">
      <c r="A654" s="41"/>
      <c r="B654" s="42"/>
      <c r="C654" s="230" t="s">
        <v>827</v>
      </c>
      <c r="D654" s="230" t="s">
        <v>166</v>
      </c>
      <c r="E654" s="231" t="s">
        <v>828</v>
      </c>
      <c r="F654" s="232" t="s">
        <v>829</v>
      </c>
      <c r="G654" s="233" t="s">
        <v>179</v>
      </c>
      <c r="H654" s="234">
        <v>5</v>
      </c>
      <c r="I654" s="235"/>
      <c r="J654" s="236">
        <f>ROUND(I654*H654,2)</f>
        <v>0</v>
      </c>
      <c r="K654" s="232" t="s">
        <v>170</v>
      </c>
      <c r="L654" s="47"/>
      <c r="M654" s="237" t="s">
        <v>35</v>
      </c>
      <c r="N654" s="238" t="s">
        <v>51</v>
      </c>
      <c r="O654" s="87"/>
      <c r="P654" s="239">
        <f>O654*H654</f>
        <v>0</v>
      </c>
      <c r="Q654" s="239">
        <v>0</v>
      </c>
      <c r="R654" s="239">
        <f>Q654*H654</f>
        <v>0</v>
      </c>
      <c r="S654" s="239">
        <v>0</v>
      </c>
      <c r="T654" s="240">
        <f>S654*H654</f>
        <v>0</v>
      </c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R654" s="241" t="s">
        <v>275</v>
      </c>
      <c r="AT654" s="241" t="s">
        <v>166</v>
      </c>
      <c r="AU654" s="241" t="s">
        <v>88</v>
      </c>
      <c r="AY654" s="19" t="s">
        <v>163</v>
      </c>
      <c r="BE654" s="242">
        <f>IF(N654="základní",J654,0)</f>
        <v>0</v>
      </c>
      <c r="BF654" s="242">
        <f>IF(N654="snížená",J654,0)</f>
        <v>0</v>
      </c>
      <c r="BG654" s="242">
        <f>IF(N654="zákl. přenesená",J654,0)</f>
        <v>0</v>
      </c>
      <c r="BH654" s="242">
        <f>IF(N654="sníž. přenesená",J654,0)</f>
        <v>0</v>
      </c>
      <c r="BI654" s="242">
        <f>IF(N654="nulová",J654,0)</f>
        <v>0</v>
      </c>
      <c r="BJ654" s="19" t="s">
        <v>23</v>
      </c>
      <c r="BK654" s="242">
        <f>ROUND(I654*H654,2)</f>
        <v>0</v>
      </c>
      <c r="BL654" s="19" t="s">
        <v>275</v>
      </c>
      <c r="BM654" s="241" t="s">
        <v>830</v>
      </c>
    </row>
    <row r="655" s="13" customFormat="1">
      <c r="A655" s="13"/>
      <c r="B655" s="243"/>
      <c r="C655" s="244"/>
      <c r="D655" s="245" t="s">
        <v>173</v>
      </c>
      <c r="E655" s="246" t="s">
        <v>35</v>
      </c>
      <c r="F655" s="247" t="s">
        <v>266</v>
      </c>
      <c r="G655" s="244"/>
      <c r="H655" s="246" t="s">
        <v>35</v>
      </c>
      <c r="I655" s="248"/>
      <c r="J655" s="244"/>
      <c r="K655" s="244"/>
      <c r="L655" s="249"/>
      <c r="M655" s="250"/>
      <c r="N655" s="251"/>
      <c r="O655" s="251"/>
      <c r="P655" s="251"/>
      <c r="Q655" s="251"/>
      <c r="R655" s="251"/>
      <c r="S655" s="251"/>
      <c r="T655" s="252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3" t="s">
        <v>173</v>
      </c>
      <c r="AU655" s="253" t="s">
        <v>88</v>
      </c>
      <c r="AV655" s="13" t="s">
        <v>23</v>
      </c>
      <c r="AW655" s="13" t="s">
        <v>175</v>
      </c>
      <c r="AX655" s="13" t="s">
        <v>80</v>
      </c>
      <c r="AY655" s="253" t="s">
        <v>163</v>
      </c>
    </row>
    <row r="656" s="13" customFormat="1">
      <c r="A656" s="13"/>
      <c r="B656" s="243"/>
      <c r="C656" s="244"/>
      <c r="D656" s="245" t="s">
        <v>173</v>
      </c>
      <c r="E656" s="246" t="s">
        <v>35</v>
      </c>
      <c r="F656" s="247" t="s">
        <v>831</v>
      </c>
      <c r="G656" s="244"/>
      <c r="H656" s="246" t="s">
        <v>35</v>
      </c>
      <c r="I656" s="248"/>
      <c r="J656" s="244"/>
      <c r="K656" s="244"/>
      <c r="L656" s="249"/>
      <c r="M656" s="250"/>
      <c r="N656" s="251"/>
      <c r="O656" s="251"/>
      <c r="P656" s="251"/>
      <c r="Q656" s="251"/>
      <c r="R656" s="251"/>
      <c r="S656" s="251"/>
      <c r="T656" s="252"/>
      <c r="U656" s="13"/>
      <c r="V656" s="13"/>
      <c r="W656" s="13"/>
      <c r="X656" s="13"/>
      <c r="Y656" s="13"/>
      <c r="Z656" s="13"/>
      <c r="AA656" s="13"/>
      <c r="AB656" s="13"/>
      <c r="AC656" s="13"/>
      <c r="AD656" s="13"/>
      <c r="AE656" s="13"/>
      <c r="AT656" s="253" t="s">
        <v>173</v>
      </c>
      <c r="AU656" s="253" t="s">
        <v>88</v>
      </c>
      <c r="AV656" s="13" t="s">
        <v>23</v>
      </c>
      <c r="AW656" s="13" t="s">
        <v>175</v>
      </c>
      <c r="AX656" s="13" t="s">
        <v>80</v>
      </c>
      <c r="AY656" s="253" t="s">
        <v>163</v>
      </c>
    </row>
    <row r="657" s="14" customFormat="1">
      <c r="A657" s="14"/>
      <c r="B657" s="254"/>
      <c r="C657" s="255"/>
      <c r="D657" s="245" t="s">
        <v>173</v>
      </c>
      <c r="E657" s="256" t="s">
        <v>35</v>
      </c>
      <c r="F657" s="257" t="s">
        <v>94</v>
      </c>
      <c r="G657" s="255"/>
      <c r="H657" s="258">
        <v>3</v>
      </c>
      <c r="I657" s="259"/>
      <c r="J657" s="255"/>
      <c r="K657" s="255"/>
      <c r="L657" s="260"/>
      <c r="M657" s="261"/>
      <c r="N657" s="262"/>
      <c r="O657" s="262"/>
      <c r="P657" s="262"/>
      <c r="Q657" s="262"/>
      <c r="R657" s="262"/>
      <c r="S657" s="262"/>
      <c r="T657" s="263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4" t="s">
        <v>173</v>
      </c>
      <c r="AU657" s="264" t="s">
        <v>88</v>
      </c>
      <c r="AV657" s="14" t="s">
        <v>88</v>
      </c>
      <c r="AW657" s="14" t="s">
        <v>175</v>
      </c>
      <c r="AX657" s="14" t="s">
        <v>80</v>
      </c>
      <c r="AY657" s="264" t="s">
        <v>163</v>
      </c>
    </row>
    <row r="658" s="13" customFormat="1">
      <c r="A658" s="13"/>
      <c r="B658" s="243"/>
      <c r="C658" s="244"/>
      <c r="D658" s="245" t="s">
        <v>173</v>
      </c>
      <c r="E658" s="246" t="s">
        <v>35</v>
      </c>
      <c r="F658" s="247" t="s">
        <v>832</v>
      </c>
      <c r="G658" s="244"/>
      <c r="H658" s="246" t="s">
        <v>35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3" t="s">
        <v>173</v>
      </c>
      <c r="AU658" s="253" t="s">
        <v>88</v>
      </c>
      <c r="AV658" s="13" t="s">
        <v>23</v>
      </c>
      <c r="AW658" s="13" t="s">
        <v>175</v>
      </c>
      <c r="AX658" s="13" t="s">
        <v>80</v>
      </c>
      <c r="AY658" s="253" t="s">
        <v>163</v>
      </c>
    </row>
    <row r="659" s="14" customFormat="1">
      <c r="A659" s="14"/>
      <c r="B659" s="254"/>
      <c r="C659" s="255"/>
      <c r="D659" s="245" t="s">
        <v>173</v>
      </c>
      <c r="E659" s="256" t="s">
        <v>35</v>
      </c>
      <c r="F659" s="257" t="s">
        <v>88</v>
      </c>
      <c r="G659" s="255"/>
      <c r="H659" s="258">
        <v>2</v>
      </c>
      <c r="I659" s="259"/>
      <c r="J659" s="255"/>
      <c r="K659" s="255"/>
      <c r="L659" s="260"/>
      <c r="M659" s="261"/>
      <c r="N659" s="262"/>
      <c r="O659" s="262"/>
      <c r="P659" s="262"/>
      <c r="Q659" s="262"/>
      <c r="R659" s="262"/>
      <c r="S659" s="262"/>
      <c r="T659" s="263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64" t="s">
        <v>173</v>
      </c>
      <c r="AU659" s="264" t="s">
        <v>88</v>
      </c>
      <c r="AV659" s="14" t="s">
        <v>88</v>
      </c>
      <c r="AW659" s="14" t="s">
        <v>175</v>
      </c>
      <c r="AX659" s="14" t="s">
        <v>80</v>
      </c>
      <c r="AY659" s="264" t="s">
        <v>163</v>
      </c>
    </row>
    <row r="660" s="15" customFormat="1">
      <c r="A660" s="15"/>
      <c r="B660" s="265"/>
      <c r="C660" s="266"/>
      <c r="D660" s="245" t="s">
        <v>173</v>
      </c>
      <c r="E660" s="267" t="s">
        <v>35</v>
      </c>
      <c r="F660" s="268" t="s">
        <v>183</v>
      </c>
      <c r="G660" s="266"/>
      <c r="H660" s="269">
        <v>5</v>
      </c>
      <c r="I660" s="270"/>
      <c r="J660" s="266"/>
      <c r="K660" s="266"/>
      <c r="L660" s="271"/>
      <c r="M660" s="272"/>
      <c r="N660" s="273"/>
      <c r="O660" s="273"/>
      <c r="P660" s="273"/>
      <c r="Q660" s="273"/>
      <c r="R660" s="273"/>
      <c r="S660" s="273"/>
      <c r="T660" s="274"/>
      <c r="U660" s="15"/>
      <c r="V660" s="15"/>
      <c r="W660" s="15"/>
      <c r="X660" s="15"/>
      <c r="Y660" s="15"/>
      <c r="Z660" s="15"/>
      <c r="AA660" s="15"/>
      <c r="AB660" s="15"/>
      <c r="AC660" s="15"/>
      <c r="AD660" s="15"/>
      <c r="AE660" s="15"/>
      <c r="AT660" s="275" t="s">
        <v>173</v>
      </c>
      <c r="AU660" s="275" t="s">
        <v>88</v>
      </c>
      <c r="AV660" s="15" t="s">
        <v>171</v>
      </c>
      <c r="AW660" s="15" t="s">
        <v>175</v>
      </c>
      <c r="AX660" s="15" t="s">
        <v>23</v>
      </c>
      <c r="AY660" s="275" t="s">
        <v>163</v>
      </c>
    </row>
    <row r="661" s="2" customFormat="1" ht="24" customHeight="1">
      <c r="A661" s="41"/>
      <c r="B661" s="42"/>
      <c r="C661" s="276" t="s">
        <v>833</v>
      </c>
      <c r="D661" s="276" t="s">
        <v>195</v>
      </c>
      <c r="E661" s="277" t="s">
        <v>834</v>
      </c>
      <c r="F661" s="278" t="s">
        <v>835</v>
      </c>
      <c r="G661" s="279" t="s">
        <v>179</v>
      </c>
      <c r="H661" s="280">
        <v>3</v>
      </c>
      <c r="I661" s="281"/>
      <c r="J661" s="282">
        <f>ROUND(I661*H661,2)</f>
        <v>0</v>
      </c>
      <c r="K661" s="278" t="s">
        <v>170</v>
      </c>
      <c r="L661" s="283"/>
      <c r="M661" s="284" t="s">
        <v>35</v>
      </c>
      <c r="N661" s="285" t="s">
        <v>51</v>
      </c>
      <c r="O661" s="87"/>
      <c r="P661" s="239">
        <f>O661*H661</f>
        <v>0</v>
      </c>
      <c r="Q661" s="239">
        <v>0.00108</v>
      </c>
      <c r="R661" s="239">
        <f>Q661*H661</f>
        <v>0.0032399999999999998</v>
      </c>
      <c r="S661" s="239">
        <v>0</v>
      </c>
      <c r="T661" s="240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41" t="s">
        <v>363</v>
      </c>
      <c r="AT661" s="241" t="s">
        <v>195</v>
      </c>
      <c r="AU661" s="241" t="s">
        <v>88</v>
      </c>
      <c r="AY661" s="19" t="s">
        <v>163</v>
      </c>
      <c r="BE661" s="242">
        <f>IF(N661="základní",J661,0)</f>
        <v>0</v>
      </c>
      <c r="BF661" s="242">
        <f>IF(N661="snížená",J661,0)</f>
        <v>0</v>
      </c>
      <c r="BG661" s="242">
        <f>IF(N661="zákl. přenesená",J661,0)</f>
        <v>0</v>
      </c>
      <c r="BH661" s="242">
        <f>IF(N661="sníž. přenesená",J661,0)</f>
        <v>0</v>
      </c>
      <c r="BI661" s="242">
        <f>IF(N661="nulová",J661,0)</f>
        <v>0</v>
      </c>
      <c r="BJ661" s="19" t="s">
        <v>23</v>
      </c>
      <c r="BK661" s="242">
        <f>ROUND(I661*H661,2)</f>
        <v>0</v>
      </c>
      <c r="BL661" s="19" t="s">
        <v>275</v>
      </c>
      <c r="BM661" s="241" t="s">
        <v>836</v>
      </c>
    </row>
    <row r="662" s="13" customFormat="1">
      <c r="A662" s="13"/>
      <c r="B662" s="243"/>
      <c r="C662" s="244"/>
      <c r="D662" s="245" t="s">
        <v>173</v>
      </c>
      <c r="E662" s="246" t="s">
        <v>35</v>
      </c>
      <c r="F662" s="247" t="s">
        <v>380</v>
      </c>
      <c r="G662" s="244"/>
      <c r="H662" s="246" t="s">
        <v>35</v>
      </c>
      <c r="I662" s="248"/>
      <c r="J662" s="244"/>
      <c r="K662" s="244"/>
      <c r="L662" s="249"/>
      <c r="M662" s="250"/>
      <c r="N662" s="251"/>
      <c r="O662" s="251"/>
      <c r="P662" s="251"/>
      <c r="Q662" s="251"/>
      <c r="R662" s="251"/>
      <c r="S662" s="251"/>
      <c r="T662" s="252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3" t="s">
        <v>173</v>
      </c>
      <c r="AU662" s="253" t="s">
        <v>88</v>
      </c>
      <c r="AV662" s="13" t="s">
        <v>23</v>
      </c>
      <c r="AW662" s="13" t="s">
        <v>175</v>
      </c>
      <c r="AX662" s="13" t="s">
        <v>80</v>
      </c>
      <c r="AY662" s="253" t="s">
        <v>163</v>
      </c>
    </row>
    <row r="663" s="14" customFormat="1">
      <c r="A663" s="14"/>
      <c r="B663" s="254"/>
      <c r="C663" s="255"/>
      <c r="D663" s="245" t="s">
        <v>173</v>
      </c>
      <c r="E663" s="256" t="s">
        <v>35</v>
      </c>
      <c r="F663" s="257" t="s">
        <v>94</v>
      </c>
      <c r="G663" s="255"/>
      <c r="H663" s="258">
        <v>3</v>
      </c>
      <c r="I663" s="259"/>
      <c r="J663" s="255"/>
      <c r="K663" s="255"/>
      <c r="L663" s="260"/>
      <c r="M663" s="261"/>
      <c r="N663" s="262"/>
      <c r="O663" s="262"/>
      <c r="P663" s="262"/>
      <c r="Q663" s="262"/>
      <c r="R663" s="262"/>
      <c r="S663" s="262"/>
      <c r="T663" s="263"/>
      <c r="U663" s="14"/>
      <c r="V663" s="14"/>
      <c r="W663" s="14"/>
      <c r="X663" s="14"/>
      <c r="Y663" s="14"/>
      <c r="Z663" s="14"/>
      <c r="AA663" s="14"/>
      <c r="AB663" s="14"/>
      <c r="AC663" s="14"/>
      <c r="AD663" s="14"/>
      <c r="AE663" s="14"/>
      <c r="AT663" s="264" t="s">
        <v>173</v>
      </c>
      <c r="AU663" s="264" t="s">
        <v>88</v>
      </c>
      <c r="AV663" s="14" t="s">
        <v>88</v>
      </c>
      <c r="AW663" s="14" t="s">
        <v>175</v>
      </c>
      <c r="AX663" s="14" t="s">
        <v>23</v>
      </c>
      <c r="AY663" s="264" t="s">
        <v>163</v>
      </c>
    </row>
    <row r="664" s="2" customFormat="1" ht="24" customHeight="1">
      <c r="A664" s="41"/>
      <c r="B664" s="42"/>
      <c r="C664" s="276" t="s">
        <v>837</v>
      </c>
      <c r="D664" s="276" t="s">
        <v>195</v>
      </c>
      <c r="E664" s="277" t="s">
        <v>838</v>
      </c>
      <c r="F664" s="278" t="s">
        <v>839</v>
      </c>
      <c r="G664" s="279" t="s">
        <v>179</v>
      </c>
      <c r="H664" s="280">
        <v>2</v>
      </c>
      <c r="I664" s="281"/>
      <c r="J664" s="282">
        <f>ROUND(I664*H664,2)</f>
        <v>0</v>
      </c>
      <c r="K664" s="278" t="s">
        <v>170</v>
      </c>
      <c r="L664" s="283"/>
      <c r="M664" s="284" t="s">
        <v>35</v>
      </c>
      <c r="N664" s="285" t="s">
        <v>51</v>
      </c>
      <c r="O664" s="87"/>
      <c r="P664" s="239">
        <f>O664*H664</f>
        <v>0</v>
      </c>
      <c r="Q664" s="239">
        <v>0.00139</v>
      </c>
      <c r="R664" s="239">
        <f>Q664*H664</f>
        <v>0.0027799999999999999</v>
      </c>
      <c r="S664" s="239">
        <v>0</v>
      </c>
      <c r="T664" s="240">
        <f>S664*H664</f>
        <v>0</v>
      </c>
      <c r="U664" s="41"/>
      <c r="V664" s="41"/>
      <c r="W664" s="41"/>
      <c r="X664" s="41"/>
      <c r="Y664" s="41"/>
      <c r="Z664" s="41"/>
      <c r="AA664" s="41"/>
      <c r="AB664" s="41"/>
      <c r="AC664" s="41"/>
      <c r="AD664" s="41"/>
      <c r="AE664" s="41"/>
      <c r="AR664" s="241" t="s">
        <v>363</v>
      </c>
      <c r="AT664" s="241" t="s">
        <v>195</v>
      </c>
      <c r="AU664" s="241" t="s">
        <v>88</v>
      </c>
      <c r="AY664" s="19" t="s">
        <v>163</v>
      </c>
      <c r="BE664" s="242">
        <f>IF(N664="základní",J664,0)</f>
        <v>0</v>
      </c>
      <c r="BF664" s="242">
        <f>IF(N664="snížená",J664,0)</f>
        <v>0</v>
      </c>
      <c r="BG664" s="242">
        <f>IF(N664="zákl. přenesená",J664,0)</f>
        <v>0</v>
      </c>
      <c r="BH664" s="242">
        <f>IF(N664="sníž. přenesená",J664,0)</f>
        <v>0</v>
      </c>
      <c r="BI664" s="242">
        <f>IF(N664="nulová",J664,0)</f>
        <v>0</v>
      </c>
      <c r="BJ664" s="19" t="s">
        <v>23</v>
      </c>
      <c r="BK664" s="242">
        <f>ROUND(I664*H664,2)</f>
        <v>0</v>
      </c>
      <c r="BL664" s="19" t="s">
        <v>275</v>
      </c>
      <c r="BM664" s="241" t="s">
        <v>840</v>
      </c>
    </row>
    <row r="665" s="13" customFormat="1">
      <c r="A665" s="13"/>
      <c r="B665" s="243"/>
      <c r="C665" s="244"/>
      <c r="D665" s="245" t="s">
        <v>173</v>
      </c>
      <c r="E665" s="246" t="s">
        <v>35</v>
      </c>
      <c r="F665" s="247" t="s">
        <v>380</v>
      </c>
      <c r="G665" s="244"/>
      <c r="H665" s="246" t="s">
        <v>35</v>
      </c>
      <c r="I665" s="248"/>
      <c r="J665" s="244"/>
      <c r="K665" s="244"/>
      <c r="L665" s="249"/>
      <c r="M665" s="250"/>
      <c r="N665" s="251"/>
      <c r="O665" s="251"/>
      <c r="P665" s="251"/>
      <c r="Q665" s="251"/>
      <c r="R665" s="251"/>
      <c r="S665" s="251"/>
      <c r="T665" s="252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3" t="s">
        <v>173</v>
      </c>
      <c r="AU665" s="253" t="s">
        <v>88</v>
      </c>
      <c r="AV665" s="13" t="s">
        <v>23</v>
      </c>
      <c r="AW665" s="13" t="s">
        <v>175</v>
      </c>
      <c r="AX665" s="13" t="s">
        <v>80</v>
      </c>
      <c r="AY665" s="253" t="s">
        <v>163</v>
      </c>
    </row>
    <row r="666" s="14" customFormat="1">
      <c r="A666" s="14"/>
      <c r="B666" s="254"/>
      <c r="C666" s="255"/>
      <c r="D666" s="245" t="s">
        <v>173</v>
      </c>
      <c r="E666" s="256" t="s">
        <v>35</v>
      </c>
      <c r="F666" s="257" t="s">
        <v>88</v>
      </c>
      <c r="G666" s="255"/>
      <c r="H666" s="258">
        <v>2</v>
      </c>
      <c r="I666" s="259"/>
      <c r="J666" s="255"/>
      <c r="K666" s="255"/>
      <c r="L666" s="260"/>
      <c r="M666" s="261"/>
      <c r="N666" s="262"/>
      <c r="O666" s="262"/>
      <c r="P666" s="262"/>
      <c r="Q666" s="262"/>
      <c r="R666" s="262"/>
      <c r="S666" s="262"/>
      <c r="T666" s="263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64" t="s">
        <v>173</v>
      </c>
      <c r="AU666" s="264" t="s">
        <v>88</v>
      </c>
      <c r="AV666" s="14" t="s">
        <v>88</v>
      </c>
      <c r="AW666" s="14" t="s">
        <v>175</v>
      </c>
      <c r="AX666" s="14" t="s">
        <v>23</v>
      </c>
      <c r="AY666" s="264" t="s">
        <v>163</v>
      </c>
    </row>
    <row r="667" s="2" customFormat="1" ht="24" customHeight="1">
      <c r="A667" s="41"/>
      <c r="B667" s="42"/>
      <c r="C667" s="230" t="s">
        <v>841</v>
      </c>
      <c r="D667" s="230" t="s">
        <v>166</v>
      </c>
      <c r="E667" s="231" t="s">
        <v>842</v>
      </c>
      <c r="F667" s="232" t="s">
        <v>843</v>
      </c>
      <c r="G667" s="233" t="s">
        <v>179</v>
      </c>
      <c r="H667" s="234">
        <v>8</v>
      </c>
      <c r="I667" s="235"/>
      <c r="J667" s="236">
        <f>ROUND(I667*H667,2)</f>
        <v>0</v>
      </c>
      <c r="K667" s="232" t="s">
        <v>170</v>
      </c>
      <c r="L667" s="47"/>
      <c r="M667" s="237" t="s">
        <v>35</v>
      </c>
      <c r="N667" s="238" t="s">
        <v>51</v>
      </c>
      <c r="O667" s="87"/>
      <c r="P667" s="239">
        <f>O667*H667</f>
        <v>0</v>
      </c>
      <c r="Q667" s="239">
        <v>0</v>
      </c>
      <c r="R667" s="239">
        <f>Q667*H667</f>
        <v>0</v>
      </c>
      <c r="S667" s="239">
        <v>0</v>
      </c>
      <c r="T667" s="240">
        <f>S667*H667</f>
        <v>0</v>
      </c>
      <c r="U667" s="41"/>
      <c r="V667" s="41"/>
      <c r="W667" s="41"/>
      <c r="X667" s="41"/>
      <c r="Y667" s="41"/>
      <c r="Z667" s="41"/>
      <c r="AA667" s="41"/>
      <c r="AB667" s="41"/>
      <c r="AC667" s="41"/>
      <c r="AD667" s="41"/>
      <c r="AE667" s="41"/>
      <c r="AR667" s="241" t="s">
        <v>275</v>
      </c>
      <c r="AT667" s="241" t="s">
        <v>166</v>
      </c>
      <c r="AU667" s="241" t="s">
        <v>88</v>
      </c>
      <c r="AY667" s="19" t="s">
        <v>163</v>
      </c>
      <c r="BE667" s="242">
        <f>IF(N667="základní",J667,0)</f>
        <v>0</v>
      </c>
      <c r="BF667" s="242">
        <f>IF(N667="snížená",J667,0)</f>
        <v>0</v>
      </c>
      <c r="BG667" s="242">
        <f>IF(N667="zákl. přenesená",J667,0)</f>
        <v>0</v>
      </c>
      <c r="BH667" s="242">
        <f>IF(N667="sníž. přenesená",J667,0)</f>
        <v>0</v>
      </c>
      <c r="BI667" s="242">
        <f>IF(N667="nulová",J667,0)</f>
        <v>0</v>
      </c>
      <c r="BJ667" s="19" t="s">
        <v>23</v>
      </c>
      <c r="BK667" s="242">
        <f>ROUND(I667*H667,2)</f>
        <v>0</v>
      </c>
      <c r="BL667" s="19" t="s">
        <v>275</v>
      </c>
      <c r="BM667" s="241" t="s">
        <v>844</v>
      </c>
    </row>
    <row r="668" s="13" customFormat="1">
      <c r="A668" s="13"/>
      <c r="B668" s="243"/>
      <c r="C668" s="244"/>
      <c r="D668" s="245" t="s">
        <v>173</v>
      </c>
      <c r="E668" s="246" t="s">
        <v>35</v>
      </c>
      <c r="F668" s="247" t="s">
        <v>266</v>
      </c>
      <c r="G668" s="244"/>
      <c r="H668" s="246" t="s">
        <v>35</v>
      </c>
      <c r="I668" s="248"/>
      <c r="J668" s="244"/>
      <c r="K668" s="244"/>
      <c r="L668" s="249"/>
      <c r="M668" s="250"/>
      <c r="N668" s="251"/>
      <c r="O668" s="251"/>
      <c r="P668" s="251"/>
      <c r="Q668" s="251"/>
      <c r="R668" s="251"/>
      <c r="S668" s="251"/>
      <c r="T668" s="252"/>
      <c r="U668" s="13"/>
      <c r="V668" s="13"/>
      <c r="W668" s="13"/>
      <c r="X668" s="13"/>
      <c r="Y668" s="13"/>
      <c r="Z668" s="13"/>
      <c r="AA668" s="13"/>
      <c r="AB668" s="13"/>
      <c r="AC668" s="13"/>
      <c r="AD668" s="13"/>
      <c r="AE668" s="13"/>
      <c r="AT668" s="253" t="s">
        <v>173</v>
      </c>
      <c r="AU668" s="253" t="s">
        <v>88</v>
      </c>
      <c r="AV668" s="13" t="s">
        <v>23</v>
      </c>
      <c r="AW668" s="13" t="s">
        <v>175</v>
      </c>
      <c r="AX668" s="13" t="s">
        <v>80</v>
      </c>
      <c r="AY668" s="253" t="s">
        <v>163</v>
      </c>
    </row>
    <row r="669" s="13" customFormat="1">
      <c r="A669" s="13"/>
      <c r="B669" s="243"/>
      <c r="C669" s="244"/>
      <c r="D669" s="245" t="s">
        <v>173</v>
      </c>
      <c r="E669" s="246" t="s">
        <v>35</v>
      </c>
      <c r="F669" s="247" t="s">
        <v>845</v>
      </c>
      <c r="G669" s="244"/>
      <c r="H669" s="246" t="s">
        <v>35</v>
      </c>
      <c r="I669" s="248"/>
      <c r="J669" s="244"/>
      <c r="K669" s="244"/>
      <c r="L669" s="249"/>
      <c r="M669" s="250"/>
      <c r="N669" s="251"/>
      <c r="O669" s="251"/>
      <c r="P669" s="251"/>
      <c r="Q669" s="251"/>
      <c r="R669" s="251"/>
      <c r="S669" s="251"/>
      <c r="T669" s="252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53" t="s">
        <v>173</v>
      </c>
      <c r="AU669" s="253" t="s">
        <v>88</v>
      </c>
      <c r="AV669" s="13" t="s">
        <v>23</v>
      </c>
      <c r="AW669" s="13" t="s">
        <v>175</v>
      </c>
      <c r="AX669" s="13" t="s">
        <v>80</v>
      </c>
      <c r="AY669" s="253" t="s">
        <v>163</v>
      </c>
    </row>
    <row r="670" s="14" customFormat="1">
      <c r="A670" s="14"/>
      <c r="B670" s="254"/>
      <c r="C670" s="255"/>
      <c r="D670" s="245" t="s">
        <v>173</v>
      </c>
      <c r="E670" s="256" t="s">
        <v>35</v>
      </c>
      <c r="F670" s="257" t="s">
        <v>88</v>
      </c>
      <c r="G670" s="255"/>
      <c r="H670" s="258">
        <v>2</v>
      </c>
      <c r="I670" s="259"/>
      <c r="J670" s="255"/>
      <c r="K670" s="255"/>
      <c r="L670" s="260"/>
      <c r="M670" s="261"/>
      <c r="N670" s="262"/>
      <c r="O670" s="262"/>
      <c r="P670" s="262"/>
      <c r="Q670" s="262"/>
      <c r="R670" s="262"/>
      <c r="S670" s="262"/>
      <c r="T670" s="263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4" t="s">
        <v>173</v>
      </c>
      <c r="AU670" s="264" t="s">
        <v>88</v>
      </c>
      <c r="AV670" s="14" t="s">
        <v>88</v>
      </c>
      <c r="AW670" s="14" t="s">
        <v>175</v>
      </c>
      <c r="AX670" s="14" t="s">
        <v>80</v>
      </c>
      <c r="AY670" s="264" t="s">
        <v>163</v>
      </c>
    </row>
    <row r="671" s="13" customFormat="1">
      <c r="A671" s="13"/>
      <c r="B671" s="243"/>
      <c r="C671" s="244"/>
      <c r="D671" s="245" t="s">
        <v>173</v>
      </c>
      <c r="E671" s="246" t="s">
        <v>35</v>
      </c>
      <c r="F671" s="247" t="s">
        <v>846</v>
      </c>
      <c r="G671" s="244"/>
      <c r="H671" s="246" t="s">
        <v>35</v>
      </c>
      <c r="I671" s="248"/>
      <c r="J671" s="244"/>
      <c r="K671" s="244"/>
      <c r="L671" s="249"/>
      <c r="M671" s="250"/>
      <c r="N671" s="251"/>
      <c r="O671" s="251"/>
      <c r="P671" s="251"/>
      <c r="Q671" s="251"/>
      <c r="R671" s="251"/>
      <c r="S671" s="251"/>
      <c r="T671" s="252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3" t="s">
        <v>173</v>
      </c>
      <c r="AU671" s="253" t="s">
        <v>88</v>
      </c>
      <c r="AV671" s="13" t="s">
        <v>23</v>
      </c>
      <c r="AW671" s="13" t="s">
        <v>175</v>
      </c>
      <c r="AX671" s="13" t="s">
        <v>80</v>
      </c>
      <c r="AY671" s="253" t="s">
        <v>163</v>
      </c>
    </row>
    <row r="672" s="14" customFormat="1">
      <c r="A672" s="14"/>
      <c r="B672" s="254"/>
      <c r="C672" s="255"/>
      <c r="D672" s="245" t="s">
        <v>173</v>
      </c>
      <c r="E672" s="256" t="s">
        <v>35</v>
      </c>
      <c r="F672" s="257" t="s">
        <v>202</v>
      </c>
      <c r="G672" s="255"/>
      <c r="H672" s="258">
        <v>5</v>
      </c>
      <c r="I672" s="259"/>
      <c r="J672" s="255"/>
      <c r="K672" s="255"/>
      <c r="L672" s="260"/>
      <c r="M672" s="261"/>
      <c r="N672" s="262"/>
      <c r="O672" s="262"/>
      <c r="P672" s="262"/>
      <c r="Q672" s="262"/>
      <c r="R672" s="262"/>
      <c r="S672" s="262"/>
      <c r="T672" s="263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64" t="s">
        <v>173</v>
      </c>
      <c r="AU672" s="264" t="s">
        <v>88</v>
      </c>
      <c r="AV672" s="14" t="s">
        <v>88</v>
      </c>
      <c r="AW672" s="14" t="s">
        <v>175</v>
      </c>
      <c r="AX672" s="14" t="s">
        <v>80</v>
      </c>
      <c r="AY672" s="264" t="s">
        <v>163</v>
      </c>
    </row>
    <row r="673" s="13" customFormat="1">
      <c r="A673" s="13"/>
      <c r="B673" s="243"/>
      <c r="C673" s="244"/>
      <c r="D673" s="245" t="s">
        <v>173</v>
      </c>
      <c r="E673" s="246" t="s">
        <v>35</v>
      </c>
      <c r="F673" s="247" t="s">
        <v>847</v>
      </c>
      <c r="G673" s="244"/>
      <c r="H673" s="246" t="s">
        <v>35</v>
      </c>
      <c r="I673" s="248"/>
      <c r="J673" s="244"/>
      <c r="K673" s="244"/>
      <c r="L673" s="249"/>
      <c r="M673" s="250"/>
      <c r="N673" s="251"/>
      <c r="O673" s="251"/>
      <c r="P673" s="251"/>
      <c r="Q673" s="251"/>
      <c r="R673" s="251"/>
      <c r="S673" s="251"/>
      <c r="T673" s="252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53" t="s">
        <v>173</v>
      </c>
      <c r="AU673" s="253" t="s">
        <v>88</v>
      </c>
      <c r="AV673" s="13" t="s">
        <v>23</v>
      </c>
      <c r="AW673" s="13" t="s">
        <v>175</v>
      </c>
      <c r="AX673" s="13" t="s">
        <v>80</v>
      </c>
      <c r="AY673" s="253" t="s">
        <v>163</v>
      </c>
    </row>
    <row r="674" s="14" customFormat="1">
      <c r="A674" s="14"/>
      <c r="B674" s="254"/>
      <c r="C674" s="255"/>
      <c r="D674" s="245" t="s">
        <v>173</v>
      </c>
      <c r="E674" s="256" t="s">
        <v>35</v>
      </c>
      <c r="F674" s="257" t="s">
        <v>23</v>
      </c>
      <c r="G674" s="255"/>
      <c r="H674" s="258">
        <v>1</v>
      </c>
      <c r="I674" s="259"/>
      <c r="J674" s="255"/>
      <c r="K674" s="255"/>
      <c r="L674" s="260"/>
      <c r="M674" s="261"/>
      <c r="N674" s="262"/>
      <c r="O674" s="262"/>
      <c r="P674" s="262"/>
      <c r="Q674" s="262"/>
      <c r="R674" s="262"/>
      <c r="S674" s="262"/>
      <c r="T674" s="263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64" t="s">
        <v>173</v>
      </c>
      <c r="AU674" s="264" t="s">
        <v>88</v>
      </c>
      <c r="AV674" s="14" t="s">
        <v>88</v>
      </c>
      <c r="AW674" s="14" t="s">
        <v>175</v>
      </c>
      <c r="AX674" s="14" t="s">
        <v>80</v>
      </c>
      <c r="AY674" s="264" t="s">
        <v>163</v>
      </c>
    </row>
    <row r="675" s="15" customFormat="1">
      <c r="A675" s="15"/>
      <c r="B675" s="265"/>
      <c r="C675" s="266"/>
      <c r="D675" s="245" t="s">
        <v>173</v>
      </c>
      <c r="E675" s="267" t="s">
        <v>35</v>
      </c>
      <c r="F675" s="268" t="s">
        <v>183</v>
      </c>
      <c r="G675" s="266"/>
      <c r="H675" s="269">
        <v>8</v>
      </c>
      <c r="I675" s="270"/>
      <c r="J675" s="266"/>
      <c r="K675" s="266"/>
      <c r="L675" s="271"/>
      <c r="M675" s="272"/>
      <c r="N675" s="273"/>
      <c r="O675" s="273"/>
      <c r="P675" s="273"/>
      <c r="Q675" s="273"/>
      <c r="R675" s="273"/>
      <c r="S675" s="273"/>
      <c r="T675" s="274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75" t="s">
        <v>173</v>
      </c>
      <c r="AU675" s="275" t="s">
        <v>88</v>
      </c>
      <c r="AV675" s="15" t="s">
        <v>171</v>
      </c>
      <c r="AW675" s="15" t="s">
        <v>175</v>
      </c>
      <c r="AX675" s="15" t="s">
        <v>23</v>
      </c>
      <c r="AY675" s="275" t="s">
        <v>163</v>
      </c>
    </row>
    <row r="676" s="2" customFormat="1" ht="24" customHeight="1">
      <c r="A676" s="41"/>
      <c r="B676" s="42"/>
      <c r="C676" s="276" t="s">
        <v>848</v>
      </c>
      <c r="D676" s="276" t="s">
        <v>195</v>
      </c>
      <c r="E676" s="277" t="s">
        <v>849</v>
      </c>
      <c r="F676" s="278" t="s">
        <v>850</v>
      </c>
      <c r="G676" s="279" t="s">
        <v>179</v>
      </c>
      <c r="H676" s="280">
        <v>1</v>
      </c>
      <c r="I676" s="281"/>
      <c r="J676" s="282">
        <f>ROUND(I676*H676,2)</f>
        <v>0</v>
      </c>
      <c r="K676" s="278" t="s">
        <v>170</v>
      </c>
      <c r="L676" s="283"/>
      <c r="M676" s="284" t="s">
        <v>35</v>
      </c>
      <c r="N676" s="285" t="s">
        <v>51</v>
      </c>
      <c r="O676" s="87"/>
      <c r="P676" s="239">
        <f>O676*H676</f>
        <v>0</v>
      </c>
      <c r="Q676" s="239">
        <v>0.0016199999999999999</v>
      </c>
      <c r="R676" s="239">
        <f>Q676*H676</f>
        <v>0.0016199999999999999</v>
      </c>
      <c r="S676" s="239">
        <v>0</v>
      </c>
      <c r="T676" s="240">
        <f>S676*H676</f>
        <v>0</v>
      </c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R676" s="241" t="s">
        <v>363</v>
      </c>
      <c r="AT676" s="241" t="s">
        <v>195</v>
      </c>
      <c r="AU676" s="241" t="s">
        <v>88</v>
      </c>
      <c r="AY676" s="19" t="s">
        <v>163</v>
      </c>
      <c r="BE676" s="242">
        <f>IF(N676="základní",J676,0)</f>
        <v>0</v>
      </c>
      <c r="BF676" s="242">
        <f>IF(N676="snížená",J676,0)</f>
        <v>0</v>
      </c>
      <c r="BG676" s="242">
        <f>IF(N676="zákl. přenesená",J676,0)</f>
        <v>0</v>
      </c>
      <c r="BH676" s="242">
        <f>IF(N676="sníž. přenesená",J676,0)</f>
        <v>0</v>
      </c>
      <c r="BI676" s="242">
        <f>IF(N676="nulová",J676,0)</f>
        <v>0</v>
      </c>
      <c r="BJ676" s="19" t="s">
        <v>23</v>
      </c>
      <c r="BK676" s="242">
        <f>ROUND(I676*H676,2)</f>
        <v>0</v>
      </c>
      <c r="BL676" s="19" t="s">
        <v>275</v>
      </c>
      <c r="BM676" s="241" t="s">
        <v>851</v>
      </c>
    </row>
    <row r="677" s="13" customFormat="1">
      <c r="A677" s="13"/>
      <c r="B677" s="243"/>
      <c r="C677" s="244"/>
      <c r="D677" s="245" t="s">
        <v>173</v>
      </c>
      <c r="E677" s="246" t="s">
        <v>35</v>
      </c>
      <c r="F677" s="247" t="s">
        <v>380</v>
      </c>
      <c r="G677" s="244"/>
      <c r="H677" s="246" t="s">
        <v>35</v>
      </c>
      <c r="I677" s="248"/>
      <c r="J677" s="244"/>
      <c r="K677" s="244"/>
      <c r="L677" s="249"/>
      <c r="M677" s="250"/>
      <c r="N677" s="251"/>
      <c r="O677" s="251"/>
      <c r="P677" s="251"/>
      <c r="Q677" s="251"/>
      <c r="R677" s="251"/>
      <c r="S677" s="251"/>
      <c r="T677" s="252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3" t="s">
        <v>173</v>
      </c>
      <c r="AU677" s="253" t="s">
        <v>88</v>
      </c>
      <c r="AV677" s="13" t="s">
        <v>23</v>
      </c>
      <c r="AW677" s="13" t="s">
        <v>175</v>
      </c>
      <c r="AX677" s="13" t="s">
        <v>80</v>
      </c>
      <c r="AY677" s="253" t="s">
        <v>163</v>
      </c>
    </row>
    <row r="678" s="14" customFormat="1">
      <c r="A678" s="14"/>
      <c r="B678" s="254"/>
      <c r="C678" s="255"/>
      <c r="D678" s="245" t="s">
        <v>173</v>
      </c>
      <c r="E678" s="256" t="s">
        <v>35</v>
      </c>
      <c r="F678" s="257" t="s">
        <v>23</v>
      </c>
      <c r="G678" s="255"/>
      <c r="H678" s="258">
        <v>1</v>
      </c>
      <c r="I678" s="259"/>
      <c r="J678" s="255"/>
      <c r="K678" s="255"/>
      <c r="L678" s="260"/>
      <c r="M678" s="261"/>
      <c r="N678" s="262"/>
      <c r="O678" s="262"/>
      <c r="P678" s="262"/>
      <c r="Q678" s="262"/>
      <c r="R678" s="262"/>
      <c r="S678" s="262"/>
      <c r="T678" s="263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64" t="s">
        <v>173</v>
      </c>
      <c r="AU678" s="264" t="s">
        <v>88</v>
      </c>
      <c r="AV678" s="14" t="s">
        <v>88</v>
      </c>
      <c r="AW678" s="14" t="s">
        <v>175</v>
      </c>
      <c r="AX678" s="14" t="s">
        <v>23</v>
      </c>
      <c r="AY678" s="264" t="s">
        <v>163</v>
      </c>
    </row>
    <row r="679" s="2" customFormat="1" ht="24" customHeight="1">
      <c r="A679" s="41"/>
      <c r="B679" s="42"/>
      <c r="C679" s="276" t="s">
        <v>852</v>
      </c>
      <c r="D679" s="276" t="s">
        <v>195</v>
      </c>
      <c r="E679" s="277" t="s">
        <v>853</v>
      </c>
      <c r="F679" s="278" t="s">
        <v>854</v>
      </c>
      <c r="G679" s="279" t="s">
        <v>179</v>
      </c>
      <c r="H679" s="280">
        <v>5</v>
      </c>
      <c r="I679" s="281"/>
      <c r="J679" s="282">
        <f>ROUND(I679*H679,2)</f>
        <v>0</v>
      </c>
      <c r="K679" s="278" t="s">
        <v>170</v>
      </c>
      <c r="L679" s="283"/>
      <c r="M679" s="284" t="s">
        <v>35</v>
      </c>
      <c r="N679" s="285" t="s">
        <v>51</v>
      </c>
      <c r="O679" s="87"/>
      <c r="P679" s="239">
        <f>O679*H679</f>
        <v>0</v>
      </c>
      <c r="Q679" s="239">
        <v>0.0018500000000000001</v>
      </c>
      <c r="R679" s="239">
        <f>Q679*H679</f>
        <v>0.0092500000000000013</v>
      </c>
      <c r="S679" s="239">
        <v>0</v>
      </c>
      <c r="T679" s="240">
        <f>S679*H679</f>
        <v>0</v>
      </c>
      <c r="U679" s="41"/>
      <c r="V679" s="41"/>
      <c r="W679" s="41"/>
      <c r="X679" s="41"/>
      <c r="Y679" s="41"/>
      <c r="Z679" s="41"/>
      <c r="AA679" s="41"/>
      <c r="AB679" s="41"/>
      <c r="AC679" s="41"/>
      <c r="AD679" s="41"/>
      <c r="AE679" s="41"/>
      <c r="AR679" s="241" t="s">
        <v>363</v>
      </c>
      <c r="AT679" s="241" t="s">
        <v>195</v>
      </c>
      <c r="AU679" s="241" t="s">
        <v>88</v>
      </c>
      <c r="AY679" s="19" t="s">
        <v>163</v>
      </c>
      <c r="BE679" s="242">
        <f>IF(N679="základní",J679,0)</f>
        <v>0</v>
      </c>
      <c r="BF679" s="242">
        <f>IF(N679="snížená",J679,0)</f>
        <v>0</v>
      </c>
      <c r="BG679" s="242">
        <f>IF(N679="zákl. přenesená",J679,0)</f>
        <v>0</v>
      </c>
      <c r="BH679" s="242">
        <f>IF(N679="sníž. přenesená",J679,0)</f>
        <v>0</v>
      </c>
      <c r="BI679" s="242">
        <f>IF(N679="nulová",J679,0)</f>
        <v>0</v>
      </c>
      <c r="BJ679" s="19" t="s">
        <v>23</v>
      </c>
      <c r="BK679" s="242">
        <f>ROUND(I679*H679,2)</f>
        <v>0</v>
      </c>
      <c r="BL679" s="19" t="s">
        <v>275</v>
      </c>
      <c r="BM679" s="241" t="s">
        <v>855</v>
      </c>
    </row>
    <row r="680" s="13" customFormat="1">
      <c r="A680" s="13"/>
      <c r="B680" s="243"/>
      <c r="C680" s="244"/>
      <c r="D680" s="245" t="s">
        <v>173</v>
      </c>
      <c r="E680" s="246" t="s">
        <v>35</v>
      </c>
      <c r="F680" s="247" t="s">
        <v>380</v>
      </c>
      <c r="G680" s="244"/>
      <c r="H680" s="246" t="s">
        <v>35</v>
      </c>
      <c r="I680" s="248"/>
      <c r="J680" s="244"/>
      <c r="K680" s="244"/>
      <c r="L680" s="249"/>
      <c r="M680" s="250"/>
      <c r="N680" s="251"/>
      <c r="O680" s="251"/>
      <c r="P680" s="251"/>
      <c r="Q680" s="251"/>
      <c r="R680" s="251"/>
      <c r="S680" s="251"/>
      <c r="T680" s="252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3" t="s">
        <v>173</v>
      </c>
      <c r="AU680" s="253" t="s">
        <v>88</v>
      </c>
      <c r="AV680" s="13" t="s">
        <v>23</v>
      </c>
      <c r="AW680" s="13" t="s">
        <v>175</v>
      </c>
      <c r="AX680" s="13" t="s">
        <v>80</v>
      </c>
      <c r="AY680" s="253" t="s">
        <v>163</v>
      </c>
    </row>
    <row r="681" s="14" customFormat="1">
      <c r="A681" s="14"/>
      <c r="B681" s="254"/>
      <c r="C681" s="255"/>
      <c r="D681" s="245" t="s">
        <v>173</v>
      </c>
      <c r="E681" s="256" t="s">
        <v>35</v>
      </c>
      <c r="F681" s="257" t="s">
        <v>202</v>
      </c>
      <c r="G681" s="255"/>
      <c r="H681" s="258">
        <v>5</v>
      </c>
      <c r="I681" s="259"/>
      <c r="J681" s="255"/>
      <c r="K681" s="255"/>
      <c r="L681" s="260"/>
      <c r="M681" s="261"/>
      <c r="N681" s="262"/>
      <c r="O681" s="262"/>
      <c r="P681" s="262"/>
      <c r="Q681" s="262"/>
      <c r="R681" s="262"/>
      <c r="S681" s="262"/>
      <c r="T681" s="263"/>
      <c r="U681" s="14"/>
      <c r="V681" s="14"/>
      <c r="W681" s="14"/>
      <c r="X681" s="14"/>
      <c r="Y681" s="14"/>
      <c r="Z681" s="14"/>
      <c r="AA681" s="14"/>
      <c r="AB681" s="14"/>
      <c r="AC681" s="14"/>
      <c r="AD681" s="14"/>
      <c r="AE681" s="14"/>
      <c r="AT681" s="264" t="s">
        <v>173</v>
      </c>
      <c r="AU681" s="264" t="s">
        <v>88</v>
      </c>
      <c r="AV681" s="14" t="s">
        <v>88</v>
      </c>
      <c r="AW681" s="14" t="s">
        <v>175</v>
      </c>
      <c r="AX681" s="14" t="s">
        <v>23</v>
      </c>
      <c r="AY681" s="264" t="s">
        <v>163</v>
      </c>
    </row>
    <row r="682" s="2" customFormat="1" ht="24" customHeight="1">
      <c r="A682" s="41"/>
      <c r="B682" s="42"/>
      <c r="C682" s="276" t="s">
        <v>856</v>
      </c>
      <c r="D682" s="276" t="s">
        <v>195</v>
      </c>
      <c r="E682" s="277" t="s">
        <v>857</v>
      </c>
      <c r="F682" s="278" t="s">
        <v>858</v>
      </c>
      <c r="G682" s="279" t="s">
        <v>179</v>
      </c>
      <c r="H682" s="280">
        <v>2</v>
      </c>
      <c r="I682" s="281"/>
      <c r="J682" s="282">
        <f>ROUND(I682*H682,2)</f>
        <v>0</v>
      </c>
      <c r="K682" s="278" t="s">
        <v>170</v>
      </c>
      <c r="L682" s="283"/>
      <c r="M682" s="284" t="s">
        <v>35</v>
      </c>
      <c r="N682" s="285" t="s">
        <v>51</v>
      </c>
      <c r="O682" s="87"/>
      <c r="P682" s="239">
        <f>O682*H682</f>
        <v>0</v>
      </c>
      <c r="Q682" s="239">
        <v>0.0020799999999999998</v>
      </c>
      <c r="R682" s="239">
        <f>Q682*H682</f>
        <v>0.0041599999999999996</v>
      </c>
      <c r="S682" s="239">
        <v>0</v>
      </c>
      <c r="T682" s="240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41" t="s">
        <v>363</v>
      </c>
      <c r="AT682" s="241" t="s">
        <v>195</v>
      </c>
      <c r="AU682" s="241" t="s">
        <v>88</v>
      </c>
      <c r="AY682" s="19" t="s">
        <v>163</v>
      </c>
      <c r="BE682" s="242">
        <f>IF(N682="základní",J682,0)</f>
        <v>0</v>
      </c>
      <c r="BF682" s="242">
        <f>IF(N682="snížená",J682,0)</f>
        <v>0</v>
      </c>
      <c r="BG682" s="242">
        <f>IF(N682="zákl. přenesená",J682,0)</f>
        <v>0</v>
      </c>
      <c r="BH682" s="242">
        <f>IF(N682="sníž. přenesená",J682,0)</f>
        <v>0</v>
      </c>
      <c r="BI682" s="242">
        <f>IF(N682="nulová",J682,0)</f>
        <v>0</v>
      </c>
      <c r="BJ682" s="19" t="s">
        <v>23</v>
      </c>
      <c r="BK682" s="242">
        <f>ROUND(I682*H682,2)</f>
        <v>0</v>
      </c>
      <c r="BL682" s="19" t="s">
        <v>275</v>
      </c>
      <c r="BM682" s="241" t="s">
        <v>859</v>
      </c>
    </row>
    <row r="683" s="13" customFormat="1">
      <c r="A683" s="13"/>
      <c r="B683" s="243"/>
      <c r="C683" s="244"/>
      <c r="D683" s="245" t="s">
        <v>173</v>
      </c>
      <c r="E683" s="246" t="s">
        <v>35</v>
      </c>
      <c r="F683" s="247" t="s">
        <v>380</v>
      </c>
      <c r="G683" s="244"/>
      <c r="H683" s="246" t="s">
        <v>35</v>
      </c>
      <c r="I683" s="248"/>
      <c r="J683" s="244"/>
      <c r="K683" s="244"/>
      <c r="L683" s="249"/>
      <c r="M683" s="250"/>
      <c r="N683" s="251"/>
      <c r="O683" s="251"/>
      <c r="P683" s="251"/>
      <c r="Q683" s="251"/>
      <c r="R683" s="251"/>
      <c r="S683" s="251"/>
      <c r="T683" s="252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53" t="s">
        <v>173</v>
      </c>
      <c r="AU683" s="253" t="s">
        <v>88</v>
      </c>
      <c r="AV683" s="13" t="s">
        <v>23</v>
      </c>
      <c r="AW683" s="13" t="s">
        <v>175</v>
      </c>
      <c r="AX683" s="13" t="s">
        <v>80</v>
      </c>
      <c r="AY683" s="253" t="s">
        <v>163</v>
      </c>
    </row>
    <row r="684" s="14" customFormat="1">
      <c r="A684" s="14"/>
      <c r="B684" s="254"/>
      <c r="C684" s="255"/>
      <c r="D684" s="245" t="s">
        <v>173</v>
      </c>
      <c r="E684" s="256" t="s">
        <v>35</v>
      </c>
      <c r="F684" s="257" t="s">
        <v>88</v>
      </c>
      <c r="G684" s="255"/>
      <c r="H684" s="258">
        <v>2</v>
      </c>
      <c r="I684" s="259"/>
      <c r="J684" s="255"/>
      <c r="K684" s="255"/>
      <c r="L684" s="260"/>
      <c r="M684" s="261"/>
      <c r="N684" s="262"/>
      <c r="O684" s="262"/>
      <c r="P684" s="262"/>
      <c r="Q684" s="262"/>
      <c r="R684" s="262"/>
      <c r="S684" s="262"/>
      <c r="T684" s="263"/>
      <c r="U684" s="14"/>
      <c r="V684" s="14"/>
      <c r="W684" s="14"/>
      <c r="X684" s="14"/>
      <c r="Y684" s="14"/>
      <c r="Z684" s="14"/>
      <c r="AA684" s="14"/>
      <c r="AB684" s="14"/>
      <c r="AC684" s="14"/>
      <c r="AD684" s="14"/>
      <c r="AE684" s="14"/>
      <c r="AT684" s="264" t="s">
        <v>173</v>
      </c>
      <c r="AU684" s="264" t="s">
        <v>88</v>
      </c>
      <c r="AV684" s="14" t="s">
        <v>88</v>
      </c>
      <c r="AW684" s="14" t="s">
        <v>175</v>
      </c>
      <c r="AX684" s="14" t="s">
        <v>23</v>
      </c>
      <c r="AY684" s="264" t="s">
        <v>163</v>
      </c>
    </row>
    <row r="685" s="2" customFormat="1" ht="48" customHeight="1">
      <c r="A685" s="41"/>
      <c r="B685" s="42"/>
      <c r="C685" s="230" t="s">
        <v>860</v>
      </c>
      <c r="D685" s="230" t="s">
        <v>166</v>
      </c>
      <c r="E685" s="231" t="s">
        <v>861</v>
      </c>
      <c r="F685" s="232" t="s">
        <v>862</v>
      </c>
      <c r="G685" s="233" t="s">
        <v>186</v>
      </c>
      <c r="H685" s="234">
        <v>2.641</v>
      </c>
      <c r="I685" s="235"/>
      <c r="J685" s="236">
        <f>ROUND(I685*H685,2)</f>
        <v>0</v>
      </c>
      <c r="K685" s="232" t="s">
        <v>170</v>
      </c>
      <c r="L685" s="47"/>
      <c r="M685" s="237" t="s">
        <v>35</v>
      </c>
      <c r="N685" s="238" t="s">
        <v>51</v>
      </c>
      <c r="O685" s="87"/>
      <c r="P685" s="239">
        <f>O685*H685</f>
        <v>0</v>
      </c>
      <c r="Q685" s="239">
        <v>0</v>
      </c>
      <c r="R685" s="239">
        <f>Q685*H685</f>
        <v>0</v>
      </c>
      <c r="S685" s="239">
        <v>0</v>
      </c>
      <c r="T685" s="240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41" t="s">
        <v>275</v>
      </c>
      <c r="AT685" s="241" t="s">
        <v>166</v>
      </c>
      <c r="AU685" s="241" t="s">
        <v>88</v>
      </c>
      <c r="AY685" s="19" t="s">
        <v>163</v>
      </c>
      <c r="BE685" s="242">
        <f>IF(N685="základní",J685,0)</f>
        <v>0</v>
      </c>
      <c r="BF685" s="242">
        <f>IF(N685="snížená",J685,0)</f>
        <v>0</v>
      </c>
      <c r="BG685" s="242">
        <f>IF(N685="zákl. přenesená",J685,0)</f>
        <v>0</v>
      </c>
      <c r="BH685" s="242">
        <f>IF(N685="sníž. přenesená",J685,0)</f>
        <v>0</v>
      </c>
      <c r="BI685" s="242">
        <f>IF(N685="nulová",J685,0)</f>
        <v>0</v>
      </c>
      <c r="BJ685" s="19" t="s">
        <v>23</v>
      </c>
      <c r="BK685" s="242">
        <f>ROUND(I685*H685,2)</f>
        <v>0</v>
      </c>
      <c r="BL685" s="19" t="s">
        <v>275</v>
      </c>
      <c r="BM685" s="241" t="s">
        <v>863</v>
      </c>
    </row>
    <row r="686" s="12" customFormat="1" ht="22.8" customHeight="1">
      <c r="A686" s="12"/>
      <c r="B686" s="214"/>
      <c r="C686" s="215"/>
      <c r="D686" s="216" t="s">
        <v>79</v>
      </c>
      <c r="E686" s="228" t="s">
        <v>864</v>
      </c>
      <c r="F686" s="228" t="s">
        <v>865</v>
      </c>
      <c r="G686" s="215"/>
      <c r="H686" s="215"/>
      <c r="I686" s="218"/>
      <c r="J686" s="229">
        <f>BK686</f>
        <v>0</v>
      </c>
      <c r="K686" s="215"/>
      <c r="L686" s="220"/>
      <c r="M686" s="221"/>
      <c r="N686" s="222"/>
      <c r="O686" s="222"/>
      <c r="P686" s="223">
        <f>SUM(P687:P705)</f>
        <v>0</v>
      </c>
      <c r="Q686" s="222"/>
      <c r="R686" s="223">
        <f>SUM(R687:R705)</f>
        <v>0.25461467999999998</v>
      </c>
      <c r="S686" s="222"/>
      <c r="T686" s="224">
        <f>SUM(T687:T705)</f>
        <v>0</v>
      </c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R686" s="225" t="s">
        <v>88</v>
      </c>
      <c r="AT686" s="226" t="s">
        <v>79</v>
      </c>
      <c r="AU686" s="226" t="s">
        <v>23</v>
      </c>
      <c r="AY686" s="225" t="s">
        <v>163</v>
      </c>
      <c r="BK686" s="227">
        <f>SUM(BK687:BK705)</f>
        <v>0</v>
      </c>
    </row>
    <row r="687" s="2" customFormat="1" ht="24" customHeight="1">
      <c r="A687" s="41"/>
      <c r="B687" s="42"/>
      <c r="C687" s="230" t="s">
        <v>866</v>
      </c>
      <c r="D687" s="230" t="s">
        <v>166</v>
      </c>
      <c r="E687" s="231" t="s">
        <v>867</v>
      </c>
      <c r="F687" s="232" t="s">
        <v>868</v>
      </c>
      <c r="G687" s="233" t="s">
        <v>869</v>
      </c>
      <c r="H687" s="234">
        <v>138.27799999999999</v>
      </c>
      <c r="I687" s="235"/>
      <c r="J687" s="236">
        <f>ROUND(I687*H687,2)</f>
        <v>0</v>
      </c>
      <c r="K687" s="232" t="s">
        <v>170</v>
      </c>
      <c r="L687" s="47"/>
      <c r="M687" s="237" t="s">
        <v>35</v>
      </c>
      <c r="N687" s="238" t="s">
        <v>51</v>
      </c>
      <c r="O687" s="87"/>
      <c r="P687" s="239">
        <f>O687*H687</f>
        <v>0</v>
      </c>
      <c r="Q687" s="239">
        <v>6.0000000000000002E-05</v>
      </c>
      <c r="R687" s="239">
        <f>Q687*H687</f>
        <v>0.008296679999999999</v>
      </c>
      <c r="S687" s="239">
        <v>0</v>
      </c>
      <c r="T687" s="240">
        <f>S687*H687</f>
        <v>0</v>
      </c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R687" s="241" t="s">
        <v>275</v>
      </c>
      <c r="AT687" s="241" t="s">
        <v>166</v>
      </c>
      <c r="AU687" s="241" t="s">
        <v>88</v>
      </c>
      <c r="AY687" s="19" t="s">
        <v>163</v>
      </c>
      <c r="BE687" s="242">
        <f>IF(N687="základní",J687,0)</f>
        <v>0</v>
      </c>
      <c r="BF687" s="242">
        <f>IF(N687="snížená",J687,0)</f>
        <v>0</v>
      </c>
      <c r="BG687" s="242">
        <f>IF(N687="zákl. přenesená",J687,0)</f>
        <v>0</v>
      </c>
      <c r="BH687" s="242">
        <f>IF(N687="sníž. přenesená",J687,0)</f>
        <v>0</v>
      </c>
      <c r="BI687" s="242">
        <f>IF(N687="nulová",J687,0)</f>
        <v>0</v>
      </c>
      <c r="BJ687" s="19" t="s">
        <v>23</v>
      </c>
      <c r="BK687" s="242">
        <f>ROUND(I687*H687,2)</f>
        <v>0</v>
      </c>
      <c r="BL687" s="19" t="s">
        <v>275</v>
      </c>
      <c r="BM687" s="241" t="s">
        <v>870</v>
      </c>
    </row>
    <row r="688" s="13" customFormat="1">
      <c r="A688" s="13"/>
      <c r="B688" s="243"/>
      <c r="C688" s="244"/>
      <c r="D688" s="245" t="s">
        <v>173</v>
      </c>
      <c r="E688" s="246" t="s">
        <v>35</v>
      </c>
      <c r="F688" s="247" t="s">
        <v>871</v>
      </c>
      <c r="G688" s="244"/>
      <c r="H688" s="246" t="s">
        <v>35</v>
      </c>
      <c r="I688" s="248"/>
      <c r="J688" s="244"/>
      <c r="K688" s="244"/>
      <c r="L688" s="249"/>
      <c r="M688" s="250"/>
      <c r="N688" s="251"/>
      <c r="O688" s="251"/>
      <c r="P688" s="251"/>
      <c r="Q688" s="251"/>
      <c r="R688" s="251"/>
      <c r="S688" s="251"/>
      <c r="T688" s="252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3" t="s">
        <v>173</v>
      </c>
      <c r="AU688" s="253" t="s">
        <v>88</v>
      </c>
      <c r="AV688" s="13" t="s">
        <v>23</v>
      </c>
      <c r="AW688" s="13" t="s">
        <v>175</v>
      </c>
      <c r="AX688" s="13" t="s">
        <v>80</v>
      </c>
      <c r="AY688" s="253" t="s">
        <v>163</v>
      </c>
    </row>
    <row r="689" s="14" customFormat="1">
      <c r="A689" s="14"/>
      <c r="B689" s="254"/>
      <c r="C689" s="255"/>
      <c r="D689" s="245" t="s">
        <v>173</v>
      </c>
      <c r="E689" s="256" t="s">
        <v>35</v>
      </c>
      <c r="F689" s="257" t="s">
        <v>872</v>
      </c>
      <c r="G689" s="255"/>
      <c r="H689" s="258">
        <v>138.27840000000001</v>
      </c>
      <c r="I689" s="259"/>
      <c r="J689" s="255"/>
      <c r="K689" s="255"/>
      <c r="L689" s="260"/>
      <c r="M689" s="261"/>
      <c r="N689" s="262"/>
      <c r="O689" s="262"/>
      <c r="P689" s="262"/>
      <c r="Q689" s="262"/>
      <c r="R689" s="262"/>
      <c r="S689" s="262"/>
      <c r="T689" s="263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64" t="s">
        <v>173</v>
      </c>
      <c r="AU689" s="264" t="s">
        <v>88</v>
      </c>
      <c r="AV689" s="14" t="s">
        <v>88</v>
      </c>
      <c r="AW689" s="14" t="s">
        <v>175</v>
      </c>
      <c r="AX689" s="14" t="s">
        <v>80</v>
      </c>
      <c r="AY689" s="264" t="s">
        <v>163</v>
      </c>
    </row>
    <row r="690" s="15" customFormat="1">
      <c r="A690" s="15"/>
      <c r="B690" s="265"/>
      <c r="C690" s="266"/>
      <c r="D690" s="245" t="s">
        <v>173</v>
      </c>
      <c r="E690" s="267" t="s">
        <v>35</v>
      </c>
      <c r="F690" s="268" t="s">
        <v>183</v>
      </c>
      <c r="G690" s="266"/>
      <c r="H690" s="269">
        <v>138.27840000000001</v>
      </c>
      <c r="I690" s="270"/>
      <c r="J690" s="266"/>
      <c r="K690" s="266"/>
      <c r="L690" s="271"/>
      <c r="M690" s="272"/>
      <c r="N690" s="273"/>
      <c r="O690" s="273"/>
      <c r="P690" s="273"/>
      <c r="Q690" s="273"/>
      <c r="R690" s="273"/>
      <c r="S690" s="273"/>
      <c r="T690" s="274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75" t="s">
        <v>173</v>
      </c>
      <c r="AU690" s="275" t="s">
        <v>88</v>
      </c>
      <c r="AV690" s="15" t="s">
        <v>171</v>
      </c>
      <c r="AW690" s="15" t="s">
        <v>175</v>
      </c>
      <c r="AX690" s="15" t="s">
        <v>23</v>
      </c>
      <c r="AY690" s="275" t="s">
        <v>163</v>
      </c>
    </row>
    <row r="691" s="2" customFormat="1" ht="24" customHeight="1">
      <c r="A691" s="41"/>
      <c r="B691" s="42"/>
      <c r="C691" s="276" t="s">
        <v>873</v>
      </c>
      <c r="D691" s="276" t="s">
        <v>195</v>
      </c>
      <c r="E691" s="277" t="s">
        <v>874</v>
      </c>
      <c r="F691" s="278" t="s">
        <v>875</v>
      </c>
      <c r="G691" s="279" t="s">
        <v>179</v>
      </c>
      <c r="H691" s="280">
        <v>8</v>
      </c>
      <c r="I691" s="281"/>
      <c r="J691" s="282">
        <f>ROUND(I691*H691,2)</f>
        <v>0</v>
      </c>
      <c r="K691" s="278" t="s">
        <v>35</v>
      </c>
      <c r="L691" s="283"/>
      <c r="M691" s="284" t="s">
        <v>35</v>
      </c>
      <c r="N691" s="285" t="s">
        <v>51</v>
      </c>
      <c r="O691" s="87"/>
      <c r="P691" s="239">
        <f>O691*H691</f>
        <v>0</v>
      </c>
      <c r="Q691" s="239">
        <v>0.01728</v>
      </c>
      <c r="R691" s="239">
        <f>Q691*H691</f>
        <v>0.13824</v>
      </c>
      <c r="S691" s="239">
        <v>0</v>
      </c>
      <c r="T691" s="240">
        <f>S691*H691</f>
        <v>0</v>
      </c>
      <c r="U691" s="41"/>
      <c r="V691" s="41"/>
      <c r="W691" s="41"/>
      <c r="X691" s="41"/>
      <c r="Y691" s="41"/>
      <c r="Z691" s="41"/>
      <c r="AA691" s="41"/>
      <c r="AB691" s="41"/>
      <c r="AC691" s="41"/>
      <c r="AD691" s="41"/>
      <c r="AE691" s="41"/>
      <c r="AR691" s="241" t="s">
        <v>363</v>
      </c>
      <c r="AT691" s="241" t="s">
        <v>195</v>
      </c>
      <c r="AU691" s="241" t="s">
        <v>88</v>
      </c>
      <c r="AY691" s="19" t="s">
        <v>163</v>
      </c>
      <c r="BE691" s="242">
        <f>IF(N691="základní",J691,0)</f>
        <v>0</v>
      </c>
      <c r="BF691" s="242">
        <f>IF(N691="snížená",J691,0)</f>
        <v>0</v>
      </c>
      <c r="BG691" s="242">
        <f>IF(N691="zákl. přenesená",J691,0)</f>
        <v>0</v>
      </c>
      <c r="BH691" s="242">
        <f>IF(N691="sníž. přenesená",J691,0)</f>
        <v>0</v>
      </c>
      <c r="BI691" s="242">
        <f>IF(N691="nulová",J691,0)</f>
        <v>0</v>
      </c>
      <c r="BJ691" s="19" t="s">
        <v>23</v>
      </c>
      <c r="BK691" s="242">
        <f>ROUND(I691*H691,2)</f>
        <v>0</v>
      </c>
      <c r="BL691" s="19" t="s">
        <v>275</v>
      </c>
      <c r="BM691" s="241" t="s">
        <v>876</v>
      </c>
    </row>
    <row r="692" s="13" customFormat="1">
      <c r="A692" s="13"/>
      <c r="B692" s="243"/>
      <c r="C692" s="244"/>
      <c r="D692" s="245" t="s">
        <v>173</v>
      </c>
      <c r="E692" s="246" t="s">
        <v>35</v>
      </c>
      <c r="F692" s="247" t="s">
        <v>380</v>
      </c>
      <c r="G692" s="244"/>
      <c r="H692" s="246" t="s">
        <v>35</v>
      </c>
      <c r="I692" s="248"/>
      <c r="J692" s="244"/>
      <c r="K692" s="244"/>
      <c r="L692" s="249"/>
      <c r="M692" s="250"/>
      <c r="N692" s="251"/>
      <c r="O692" s="251"/>
      <c r="P692" s="251"/>
      <c r="Q692" s="251"/>
      <c r="R692" s="251"/>
      <c r="S692" s="251"/>
      <c r="T692" s="252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53" t="s">
        <v>173</v>
      </c>
      <c r="AU692" s="253" t="s">
        <v>88</v>
      </c>
      <c r="AV692" s="13" t="s">
        <v>23</v>
      </c>
      <c r="AW692" s="13" t="s">
        <v>175</v>
      </c>
      <c r="AX692" s="13" t="s">
        <v>80</v>
      </c>
      <c r="AY692" s="253" t="s">
        <v>163</v>
      </c>
    </row>
    <row r="693" s="14" customFormat="1">
      <c r="A693" s="14"/>
      <c r="B693" s="254"/>
      <c r="C693" s="255"/>
      <c r="D693" s="245" t="s">
        <v>173</v>
      </c>
      <c r="E693" s="256" t="s">
        <v>35</v>
      </c>
      <c r="F693" s="257" t="s">
        <v>198</v>
      </c>
      <c r="G693" s="255"/>
      <c r="H693" s="258">
        <v>8</v>
      </c>
      <c r="I693" s="259"/>
      <c r="J693" s="255"/>
      <c r="K693" s="255"/>
      <c r="L693" s="260"/>
      <c r="M693" s="261"/>
      <c r="N693" s="262"/>
      <c r="O693" s="262"/>
      <c r="P693" s="262"/>
      <c r="Q693" s="262"/>
      <c r="R693" s="262"/>
      <c r="S693" s="262"/>
      <c r="T693" s="263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64" t="s">
        <v>173</v>
      </c>
      <c r="AU693" s="264" t="s">
        <v>88</v>
      </c>
      <c r="AV693" s="14" t="s">
        <v>88</v>
      </c>
      <c r="AW693" s="14" t="s">
        <v>175</v>
      </c>
      <c r="AX693" s="14" t="s">
        <v>80</v>
      </c>
      <c r="AY693" s="264" t="s">
        <v>163</v>
      </c>
    </row>
    <row r="694" s="15" customFormat="1">
      <c r="A694" s="15"/>
      <c r="B694" s="265"/>
      <c r="C694" s="266"/>
      <c r="D694" s="245" t="s">
        <v>173</v>
      </c>
      <c r="E694" s="267" t="s">
        <v>35</v>
      </c>
      <c r="F694" s="268" t="s">
        <v>183</v>
      </c>
      <c r="G694" s="266"/>
      <c r="H694" s="269">
        <v>8</v>
      </c>
      <c r="I694" s="270"/>
      <c r="J694" s="266"/>
      <c r="K694" s="266"/>
      <c r="L694" s="271"/>
      <c r="M694" s="272"/>
      <c r="N694" s="273"/>
      <c r="O694" s="273"/>
      <c r="P694" s="273"/>
      <c r="Q694" s="273"/>
      <c r="R694" s="273"/>
      <c r="S694" s="273"/>
      <c r="T694" s="274"/>
      <c r="U694" s="15"/>
      <c r="V694" s="15"/>
      <c r="W694" s="15"/>
      <c r="X694" s="15"/>
      <c r="Y694" s="15"/>
      <c r="Z694" s="15"/>
      <c r="AA694" s="15"/>
      <c r="AB694" s="15"/>
      <c r="AC694" s="15"/>
      <c r="AD694" s="15"/>
      <c r="AE694" s="15"/>
      <c r="AT694" s="275" t="s">
        <v>173</v>
      </c>
      <c r="AU694" s="275" t="s">
        <v>88</v>
      </c>
      <c r="AV694" s="15" t="s">
        <v>171</v>
      </c>
      <c r="AW694" s="15" t="s">
        <v>175</v>
      </c>
      <c r="AX694" s="15" t="s">
        <v>23</v>
      </c>
      <c r="AY694" s="275" t="s">
        <v>163</v>
      </c>
    </row>
    <row r="695" s="2" customFormat="1" ht="36" customHeight="1">
      <c r="A695" s="41"/>
      <c r="B695" s="42"/>
      <c r="C695" s="230" t="s">
        <v>877</v>
      </c>
      <c r="D695" s="230" t="s">
        <v>166</v>
      </c>
      <c r="E695" s="231" t="s">
        <v>878</v>
      </c>
      <c r="F695" s="232" t="s">
        <v>879</v>
      </c>
      <c r="G695" s="233" t="s">
        <v>264</v>
      </c>
      <c r="H695" s="234">
        <v>3.7999999999999998</v>
      </c>
      <c r="I695" s="235"/>
      <c r="J695" s="236">
        <f>ROUND(I695*H695,2)</f>
        <v>0</v>
      </c>
      <c r="K695" s="232" t="s">
        <v>170</v>
      </c>
      <c r="L695" s="47"/>
      <c r="M695" s="237" t="s">
        <v>35</v>
      </c>
      <c r="N695" s="238" t="s">
        <v>51</v>
      </c>
      <c r="O695" s="87"/>
      <c r="P695" s="239">
        <f>O695*H695</f>
        <v>0</v>
      </c>
      <c r="Q695" s="239">
        <v>0.00011</v>
      </c>
      <c r="R695" s="239">
        <f>Q695*H695</f>
        <v>0.00041799999999999997</v>
      </c>
      <c r="S695" s="239">
        <v>0</v>
      </c>
      <c r="T695" s="240">
        <f>S695*H695</f>
        <v>0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41" t="s">
        <v>275</v>
      </c>
      <c r="AT695" s="241" t="s">
        <v>166</v>
      </c>
      <c r="AU695" s="241" t="s">
        <v>88</v>
      </c>
      <c r="AY695" s="19" t="s">
        <v>163</v>
      </c>
      <c r="BE695" s="242">
        <f>IF(N695="základní",J695,0)</f>
        <v>0</v>
      </c>
      <c r="BF695" s="242">
        <f>IF(N695="snížená",J695,0)</f>
        <v>0</v>
      </c>
      <c r="BG695" s="242">
        <f>IF(N695="zákl. přenesená",J695,0)</f>
        <v>0</v>
      </c>
      <c r="BH695" s="242">
        <f>IF(N695="sníž. přenesená",J695,0)</f>
        <v>0</v>
      </c>
      <c r="BI695" s="242">
        <f>IF(N695="nulová",J695,0)</f>
        <v>0</v>
      </c>
      <c r="BJ695" s="19" t="s">
        <v>23</v>
      </c>
      <c r="BK695" s="242">
        <f>ROUND(I695*H695,2)</f>
        <v>0</v>
      </c>
      <c r="BL695" s="19" t="s">
        <v>275</v>
      </c>
      <c r="BM695" s="241" t="s">
        <v>880</v>
      </c>
    </row>
    <row r="696" s="13" customFormat="1">
      <c r="A696" s="13"/>
      <c r="B696" s="243"/>
      <c r="C696" s="244"/>
      <c r="D696" s="245" t="s">
        <v>173</v>
      </c>
      <c r="E696" s="246" t="s">
        <v>35</v>
      </c>
      <c r="F696" s="247" t="s">
        <v>881</v>
      </c>
      <c r="G696" s="244"/>
      <c r="H696" s="246" t="s">
        <v>35</v>
      </c>
      <c r="I696" s="248"/>
      <c r="J696" s="244"/>
      <c r="K696" s="244"/>
      <c r="L696" s="249"/>
      <c r="M696" s="250"/>
      <c r="N696" s="251"/>
      <c r="O696" s="251"/>
      <c r="P696" s="251"/>
      <c r="Q696" s="251"/>
      <c r="R696" s="251"/>
      <c r="S696" s="251"/>
      <c r="T696" s="252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3" t="s">
        <v>173</v>
      </c>
      <c r="AU696" s="253" t="s">
        <v>88</v>
      </c>
      <c r="AV696" s="13" t="s">
        <v>23</v>
      </c>
      <c r="AW696" s="13" t="s">
        <v>175</v>
      </c>
      <c r="AX696" s="13" t="s">
        <v>80</v>
      </c>
      <c r="AY696" s="253" t="s">
        <v>163</v>
      </c>
    </row>
    <row r="697" s="14" customFormat="1">
      <c r="A697" s="14"/>
      <c r="B697" s="254"/>
      <c r="C697" s="255"/>
      <c r="D697" s="245" t="s">
        <v>173</v>
      </c>
      <c r="E697" s="256" t="s">
        <v>35</v>
      </c>
      <c r="F697" s="257" t="s">
        <v>882</v>
      </c>
      <c r="G697" s="255"/>
      <c r="H697" s="258">
        <v>3.7999999999999998</v>
      </c>
      <c r="I697" s="259"/>
      <c r="J697" s="255"/>
      <c r="K697" s="255"/>
      <c r="L697" s="260"/>
      <c r="M697" s="261"/>
      <c r="N697" s="262"/>
      <c r="O697" s="262"/>
      <c r="P697" s="262"/>
      <c r="Q697" s="262"/>
      <c r="R697" s="262"/>
      <c r="S697" s="262"/>
      <c r="T697" s="263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64" t="s">
        <v>173</v>
      </c>
      <c r="AU697" s="264" t="s">
        <v>88</v>
      </c>
      <c r="AV697" s="14" t="s">
        <v>88</v>
      </c>
      <c r="AW697" s="14" t="s">
        <v>175</v>
      </c>
      <c r="AX697" s="14" t="s">
        <v>80</v>
      </c>
      <c r="AY697" s="264" t="s">
        <v>163</v>
      </c>
    </row>
    <row r="698" s="15" customFormat="1">
      <c r="A698" s="15"/>
      <c r="B698" s="265"/>
      <c r="C698" s="266"/>
      <c r="D698" s="245" t="s">
        <v>173</v>
      </c>
      <c r="E698" s="267" t="s">
        <v>35</v>
      </c>
      <c r="F698" s="268" t="s">
        <v>183</v>
      </c>
      <c r="G698" s="266"/>
      <c r="H698" s="269">
        <v>3.7999999999999998</v>
      </c>
      <c r="I698" s="270"/>
      <c r="J698" s="266"/>
      <c r="K698" s="266"/>
      <c r="L698" s="271"/>
      <c r="M698" s="272"/>
      <c r="N698" s="273"/>
      <c r="O698" s="273"/>
      <c r="P698" s="273"/>
      <c r="Q698" s="273"/>
      <c r="R698" s="273"/>
      <c r="S698" s="273"/>
      <c r="T698" s="274"/>
      <c r="U698" s="15"/>
      <c r="V698" s="15"/>
      <c r="W698" s="15"/>
      <c r="X698" s="15"/>
      <c r="Y698" s="15"/>
      <c r="Z698" s="15"/>
      <c r="AA698" s="15"/>
      <c r="AB698" s="15"/>
      <c r="AC698" s="15"/>
      <c r="AD698" s="15"/>
      <c r="AE698" s="15"/>
      <c r="AT698" s="275" t="s">
        <v>173</v>
      </c>
      <c r="AU698" s="275" t="s">
        <v>88</v>
      </c>
      <c r="AV698" s="15" t="s">
        <v>171</v>
      </c>
      <c r="AW698" s="15" t="s">
        <v>175</v>
      </c>
      <c r="AX698" s="15" t="s">
        <v>23</v>
      </c>
      <c r="AY698" s="275" t="s">
        <v>163</v>
      </c>
    </row>
    <row r="699" s="2" customFormat="1" ht="24" customHeight="1">
      <c r="A699" s="41"/>
      <c r="B699" s="42"/>
      <c r="C699" s="276" t="s">
        <v>883</v>
      </c>
      <c r="D699" s="276" t="s">
        <v>195</v>
      </c>
      <c r="E699" s="277" t="s">
        <v>884</v>
      </c>
      <c r="F699" s="278" t="s">
        <v>885</v>
      </c>
      <c r="G699" s="279" t="s">
        <v>264</v>
      </c>
      <c r="H699" s="280">
        <v>3.7999999999999998</v>
      </c>
      <c r="I699" s="281"/>
      <c r="J699" s="282">
        <f>ROUND(I699*H699,2)</f>
        <v>0</v>
      </c>
      <c r="K699" s="278" t="s">
        <v>35</v>
      </c>
      <c r="L699" s="283"/>
      <c r="M699" s="284" t="s">
        <v>35</v>
      </c>
      <c r="N699" s="285" t="s">
        <v>51</v>
      </c>
      <c r="O699" s="87"/>
      <c r="P699" s="239">
        <f>O699*H699</f>
        <v>0</v>
      </c>
      <c r="Q699" s="239">
        <v>0.028199999999999999</v>
      </c>
      <c r="R699" s="239">
        <f>Q699*H699</f>
        <v>0.10715999999999999</v>
      </c>
      <c r="S699" s="239">
        <v>0</v>
      </c>
      <c r="T699" s="240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41" t="s">
        <v>363</v>
      </c>
      <c r="AT699" s="241" t="s">
        <v>195</v>
      </c>
      <c r="AU699" s="241" t="s">
        <v>88</v>
      </c>
      <c r="AY699" s="19" t="s">
        <v>163</v>
      </c>
      <c r="BE699" s="242">
        <f>IF(N699="základní",J699,0)</f>
        <v>0</v>
      </c>
      <c r="BF699" s="242">
        <f>IF(N699="snížená",J699,0)</f>
        <v>0</v>
      </c>
      <c r="BG699" s="242">
        <f>IF(N699="zákl. přenesená",J699,0)</f>
        <v>0</v>
      </c>
      <c r="BH699" s="242">
        <f>IF(N699="sníž. přenesená",J699,0)</f>
        <v>0</v>
      </c>
      <c r="BI699" s="242">
        <f>IF(N699="nulová",J699,0)</f>
        <v>0</v>
      </c>
      <c r="BJ699" s="19" t="s">
        <v>23</v>
      </c>
      <c r="BK699" s="242">
        <f>ROUND(I699*H699,2)</f>
        <v>0</v>
      </c>
      <c r="BL699" s="19" t="s">
        <v>275</v>
      </c>
      <c r="BM699" s="241" t="s">
        <v>886</v>
      </c>
    </row>
    <row r="700" s="13" customFormat="1">
      <c r="A700" s="13"/>
      <c r="B700" s="243"/>
      <c r="C700" s="244"/>
      <c r="D700" s="245" t="s">
        <v>173</v>
      </c>
      <c r="E700" s="246" t="s">
        <v>35</v>
      </c>
      <c r="F700" s="247" t="s">
        <v>380</v>
      </c>
      <c r="G700" s="244"/>
      <c r="H700" s="246" t="s">
        <v>35</v>
      </c>
      <c r="I700" s="248"/>
      <c r="J700" s="244"/>
      <c r="K700" s="244"/>
      <c r="L700" s="249"/>
      <c r="M700" s="250"/>
      <c r="N700" s="251"/>
      <c r="O700" s="251"/>
      <c r="P700" s="251"/>
      <c r="Q700" s="251"/>
      <c r="R700" s="251"/>
      <c r="S700" s="251"/>
      <c r="T700" s="252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3" t="s">
        <v>173</v>
      </c>
      <c r="AU700" s="253" t="s">
        <v>88</v>
      </c>
      <c r="AV700" s="13" t="s">
        <v>23</v>
      </c>
      <c r="AW700" s="13" t="s">
        <v>175</v>
      </c>
      <c r="AX700" s="13" t="s">
        <v>80</v>
      </c>
      <c r="AY700" s="253" t="s">
        <v>163</v>
      </c>
    </row>
    <row r="701" s="14" customFormat="1">
      <c r="A701" s="14"/>
      <c r="B701" s="254"/>
      <c r="C701" s="255"/>
      <c r="D701" s="245" t="s">
        <v>173</v>
      </c>
      <c r="E701" s="256" t="s">
        <v>35</v>
      </c>
      <c r="F701" s="257" t="s">
        <v>887</v>
      </c>
      <c r="G701" s="255"/>
      <c r="H701" s="258">
        <v>3.7999999999999998</v>
      </c>
      <c r="I701" s="259"/>
      <c r="J701" s="255"/>
      <c r="K701" s="255"/>
      <c r="L701" s="260"/>
      <c r="M701" s="261"/>
      <c r="N701" s="262"/>
      <c r="O701" s="262"/>
      <c r="P701" s="262"/>
      <c r="Q701" s="262"/>
      <c r="R701" s="262"/>
      <c r="S701" s="262"/>
      <c r="T701" s="263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64" t="s">
        <v>173</v>
      </c>
      <c r="AU701" s="264" t="s">
        <v>88</v>
      </c>
      <c r="AV701" s="14" t="s">
        <v>88</v>
      </c>
      <c r="AW701" s="14" t="s">
        <v>175</v>
      </c>
      <c r="AX701" s="14" t="s">
        <v>23</v>
      </c>
      <c r="AY701" s="264" t="s">
        <v>163</v>
      </c>
    </row>
    <row r="702" s="2" customFormat="1" ht="24" customHeight="1">
      <c r="A702" s="41"/>
      <c r="B702" s="42"/>
      <c r="C702" s="230" t="s">
        <v>888</v>
      </c>
      <c r="D702" s="230" t="s">
        <v>166</v>
      </c>
      <c r="E702" s="231" t="s">
        <v>889</v>
      </c>
      <c r="F702" s="232" t="s">
        <v>890</v>
      </c>
      <c r="G702" s="233" t="s">
        <v>285</v>
      </c>
      <c r="H702" s="234">
        <v>1</v>
      </c>
      <c r="I702" s="235"/>
      <c r="J702" s="236">
        <f>ROUND(I702*H702,2)</f>
        <v>0</v>
      </c>
      <c r="K702" s="232" t="s">
        <v>35</v>
      </c>
      <c r="L702" s="47"/>
      <c r="M702" s="237" t="s">
        <v>35</v>
      </c>
      <c r="N702" s="238" t="s">
        <v>51</v>
      </c>
      <c r="O702" s="87"/>
      <c r="P702" s="239">
        <f>O702*H702</f>
        <v>0</v>
      </c>
      <c r="Q702" s="239">
        <v>0.00050000000000000001</v>
      </c>
      <c r="R702" s="239">
        <f>Q702*H702</f>
        <v>0.00050000000000000001</v>
      </c>
      <c r="S702" s="239">
        <v>0</v>
      </c>
      <c r="T702" s="240">
        <f>S702*H702</f>
        <v>0</v>
      </c>
      <c r="U702" s="41"/>
      <c r="V702" s="41"/>
      <c r="W702" s="41"/>
      <c r="X702" s="41"/>
      <c r="Y702" s="41"/>
      <c r="Z702" s="41"/>
      <c r="AA702" s="41"/>
      <c r="AB702" s="41"/>
      <c r="AC702" s="41"/>
      <c r="AD702" s="41"/>
      <c r="AE702" s="41"/>
      <c r="AR702" s="241" t="s">
        <v>275</v>
      </c>
      <c r="AT702" s="241" t="s">
        <v>166</v>
      </c>
      <c r="AU702" s="241" t="s">
        <v>88</v>
      </c>
      <c r="AY702" s="19" t="s">
        <v>163</v>
      </c>
      <c r="BE702" s="242">
        <f>IF(N702="základní",J702,0)</f>
        <v>0</v>
      </c>
      <c r="BF702" s="242">
        <f>IF(N702="snížená",J702,0)</f>
        <v>0</v>
      </c>
      <c r="BG702" s="242">
        <f>IF(N702="zákl. přenesená",J702,0)</f>
        <v>0</v>
      </c>
      <c r="BH702" s="242">
        <f>IF(N702="sníž. přenesená",J702,0)</f>
        <v>0</v>
      </c>
      <c r="BI702" s="242">
        <f>IF(N702="nulová",J702,0)</f>
        <v>0</v>
      </c>
      <c r="BJ702" s="19" t="s">
        <v>23</v>
      </c>
      <c r="BK702" s="242">
        <f>ROUND(I702*H702,2)</f>
        <v>0</v>
      </c>
      <c r="BL702" s="19" t="s">
        <v>275</v>
      </c>
      <c r="BM702" s="241" t="s">
        <v>891</v>
      </c>
    </row>
    <row r="703" s="13" customFormat="1">
      <c r="A703" s="13"/>
      <c r="B703" s="243"/>
      <c r="C703" s="244"/>
      <c r="D703" s="245" t="s">
        <v>173</v>
      </c>
      <c r="E703" s="246" t="s">
        <v>35</v>
      </c>
      <c r="F703" s="247" t="s">
        <v>892</v>
      </c>
      <c r="G703" s="244"/>
      <c r="H703" s="246" t="s">
        <v>35</v>
      </c>
      <c r="I703" s="248"/>
      <c r="J703" s="244"/>
      <c r="K703" s="244"/>
      <c r="L703" s="249"/>
      <c r="M703" s="250"/>
      <c r="N703" s="251"/>
      <c r="O703" s="251"/>
      <c r="P703" s="251"/>
      <c r="Q703" s="251"/>
      <c r="R703" s="251"/>
      <c r="S703" s="251"/>
      <c r="T703" s="252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3" t="s">
        <v>173</v>
      </c>
      <c r="AU703" s="253" t="s">
        <v>88</v>
      </c>
      <c r="AV703" s="13" t="s">
        <v>23</v>
      </c>
      <c r="AW703" s="13" t="s">
        <v>175</v>
      </c>
      <c r="AX703" s="13" t="s">
        <v>80</v>
      </c>
      <c r="AY703" s="253" t="s">
        <v>163</v>
      </c>
    </row>
    <row r="704" s="14" customFormat="1">
      <c r="A704" s="14"/>
      <c r="B704" s="254"/>
      <c r="C704" s="255"/>
      <c r="D704" s="245" t="s">
        <v>173</v>
      </c>
      <c r="E704" s="256" t="s">
        <v>35</v>
      </c>
      <c r="F704" s="257" t="s">
        <v>23</v>
      </c>
      <c r="G704" s="255"/>
      <c r="H704" s="258">
        <v>1</v>
      </c>
      <c r="I704" s="259"/>
      <c r="J704" s="255"/>
      <c r="K704" s="255"/>
      <c r="L704" s="260"/>
      <c r="M704" s="261"/>
      <c r="N704" s="262"/>
      <c r="O704" s="262"/>
      <c r="P704" s="262"/>
      <c r="Q704" s="262"/>
      <c r="R704" s="262"/>
      <c r="S704" s="262"/>
      <c r="T704" s="263"/>
      <c r="U704" s="14"/>
      <c r="V704" s="14"/>
      <c r="W704" s="14"/>
      <c r="X704" s="14"/>
      <c r="Y704" s="14"/>
      <c r="Z704" s="14"/>
      <c r="AA704" s="14"/>
      <c r="AB704" s="14"/>
      <c r="AC704" s="14"/>
      <c r="AD704" s="14"/>
      <c r="AE704" s="14"/>
      <c r="AT704" s="264" t="s">
        <v>173</v>
      </c>
      <c r="AU704" s="264" t="s">
        <v>88</v>
      </c>
      <c r="AV704" s="14" t="s">
        <v>88</v>
      </c>
      <c r="AW704" s="14" t="s">
        <v>175</v>
      </c>
      <c r="AX704" s="14" t="s">
        <v>23</v>
      </c>
      <c r="AY704" s="264" t="s">
        <v>163</v>
      </c>
    </row>
    <row r="705" s="2" customFormat="1" ht="48" customHeight="1">
      <c r="A705" s="41"/>
      <c r="B705" s="42"/>
      <c r="C705" s="230" t="s">
        <v>893</v>
      </c>
      <c r="D705" s="230" t="s">
        <v>166</v>
      </c>
      <c r="E705" s="231" t="s">
        <v>894</v>
      </c>
      <c r="F705" s="232" t="s">
        <v>895</v>
      </c>
      <c r="G705" s="233" t="s">
        <v>186</v>
      </c>
      <c r="H705" s="234">
        <v>0.255</v>
      </c>
      <c r="I705" s="235"/>
      <c r="J705" s="236">
        <f>ROUND(I705*H705,2)</f>
        <v>0</v>
      </c>
      <c r="K705" s="232" t="s">
        <v>170</v>
      </c>
      <c r="L705" s="47"/>
      <c r="M705" s="237" t="s">
        <v>35</v>
      </c>
      <c r="N705" s="238" t="s">
        <v>51</v>
      </c>
      <c r="O705" s="87"/>
      <c r="P705" s="239">
        <f>O705*H705</f>
        <v>0</v>
      </c>
      <c r="Q705" s="239">
        <v>0</v>
      </c>
      <c r="R705" s="239">
        <f>Q705*H705</f>
        <v>0</v>
      </c>
      <c r="S705" s="239">
        <v>0</v>
      </c>
      <c r="T705" s="240">
        <f>S705*H705</f>
        <v>0</v>
      </c>
      <c r="U705" s="41"/>
      <c r="V705" s="41"/>
      <c r="W705" s="41"/>
      <c r="X705" s="41"/>
      <c r="Y705" s="41"/>
      <c r="Z705" s="41"/>
      <c r="AA705" s="41"/>
      <c r="AB705" s="41"/>
      <c r="AC705" s="41"/>
      <c r="AD705" s="41"/>
      <c r="AE705" s="41"/>
      <c r="AR705" s="241" t="s">
        <v>275</v>
      </c>
      <c r="AT705" s="241" t="s">
        <v>166</v>
      </c>
      <c r="AU705" s="241" t="s">
        <v>88</v>
      </c>
      <c r="AY705" s="19" t="s">
        <v>163</v>
      </c>
      <c r="BE705" s="242">
        <f>IF(N705="základní",J705,0)</f>
        <v>0</v>
      </c>
      <c r="BF705" s="242">
        <f>IF(N705="snížená",J705,0)</f>
        <v>0</v>
      </c>
      <c r="BG705" s="242">
        <f>IF(N705="zákl. přenesená",J705,0)</f>
        <v>0</v>
      </c>
      <c r="BH705" s="242">
        <f>IF(N705="sníž. přenesená",J705,0)</f>
        <v>0</v>
      </c>
      <c r="BI705" s="242">
        <f>IF(N705="nulová",J705,0)</f>
        <v>0</v>
      </c>
      <c r="BJ705" s="19" t="s">
        <v>23</v>
      </c>
      <c r="BK705" s="242">
        <f>ROUND(I705*H705,2)</f>
        <v>0</v>
      </c>
      <c r="BL705" s="19" t="s">
        <v>275</v>
      </c>
      <c r="BM705" s="241" t="s">
        <v>896</v>
      </c>
    </row>
    <row r="706" s="12" customFormat="1" ht="22.8" customHeight="1">
      <c r="A706" s="12"/>
      <c r="B706" s="214"/>
      <c r="C706" s="215"/>
      <c r="D706" s="216" t="s">
        <v>79</v>
      </c>
      <c r="E706" s="228" t="s">
        <v>897</v>
      </c>
      <c r="F706" s="228" t="s">
        <v>898</v>
      </c>
      <c r="G706" s="215"/>
      <c r="H706" s="215"/>
      <c r="I706" s="218"/>
      <c r="J706" s="229">
        <f>BK706</f>
        <v>0</v>
      </c>
      <c r="K706" s="215"/>
      <c r="L706" s="220"/>
      <c r="M706" s="221"/>
      <c r="N706" s="222"/>
      <c r="O706" s="222"/>
      <c r="P706" s="223">
        <f>SUM(P707:P749)</f>
        <v>0</v>
      </c>
      <c r="Q706" s="222"/>
      <c r="R706" s="223">
        <f>SUM(R707:R749)</f>
        <v>2.2164375200000004</v>
      </c>
      <c r="S706" s="222"/>
      <c r="T706" s="224">
        <f>SUM(T707:T749)</f>
        <v>0</v>
      </c>
      <c r="U706" s="12"/>
      <c r="V706" s="12"/>
      <c r="W706" s="12"/>
      <c r="X706" s="12"/>
      <c r="Y706" s="12"/>
      <c r="Z706" s="12"/>
      <c r="AA706" s="12"/>
      <c r="AB706" s="12"/>
      <c r="AC706" s="12"/>
      <c r="AD706" s="12"/>
      <c r="AE706" s="12"/>
      <c r="AR706" s="225" t="s">
        <v>88</v>
      </c>
      <c r="AT706" s="226" t="s">
        <v>79</v>
      </c>
      <c r="AU706" s="226" t="s">
        <v>23</v>
      </c>
      <c r="AY706" s="225" t="s">
        <v>163</v>
      </c>
      <c r="BK706" s="227">
        <f>SUM(BK707:BK749)</f>
        <v>0</v>
      </c>
    </row>
    <row r="707" s="2" customFormat="1" ht="36" customHeight="1">
      <c r="A707" s="41"/>
      <c r="B707" s="42"/>
      <c r="C707" s="230" t="s">
        <v>899</v>
      </c>
      <c r="D707" s="230" t="s">
        <v>166</v>
      </c>
      <c r="E707" s="231" t="s">
        <v>900</v>
      </c>
      <c r="F707" s="232" t="s">
        <v>901</v>
      </c>
      <c r="G707" s="233" t="s">
        <v>264</v>
      </c>
      <c r="H707" s="234">
        <v>27.559999999999999</v>
      </c>
      <c r="I707" s="235"/>
      <c r="J707" s="236">
        <f>ROUND(I707*H707,2)</f>
        <v>0</v>
      </c>
      <c r="K707" s="232" t="s">
        <v>170</v>
      </c>
      <c r="L707" s="47"/>
      <c r="M707" s="237" t="s">
        <v>35</v>
      </c>
      <c r="N707" s="238" t="s">
        <v>51</v>
      </c>
      <c r="O707" s="87"/>
      <c r="P707" s="239">
        <f>O707*H707</f>
        <v>0</v>
      </c>
      <c r="Q707" s="239">
        <v>0.0015299999999999999</v>
      </c>
      <c r="R707" s="239">
        <f>Q707*H707</f>
        <v>0.042166799999999997</v>
      </c>
      <c r="S707" s="239">
        <v>0</v>
      </c>
      <c r="T707" s="240">
        <f>S707*H707</f>
        <v>0</v>
      </c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R707" s="241" t="s">
        <v>275</v>
      </c>
      <c r="AT707" s="241" t="s">
        <v>166</v>
      </c>
      <c r="AU707" s="241" t="s">
        <v>88</v>
      </c>
      <c r="AY707" s="19" t="s">
        <v>163</v>
      </c>
      <c r="BE707" s="242">
        <f>IF(N707="základní",J707,0)</f>
        <v>0</v>
      </c>
      <c r="BF707" s="242">
        <f>IF(N707="snížená",J707,0)</f>
        <v>0</v>
      </c>
      <c r="BG707" s="242">
        <f>IF(N707="zákl. přenesená",J707,0)</f>
        <v>0</v>
      </c>
      <c r="BH707" s="242">
        <f>IF(N707="sníž. přenesená",J707,0)</f>
        <v>0</v>
      </c>
      <c r="BI707" s="242">
        <f>IF(N707="nulová",J707,0)</f>
        <v>0</v>
      </c>
      <c r="BJ707" s="19" t="s">
        <v>23</v>
      </c>
      <c r="BK707" s="242">
        <f>ROUND(I707*H707,2)</f>
        <v>0</v>
      </c>
      <c r="BL707" s="19" t="s">
        <v>275</v>
      </c>
      <c r="BM707" s="241" t="s">
        <v>902</v>
      </c>
    </row>
    <row r="708" s="13" customFormat="1">
      <c r="A708" s="13"/>
      <c r="B708" s="243"/>
      <c r="C708" s="244"/>
      <c r="D708" s="245" t="s">
        <v>173</v>
      </c>
      <c r="E708" s="246" t="s">
        <v>35</v>
      </c>
      <c r="F708" s="247" t="s">
        <v>903</v>
      </c>
      <c r="G708" s="244"/>
      <c r="H708" s="246" t="s">
        <v>35</v>
      </c>
      <c r="I708" s="248"/>
      <c r="J708" s="244"/>
      <c r="K708" s="244"/>
      <c r="L708" s="249"/>
      <c r="M708" s="250"/>
      <c r="N708" s="251"/>
      <c r="O708" s="251"/>
      <c r="P708" s="251"/>
      <c r="Q708" s="251"/>
      <c r="R708" s="251"/>
      <c r="S708" s="251"/>
      <c r="T708" s="252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53" t="s">
        <v>173</v>
      </c>
      <c r="AU708" s="253" t="s">
        <v>88</v>
      </c>
      <c r="AV708" s="13" t="s">
        <v>23</v>
      </c>
      <c r="AW708" s="13" t="s">
        <v>175</v>
      </c>
      <c r="AX708" s="13" t="s">
        <v>80</v>
      </c>
      <c r="AY708" s="253" t="s">
        <v>163</v>
      </c>
    </row>
    <row r="709" s="14" customFormat="1">
      <c r="A709" s="14"/>
      <c r="B709" s="254"/>
      <c r="C709" s="255"/>
      <c r="D709" s="245" t="s">
        <v>173</v>
      </c>
      <c r="E709" s="256" t="s">
        <v>35</v>
      </c>
      <c r="F709" s="257" t="s">
        <v>904</v>
      </c>
      <c r="G709" s="255"/>
      <c r="H709" s="258">
        <v>27.559999999999999</v>
      </c>
      <c r="I709" s="259"/>
      <c r="J709" s="255"/>
      <c r="K709" s="255"/>
      <c r="L709" s="260"/>
      <c r="M709" s="261"/>
      <c r="N709" s="262"/>
      <c r="O709" s="262"/>
      <c r="P709" s="262"/>
      <c r="Q709" s="262"/>
      <c r="R709" s="262"/>
      <c r="S709" s="262"/>
      <c r="T709" s="263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64" t="s">
        <v>173</v>
      </c>
      <c r="AU709" s="264" t="s">
        <v>88</v>
      </c>
      <c r="AV709" s="14" t="s">
        <v>88</v>
      </c>
      <c r="AW709" s="14" t="s">
        <v>175</v>
      </c>
      <c r="AX709" s="14" t="s">
        <v>80</v>
      </c>
      <c r="AY709" s="264" t="s">
        <v>163</v>
      </c>
    </row>
    <row r="710" s="15" customFormat="1">
      <c r="A710" s="15"/>
      <c r="B710" s="265"/>
      <c r="C710" s="266"/>
      <c r="D710" s="245" t="s">
        <v>173</v>
      </c>
      <c r="E710" s="267" t="s">
        <v>35</v>
      </c>
      <c r="F710" s="268" t="s">
        <v>183</v>
      </c>
      <c r="G710" s="266"/>
      <c r="H710" s="269">
        <v>27.559999999999999</v>
      </c>
      <c r="I710" s="270"/>
      <c r="J710" s="266"/>
      <c r="K710" s="266"/>
      <c r="L710" s="271"/>
      <c r="M710" s="272"/>
      <c r="N710" s="273"/>
      <c r="O710" s="273"/>
      <c r="P710" s="273"/>
      <c r="Q710" s="273"/>
      <c r="R710" s="273"/>
      <c r="S710" s="273"/>
      <c r="T710" s="274"/>
      <c r="U710" s="15"/>
      <c r="V710" s="15"/>
      <c r="W710" s="15"/>
      <c r="X710" s="15"/>
      <c r="Y710" s="15"/>
      <c r="Z710" s="15"/>
      <c r="AA710" s="15"/>
      <c r="AB710" s="15"/>
      <c r="AC710" s="15"/>
      <c r="AD710" s="15"/>
      <c r="AE710" s="15"/>
      <c r="AT710" s="275" t="s">
        <v>173</v>
      </c>
      <c r="AU710" s="275" t="s">
        <v>88</v>
      </c>
      <c r="AV710" s="15" t="s">
        <v>171</v>
      </c>
      <c r="AW710" s="15" t="s">
        <v>175</v>
      </c>
      <c r="AX710" s="15" t="s">
        <v>23</v>
      </c>
      <c r="AY710" s="275" t="s">
        <v>163</v>
      </c>
    </row>
    <row r="711" s="2" customFormat="1" ht="48" customHeight="1">
      <c r="A711" s="41"/>
      <c r="B711" s="42"/>
      <c r="C711" s="230" t="s">
        <v>905</v>
      </c>
      <c r="D711" s="230" t="s">
        <v>166</v>
      </c>
      <c r="E711" s="231" t="s">
        <v>906</v>
      </c>
      <c r="F711" s="232" t="s">
        <v>907</v>
      </c>
      <c r="G711" s="233" t="s">
        <v>264</v>
      </c>
      <c r="H711" s="234">
        <v>27.559999999999999</v>
      </c>
      <c r="I711" s="235"/>
      <c r="J711" s="236">
        <f>ROUND(I711*H711,2)</f>
        <v>0</v>
      </c>
      <c r="K711" s="232" t="s">
        <v>170</v>
      </c>
      <c r="L711" s="47"/>
      <c r="M711" s="237" t="s">
        <v>35</v>
      </c>
      <c r="N711" s="238" t="s">
        <v>51</v>
      </c>
      <c r="O711" s="87"/>
      <c r="P711" s="239">
        <f>O711*H711</f>
        <v>0</v>
      </c>
      <c r="Q711" s="239">
        <v>0.0010200000000000001</v>
      </c>
      <c r="R711" s="239">
        <f>Q711*H711</f>
        <v>0.028111199999999999</v>
      </c>
      <c r="S711" s="239">
        <v>0</v>
      </c>
      <c r="T711" s="240">
        <f>S711*H711</f>
        <v>0</v>
      </c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R711" s="241" t="s">
        <v>275</v>
      </c>
      <c r="AT711" s="241" t="s">
        <v>166</v>
      </c>
      <c r="AU711" s="241" t="s">
        <v>88</v>
      </c>
      <c r="AY711" s="19" t="s">
        <v>163</v>
      </c>
      <c r="BE711" s="242">
        <f>IF(N711="základní",J711,0)</f>
        <v>0</v>
      </c>
      <c r="BF711" s="242">
        <f>IF(N711="snížená",J711,0)</f>
        <v>0</v>
      </c>
      <c r="BG711" s="242">
        <f>IF(N711="zákl. přenesená",J711,0)</f>
        <v>0</v>
      </c>
      <c r="BH711" s="242">
        <f>IF(N711="sníž. přenesená",J711,0)</f>
        <v>0</v>
      </c>
      <c r="BI711" s="242">
        <f>IF(N711="nulová",J711,0)</f>
        <v>0</v>
      </c>
      <c r="BJ711" s="19" t="s">
        <v>23</v>
      </c>
      <c r="BK711" s="242">
        <f>ROUND(I711*H711,2)</f>
        <v>0</v>
      </c>
      <c r="BL711" s="19" t="s">
        <v>275</v>
      </c>
      <c r="BM711" s="241" t="s">
        <v>908</v>
      </c>
    </row>
    <row r="712" s="13" customFormat="1">
      <c r="A712" s="13"/>
      <c r="B712" s="243"/>
      <c r="C712" s="244"/>
      <c r="D712" s="245" t="s">
        <v>173</v>
      </c>
      <c r="E712" s="246" t="s">
        <v>35</v>
      </c>
      <c r="F712" s="247" t="s">
        <v>909</v>
      </c>
      <c r="G712" s="244"/>
      <c r="H712" s="246" t="s">
        <v>35</v>
      </c>
      <c r="I712" s="248"/>
      <c r="J712" s="244"/>
      <c r="K712" s="244"/>
      <c r="L712" s="249"/>
      <c r="M712" s="250"/>
      <c r="N712" s="251"/>
      <c r="O712" s="251"/>
      <c r="P712" s="251"/>
      <c r="Q712" s="251"/>
      <c r="R712" s="251"/>
      <c r="S712" s="251"/>
      <c r="T712" s="252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53" t="s">
        <v>173</v>
      </c>
      <c r="AU712" s="253" t="s">
        <v>88</v>
      </c>
      <c r="AV712" s="13" t="s">
        <v>23</v>
      </c>
      <c r="AW712" s="13" t="s">
        <v>175</v>
      </c>
      <c r="AX712" s="13" t="s">
        <v>80</v>
      </c>
      <c r="AY712" s="253" t="s">
        <v>163</v>
      </c>
    </row>
    <row r="713" s="14" customFormat="1">
      <c r="A713" s="14"/>
      <c r="B713" s="254"/>
      <c r="C713" s="255"/>
      <c r="D713" s="245" t="s">
        <v>173</v>
      </c>
      <c r="E713" s="256" t="s">
        <v>35</v>
      </c>
      <c r="F713" s="257" t="s">
        <v>910</v>
      </c>
      <c r="G713" s="255"/>
      <c r="H713" s="258">
        <v>27.559999999999999</v>
      </c>
      <c r="I713" s="259"/>
      <c r="J713" s="255"/>
      <c r="K713" s="255"/>
      <c r="L713" s="260"/>
      <c r="M713" s="261"/>
      <c r="N713" s="262"/>
      <c r="O713" s="262"/>
      <c r="P713" s="262"/>
      <c r="Q713" s="262"/>
      <c r="R713" s="262"/>
      <c r="S713" s="262"/>
      <c r="T713" s="263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4" t="s">
        <v>173</v>
      </c>
      <c r="AU713" s="264" t="s">
        <v>88</v>
      </c>
      <c r="AV713" s="14" t="s">
        <v>88</v>
      </c>
      <c r="AW713" s="14" t="s">
        <v>175</v>
      </c>
      <c r="AX713" s="14" t="s">
        <v>23</v>
      </c>
      <c r="AY713" s="264" t="s">
        <v>163</v>
      </c>
    </row>
    <row r="714" s="2" customFormat="1" ht="36" customHeight="1">
      <c r="A714" s="41"/>
      <c r="B714" s="42"/>
      <c r="C714" s="230" t="s">
        <v>911</v>
      </c>
      <c r="D714" s="230" t="s">
        <v>166</v>
      </c>
      <c r="E714" s="231" t="s">
        <v>912</v>
      </c>
      <c r="F714" s="232" t="s">
        <v>913</v>
      </c>
      <c r="G714" s="233" t="s">
        <v>264</v>
      </c>
      <c r="H714" s="234">
        <v>24.393999999999998</v>
      </c>
      <c r="I714" s="235"/>
      <c r="J714" s="236">
        <f>ROUND(I714*H714,2)</f>
        <v>0</v>
      </c>
      <c r="K714" s="232" t="s">
        <v>170</v>
      </c>
      <c r="L714" s="47"/>
      <c r="M714" s="237" t="s">
        <v>35</v>
      </c>
      <c r="N714" s="238" t="s">
        <v>51</v>
      </c>
      <c r="O714" s="87"/>
      <c r="P714" s="239">
        <f>O714*H714</f>
        <v>0</v>
      </c>
      <c r="Q714" s="239">
        <v>0.00042999999999999999</v>
      </c>
      <c r="R714" s="239">
        <f>Q714*H714</f>
        <v>0.010489419999999999</v>
      </c>
      <c r="S714" s="239">
        <v>0</v>
      </c>
      <c r="T714" s="240">
        <f>S714*H714</f>
        <v>0</v>
      </c>
      <c r="U714" s="41"/>
      <c r="V714" s="41"/>
      <c r="W714" s="41"/>
      <c r="X714" s="41"/>
      <c r="Y714" s="41"/>
      <c r="Z714" s="41"/>
      <c r="AA714" s="41"/>
      <c r="AB714" s="41"/>
      <c r="AC714" s="41"/>
      <c r="AD714" s="41"/>
      <c r="AE714" s="41"/>
      <c r="AR714" s="241" t="s">
        <v>275</v>
      </c>
      <c r="AT714" s="241" t="s">
        <v>166</v>
      </c>
      <c r="AU714" s="241" t="s">
        <v>88</v>
      </c>
      <c r="AY714" s="19" t="s">
        <v>163</v>
      </c>
      <c r="BE714" s="242">
        <f>IF(N714="základní",J714,0)</f>
        <v>0</v>
      </c>
      <c r="BF714" s="242">
        <f>IF(N714="snížená",J714,0)</f>
        <v>0</v>
      </c>
      <c r="BG714" s="242">
        <f>IF(N714="zákl. přenesená",J714,0)</f>
        <v>0</v>
      </c>
      <c r="BH714" s="242">
        <f>IF(N714="sníž. přenesená",J714,0)</f>
        <v>0</v>
      </c>
      <c r="BI714" s="242">
        <f>IF(N714="nulová",J714,0)</f>
        <v>0</v>
      </c>
      <c r="BJ714" s="19" t="s">
        <v>23</v>
      </c>
      <c r="BK714" s="242">
        <f>ROUND(I714*H714,2)</f>
        <v>0</v>
      </c>
      <c r="BL714" s="19" t="s">
        <v>275</v>
      </c>
      <c r="BM714" s="241" t="s">
        <v>914</v>
      </c>
    </row>
    <row r="715" s="13" customFormat="1">
      <c r="A715" s="13"/>
      <c r="B715" s="243"/>
      <c r="C715" s="244"/>
      <c r="D715" s="245" t="s">
        <v>173</v>
      </c>
      <c r="E715" s="246" t="s">
        <v>35</v>
      </c>
      <c r="F715" s="247" t="s">
        <v>903</v>
      </c>
      <c r="G715" s="244"/>
      <c r="H715" s="246" t="s">
        <v>35</v>
      </c>
      <c r="I715" s="248"/>
      <c r="J715" s="244"/>
      <c r="K715" s="244"/>
      <c r="L715" s="249"/>
      <c r="M715" s="250"/>
      <c r="N715" s="251"/>
      <c r="O715" s="251"/>
      <c r="P715" s="251"/>
      <c r="Q715" s="251"/>
      <c r="R715" s="251"/>
      <c r="S715" s="251"/>
      <c r="T715" s="252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3" t="s">
        <v>173</v>
      </c>
      <c r="AU715" s="253" t="s">
        <v>88</v>
      </c>
      <c r="AV715" s="13" t="s">
        <v>23</v>
      </c>
      <c r="AW715" s="13" t="s">
        <v>175</v>
      </c>
      <c r="AX715" s="13" t="s">
        <v>80</v>
      </c>
      <c r="AY715" s="253" t="s">
        <v>163</v>
      </c>
    </row>
    <row r="716" s="14" customFormat="1">
      <c r="A716" s="14"/>
      <c r="B716" s="254"/>
      <c r="C716" s="255"/>
      <c r="D716" s="245" t="s">
        <v>173</v>
      </c>
      <c r="E716" s="256" t="s">
        <v>35</v>
      </c>
      <c r="F716" s="257" t="s">
        <v>915</v>
      </c>
      <c r="G716" s="255"/>
      <c r="H716" s="258">
        <v>24.393999999999998</v>
      </c>
      <c r="I716" s="259"/>
      <c r="J716" s="255"/>
      <c r="K716" s="255"/>
      <c r="L716" s="260"/>
      <c r="M716" s="261"/>
      <c r="N716" s="262"/>
      <c r="O716" s="262"/>
      <c r="P716" s="262"/>
      <c r="Q716" s="262"/>
      <c r="R716" s="262"/>
      <c r="S716" s="262"/>
      <c r="T716" s="263"/>
      <c r="U716" s="14"/>
      <c r="V716" s="14"/>
      <c r="W716" s="14"/>
      <c r="X716" s="14"/>
      <c r="Y716" s="14"/>
      <c r="Z716" s="14"/>
      <c r="AA716" s="14"/>
      <c r="AB716" s="14"/>
      <c r="AC716" s="14"/>
      <c r="AD716" s="14"/>
      <c r="AE716" s="14"/>
      <c r="AT716" s="264" t="s">
        <v>173</v>
      </c>
      <c r="AU716" s="264" t="s">
        <v>88</v>
      </c>
      <c r="AV716" s="14" t="s">
        <v>88</v>
      </c>
      <c r="AW716" s="14" t="s">
        <v>175</v>
      </c>
      <c r="AX716" s="14" t="s">
        <v>80</v>
      </c>
      <c r="AY716" s="264" t="s">
        <v>163</v>
      </c>
    </row>
    <row r="717" s="15" customFormat="1">
      <c r="A717" s="15"/>
      <c r="B717" s="265"/>
      <c r="C717" s="266"/>
      <c r="D717" s="245" t="s">
        <v>173</v>
      </c>
      <c r="E717" s="267" t="s">
        <v>35</v>
      </c>
      <c r="F717" s="268" t="s">
        <v>183</v>
      </c>
      <c r="G717" s="266"/>
      <c r="H717" s="269">
        <v>24.393999999999998</v>
      </c>
      <c r="I717" s="270"/>
      <c r="J717" s="266"/>
      <c r="K717" s="266"/>
      <c r="L717" s="271"/>
      <c r="M717" s="272"/>
      <c r="N717" s="273"/>
      <c r="O717" s="273"/>
      <c r="P717" s="273"/>
      <c r="Q717" s="273"/>
      <c r="R717" s="273"/>
      <c r="S717" s="273"/>
      <c r="T717" s="274"/>
      <c r="U717" s="15"/>
      <c r="V717" s="15"/>
      <c r="W717" s="15"/>
      <c r="X717" s="15"/>
      <c r="Y717" s="15"/>
      <c r="Z717" s="15"/>
      <c r="AA717" s="15"/>
      <c r="AB717" s="15"/>
      <c r="AC717" s="15"/>
      <c r="AD717" s="15"/>
      <c r="AE717" s="15"/>
      <c r="AT717" s="275" t="s">
        <v>173</v>
      </c>
      <c r="AU717" s="275" t="s">
        <v>88</v>
      </c>
      <c r="AV717" s="15" t="s">
        <v>171</v>
      </c>
      <c r="AW717" s="15" t="s">
        <v>175</v>
      </c>
      <c r="AX717" s="15" t="s">
        <v>23</v>
      </c>
      <c r="AY717" s="275" t="s">
        <v>163</v>
      </c>
    </row>
    <row r="718" s="2" customFormat="1" ht="24" customHeight="1">
      <c r="A718" s="41"/>
      <c r="B718" s="42"/>
      <c r="C718" s="276" t="s">
        <v>916</v>
      </c>
      <c r="D718" s="276" t="s">
        <v>195</v>
      </c>
      <c r="E718" s="277" t="s">
        <v>917</v>
      </c>
      <c r="F718" s="278" t="s">
        <v>918</v>
      </c>
      <c r="G718" s="279" t="s">
        <v>169</v>
      </c>
      <c r="H718" s="280">
        <v>34.948999999999998</v>
      </c>
      <c r="I718" s="281"/>
      <c r="J718" s="282">
        <f>ROUND(I718*H718,2)</f>
        <v>0</v>
      </c>
      <c r="K718" s="278" t="s">
        <v>35</v>
      </c>
      <c r="L718" s="283"/>
      <c r="M718" s="284" t="s">
        <v>35</v>
      </c>
      <c r="N718" s="285" t="s">
        <v>51</v>
      </c>
      <c r="O718" s="87"/>
      <c r="P718" s="239">
        <f>O718*H718</f>
        <v>0</v>
      </c>
      <c r="Q718" s="239">
        <v>0.020199999999999999</v>
      </c>
      <c r="R718" s="239">
        <f>Q718*H718</f>
        <v>0.70596979999999998</v>
      </c>
      <c r="S718" s="239">
        <v>0</v>
      </c>
      <c r="T718" s="240">
        <f>S718*H718</f>
        <v>0</v>
      </c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R718" s="241" t="s">
        <v>363</v>
      </c>
      <c r="AT718" s="241" t="s">
        <v>195</v>
      </c>
      <c r="AU718" s="241" t="s">
        <v>88</v>
      </c>
      <c r="AY718" s="19" t="s">
        <v>163</v>
      </c>
      <c r="BE718" s="242">
        <f>IF(N718="základní",J718,0)</f>
        <v>0</v>
      </c>
      <c r="BF718" s="242">
        <f>IF(N718="snížená",J718,0)</f>
        <v>0</v>
      </c>
      <c r="BG718" s="242">
        <f>IF(N718="zákl. přenesená",J718,0)</f>
        <v>0</v>
      </c>
      <c r="BH718" s="242">
        <f>IF(N718="sníž. přenesená",J718,0)</f>
        <v>0</v>
      </c>
      <c r="BI718" s="242">
        <f>IF(N718="nulová",J718,0)</f>
        <v>0</v>
      </c>
      <c r="BJ718" s="19" t="s">
        <v>23</v>
      </c>
      <c r="BK718" s="242">
        <f>ROUND(I718*H718,2)</f>
        <v>0</v>
      </c>
      <c r="BL718" s="19" t="s">
        <v>275</v>
      </c>
      <c r="BM718" s="241" t="s">
        <v>919</v>
      </c>
    </row>
    <row r="719" s="13" customFormat="1">
      <c r="A719" s="13"/>
      <c r="B719" s="243"/>
      <c r="C719" s="244"/>
      <c r="D719" s="245" t="s">
        <v>173</v>
      </c>
      <c r="E719" s="246" t="s">
        <v>35</v>
      </c>
      <c r="F719" s="247" t="s">
        <v>920</v>
      </c>
      <c r="G719" s="244"/>
      <c r="H719" s="246" t="s">
        <v>35</v>
      </c>
      <c r="I719" s="248"/>
      <c r="J719" s="244"/>
      <c r="K719" s="244"/>
      <c r="L719" s="249"/>
      <c r="M719" s="250"/>
      <c r="N719" s="251"/>
      <c r="O719" s="251"/>
      <c r="P719" s="251"/>
      <c r="Q719" s="251"/>
      <c r="R719" s="251"/>
      <c r="S719" s="251"/>
      <c r="T719" s="252"/>
      <c r="U719" s="13"/>
      <c r="V719" s="13"/>
      <c r="W719" s="13"/>
      <c r="X719" s="13"/>
      <c r="Y719" s="13"/>
      <c r="Z719" s="13"/>
      <c r="AA719" s="13"/>
      <c r="AB719" s="13"/>
      <c r="AC719" s="13"/>
      <c r="AD719" s="13"/>
      <c r="AE719" s="13"/>
      <c r="AT719" s="253" t="s">
        <v>173</v>
      </c>
      <c r="AU719" s="253" t="s">
        <v>88</v>
      </c>
      <c r="AV719" s="13" t="s">
        <v>23</v>
      </c>
      <c r="AW719" s="13" t="s">
        <v>175</v>
      </c>
      <c r="AX719" s="13" t="s">
        <v>80</v>
      </c>
      <c r="AY719" s="253" t="s">
        <v>163</v>
      </c>
    </row>
    <row r="720" s="14" customFormat="1">
      <c r="A720" s="14"/>
      <c r="B720" s="254"/>
      <c r="C720" s="255"/>
      <c r="D720" s="245" t="s">
        <v>173</v>
      </c>
      <c r="E720" s="256" t="s">
        <v>35</v>
      </c>
      <c r="F720" s="257" t="s">
        <v>921</v>
      </c>
      <c r="G720" s="255"/>
      <c r="H720" s="258">
        <v>10.7484</v>
      </c>
      <c r="I720" s="259"/>
      <c r="J720" s="255"/>
      <c r="K720" s="255"/>
      <c r="L720" s="260"/>
      <c r="M720" s="261"/>
      <c r="N720" s="262"/>
      <c r="O720" s="262"/>
      <c r="P720" s="262"/>
      <c r="Q720" s="262"/>
      <c r="R720" s="262"/>
      <c r="S720" s="262"/>
      <c r="T720" s="263"/>
      <c r="U720" s="14"/>
      <c r="V720" s="14"/>
      <c r="W720" s="14"/>
      <c r="X720" s="14"/>
      <c r="Y720" s="14"/>
      <c r="Z720" s="14"/>
      <c r="AA720" s="14"/>
      <c r="AB720" s="14"/>
      <c r="AC720" s="14"/>
      <c r="AD720" s="14"/>
      <c r="AE720" s="14"/>
      <c r="AT720" s="264" t="s">
        <v>173</v>
      </c>
      <c r="AU720" s="264" t="s">
        <v>88</v>
      </c>
      <c r="AV720" s="14" t="s">
        <v>88</v>
      </c>
      <c r="AW720" s="14" t="s">
        <v>175</v>
      </c>
      <c r="AX720" s="14" t="s">
        <v>80</v>
      </c>
      <c r="AY720" s="264" t="s">
        <v>163</v>
      </c>
    </row>
    <row r="721" s="13" customFormat="1">
      <c r="A721" s="13"/>
      <c r="B721" s="243"/>
      <c r="C721" s="244"/>
      <c r="D721" s="245" t="s">
        <v>173</v>
      </c>
      <c r="E721" s="246" t="s">
        <v>35</v>
      </c>
      <c r="F721" s="247" t="s">
        <v>922</v>
      </c>
      <c r="G721" s="244"/>
      <c r="H721" s="246" t="s">
        <v>35</v>
      </c>
      <c r="I721" s="248"/>
      <c r="J721" s="244"/>
      <c r="K721" s="244"/>
      <c r="L721" s="249"/>
      <c r="M721" s="250"/>
      <c r="N721" s="251"/>
      <c r="O721" s="251"/>
      <c r="P721" s="251"/>
      <c r="Q721" s="251"/>
      <c r="R721" s="251"/>
      <c r="S721" s="251"/>
      <c r="T721" s="252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53" t="s">
        <v>173</v>
      </c>
      <c r="AU721" s="253" t="s">
        <v>88</v>
      </c>
      <c r="AV721" s="13" t="s">
        <v>23</v>
      </c>
      <c r="AW721" s="13" t="s">
        <v>175</v>
      </c>
      <c r="AX721" s="13" t="s">
        <v>80</v>
      </c>
      <c r="AY721" s="253" t="s">
        <v>163</v>
      </c>
    </row>
    <row r="722" s="14" customFormat="1">
      <c r="A722" s="14"/>
      <c r="B722" s="254"/>
      <c r="C722" s="255"/>
      <c r="D722" s="245" t="s">
        <v>173</v>
      </c>
      <c r="E722" s="256" t="s">
        <v>35</v>
      </c>
      <c r="F722" s="257" t="s">
        <v>923</v>
      </c>
      <c r="G722" s="255"/>
      <c r="H722" s="258">
        <v>6.4490400000000001</v>
      </c>
      <c r="I722" s="259"/>
      <c r="J722" s="255"/>
      <c r="K722" s="255"/>
      <c r="L722" s="260"/>
      <c r="M722" s="261"/>
      <c r="N722" s="262"/>
      <c r="O722" s="262"/>
      <c r="P722" s="262"/>
      <c r="Q722" s="262"/>
      <c r="R722" s="262"/>
      <c r="S722" s="262"/>
      <c r="T722" s="263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4" t="s">
        <v>173</v>
      </c>
      <c r="AU722" s="264" t="s">
        <v>88</v>
      </c>
      <c r="AV722" s="14" t="s">
        <v>88</v>
      </c>
      <c r="AW722" s="14" t="s">
        <v>175</v>
      </c>
      <c r="AX722" s="14" t="s">
        <v>80</v>
      </c>
      <c r="AY722" s="264" t="s">
        <v>163</v>
      </c>
    </row>
    <row r="723" s="13" customFormat="1">
      <c r="A723" s="13"/>
      <c r="B723" s="243"/>
      <c r="C723" s="244"/>
      <c r="D723" s="245" t="s">
        <v>173</v>
      </c>
      <c r="E723" s="246" t="s">
        <v>35</v>
      </c>
      <c r="F723" s="247" t="s">
        <v>924</v>
      </c>
      <c r="G723" s="244"/>
      <c r="H723" s="246" t="s">
        <v>35</v>
      </c>
      <c r="I723" s="248"/>
      <c r="J723" s="244"/>
      <c r="K723" s="244"/>
      <c r="L723" s="249"/>
      <c r="M723" s="250"/>
      <c r="N723" s="251"/>
      <c r="O723" s="251"/>
      <c r="P723" s="251"/>
      <c r="Q723" s="251"/>
      <c r="R723" s="251"/>
      <c r="S723" s="251"/>
      <c r="T723" s="252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3" t="s">
        <v>173</v>
      </c>
      <c r="AU723" s="253" t="s">
        <v>88</v>
      </c>
      <c r="AV723" s="13" t="s">
        <v>23</v>
      </c>
      <c r="AW723" s="13" t="s">
        <v>175</v>
      </c>
      <c r="AX723" s="13" t="s">
        <v>80</v>
      </c>
      <c r="AY723" s="253" t="s">
        <v>163</v>
      </c>
    </row>
    <row r="724" s="14" customFormat="1">
      <c r="A724" s="14"/>
      <c r="B724" s="254"/>
      <c r="C724" s="255"/>
      <c r="D724" s="245" t="s">
        <v>173</v>
      </c>
      <c r="E724" s="256" t="s">
        <v>35</v>
      </c>
      <c r="F724" s="257" t="s">
        <v>925</v>
      </c>
      <c r="G724" s="255"/>
      <c r="H724" s="258">
        <v>2.854098</v>
      </c>
      <c r="I724" s="259"/>
      <c r="J724" s="255"/>
      <c r="K724" s="255"/>
      <c r="L724" s="260"/>
      <c r="M724" s="261"/>
      <c r="N724" s="262"/>
      <c r="O724" s="262"/>
      <c r="P724" s="262"/>
      <c r="Q724" s="262"/>
      <c r="R724" s="262"/>
      <c r="S724" s="262"/>
      <c r="T724" s="263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64" t="s">
        <v>173</v>
      </c>
      <c r="AU724" s="264" t="s">
        <v>88</v>
      </c>
      <c r="AV724" s="14" t="s">
        <v>88</v>
      </c>
      <c r="AW724" s="14" t="s">
        <v>175</v>
      </c>
      <c r="AX724" s="14" t="s">
        <v>80</v>
      </c>
      <c r="AY724" s="264" t="s">
        <v>163</v>
      </c>
    </row>
    <row r="725" s="13" customFormat="1">
      <c r="A725" s="13"/>
      <c r="B725" s="243"/>
      <c r="C725" s="244"/>
      <c r="D725" s="245" t="s">
        <v>173</v>
      </c>
      <c r="E725" s="246" t="s">
        <v>35</v>
      </c>
      <c r="F725" s="247" t="s">
        <v>926</v>
      </c>
      <c r="G725" s="244"/>
      <c r="H725" s="246" t="s">
        <v>35</v>
      </c>
      <c r="I725" s="248"/>
      <c r="J725" s="244"/>
      <c r="K725" s="244"/>
      <c r="L725" s="249"/>
      <c r="M725" s="250"/>
      <c r="N725" s="251"/>
      <c r="O725" s="251"/>
      <c r="P725" s="251"/>
      <c r="Q725" s="251"/>
      <c r="R725" s="251"/>
      <c r="S725" s="251"/>
      <c r="T725" s="252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3" t="s">
        <v>173</v>
      </c>
      <c r="AU725" s="253" t="s">
        <v>88</v>
      </c>
      <c r="AV725" s="13" t="s">
        <v>23</v>
      </c>
      <c r="AW725" s="13" t="s">
        <v>175</v>
      </c>
      <c r="AX725" s="13" t="s">
        <v>80</v>
      </c>
      <c r="AY725" s="253" t="s">
        <v>163</v>
      </c>
    </row>
    <row r="726" s="14" customFormat="1">
      <c r="A726" s="14"/>
      <c r="B726" s="254"/>
      <c r="C726" s="255"/>
      <c r="D726" s="245" t="s">
        <v>173</v>
      </c>
      <c r="E726" s="256" t="s">
        <v>35</v>
      </c>
      <c r="F726" s="257" t="s">
        <v>927</v>
      </c>
      <c r="G726" s="255"/>
      <c r="H726" s="258">
        <v>14.8971</v>
      </c>
      <c r="I726" s="259"/>
      <c r="J726" s="255"/>
      <c r="K726" s="255"/>
      <c r="L726" s="260"/>
      <c r="M726" s="261"/>
      <c r="N726" s="262"/>
      <c r="O726" s="262"/>
      <c r="P726" s="262"/>
      <c r="Q726" s="262"/>
      <c r="R726" s="262"/>
      <c r="S726" s="262"/>
      <c r="T726" s="263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64" t="s">
        <v>173</v>
      </c>
      <c r="AU726" s="264" t="s">
        <v>88</v>
      </c>
      <c r="AV726" s="14" t="s">
        <v>88</v>
      </c>
      <c r="AW726" s="14" t="s">
        <v>175</v>
      </c>
      <c r="AX726" s="14" t="s">
        <v>80</v>
      </c>
      <c r="AY726" s="264" t="s">
        <v>163</v>
      </c>
    </row>
    <row r="727" s="15" customFormat="1">
      <c r="A727" s="15"/>
      <c r="B727" s="265"/>
      <c r="C727" s="266"/>
      <c r="D727" s="245" t="s">
        <v>173</v>
      </c>
      <c r="E727" s="267" t="s">
        <v>35</v>
      </c>
      <c r="F727" s="268" t="s">
        <v>183</v>
      </c>
      <c r="G727" s="266"/>
      <c r="H727" s="269">
        <v>34.948638000000003</v>
      </c>
      <c r="I727" s="270"/>
      <c r="J727" s="266"/>
      <c r="K727" s="266"/>
      <c r="L727" s="271"/>
      <c r="M727" s="272"/>
      <c r="N727" s="273"/>
      <c r="O727" s="273"/>
      <c r="P727" s="273"/>
      <c r="Q727" s="273"/>
      <c r="R727" s="273"/>
      <c r="S727" s="273"/>
      <c r="T727" s="274"/>
      <c r="U727" s="15"/>
      <c r="V727" s="15"/>
      <c r="W727" s="15"/>
      <c r="X727" s="15"/>
      <c r="Y727" s="15"/>
      <c r="Z727" s="15"/>
      <c r="AA727" s="15"/>
      <c r="AB727" s="15"/>
      <c r="AC727" s="15"/>
      <c r="AD727" s="15"/>
      <c r="AE727" s="15"/>
      <c r="AT727" s="275" t="s">
        <v>173</v>
      </c>
      <c r="AU727" s="275" t="s">
        <v>88</v>
      </c>
      <c r="AV727" s="15" t="s">
        <v>171</v>
      </c>
      <c r="AW727" s="15" t="s">
        <v>175</v>
      </c>
      <c r="AX727" s="15" t="s">
        <v>23</v>
      </c>
      <c r="AY727" s="275" t="s">
        <v>163</v>
      </c>
    </row>
    <row r="728" s="2" customFormat="1" ht="36" customHeight="1">
      <c r="A728" s="41"/>
      <c r="B728" s="42"/>
      <c r="C728" s="230" t="s">
        <v>928</v>
      </c>
      <c r="D728" s="230" t="s">
        <v>166</v>
      </c>
      <c r="E728" s="231" t="s">
        <v>929</v>
      </c>
      <c r="F728" s="232" t="s">
        <v>930</v>
      </c>
      <c r="G728" s="233" t="s">
        <v>169</v>
      </c>
      <c r="H728" s="234">
        <v>47.655000000000001</v>
      </c>
      <c r="I728" s="235"/>
      <c r="J728" s="236">
        <f>ROUND(I728*H728,2)</f>
        <v>0</v>
      </c>
      <c r="K728" s="232" t="s">
        <v>170</v>
      </c>
      <c r="L728" s="47"/>
      <c r="M728" s="237" t="s">
        <v>35</v>
      </c>
      <c r="N728" s="238" t="s">
        <v>51</v>
      </c>
      <c r="O728" s="87"/>
      <c r="P728" s="239">
        <f>O728*H728</f>
        <v>0</v>
      </c>
      <c r="Q728" s="239">
        <v>0.0089999999999999993</v>
      </c>
      <c r="R728" s="239">
        <f>Q728*H728</f>
        <v>0.42889499999999997</v>
      </c>
      <c r="S728" s="239">
        <v>0</v>
      </c>
      <c r="T728" s="240">
        <f>S728*H728</f>
        <v>0</v>
      </c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R728" s="241" t="s">
        <v>275</v>
      </c>
      <c r="AT728" s="241" t="s">
        <v>166</v>
      </c>
      <c r="AU728" s="241" t="s">
        <v>88</v>
      </c>
      <c r="AY728" s="19" t="s">
        <v>163</v>
      </c>
      <c r="BE728" s="242">
        <f>IF(N728="základní",J728,0)</f>
        <v>0</v>
      </c>
      <c r="BF728" s="242">
        <f>IF(N728="snížená",J728,0)</f>
        <v>0</v>
      </c>
      <c r="BG728" s="242">
        <f>IF(N728="zákl. přenesená",J728,0)</f>
        <v>0</v>
      </c>
      <c r="BH728" s="242">
        <f>IF(N728="sníž. přenesená",J728,0)</f>
        <v>0</v>
      </c>
      <c r="BI728" s="242">
        <f>IF(N728="nulová",J728,0)</f>
        <v>0</v>
      </c>
      <c r="BJ728" s="19" t="s">
        <v>23</v>
      </c>
      <c r="BK728" s="242">
        <f>ROUND(I728*H728,2)</f>
        <v>0</v>
      </c>
      <c r="BL728" s="19" t="s">
        <v>275</v>
      </c>
      <c r="BM728" s="241" t="s">
        <v>931</v>
      </c>
    </row>
    <row r="729" s="13" customFormat="1">
      <c r="A729" s="13"/>
      <c r="B729" s="243"/>
      <c r="C729" s="244"/>
      <c r="D729" s="245" t="s">
        <v>173</v>
      </c>
      <c r="E729" s="246" t="s">
        <v>35</v>
      </c>
      <c r="F729" s="247" t="s">
        <v>932</v>
      </c>
      <c r="G729" s="244"/>
      <c r="H729" s="246" t="s">
        <v>35</v>
      </c>
      <c r="I729" s="248"/>
      <c r="J729" s="244"/>
      <c r="K729" s="244"/>
      <c r="L729" s="249"/>
      <c r="M729" s="250"/>
      <c r="N729" s="251"/>
      <c r="O729" s="251"/>
      <c r="P729" s="251"/>
      <c r="Q729" s="251"/>
      <c r="R729" s="251"/>
      <c r="S729" s="251"/>
      <c r="T729" s="252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3" t="s">
        <v>173</v>
      </c>
      <c r="AU729" s="253" t="s">
        <v>88</v>
      </c>
      <c r="AV729" s="13" t="s">
        <v>23</v>
      </c>
      <c r="AW729" s="13" t="s">
        <v>175</v>
      </c>
      <c r="AX729" s="13" t="s">
        <v>80</v>
      </c>
      <c r="AY729" s="253" t="s">
        <v>163</v>
      </c>
    </row>
    <row r="730" s="13" customFormat="1">
      <c r="A730" s="13"/>
      <c r="B730" s="243"/>
      <c r="C730" s="244"/>
      <c r="D730" s="245" t="s">
        <v>173</v>
      </c>
      <c r="E730" s="246" t="s">
        <v>35</v>
      </c>
      <c r="F730" s="247" t="s">
        <v>933</v>
      </c>
      <c r="G730" s="244"/>
      <c r="H730" s="246" t="s">
        <v>35</v>
      </c>
      <c r="I730" s="248"/>
      <c r="J730" s="244"/>
      <c r="K730" s="244"/>
      <c r="L730" s="249"/>
      <c r="M730" s="250"/>
      <c r="N730" s="251"/>
      <c r="O730" s="251"/>
      <c r="P730" s="251"/>
      <c r="Q730" s="251"/>
      <c r="R730" s="251"/>
      <c r="S730" s="251"/>
      <c r="T730" s="252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53" t="s">
        <v>173</v>
      </c>
      <c r="AU730" s="253" t="s">
        <v>88</v>
      </c>
      <c r="AV730" s="13" t="s">
        <v>23</v>
      </c>
      <c r="AW730" s="13" t="s">
        <v>175</v>
      </c>
      <c r="AX730" s="13" t="s">
        <v>80</v>
      </c>
      <c r="AY730" s="253" t="s">
        <v>163</v>
      </c>
    </row>
    <row r="731" s="13" customFormat="1">
      <c r="A731" s="13"/>
      <c r="B731" s="243"/>
      <c r="C731" s="244"/>
      <c r="D731" s="245" t="s">
        <v>173</v>
      </c>
      <c r="E731" s="246" t="s">
        <v>35</v>
      </c>
      <c r="F731" s="247" t="s">
        <v>934</v>
      </c>
      <c r="G731" s="244"/>
      <c r="H731" s="246" t="s">
        <v>35</v>
      </c>
      <c r="I731" s="248"/>
      <c r="J731" s="244"/>
      <c r="K731" s="244"/>
      <c r="L731" s="249"/>
      <c r="M731" s="250"/>
      <c r="N731" s="251"/>
      <c r="O731" s="251"/>
      <c r="P731" s="251"/>
      <c r="Q731" s="251"/>
      <c r="R731" s="251"/>
      <c r="S731" s="251"/>
      <c r="T731" s="252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53" t="s">
        <v>173</v>
      </c>
      <c r="AU731" s="253" t="s">
        <v>88</v>
      </c>
      <c r="AV731" s="13" t="s">
        <v>23</v>
      </c>
      <c r="AW731" s="13" t="s">
        <v>175</v>
      </c>
      <c r="AX731" s="13" t="s">
        <v>80</v>
      </c>
      <c r="AY731" s="253" t="s">
        <v>163</v>
      </c>
    </row>
    <row r="732" s="14" customFormat="1">
      <c r="A732" s="14"/>
      <c r="B732" s="254"/>
      <c r="C732" s="255"/>
      <c r="D732" s="245" t="s">
        <v>173</v>
      </c>
      <c r="E732" s="256" t="s">
        <v>35</v>
      </c>
      <c r="F732" s="257" t="s">
        <v>935</v>
      </c>
      <c r="G732" s="255"/>
      <c r="H732" s="258">
        <v>33.049999999999997</v>
      </c>
      <c r="I732" s="259"/>
      <c r="J732" s="255"/>
      <c r="K732" s="255"/>
      <c r="L732" s="260"/>
      <c r="M732" s="261"/>
      <c r="N732" s="262"/>
      <c r="O732" s="262"/>
      <c r="P732" s="262"/>
      <c r="Q732" s="262"/>
      <c r="R732" s="262"/>
      <c r="S732" s="262"/>
      <c r="T732" s="263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64" t="s">
        <v>173</v>
      </c>
      <c r="AU732" s="264" t="s">
        <v>88</v>
      </c>
      <c r="AV732" s="14" t="s">
        <v>88</v>
      </c>
      <c r="AW732" s="14" t="s">
        <v>175</v>
      </c>
      <c r="AX732" s="14" t="s">
        <v>80</v>
      </c>
      <c r="AY732" s="264" t="s">
        <v>163</v>
      </c>
    </row>
    <row r="733" s="13" customFormat="1">
      <c r="A733" s="13"/>
      <c r="B733" s="243"/>
      <c r="C733" s="244"/>
      <c r="D733" s="245" t="s">
        <v>173</v>
      </c>
      <c r="E733" s="246" t="s">
        <v>35</v>
      </c>
      <c r="F733" s="247" t="s">
        <v>926</v>
      </c>
      <c r="G733" s="244"/>
      <c r="H733" s="246" t="s">
        <v>35</v>
      </c>
      <c r="I733" s="248"/>
      <c r="J733" s="244"/>
      <c r="K733" s="244"/>
      <c r="L733" s="249"/>
      <c r="M733" s="250"/>
      <c r="N733" s="251"/>
      <c r="O733" s="251"/>
      <c r="P733" s="251"/>
      <c r="Q733" s="251"/>
      <c r="R733" s="251"/>
      <c r="S733" s="251"/>
      <c r="T733" s="252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53" t="s">
        <v>173</v>
      </c>
      <c r="AU733" s="253" t="s">
        <v>88</v>
      </c>
      <c r="AV733" s="13" t="s">
        <v>23</v>
      </c>
      <c r="AW733" s="13" t="s">
        <v>175</v>
      </c>
      <c r="AX733" s="13" t="s">
        <v>80</v>
      </c>
      <c r="AY733" s="253" t="s">
        <v>163</v>
      </c>
    </row>
    <row r="734" s="14" customFormat="1">
      <c r="A734" s="14"/>
      <c r="B734" s="254"/>
      <c r="C734" s="255"/>
      <c r="D734" s="245" t="s">
        <v>173</v>
      </c>
      <c r="E734" s="256" t="s">
        <v>35</v>
      </c>
      <c r="F734" s="257" t="s">
        <v>936</v>
      </c>
      <c r="G734" s="255"/>
      <c r="H734" s="258">
        <v>14.605</v>
      </c>
      <c r="I734" s="259"/>
      <c r="J734" s="255"/>
      <c r="K734" s="255"/>
      <c r="L734" s="260"/>
      <c r="M734" s="261"/>
      <c r="N734" s="262"/>
      <c r="O734" s="262"/>
      <c r="P734" s="262"/>
      <c r="Q734" s="262"/>
      <c r="R734" s="262"/>
      <c r="S734" s="262"/>
      <c r="T734" s="263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64" t="s">
        <v>173</v>
      </c>
      <c r="AU734" s="264" t="s">
        <v>88</v>
      </c>
      <c r="AV734" s="14" t="s">
        <v>88</v>
      </c>
      <c r="AW734" s="14" t="s">
        <v>175</v>
      </c>
      <c r="AX734" s="14" t="s">
        <v>80</v>
      </c>
      <c r="AY734" s="264" t="s">
        <v>163</v>
      </c>
    </row>
    <row r="735" s="15" customFormat="1">
      <c r="A735" s="15"/>
      <c r="B735" s="265"/>
      <c r="C735" s="266"/>
      <c r="D735" s="245" t="s">
        <v>173</v>
      </c>
      <c r="E735" s="267" t="s">
        <v>35</v>
      </c>
      <c r="F735" s="268" t="s">
        <v>183</v>
      </c>
      <c r="G735" s="266"/>
      <c r="H735" s="269">
        <v>47.655000000000001</v>
      </c>
      <c r="I735" s="270"/>
      <c r="J735" s="266"/>
      <c r="K735" s="266"/>
      <c r="L735" s="271"/>
      <c r="M735" s="272"/>
      <c r="N735" s="273"/>
      <c r="O735" s="273"/>
      <c r="P735" s="273"/>
      <c r="Q735" s="273"/>
      <c r="R735" s="273"/>
      <c r="S735" s="273"/>
      <c r="T735" s="274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5" t="s">
        <v>173</v>
      </c>
      <c r="AU735" s="275" t="s">
        <v>88</v>
      </c>
      <c r="AV735" s="15" t="s">
        <v>171</v>
      </c>
      <c r="AW735" s="15" t="s">
        <v>175</v>
      </c>
      <c r="AX735" s="15" t="s">
        <v>23</v>
      </c>
      <c r="AY735" s="275" t="s">
        <v>163</v>
      </c>
    </row>
    <row r="736" s="2" customFormat="1" ht="24" customHeight="1">
      <c r="A736" s="41"/>
      <c r="B736" s="42"/>
      <c r="C736" s="276" t="s">
        <v>937</v>
      </c>
      <c r="D736" s="276" t="s">
        <v>195</v>
      </c>
      <c r="E736" s="277" t="s">
        <v>938</v>
      </c>
      <c r="F736" s="278" t="s">
        <v>918</v>
      </c>
      <c r="G736" s="279" t="s">
        <v>169</v>
      </c>
      <c r="H736" s="280">
        <v>48.607999999999997</v>
      </c>
      <c r="I736" s="281"/>
      <c r="J736" s="282">
        <f>ROUND(I736*H736,2)</f>
        <v>0</v>
      </c>
      <c r="K736" s="278" t="s">
        <v>35</v>
      </c>
      <c r="L736" s="283"/>
      <c r="M736" s="284" t="s">
        <v>35</v>
      </c>
      <c r="N736" s="285" t="s">
        <v>51</v>
      </c>
      <c r="O736" s="87"/>
      <c r="P736" s="239">
        <f>O736*H736</f>
        <v>0</v>
      </c>
      <c r="Q736" s="239">
        <v>0.020199999999999999</v>
      </c>
      <c r="R736" s="239">
        <f>Q736*H736</f>
        <v>0.98188159999999991</v>
      </c>
      <c r="S736" s="239">
        <v>0</v>
      </c>
      <c r="T736" s="240">
        <f>S736*H736</f>
        <v>0</v>
      </c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R736" s="241" t="s">
        <v>363</v>
      </c>
      <c r="AT736" s="241" t="s">
        <v>195</v>
      </c>
      <c r="AU736" s="241" t="s">
        <v>88</v>
      </c>
      <c r="AY736" s="19" t="s">
        <v>163</v>
      </c>
      <c r="BE736" s="242">
        <f>IF(N736="základní",J736,0)</f>
        <v>0</v>
      </c>
      <c r="BF736" s="242">
        <f>IF(N736="snížená",J736,0)</f>
        <v>0</v>
      </c>
      <c r="BG736" s="242">
        <f>IF(N736="zákl. přenesená",J736,0)</f>
        <v>0</v>
      </c>
      <c r="BH736" s="242">
        <f>IF(N736="sníž. přenesená",J736,0)</f>
        <v>0</v>
      </c>
      <c r="BI736" s="242">
        <f>IF(N736="nulová",J736,0)</f>
        <v>0</v>
      </c>
      <c r="BJ736" s="19" t="s">
        <v>23</v>
      </c>
      <c r="BK736" s="242">
        <f>ROUND(I736*H736,2)</f>
        <v>0</v>
      </c>
      <c r="BL736" s="19" t="s">
        <v>275</v>
      </c>
      <c r="BM736" s="241" t="s">
        <v>939</v>
      </c>
    </row>
    <row r="737" s="13" customFormat="1">
      <c r="A737" s="13"/>
      <c r="B737" s="243"/>
      <c r="C737" s="244"/>
      <c r="D737" s="245" t="s">
        <v>173</v>
      </c>
      <c r="E737" s="246" t="s">
        <v>35</v>
      </c>
      <c r="F737" s="247" t="s">
        <v>380</v>
      </c>
      <c r="G737" s="244"/>
      <c r="H737" s="246" t="s">
        <v>35</v>
      </c>
      <c r="I737" s="248"/>
      <c r="J737" s="244"/>
      <c r="K737" s="244"/>
      <c r="L737" s="249"/>
      <c r="M737" s="250"/>
      <c r="N737" s="251"/>
      <c r="O737" s="251"/>
      <c r="P737" s="251"/>
      <c r="Q737" s="251"/>
      <c r="R737" s="251"/>
      <c r="S737" s="251"/>
      <c r="T737" s="252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53" t="s">
        <v>173</v>
      </c>
      <c r="AU737" s="253" t="s">
        <v>88</v>
      </c>
      <c r="AV737" s="13" t="s">
        <v>23</v>
      </c>
      <c r="AW737" s="13" t="s">
        <v>175</v>
      </c>
      <c r="AX737" s="13" t="s">
        <v>80</v>
      </c>
      <c r="AY737" s="253" t="s">
        <v>163</v>
      </c>
    </row>
    <row r="738" s="14" customFormat="1">
      <c r="A738" s="14"/>
      <c r="B738" s="254"/>
      <c r="C738" s="255"/>
      <c r="D738" s="245" t="s">
        <v>173</v>
      </c>
      <c r="E738" s="256" t="s">
        <v>35</v>
      </c>
      <c r="F738" s="257" t="s">
        <v>940</v>
      </c>
      <c r="G738" s="255"/>
      <c r="H738" s="258">
        <v>47.655000000000001</v>
      </c>
      <c r="I738" s="259"/>
      <c r="J738" s="255"/>
      <c r="K738" s="255"/>
      <c r="L738" s="260"/>
      <c r="M738" s="261"/>
      <c r="N738" s="262"/>
      <c r="O738" s="262"/>
      <c r="P738" s="262"/>
      <c r="Q738" s="262"/>
      <c r="R738" s="262"/>
      <c r="S738" s="262"/>
      <c r="T738" s="263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4" t="s">
        <v>173</v>
      </c>
      <c r="AU738" s="264" t="s">
        <v>88</v>
      </c>
      <c r="AV738" s="14" t="s">
        <v>88</v>
      </c>
      <c r="AW738" s="14" t="s">
        <v>175</v>
      </c>
      <c r="AX738" s="14" t="s">
        <v>23</v>
      </c>
      <c r="AY738" s="264" t="s">
        <v>163</v>
      </c>
    </row>
    <row r="739" s="14" customFormat="1">
      <c r="A739" s="14"/>
      <c r="B739" s="254"/>
      <c r="C739" s="255"/>
      <c r="D739" s="245" t="s">
        <v>173</v>
      </c>
      <c r="E739" s="255"/>
      <c r="F739" s="257" t="s">
        <v>941</v>
      </c>
      <c r="G739" s="255"/>
      <c r="H739" s="258">
        <v>48.607999999999997</v>
      </c>
      <c r="I739" s="259"/>
      <c r="J739" s="255"/>
      <c r="K739" s="255"/>
      <c r="L739" s="260"/>
      <c r="M739" s="261"/>
      <c r="N739" s="262"/>
      <c r="O739" s="262"/>
      <c r="P739" s="262"/>
      <c r="Q739" s="262"/>
      <c r="R739" s="262"/>
      <c r="S739" s="262"/>
      <c r="T739" s="263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64" t="s">
        <v>173</v>
      </c>
      <c r="AU739" s="264" t="s">
        <v>88</v>
      </c>
      <c r="AV739" s="14" t="s">
        <v>88</v>
      </c>
      <c r="AW739" s="14" t="s">
        <v>4</v>
      </c>
      <c r="AX739" s="14" t="s">
        <v>23</v>
      </c>
      <c r="AY739" s="264" t="s">
        <v>163</v>
      </c>
    </row>
    <row r="740" s="2" customFormat="1" ht="36" customHeight="1">
      <c r="A740" s="41"/>
      <c r="B740" s="42"/>
      <c r="C740" s="230" t="s">
        <v>942</v>
      </c>
      <c r="D740" s="230" t="s">
        <v>166</v>
      </c>
      <c r="E740" s="231" t="s">
        <v>943</v>
      </c>
      <c r="F740" s="232" t="s">
        <v>944</v>
      </c>
      <c r="G740" s="233" t="s">
        <v>169</v>
      </c>
      <c r="H740" s="234">
        <v>2.04</v>
      </c>
      <c r="I740" s="235"/>
      <c r="J740" s="236">
        <f>ROUND(I740*H740,2)</f>
        <v>0</v>
      </c>
      <c r="K740" s="232" t="s">
        <v>170</v>
      </c>
      <c r="L740" s="47"/>
      <c r="M740" s="237" t="s">
        <v>35</v>
      </c>
      <c r="N740" s="238" t="s">
        <v>51</v>
      </c>
      <c r="O740" s="87"/>
      <c r="P740" s="239">
        <f>O740*H740</f>
        <v>0</v>
      </c>
      <c r="Q740" s="239">
        <v>0</v>
      </c>
      <c r="R740" s="239">
        <f>Q740*H740</f>
        <v>0</v>
      </c>
      <c r="S740" s="239">
        <v>0</v>
      </c>
      <c r="T740" s="240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41" t="s">
        <v>275</v>
      </c>
      <c r="AT740" s="241" t="s">
        <v>166</v>
      </c>
      <c r="AU740" s="241" t="s">
        <v>88</v>
      </c>
      <c r="AY740" s="19" t="s">
        <v>163</v>
      </c>
      <c r="BE740" s="242">
        <f>IF(N740="základní",J740,0)</f>
        <v>0</v>
      </c>
      <c r="BF740" s="242">
        <f>IF(N740="snížená",J740,0)</f>
        <v>0</v>
      </c>
      <c r="BG740" s="242">
        <f>IF(N740="zákl. přenesená",J740,0)</f>
        <v>0</v>
      </c>
      <c r="BH740" s="242">
        <f>IF(N740="sníž. přenesená",J740,0)</f>
        <v>0</v>
      </c>
      <c r="BI740" s="242">
        <f>IF(N740="nulová",J740,0)</f>
        <v>0</v>
      </c>
      <c r="BJ740" s="19" t="s">
        <v>23</v>
      </c>
      <c r="BK740" s="242">
        <f>ROUND(I740*H740,2)</f>
        <v>0</v>
      </c>
      <c r="BL740" s="19" t="s">
        <v>275</v>
      </c>
      <c r="BM740" s="241" t="s">
        <v>945</v>
      </c>
    </row>
    <row r="741" s="13" customFormat="1">
      <c r="A741" s="13"/>
      <c r="B741" s="243"/>
      <c r="C741" s="244"/>
      <c r="D741" s="245" t="s">
        <v>173</v>
      </c>
      <c r="E741" s="246" t="s">
        <v>35</v>
      </c>
      <c r="F741" s="247" t="s">
        <v>932</v>
      </c>
      <c r="G741" s="244"/>
      <c r="H741" s="246" t="s">
        <v>35</v>
      </c>
      <c r="I741" s="248"/>
      <c r="J741" s="244"/>
      <c r="K741" s="244"/>
      <c r="L741" s="249"/>
      <c r="M741" s="250"/>
      <c r="N741" s="251"/>
      <c r="O741" s="251"/>
      <c r="P741" s="251"/>
      <c r="Q741" s="251"/>
      <c r="R741" s="251"/>
      <c r="S741" s="251"/>
      <c r="T741" s="252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53" t="s">
        <v>173</v>
      </c>
      <c r="AU741" s="253" t="s">
        <v>88</v>
      </c>
      <c r="AV741" s="13" t="s">
        <v>23</v>
      </c>
      <c r="AW741" s="13" t="s">
        <v>175</v>
      </c>
      <c r="AX741" s="13" t="s">
        <v>80</v>
      </c>
      <c r="AY741" s="253" t="s">
        <v>163</v>
      </c>
    </row>
    <row r="742" s="13" customFormat="1">
      <c r="A742" s="13"/>
      <c r="B742" s="243"/>
      <c r="C742" s="244"/>
      <c r="D742" s="245" t="s">
        <v>173</v>
      </c>
      <c r="E742" s="246" t="s">
        <v>35</v>
      </c>
      <c r="F742" s="247" t="s">
        <v>933</v>
      </c>
      <c r="G742" s="244"/>
      <c r="H742" s="246" t="s">
        <v>35</v>
      </c>
      <c r="I742" s="248"/>
      <c r="J742" s="244"/>
      <c r="K742" s="244"/>
      <c r="L742" s="249"/>
      <c r="M742" s="250"/>
      <c r="N742" s="251"/>
      <c r="O742" s="251"/>
      <c r="P742" s="251"/>
      <c r="Q742" s="251"/>
      <c r="R742" s="251"/>
      <c r="S742" s="251"/>
      <c r="T742" s="252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53" t="s">
        <v>173</v>
      </c>
      <c r="AU742" s="253" t="s">
        <v>88</v>
      </c>
      <c r="AV742" s="13" t="s">
        <v>23</v>
      </c>
      <c r="AW742" s="13" t="s">
        <v>175</v>
      </c>
      <c r="AX742" s="13" t="s">
        <v>80</v>
      </c>
      <c r="AY742" s="253" t="s">
        <v>163</v>
      </c>
    </row>
    <row r="743" s="13" customFormat="1">
      <c r="A743" s="13"/>
      <c r="B743" s="243"/>
      <c r="C743" s="244"/>
      <c r="D743" s="245" t="s">
        <v>173</v>
      </c>
      <c r="E743" s="246" t="s">
        <v>35</v>
      </c>
      <c r="F743" s="247" t="s">
        <v>946</v>
      </c>
      <c r="G743" s="244"/>
      <c r="H743" s="246" t="s">
        <v>35</v>
      </c>
      <c r="I743" s="248"/>
      <c r="J743" s="244"/>
      <c r="K743" s="244"/>
      <c r="L743" s="249"/>
      <c r="M743" s="250"/>
      <c r="N743" s="251"/>
      <c r="O743" s="251"/>
      <c r="P743" s="251"/>
      <c r="Q743" s="251"/>
      <c r="R743" s="251"/>
      <c r="S743" s="251"/>
      <c r="T743" s="252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3" t="s">
        <v>173</v>
      </c>
      <c r="AU743" s="253" t="s">
        <v>88</v>
      </c>
      <c r="AV743" s="13" t="s">
        <v>23</v>
      </c>
      <c r="AW743" s="13" t="s">
        <v>175</v>
      </c>
      <c r="AX743" s="13" t="s">
        <v>80</v>
      </c>
      <c r="AY743" s="253" t="s">
        <v>163</v>
      </c>
    </row>
    <row r="744" s="14" customFormat="1">
      <c r="A744" s="14"/>
      <c r="B744" s="254"/>
      <c r="C744" s="255"/>
      <c r="D744" s="245" t="s">
        <v>173</v>
      </c>
      <c r="E744" s="256" t="s">
        <v>35</v>
      </c>
      <c r="F744" s="257" t="s">
        <v>947</v>
      </c>
      <c r="G744" s="255"/>
      <c r="H744" s="258">
        <v>2.04</v>
      </c>
      <c r="I744" s="259"/>
      <c r="J744" s="255"/>
      <c r="K744" s="255"/>
      <c r="L744" s="260"/>
      <c r="M744" s="261"/>
      <c r="N744" s="262"/>
      <c r="O744" s="262"/>
      <c r="P744" s="262"/>
      <c r="Q744" s="262"/>
      <c r="R744" s="262"/>
      <c r="S744" s="262"/>
      <c r="T744" s="263"/>
      <c r="U744" s="14"/>
      <c r="V744" s="14"/>
      <c r="W744" s="14"/>
      <c r="X744" s="14"/>
      <c r="Y744" s="14"/>
      <c r="Z744" s="14"/>
      <c r="AA744" s="14"/>
      <c r="AB744" s="14"/>
      <c r="AC744" s="14"/>
      <c r="AD744" s="14"/>
      <c r="AE744" s="14"/>
      <c r="AT744" s="264" t="s">
        <v>173</v>
      </c>
      <c r="AU744" s="264" t="s">
        <v>88</v>
      </c>
      <c r="AV744" s="14" t="s">
        <v>88</v>
      </c>
      <c r="AW744" s="14" t="s">
        <v>175</v>
      </c>
      <c r="AX744" s="14" t="s">
        <v>23</v>
      </c>
      <c r="AY744" s="264" t="s">
        <v>163</v>
      </c>
    </row>
    <row r="745" s="2" customFormat="1" ht="24" customHeight="1">
      <c r="A745" s="41"/>
      <c r="B745" s="42"/>
      <c r="C745" s="230" t="s">
        <v>948</v>
      </c>
      <c r="D745" s="230" t="s">
        <v>166</v>
      </c>
      <c r="E745" s="231" t="s">
        <v>949</v>
      </c>
      <c r="F745" s="232" t="s">
        <v>950</v>
      </c>
      <c r="G745" s="233" t="s">
        <v>169</v>
      </c>
      <c r="H745" s="234">
        <v>63.079000000000001</v>
      </c>
      <c r="I745" s="235"/>
      <c r="J745" s="236">
        <f>ROUND(I745*H745,2)</f>
        <v>0</v>
      </c>
      <c r="K745" s="232" t="s">
        <v>170</v>
      </c>
      <c r="L745" s="47"/>
      <c r="M745" s="237" t="s">
        <v>35</v>
      </c>
      <c r="N745" s="238" t="s">
        <v>51</v>
      </c>
      <c r="O745" s="87"/>
      <c r="P745" s="239">
        <f>O745*H745</f>
        <v>0</v>
      </c>
      <c r="Q745" s="239">
        <v>0.00029999999999999997</v>
      </c>
      <c r="R745" s="239">
        <f>Q745*H745</f>
        <v>0.018923699999999998</v>
      </c>
      <c r="S745" s="239">
        <v>0</v>
      </c>
      <c r="T745" s="240">
        <f>S745*H745</f>
        <v>0</v>
      </c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R745" s="241" t="s">
        <v>275</v>
      </c>
      <c r="AT745" s="241" t="s">
        <v>166</v>
      </c>
      <c r="AU745" s="241" t="s">
        <v>88</v>
      </c>
      <c r="AY745" s="19" t="s">
        <v>163</v>
      </c>
      <c r="BE745" s="242">
        <f>IF(N745="základní",J745,0)</f>
        <v>0</v>
      </c>
      <c r="BF745" s="242">
        <f>IF(N745="snížená",J745,0)</f>
        <v>0</v>
      </c>
      <c r="BG745" s="242">
        <f>IF(N745="zákl. přenesená",J745,0)</f>
        <v>0</v>
      </c>
      <c r="BH745" s="242">
        <f>IF(N745="sníž. přenesená",J745,0)</f>
        <v>0</v>
      </c>
      <c r="BI745" s="242">
        <f>IF(N745="nulová",J745,0)</f>
        <v>0</v>
      </c>
      <c r="BJ745" s="19" t="s">
        <v>23</v>
      </c>
      <c r="BK745" s="242">
        <f>ROUND(I745*H745,2)</f>
        <v>0</v>
      </c>
      <c r="BL745" s="19" t="s">
        <v>275</v>
      </c>
      <c r="BM745" s="241" t="s">
        <v>951</v>
      </c>
    </row>
    <row r="746" s="13" customFormat="1">
      <c r="A746" s="13"/>
      <c r="B746" s="243"/>
      <c r="C746" s="244"/>
      <c r="D746" s="245" t="s">
        <v>173</v>
      </c>
      <c r="E746" s="246" t="s">
        <v>35</v>
      </c>
      <c r="F746" s="247" t="s">
        <v>380</v>
      </c>
      <c r="G746" s="244"/>
      <c r="H746" s="246" t="s">
        <v>35</v>
      </c>
      <c r="I746" s="248"/>
      <c r="J746" s="244"/>
      <c r="K746" s="244"/>
      <c r="L746" s="249"/>
      <c r="M746" s="250"/>
      <c r="N746" s="251"/>
      <c r="O746" s="251"/>
      <c r="P746" s="251"/>
      <c r="Q746" s="251"/>
      <c r="R746" s="251"/>
      <c r="S746" s="251"/>
      <c r="T746" s="252"/>
      <c r="U746" s="13"/>
      <c r="V746" s="13"/>
      <c r="W746" s="13"/>
      <c r="X746" s="13"/>
      <c r="Y746" s="13"/>
      <c r="Z746" s="13"/>
      <c r="AA746" s="13"/>
      <c r="AB746" s="13"/>
      <c r="AC746" s="13"/>
      <c r="AD746" s="13"/>
      <c r="AE746" s="13"/>
      <c r="AT746" s="253" t="s">
        <v>173</v>
      </c>
      <c r="AU746" s="253" t="s">
        <v>88</v>
      </c>
      <c r="AV746" s="13" t="s">
        <v>23</v>
      </c>
      <c r="AW746" s="13" t="s">
        <v>175</v>
      </c>
      <c r="AX746" s="13" t="s">
        <v>80</v>
      </c>
      <c r="AY746" s="253" t="s">
        <v>163</v>
      </c>
    </row>
    <row r="747" s="14" customFormat="1">
      <c r="A747" s="14"/>
      <c r="B747" s="254"/>
      <c r="C747" s="255"/>
      <c r="D747" s="245" t="s">
        <v>173</v>
      </c>
      <c r="E747" s="256" t="s">
        <v>35</v>
      </c>
      <c r="F747" s="257" t="s">
        <v>952</v>
      </c>
      <c r="G747" s="255"/>
      <c r="H747" s="258">
        <v>63.079259999999998</v>
      </c>
      <c r="I747" s="259"/>
      <c r="J747" s="255"/>
      <c r="K747" s="255"/>
      <c r="L747" s="260"/>
      <c r="M747" s="261"/>
      <c r="N747" s="262"/>
      <c r="O747" s="262"/>
      <c r="P747" s="262"/>
      <c r="Q747" s="262"/>
      <c r="R747" s="262"/>
      <c r="S747" s="262"/>
      <c r="T747" s="263"/>
      <c r="U747" s="14"/>
      <c r="V747" s="14"/>
      <c r="W747" s="14"/>
      <c r="X747" s="14"/>
      <c r="Y747" s="14"/>
      <c r="Z747" s="14"/>
      <c r="AA747" s="14"/>
      <c r="AB747" s="14"/>
      <c r="AC747" s="14"/>
      <c r="AD747" s="14"/>
      <c r="AE747" s="14"/>
      <c r="AT747" s="264" t="s">
        <v>173</v>
      </c>
      <c r="AU747" s="264" t="s">
        <v>88</v>
      </c>
      <c r="AV747" s="14" t="s">
        <v>88</v>
      </c>
      <c r="AW747" s="14" t="s">
        <v>175</v>
      </c>
      <c r="AX747" s="14" t="s">
        <v>80</v>
      </c>
      <c r="AY747" s="264" t="s">
        <v>163</v>
      </c>
    </row>
    <row r="748" s="15" customFormat="1">
      <c r="A748" s="15"/>
      <c r="B748" s="265"/>
      <c r="C748" s="266"/>
      <c r="D748" s="245" t="s">
        <v>173</v>
      </c>
      <c r="E748" s="267" t="s">
        <v>35</v>
      </c>
      <c r="F748" s="268" t="s">
        <v>183</v>
      </c>
      <c r="G748" s="266"/>
      <c r="H748" s="269">
        <v>63.079259999999998</v>
      </c>
      <c r="I748" s="270"/>
      <c r="J748" s="266"/>
      <c r="K748" s="266"/>
      <c r="L748" s="271"/>
      <c r="M748" s="272"/>
      <c r="N748" s="273"/>
      <c r="O748" s="273"/>
      <c r="P748" s="273"/>
      <c r="Q748" s="273"/>
      <c r="R748" s="273"/>
      <c r="S748" s="273"/>
      <c r="T748" s="274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5" t="s">
        <v>173</v>
      </c>
      <c r="AU748" s="275" t="s">
        <v>88</v>
      </c>
      <c r="AV748" s="15" t="s">
        <v>171</v>
      </c>
      <c r="AW748" s="15" t="s">
        <v>175</v>
      </c>
      <c r="AX748" s="15" t="s">
        <v>23</v>
      </c>
      <c r="AY748" s="275" t="s">
        <v>163</v>
      </c>
    </row>
    <row r="749" s="2" customFormat="1" ht="48" customHeight="1">
      <c r="A749" s="41"/>
      <c r="B749" s="42"/>
      <c r="C749" s="230" t="s">
        <v>953</v>
      </c>
      <c r="D749" s="230" t="s">
        <v>166</v>
      </c>
      <c r="E749" s="231" t="s">
        <v>954</v>
      </c>
      <c r="F749" s="232" t="s">
        <v>955</v>
      </c>
      <c r="G749" s="233" t="s">
        <v>186</v>
      </c>
      <c r="H749" s="234">
        <v>2.2160000000000002</v>
      </c>
      <c r="I749" s="235"/>
      <c r="J749" s="236">
        <f>ROUND(I749*H749,2)</f>
        <v>0</v>
      </c>
      <c r="K749" s="232" t="s">
        <v>170</v>
      </c>
      <c r="L749" s="47"/>
      <c r="M749" s="237" t="s">
        <v>35</v>
      </c>
      <c r="N749" s="238" t="s">
        <v>51</v>
      </c>
      <c r="O749" s="87"/>
      <c r="P749" s="239">
        <f>O749*H749</f>
        <v>0</v>
      </c>
      <c r="Q749" s="239">
        <v>0</v>
      </c>
      <c r="R749" s="239">
        <f>Q749*H749</f>
        <v>0</v>
      </c>
      <c r="S749" s="239">
        <v>0</v>
      </c>
      <c r="T749" s="240">
        <f>S749*H749</f>
        <v>0</v>
      </c>
      <c r="U749" s="41"/>
      <c r="V749" s="41"/>
      <c r="W749" s="41"/>
      <c r="X749" s="41"/>
      <c r="Y749" s="41"/>
      <c r="Z749" s="41"/>
      <c r="AA749" s="41"/>
      <c r="AB749" s="41"/>
      <c r="AC749" s="41"/>
      <c r="AD749" s="41"/>
      <c r="AE749" s="41"/>
      <c r="AR749" s="241" t="s">
        <v>275</v>
      </c>
      <c r="AT749" s="241" t="s">
        <v>166</v>
      </c>
      <c r="AU749" s="241" t="s">
        <v>88</v>
      </c>
      <c r="AY749" s="19" t="s">
        <v>163</v>
      </c>
      <c r="BE749" s="242">
        <f>IF(N749="základní",J749,0)</f>
        <v>0</v>
      </c>
      <c r="BF749" s="242">
        <f>IF(N749="snížená",J749,0)</f>
        <v>0</v>
      </c>
      <c r="BG749" s="242">
        <f>IF(N749="zákl. přenesená",J749,0)</f>
        <v>0</v>
      </c>
      <c r="BH749" s="242">
        <f>IF(N749="sníž. přenesená",J749,0)</f>
        <v>0</v>
      </c>
      <c r="BI749" s="242">
        <f>IF(N749="nulová",J749,0)</f>
        <v>0</v>
      </c>
      <c r="BJ749" s="19" t="s">
        <v>23</v>
      </c>
      <c r="BK749" s="242">
        <f>ROUND(I749*H749,2)</f>
        <v>0</v>
      </c>
      <c r="BL749" s="19" t="s">
        <v>275</v>
      </c>
      <c r="BM749" s="241" t="s">
        <v>956</v>
      </c>
    </row>
    <row r="750" s="12" customFormat="1" ht="22.8" customHeight="1">
      <c r="A750" s="12"/>
      <c r="B750" s="214"/>
      <c r="C750" s="215"/>
      <c r="D750" s="216" t="s">
        <v>79</v>
      </c>
      <c r="E750" s="228" t="s">
        <v>957</v>
      </c>
      <c r="F750" s="228" t="s">
        <v>958</v>
      </c>
      <c r="G750" s="215"/>
      <c r="H750" s="215"/>
      <c r="I750" s="218"/>
      <c r="J750" s="229">
        <f>BK750</f>
        <v>0</v>
      </c>
      <c r="K750" s="215"/>
      <c r="L750" s="220"/>
      <c r="M750" s="221"/>
      <c r="N750" s="222"/>
      <c r="O750" s="222"/>
      <c r="P750" s="223">
        <f>SUM(P751:P801)</f>
        <v>0</v>
      </c>
      <c r="Q750" s="222"/>
      <c r="R750" s="223">
        <f>SUM(R751:R801)</f>
        <v>2.5500251999999999</v>
      </c>
      <c r="S750" s="222"/>
      <c r="T750" s="224">
        <f>SUM(T751:T801)</f>
        <v>0</v>
      </c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R750" s="225" t="s">
        <v>88</v>
      </c>
      <c r="AT750" s="226" t="s">
        <v>79</v>
      </c>
      <c r="AU750" s="226" t="s">
        <v>23</v>
      </c>
      <c r="AY750" s="225" t="s">
        <v>163</v>
      </c>
      <c r="BK750" s="227">
        <f>SUM(BK751:BK801)</f>
        <v>0</v>
      </c>
    </row>
    <row r="751" s="2" customFormat="1" ht="24" customHeight="1">
      <c r="A751" s="41"/>
      <c r="B751" s="42"/>
      <c r="C751" s="230" t="s">
        <v>959</v>
      </c>
      <c r="D751" s="230" t="s">
        <v>166</v>
      </c>
      <c r="E751" s="231" t="s">
        <v>960</v>
      </c>
      <c r="F751" s="232" t="s">
        <v>961</v>
      </c>
      <c r="G751" s="233" t="s">
        <v>169</v>
      </c>
      <c r="H751" s="234">
        <v>308.19999999999999</v>
      </c>
      <c r="I751" s="235"/>
      <c r="J751" s="236">
        <f>ROUND(I751*H751,2)</f>
        <v>0</v>
      </c>
      <c r="K751" s="232" t="s">
        <v>170</v>
      </c>
      <c r="L751" s="47"/>
      <c r="M751" s="237" t="s">
        <v>35</v>
      </c>
      <c r="N751" s="238" t="s">
        <v>51</v>
      </c>
      <c r="O751" s="87"/>
      <c r="P751" s="239">
        <f>O751*H751</f>
        <v>0</v>
      </c>
      <c r="Q751" s="239">
        <v>0</v>
      </c>
      <c r="R751" s="239">
        <f>Q751*H751</f>
        <v>0</v>
      </c>
      <c r="S751" s="239">
        <v>0</v>
      </c>
      <c r="T751" s="240">
        <f>S751*H751</f>
        <v>0</v>
      </c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R751" s="241" t="s">
        <v>275</v>
      </c>
      <c r="AT751" s="241" t="s">
        <v>166</v>
      </c>
      <c r="AU751" s="241" t="s">
        <v>88</v>
      </c>
      <c r="AY751" s="19" t="s">
        <v>163</v>
      </c>
      <c r="BE751" s="242">
        <f>IF(N751="základní",J751,0)</f>
        <v>0</v>
      </c>
      <c r="BF751" s="242">
        <f>IF(N751="snížená",J751,0)</f>
        <v>0</v>
      </c>
      <c r="BG751" s="242">
        <f>IF(N751="zákl. přenesená",J751,0)</f>
        <v>0</v>
      </c>
      <c r="BH751" s="242">
        <f>IF(N751="sníž. přenesená",J751,0)</f>
        <v>0</v>
      </c>
      <c r="BI751" s="242">
        <f>IF(N751="nulová",J751,0)</f>
        <v>0</v>
      </c>
      <c r="BJ751" s="19" t="s">
        <v>23</v>
      </c>
      <c r="BK751" s="242">
        <f>ROUND(I751*H751,2)</f>
        <v>0</v>
      </c>
      <c r="BL751" s="19" t="s">
        <v>275</v>
      </c>
      <c r="BM751" s="241" t="s">
        <v>962</v>
      </c>
    </row>
    <row r="752" s="13" customFormat="1">
      <c r="A752" s="13"/>
      <c r="B752" s="243"/>
      <c r="C752" s="244"/>
      <c r="D752" s="245" t="s">
        <v>173</v>
      </c>
      <c r="E752" s="246" t="s">
        <v>35</v>
      </c>
      <c r="F752" s="247" t="s">
        <v>266</v>
      </c>
      <c r="G752" s="244"/>
      <c r="H752" s="246" t="s">
        <v>35</v>
      </c>
      <c r="I752" s="248"/>
      <c r="J752" s="244"/>
      <c r="K752" s="244"/>
      <c r="L752" s="249"/>
      <c r="M752" s="250"/>
      <c r="N752" s="251"/>
      <c r="O752" s="251"/>
      <c r="P752" s="251"/>
      <c r="Q752" s="251"/>
      <c r="R752" s="251"/>
      <c r="S752" s="251"/>
      <c r="T752" s="252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53" t="s">
        <v>173</v>
      </c>
      <c r="AU752" s="253" t="s">
        <v>88</v>
      </c>
      <c r="AV752" s="13" t="s">
        <v>23</v>
      </c>
      <c r="AW752" s="13" t="s">
        <v>175</v>
      </c>
      <c r="AX752" s="13" t="s">
        <v>80</v>
      </c>
      <c r="AY752" s="253" t="s">
        <v>163</v>
      </c>
    </row>
    <row r="753" s="13" customFormat="1">
      <c r="A753" s="13"/>
      <c r="B753" s="243"/>
      <c r="C753" s="244"/>
      <c r="D753" s="245" t="s">
        <v>173</v>
      </c>
      <c r="E753" s="246" t="s">
        <v>35</v>
      </c>
      <c r="F753" s="247" t="s">
        <v>963</v>
      </c>
      <c r="G753" s="244"/>
      <c r="H753" s="246" t="s">
        <v>35</v>
      </c>
      <c r="I753" s="248"/>
      <c r="J753" s="244"/>
      <c r="K753" s="244"/>
      <c r="L753" s="249"/>
      <c r="M753" s="250"/>
      <c r="N753" s="251"/>
      <c r="O753" s="251"/>
      <c r="P753" s="251"/>
      <c r="Q753" s="251"/>
      <c r="R753" s="251"/>
      <c r="S753" s="251"/>
      <c r="T753" s="252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53" t="s">
        <v>173</v>
      </c>
      <c r="AU753" s="253" t="s">
        <v>88</v>
      </c>
      <c r="AV753" s="13" t="s">
        <v>23</v>
      </c>
      <c r="AW753" s="13" t="s">
        <v>175</v>
      </c>
      <c r="AX753" s="13" t="s">
        <v>80</v>
      </c>
      <c r="AY753" s="253" t="s">
        <v>163</v>
      </c>
    </row>
    <row r="754" s="14" customFormat="1">
      <c r="A754" s="14"/>
      <c r="B754" s="254"/>
      <c r="C754" s="255"/>
      <c r="D754" s="245" t="s">
        <v>173</v>
      </c>
      <c r="E754" s="256" t="s">
        <v>35</v>
      </c>
      <c r="F754" s="257" t="s">
        <v>964</v>
      </c>
      <c r="G754" s="255"/>
      <c r="H754" s="258">
        <v>308.19999999999999</v>
      </c>
      <c r="I754" s="259"/>
      <c r="J754" s="255"/>
      <c r="K754" s="255"/>
      <c r="L754" s="260"/>
      <c r="M754" s="261"/>
      <c r="N754" s="262"/>
      <c r="O754" s="262"/>
      <c r="P754" s="262"/>
      <c r="Q754" s="262"/>
      <c r="R754" s="262"/>
      <c r="S754" s="262"/>
      <c r="T754" s="263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4" t="s">
        <v>173</v>
      </c>
      <c r="AU754" s="264" t="s">
        <v>88</v>
      </c>
      <c r="AV754" s="14" t="s">
        <v>88</v>
      </c>
      <c r="AW754" s="14" t="s">
        <v>175</v>
      </c>
      <c r="AX754" s="14" t="s">
        <v>80</v>
      </c>
      <c r="AY754" s="264" t="s">
        <v>163</v>
      </c>
    </row>
    <row r="755" s="15" customFormat="1">
      <c r="A755" s="15"/>
      <c r="B755" s="265"/>
      <c r="C755" s="266"/>
      <c r="D755" s="245" t="s">
        <v>173</v>
      </c>
      <c r="E755" s="267" t="s">
        <v>35</v>
      </c>
      <c r="F755" s="268" t="s">
        <v>183</v>
      </c>
      <c r="G755" s="266"/>
      <c r="H755" s="269">
        <v>308.19999999999999</v>
      </c>
      <c r="I755" s="270"/>
      <c r="J755" s="266"/>
      <c r="K755" s="266"/>
      <c r="L755" s="271"/>
      <c r="M755" s="272"/>
      <c r="N755" s="273"/>
      <c r="O755" s="273"/>
      <c r="P755" s="273"/>
      <c r="Q755" s="273"/>
      <c r="R755" s="273"/>
      <c r="S755" s="273"/>
      <c r="T755" s="274"/>
      <c r="U755" s="15"/>
      <c r="V755" s="15"/>
      <c r="W755" s="15"/>
      <c r="X755" s="15"/>
      <c r="Y755" s="15"/>
      <c r="Z755" s="15"/>
      <c r="AA755" s="15"/>
      <c r="AB755" s="15"/>
      <c r="AC755" s="15"/>
      <c r="AD755" s="15"/>
      <c r="AE755" s="15"/>
      <c r="AT755" s="275" t="s">
        <v>173</v>
      </c>
      <c r="AU755" s="275" t="s">
        <v>88</v>
      </c>
      <c r="AV755" s="15" t="s">
        <v>171</v>
      </c>
      <c r="AW755" s="15" t="s">
        <v>175</v>
      </c>
      <c r="AX755" s="15" t="s">
        <v>23</v>
      </c>
      <c r="AY755" s="275" t="s">
        <v>163</v>
      </c>
    </row>
    <row r="756" s="2" customFormat="1" ht="24" customHeight="1">
      <c r="A756" s="41"/>
      <c r="B756" s="42"/>
      <c r="C756" s="230" t="s">
        <v>965</v>
      </c>
      <c r="D756" s="230" t="s">
        <v>166</v>
      </c>
      <c r="E756" s="231" t="s">
        <v>966</v>
      </c>
      <c r="F756" s="232" t="s">
        <v>967</v>
      </c>
      <c r="G756" s="233" t="s">
        <v>169</v>
      </c>
      <c r="H756" s="234">
        <v>308.19999999999999</v>
      </c>
      <c r="I756" s="235"/>
      <c r="J756" s="236">
        <f>ROUND(I756*H756,2)</f>
        <v>0</v>
      </c>
      <c r="K756" s="232" t="s">
        <v>170</v>
      </c>
      <c r="L756" s="47"/>
      <c r="M756" s="237" t="s">
        <v>35</v>
      </c>
      <c r="N756" s="238" t="s">
        <v>51</v>
      </c>
      <c r="O756" s="87"/>
      <c r="P756" s="239">
        <f>O756*H756</f>
        <v>0</v>
      </c>
      <c r="Q756" s="239">
        <v>3.0000000000000001E-05</v>
      </c>
      <c r="R756" s="239">
        <f>Q756*H756</f>
        <v>0.0092460000000000007</v>
      </c>
      <c r="S756" s="239">
        <v>0</v>
      </c>
      <c r="T756" s="240">
        <f>S756*H756</f>
        <v>0</v>
      </c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R756" s="241" t="s">
        <v>275</v>
      </c>
      <c r="AT756" s="241" t="s">
        <v>166</v>
      </c>
      <c r="AU756" s="241" t="s">
        <v>88</v>
      </c>
      <c r="AY756" s="19" t="s">
        <v>163</v>
      </c>
      <c r="BE756" s="242">
        <f>IF(N756="základní",J756,0)</f>
        <v>0</v>
      </c>
      <c r="BF756" s="242">
        <f>IF(N756="snížená",J756,0)</f>
        <v>0</v>
      </c>
      <c r="BG756" s="242">
        <f>IF(N756="zákl. přenesená",J756,0)</f>
        <v>0</v>
      </c>
      <c r="BH756" s="242">
        <f>IF(N756="sníž. přenesená",J756,0)</f>
        <v>0</v>
      </c>
      <c r="BI756" s="242">
        <f>IF(N756="nulová",J756,0)</f>
        <v>0</v>
      </c>
      <c r="BJ756" s="19" t="s">
        <v>23</v>
      </c>
      <c r="BK756" s="242">
        <f>ROUND(I756*H756,2)</f>
        <v>0</v>
      </c>
      <c r="BL756" s="19" t="s">
        <v>275</v>
      </c>
      <c r="BM756" s="241" t="s">
        <v>968</v>
      </c>
    </row>
    <row r="757" s="13" customFormat="1">
      <c r="A757" s="13"/>
      <c r="B757" s="243"/>
      <c r="C757" s="244"/>
      <c r="D757" s="245" t="s">
        <v>173</v>
      </c>
      <c r="E757" s="246" t="s">
        <v>35</v>
      </c>
      <c r="F757" s="247" t="s">
        <v>969</v>
      </c>
      <c r="G757" s="244"/>
      <c r="H757" s="246" t="s">
        <v>35</v>
      </c>
      <c r="I757" s="248"/>
      <c r="J757" s="244"/>
      <c r="K757" s="244"/>
      <c r="L757" s="249"/>
      <c r="M757" s="250"/>
      <c r="N757" s="251"/>
      <c r="O757" s="251"/>
      <c r="P757" s="251"/>
      <c r="Q757" s="251"/>
      <c r="R757" s="251"/>
      <c r="S757" s="251"/>
      <c r="T757" s="252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53" t="s">
        <v>173</v>
      </c>
      <c r="AU757" s="253" t="s">
        <v>88</v>
      </c>
      <c r="AV757" s="13" t="s">
        <v>23</v>
      </c>
      <c r="AW757" s="13" t="s">
        <v>175</v>
      </c>
      <c r="AX757" s="13" t="s">
        <v>80</v>
      </c>
      <c r="AY757" s="253" t="s">
        <v>163</v>
      </c>
    </row>
    <row r="758" s="14" customFormat="1">
      <c r="A758" s="14"/>
      <c r="B758" s="254"/>
      <c r="C758" s="255"/>
      <c r="D758" s="245" t="s">
        <v>173</v>
      </c>
      <c r="E758" s="256" t="s">
        <v>35</v>
      </c>
      <c r="F758" s="257" t="s">
        <v>970</v>
      </c>
      <c r="G758" s="255"/>
      <c r="H758" s="258">
        <v>308.19999999999999</v>
      </c>
      <c r="I758" s="259"/>
      <c r="J758" s="255"/>
      <c r="K758" s="255"/>
      <c r="L758" s="260"/>
      <c r="M758" s="261"/>
      <c r="N758" s="262"/>
      <c r="O758" s="262"/>
      <c r="P758" s="262"/>
      <c r="Q758" s="262"/>
      <c r="R758" s="262"/>
      <c r="S758" s="262"/>
      <c r="T758" s="263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64" t="s">
        <v>173</v>
      </c>
      <c r="AU758" s="264" t="s">
        <v>88</v>
      </c>
      <c r="AV758" s="14" t="s">
        <v>88</v>
      </c>
      <c r="AW758" s="14" t="s">
        <v>175</v>
      </c>
      <c r="AX758" s="14" t="s">
        <v>23</v>
      </c>
      <c r="AY758" s="264" t="s">
        <v>163</v>
      </c>
    </row>
    <row r="759" s="2" customFormat="1" ht="24" customHeight="1">
      <c r="A759" s="41"/>
      <c r="B759" s="42"/>
      <c r="C759" s="230" t="s">
        <v>971</v>
      </c>
      <c r="D759" s="230" t="s">
        <v>166</v>
      </c>
      <c r="E759" s="231" t="s">
        <v>972</v>
      </c>
      <c r="F759" s="232" t="s">
        <v>973</v>
      </c>
      <c r="G759" s="233" t="s">
        <v>169</v>
      </c>
      <c r="H759" s="234">
        <v>308.19999999999999</v>
      </c>
      <c r="I759" s="235"/>
      <c r="J759" s="236">
        <f>ROUND(I759*H759,2)</f>
        <v>0</v>
      </c>
      <c r="K759" s="232" t="s">
        <v>170</v>
      </c>
      <c r="L759" s="47"/>
      <c r="M759" s="237" t="s">
        <v>35</v>
      </c>
      <c r="N759" s="238" t="s">
        <v>51</v>
      </c>
      <c r="O759" s="87"/>
      <c r="P759" s="239">
        <f>O759*H759</f>
        <v>0</v>
      </c>
      <c r="Q759" s="239">
        <v>6.9999999999999994E-05</v>
      </c>
      <c r="R759" s="239">
        <f>Q759*H759</f>
        <v>0.021573999999999996</v>
      </c>
      <c r="S759" s="239">
        <v>0</v>
      </c>
      <c r="T759" s="240">
        <f>S759*H759</f>
        <v>0</v>
      </c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R759" s="241" t="s">
        <v>275</v>
      </c>
      <c r="AT759" s="241" t="s">
        <v>166</v>
      </c>
      <c r="AU759" s="241" t="s">
        <v>88</v>
      </c>
      <c r="AY759" s="19" t="s">
        <v>163</v>
      </c>
      <c r="BE759" s="242">
        <f>IF(N759="základní",J759,0)</f>
        <v>0</v>
      </c>
      <c r="BF759" s="242">
        <f>IF(N759="snížená",J759,0)</f>
        <v>0</v>
      </c>
      <c r="BG759" s="242">
        <f>IF(N759="zákl. přenesená",J759,0)</f>
        <v>0</v>
      </c>
      <c r="BH759" s="242">
        <f>IF(N759="sníž. přenesená",J759,0)</f>
        <v>0</v>
      </c>
      <c r="BI759" s="242">
        <f>IF(N759="nulová",J759,0)</f>
        <v>0</v>
      </c>
      <c r="BJ759" s="19" t="s">
        <v>23</v>
      </c>
      <c r="BK759" s="242">
        <f>ROUND(I759*H759,2)</f>
        <v>0</v>
      </c>
      <c r="BL759" s="19" t="s">
        <v>275</v>
      </c>
      <c r="BM759" s="241" t="s">
        <v>974</v>
      </c>
    </row>
    <row r="760" s="13" customFormat="1">
      <c r="A760" s="13"/>
      <c r="B760" s="243"/>
      <c r="C760" s="244"/>
      <c r="D760" s="245" t="s">
        <v>173</v>
      </c>
      <c r="E760" s="246" t="s">
        <v>35</v>
      </c>
      <c r="F760" s="247" t="s">
        <v>969</v>
      </c>
      <c r="G760" s="244"/>
      <c r="H760" s="246" t="s">
        <v>35</v>
      </c>
      <c r="I760" s="248"/>
      <c r="J760" s="244"/>
      <c r="K760" s="244"/>
      <c r="L760" s="249"/>
      <c r="M760" s="250"/>
      <c r="N760" s="251"/>
      <c r="O760" s="251"/>
      <c r="P760" s="251"/>
      <c r="Q760" s="251"/>
      <c r="R760" s="251"/>
      <c r="S760" s="251"/>
      <c r="T760" s="252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3" t="s">
        <v>173</v>
      </c>
      <c r="AU760" s="253" t="s">
        <v>88</v>
      </c>
      <c r="AV760" s="13" t="s">
        <v>23</v>
      </c>
      <c r="AW760" s="13" t="s">
        <v>175</v>
      </c>
      <c r="AX760" s="13" t="s">
        <v>80</v>
      </c>
      <c r="AY760" s="253" t="s">
        <v>163</v>
      </c>
    </row>
    <row r="761" s="14" customFormat="1">
      <c r="A761" s="14"/>
      <c r="B761" s="254"/>
      <c r="C761" s="255"/>
      <c r="D761" s="245" t="s">
        <v>173</v>
      </c>
      <c r="E761" s="256" t="s">
        <v>35</v>
      </c>
      <c r="F761" s="257" t="s">
        <v>970</v>
      </c>
      <c r="G761" s="255"/>
      <c r="H761" s="258">
        <v>308.19999999999999</v>
      </c>
      <c r="I761" s="259"/>
      <c r="J761" s="255"/>
      <c r="K761" s="255"/>
      <c r="L761" s="260"/>
      <c r="M761" s="261"/>
      <c r="N761" s="262"/>
      <c r="O761" s="262"/>
      <c r="P761" s="262"/>
      <c r="Q761" s="262"/>
      <c r="R761" s="262"/>
      <c r="S761" s="262"/>
      <c r="T761" s="263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64" t="s">
        <v>173</v>
      </c>
      <c r="AU761" s="264" t="s">
        <v>88</v>
      </c>
      <c r="AV761" s="14" t="s">
        <v>88</v>
      </c>
      <c r="AW761" s="14" t="s">
        <v>175</v>
      </c>
      <c r="AX761" s="14" t="s">
        <v>23</v>
      </c>
      <c r="AY761" s="264" t="s">
        <v>163</v>
      </c>
    </row>
    <row r="762" s="2" customFormat="1" ht="24" customHeight="1">
      <c r="A762" s="41"/>
      <c r="B762" s="42"/>
      <c r="C762" s="230" t="s">
        <v>975</v>
      </c>
      <c r="D762" s="230" t="s">
        <v>166</v>
      </c>
      <c r="E762" s="231" t="s">
        <v>976</v>
      </c>
      <c r="F762" s="232" t="s">
        <v>977</v>
      </c>
      <c r="G762" s="233" t="s">
        <v>169</v>
      </c>
      <c r="H762" s="234">
        <v>308.19999999999999</v>
      </c>
      <c r="I762" s="235"/>
      <c r="J762" s="236">
        <f>ROUND(I762*H762,2)</f>
        <v>0</v>
      </c>
      <c r="K762" s="232" t="s">
        <v>170</v>
      </c>
      <c r="L762" s="47"/>
      <c r="M762" s="237" t="s">
        <v>35</v>
      </c>
      <c r="N762" s="238" t="s">
        <v>51</v>
      </c>
      <c r="O762" s="87"/>
      <c r="P762" s="239">
        <f>O762*H762</f>
        <v>0</v>
      </c>
      <c r="Q762" s="239">
        <v>0.0044999999999999997</v>
      </c>
      <c r="R762" s="239">
        <f>Q762*H762</f>
        <v>1.3868999999999998</v>
      </c>
      <c r="S762" s="239">
        <v>0</v>
      </c>
      <c r="T762" s="240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41" t="s">
        <v>275</v>
      </c>
      <c r="AT762" s="241" t="s">
        <v>166</v>
      </c>
      <c r="AU762" s="241" t="s">
        <v>88</v>
      </c>
      <c r="AY762" s="19" t="s">
        <v>163</v>
      </c>
      <c r="BE762" s="242">
        <f>IF(N762="základní",J762,0)</f>
        <v>0</v>
      </c>
      <c r="BF762" s="242">
        <f>IF(N762="snížená",J762,0)</f>
        <v>0</v>
      </c>
      <c r="BG762" s="242">
        <f>IF(N762="zákl. přenesená",J762,0)</f>
        <v>0</v>
      </c>
      <c r="BH762" s="242">
        <f>IF(N762="sníž. přenesená",J762,0)</f>
        <v>0</v>
      </c>
      <c r="BI762" s="242">
        <f>IF(N762="nulová",J762,0)</f>
        <v>0</v>
      </c>
      <c r="BJ762" s="19" t="s">
        <v>23</v>
      </c>
      <c r="BK762" s="242">
        <f>ROUND(I762*H762,2)</f>
        <v>0</v>
      </c>
      <c r="BL762" s="19" t="s">
        <v>275</v>
      </c>
      <c r="BM762" s="241" t="s">
        <v>978</v>
      </c>
    </row>
    <row r="763" s="13" customFormat="1">
      <c r="A763" s="13"/>
      <c r="B763" s="243"/>
      <c r="C763" s="244"/>
      <c r="D763" s="245" t="s">
        <v>173</v>
      </c>
      <c r="E763" s="246" t="s">
        <v>35</v>
      </c>
      <c r="F763" s="247" t="s">
        <v>969</v>
      </c>
      <c r="G763" s="244"/>
      <c r="H763" s="246" t="s">
        <v>35</v>
      </c>
      <c r="I763" s="248"/>
      <c r="J763" s="244"/>
      <c r="K763" s="244"/>
      <c r="L763" s="249"/>
      <c r="M763" s="250"/>
      <c r="N763" s="251"/>
      <c r="O763" s="251"/>
      <c r="P763" s="251"/>
      <c r="Q763" s="251"/>
      <c r="R763" s="251"/>
      <c r="S763" s="251"/>
      <c r="T763" s="252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53" t="s">
        <v>173</v>
      </c>
      <c r="AU763" s="253" t="s">
        <v>88</v>
      </c>
      <c r="AV763" s="13" t="s">
        <v>23</v>
      </c>
      <c r="AW763" s="13" t="s">
        <v>175</v>
      </c>
      <c r="AX763" s="13" t="s">
        <v>80</v>
      </c>
      <c r="AY763" s="253" t="s">
        <v>163</v>
      </c>
    </row>
    <row r="764" s="14" customFormat="1">
      <c r="A764" s="14"/>
      <c r="B764" s="254"/>
      <c r="C764" s="255"/>
      <c r="D764" s="245" t="s">
        <v>173</v>
      </c>
      <c r="E764" s="256" t="s">
        <v>35</v>
      </c>
      <c r="F764" s="257" t="s">
        <v>970</v>
      </c>
      <c r="G764" s="255"/>
      <c r="H764" s="258">
        <v>308.19999999999999</v>
      </c>
      <c r="I764" s="259"/>
      <c r="J764" s="255"/>
      <c r="K764" s="255"/>
      <c r="L764" s="260"/>
      <c r="M764" s="261"/>
      <c r="N764" s="262"/>
      <c r="O764" s="262"/>
      <c r="P764" s="262"/>
      <c r="Q764" s="262"/>
      <c r="R764" s="262"/>
      <c r="S764" s="262"/>
      <c r="T764" s="263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64" t="s">
        <v>173</v>
      </c>
      <c r="AU764" s="264" t="s">
        <v>88</v>
      </c>
      <c r="AV764" s="14" t="s">
        <v>88</v>
      </c>
      <c r="AW764" s="14" t="s">
        <v>175</v>
      </c>
      <c r="AX764" s="14" t="s">
        <v>23</v>
      </c>
      <c r="AY764" s="264" t="s">
        <v>163</v>
      </c>
    </row>
    <row r="765" s="2" customFormat="1" ht="24" customHeight="1">
      <c r="A765" s="41"/>
      <c r="B765" s="42"/>
      <c r="C765" s="230" t="s">
        <v>979</v>
      </c>
      <c r="D765" s="230" t="s">
        <v>166</v>
      </c>
      <c r="E765" s="231" t="s">
        <v>980</v>
      </c>
      <c r="F765" s="232" t="s">
        <v>981</v>
      </c>
      <c r="G765" s="233" t="s">
        <v>169</v>
      </c>
      <c r="H765" s="234">
        <v>308.19999999999999</v>
      </c>
      <c r="I765" s="235"/>
      <c r="J765" s="236">
        <f>ROUND(I765*H765,2)</f>
        <v>0</v>
      </c>
      <c r="K765" s="232" t="s">
        <v>170</v>
      </c>
      <c r="L765" s="47"/>
      <c r="M765" s="237" t="s">
        <v>35</v>
      </c>
      <c r="N765" s="238" t="s">
        <v>51</v>
      </c>
      <c r="O765" s="87"/>
      <c r="P765" s="239">
        <f>O765*H765</f>
        <v>0</v>
      </c>
      <c r="Q765" s="239">
        <v>0.00029999999999999997</v>
      </c>
      <c r="R765" s="239">
        <f>Q765*H765</f>
        <v>0.092459999999999987</v>
      </c>
      <c r="S765" s="239">
        <v>0</v>
      </c>
      <c r="T765" s="240">
        <f>S765*H765</f>
        <v>0</v>
      </c>
      <c r="U765" s="41"/>
      <c r="V765" s="41"/>
      <c r="W765" s="41"/>
      <c r="X765" s="41"/>
      <c r="Y765" s="41"/>
      <c r="Z765" s="41"/>
      <c r="AA765" s="41"/>
      <c r="AB765" s="41"/>
      <c r="AC765" s="41"/>
      <c r="AD765" s="41"/>
      <c r="AE765" s="41"/>
      <c r="AR765" s="241" t="s">
        <v>275</v>
      </c>
      <c r="AT765" s="241" t="s">
        <v>166</v>
      </c>
      <c r="AU765" s="241" t="s">
        <v>88</v>
      </c>
      <c r="AY765" s="19" t="s">
        <v>163</v>
      </c>
      <c r="BE765" s="242">
        <f>IF(N765="základní",J765,0)</f>
        <v>0</v>
      </c>
      <c r="BF765" s="242">
        <f>IF(N765="snížená",J765,0)</f>
        <v>0</v>
      </c>
      <c r="BG765" s="242">
        <f>IF(N765="zákl. přenesená",J765,0)</f>
        <v>0</v>
      </c>
      <c r="BH765" s="242">
        <f>IF(N765="sníž. přenesená",J765,0)</f>
        <v>0</v>
      </c>
      <c r="BI765" s="242">
        <f>IF(N765="nulová",J765,0)</f>
        <v>0</v>
      </c>
      <c r="BJ765" s="19" t="s">
        <v>23</v>
      </c>
      <c r="BK765" s="242">
        <f>ROUND(I765*H765,2)</f>
        <v>0</v>
      </c>
      <c r="BL765" s="19" t="s">
        <v>275</v>
      </c>
      <c r="BM765" s="241" t="s">
        <v>982</v>
      </c>
    </row>
    <row r="766" s="13" customFormat="1">
      <c r="A766" s="13"/>
      <c r="B766" s="243"/>
      <c r="C766" s="244"/>
      <c r="D766" s="245" t="s">
        <v>173</v>
      </c>
      <c r="E766" s="246" t="s">
        <v>35</v>
      </c>
      <c r="F766" s="247" t="s">
        <v>969</v>
      </c>
      <c r="G766" s="244"/>
      <c r="H766" s="246" t="s">
        <v>35</v>
      </c>
      <c r="I766" s="248"/>
      <c r="J766" s="244"/>
      <c r="K766" s="244"/>
      <c r="L766" s="249"/>
      <c r="M766" s="250"/>
      <c r="N766" s="251"/>
      <c r="O766" s="251"/>
      <c r="P766" s="251"/>
      <c r="Q766" s="251"/>
      <c r="R766" s="251"/>
      <c r="S766" s="251"/>
      <c r="T766" s="252"/>
      <c r="U766" s="13"/>
      <c r="V766" s="13"/>
      <c r="W766" s="13"/>
      <c r="X766" s="13"/>
      <c r="Y766" s="13"/>
      <c r="Z766" s="13"/>
      <c r="AA766" s="13"/>
      <c r="AB766" s="13"/>
      <c r="AC766" s="13"/>
      <c r="AD766" s="13"/>
      <c r="AE766" s="13"/>
      <c r="AT766" s="253" t="s">
        <v>173</v>
      </c>
      <c r="AU766" s="253" t="s">
        <v>88</v>
      </c>
      <c r="AV766" s="13" t="s">
        <v>23</v>
      </c>
      <c r="AW766" s="13" t="s">
        <v>175</v>
      </c>
      <c r="AX766" s="13" t="s">
        <v>80</v>
      </c>
      <c r="AY766" s="253" t="s">
        <v>163</v>
      </c>
    </row>
    <row r="767" s="14" customFormat="1">
      <c r="A767" s="14"/>
      <c r="B767" s="254"/>
      <c r="C767" s="255"/>
      <c r="D767" s="245" t="s">
        <v>173</v>
      </c>
      <c r="E767" s="256" t="s">
        <v>35</v>
      </c>
      <c r="F767" s="257" t="s">
        <v>970</v>
      </c>
      <c r="G767" s="255"/>
      <c r="H767" s="258">
        <v>308.19999999999999</v>
      </c>
      <c r="I767" s="259"/>
      <c r="J767" s="255"/>
      <c r="K767" s="255"/>
      <c r="L767" s="260"/>
      <c r="M767" s="261"/>
      <c r="N767" s="262"/>
      <c r="O767" s="262"/>
      <c r="P767" s="262"/>
      <c r="Q767" s="262"/>
      <c r="R767" s="262"/>
      <c r="S767" s="262"/>
      <c r="T767" s="263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4" t="s">
        <v>173</v>
      </c>
      <c r="AU767" s="264" t="s">
        <v>88</v>
      </c>
      <c r="AV767" s="14" t="s">
        <v>88</v>
      </c>
      <c r="AW767" s="14" t="s">
        <v>175</v>
      </c>
      <c r="AX767" s="14" t="s">
        <v>23</v>
      </c>
      <c r="AY767" s="264" t="s">
        <v>163</v>
      </c>
    </row>
    <row r="768" s="2" customFormat="1" ht="36" customHeight="1">
      <c r="A768" s="41"/>
      <c r="B768" s="42"/>
      <c r="C768" s="276" t="s">
        <v>983</v>
      </c>
      <c r="D768" s="276" t="s">
        <v>195</v>
      </c>
      <c r="E768" s="277" t="s">
        <v>984</v>
      </c>
      <c r="F768" s="278" t="s">
        <v>985</v>
      </c>
      <c r="G768" s="279" t="s">
        <v>169</v>
      </c>
      <c r="H768" s="280">
        <v>339.01999999999998</v>
      </c>
      <c r="I768" s="281"/>
      <c r="J768" s="282">
        <f>ROUND(I768*H768,2)</f>
        <v>0</v>
      </c>
      <c r="K768" s="278" t="s">
        <v>170</v>
      </c>
      <c r="L768" s="283"/>
      <c r="M768" s="284" t="s">
        <v>35</v>
      </c>
      <c r="N768" s="285" t="s">
        <v>51</v>
      </c>
      <c r="O768" s="87"/>
      <c r="P768" s="239">
        <f>O768*H768</f>
        <v>0</v>
      </c>
      <c r="Q768" s="239">
        <v>0.0028700000000000002</v>
      </c>
      <c r="R768" s="239">
        <f>Q768*H768</f>
        <v>0.97298739999999995</v>
      </c>
      <c r="S768" s="239">
        <v>0</v>
      </c>
      <c r="T768" s="240">
        <f>S768*H768</f>
        <v>0</v>
      </c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R768" s="241" t="s">
        <v>363</v>
      </c>
      <c r="AT768" s="241" t="s">
        <v>195</v>
      </c>
      <c r="AU768" s="241" t="s">
        <v>88</v>
      </c>
      <c r="AY768" s="19" t="s">
        <v>163</v>
      </c>
      <c r="BE768" s="242">
        <f>IF(N768="základní",J768,0)</f>
        <v>0</v>
      </c>
      <c r="BF768" s="242">
        <f>IF(N768="snížená",J768,0)</f>
        <v>0</v>
      </c>
      <c r="BG768" s="242">
        <f>IF(N768="zákl. přenesená",J768,0)</f>
        <v>0</v>
      </c>
      <c r="BH768" s="242">
        <f>IF(N768="sníž. přenesená",J768,0)</f>
        <v>0</v>
      </c>
      <c r="BI768" s="242">
        <f>IF(N768="nulová",J768,0)</f>
        <v>0</v>
      </c>
      <c r="BJ768" s="19" t="s">
        <v>23</v>
      </c>
      <c r="BK768" s="242">
        <f>ROUND(I768*H768,2)</f>
        <v>0</v>
      </c>
      <c r="BL768" s="19" t="s">
        <v>275</v>
      </c>
      <c r="BM768" s="241" t="s">
        <v>986</v>
      </c>
    </row>
    <row r="769" s="13" customFormat="1">
      <c r="A769" s="13"/>
      <c r="B769" s="243"/>
      <c r="C769" s="244"/>
      <c r="D769" s="245" t="s">
        <v>173</v>
      </c>
      <c r="E769" s="246" t="s">
        <v>35</v>
      </c>
      <c r="F769" s="247" t="s">
        <v>969</v>
      </c>
      <c r="G769" s="244"/>
      <c r="H769" s="246" t="s">
        <v>35</v>
      </c>
      <c r="I769" s="248"/>
      <c r="J769" s="244"/>
      <c r="K769" s="244"/>
      <c r="L769" s="249"/>
      <c r="M769" s="250"/>
      <c r="N769" s="251"/>
      <c r="O769" s="251"/>
      <c r="P769" s="251"/>
      <c r="Q769" s="251"/>
      <c r="R769" s="251"/>
      <c r="S769" s="251"/>
      <c r="T769" s="252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53" t="s">
        <v>173</v>
      </c>
      <c r="AU769" s="253" t="s">
        <v>88</v>
      </c>
      <c r="AV769" s="13" t="s">
        <v>23</v>
      </c>
      <c r="AW769" s="13" t="s">
        <v>175</v>
      </c>
      <c r="AX769" s="13" t="s">
        <v>80</v>
      </c>
      <c r="AY769" s="253" t="s">
        <v>163</v>
      </c>
    </row>
    <row r="770" s="14" customFormat="1">
      <c r="A770" s="14"/>
      <c r="B770" s="254"/>
      <c r="C770" s="255"/>
      <c r="D770" s="245" t="s">
        <v>173</v>
      </c>
      <c r="E770" s="256" t="s">
        <v>35</v>
      </c>
      <c r="F770" s="257" t="s">
        <v>970</v>
      </c>
      <c r="G770" s="255"/>
      <c r="H770" s="258">
        <v>308.19999999999999</v>
      </c>
      <c r="I770" s="259"/>
      <c r="J770" s="255"/>
      <c r="K770" s="255"/>
      <c r="L770" s="260"/>
      <c r="M770" s="261"/>
      <c r="N770" s="262"/>
      <c r="O770" s="262"/>
      <c r="P770" s="262"/>
      <c r="Q770" s="262"/>
      <c r="R770" s="262"/>
      <c r="S770" s="262"/>
      <c r="T770" s="263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64" t="s">
        <v>173</v>
      </c>
      <c r="AU770" s="264" t="s">
        <v>88</v>
      </c>
      <c r="AV770" s="14" t="s">
        <v>88</v>
      </c>
      <c r="AW770" s="14" t="s">
        <v>175</v>
      </c>
      <c r="AX770" s="14" t="s">
        <v>23</v>
      </c>
      <c r="AY770" s="264" t="s">
        <v>163</v>
      </c>
    </row>
    <row r="771" s="14" customFormat="1">
      <c r="A771" s="14"/>
      <c r="B771" s="254"/>
      <c r="C771" s="255"/>
      <c r="D771" s="245" t="s">
        <v>173</v>
      </c>
      <c r="E771" s="255"/>
      <c r="F771" s="257" t="s">
        <v>987</v>
      </c>
      <c r="G771" s="255"/>
      <c r="H771" s="258">
        <v>339.01999999999998</v>
      </c>
      <c r="I771" s="259"/>
      <c r="J771" s="255"/>
      <c r="K771" s="255"/>
      <c r="L771" s="260"/>
      <c r="M771" s="261"/>
      <c r="N771" s="262"/>
      <c r="O771" s="262"/>
      <c r="P771" s="262"/>
      <c r="Q771" s="262"/>
      <c r="R771" s="262"/>
      <c r="S771" s="262"/>
      <c r="T771" s="263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4" t="s">
        <v>173</v>
      </c>
      <c r="AU771" s="264" t="s">
        <v>88</v>
      </c>
      <c r="AV771" s="14" t="s">
        <v>88</v>
      </c>
      <c r="AW771" s="14" t="s">
        <v>4</v>
      </c>
      <c r="AX771" s="14" t="s">
        <v>23</v>
      </c>
      <c r="AY771" s="264" t="s">
        <v>163</v>
      </c>
    </row>
    <row r="772" s="2" customFormat="1" ht="24" customHeight="1">
      <c r="A772" s="41"/>
      <c r="B772" s="42"/>
      <c r="C772" s="230" t="s">
        <v>988</v>
      </c>
      <c r="D772" s="230" t="s">
        <v>166</v>
      </c>
      <c r="E772" s="231" t="s">
        <v>989</v>
      </c>
      <c r="F772" s="232" t="s">
        <v>990</v>
      </c>
      <c r="G772" s="233" t="s">
        <v>264</v>
      </c>
      <c r="H772" s="234">
        <v>205.46700000000001</v>
      </c>
      <c r="I772" s="235"/>
      <c r="J772" s="236">
        <f>ROUND(I772*H772,2)</f>
        <v>0</v>
      </c>
      <c r="K772" s="232" t="s">
        <v>170</v>
      </c>
      <c r="L772" s="47"/>
      <c r="M772" s="237" t="s">
        <v>35</v>
      </c>
      <c r="N772" s="238" t="s">
        <v>51</v>
      </c>
      <c r="O772" s="87"/>
      <c r="P772" s="239">
        <f>O772*H772</f>
        <v>0</v>
      </c>
      <c r="Q772" s="239">
        <v>0</v>
      </c>
      <c r="R772" s="239">
        <f>Q772*H772</f>
        <v>0</v>
      </c>
      <c r="S772" s="239">
        <v>0</v>
      </c>
      <c r="T772" s="240">
        <f>S772*H772</f>
        <v>0</v>
      </c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R772" s="241" t="s">
        <v>275</v>
      </c>
      <c r="AT772" s="241" t="s">
        <v>166</v>
      </c>
      <c r="AU772" s="241" t="s">
        <v>88</v>
      </c>
      <c r="AY772" s="19" t="s">
        <v>163</v>
      </c>
      <c r="BE772" s="242">
        <f>IF(N772="základní",J772,0)</f>
        <v>0</v>
      </c>
      <c r="BF772" s="242">
        <f>IF(N772="snížená",J772,0)</f>
        <v>0</v>
      </c>
      <c r="BG772" s="242">
        <f>IF(N772="zákl. přenesená",J772,0)</f>
        <v>0</v>
      </c>
      <c r="BH772" s="242">
        <f>IF(N772="sníž. přenesená",J772,0)</f>
        <v>0</v>
      </c>
      <c r="BI772" s="242">
        <f>IF(N772="nulová",J772,0)</f>
        <v>0</v>
      </c>
      <c r="BJ772" s="19" t="s">
        <v>23</v>
      </c>
      <c r="BK772" s="242">
        <f>ROUND(I772*H772,2)</f>
        <v>0</v>
      </c>
      <c r="BL772" s="19" t="s">
        <v>275</v>
      </c>
      <c r="BM772" s="241" t="s">
        <v>991</v>
      </c>
    </row>
    <row r="773" s="13" customFormat="1">
      <c r="A773" s="13"/>
      <c r="B773" s="243"/>
      <c r="C773" s="244"/>
      <c r="D773" s="245" t="s">
        <v>173</v>
      </c>
      <c r="E773" s="246" t="s">
        <v>35</v>
      </c>
      <c r="F773" s="247" t="s">
        <v>969</v>
      </c>
      <c r="G773" s="244"/>
      <c r="H773" s="246" t="s">
        <v>35</v>
      </c>
      <c r="I773" s="248"/>
      <c r="J773" s="244"/>
      <c r="K773" s="244"/>
      <c r="L773" s="249"/>
      <c r="M773" s="250"/>
      <c r="N773" s="251"/>
      <c r="O773" s="251"/>
      <c r="P773" s="251"/>
      <c r="Q773" s="251"/>
      <c r="R773" s="251"/>
      <c r="S773" s="251"/>
      <c r="T773" s="252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53" t="s">
        <v>173</v>
      </c>
      <c r="AU773" s="253" t="s">
        <v>88</v>
      </c>
      <c r="AV773" s="13" t="s">
        <v>23</v>
      </c>
      <c r="AW773" s="13" t="s">
        <v>175</v>
      </c>
      <c r="AX773" s="13" t="s">
        <v>80</v>
      </c>
      <c r="AY773" s="253" t="s">
        <v>163</v>
      </c>
    </row>
    <row r="774" s="14" customFormat="1">
      <c r="A774" s="14"/>
      <c r="B774" s="254"/>
      <c r="C774" s="255"/>
      <c r="D774" s="245" t="s">
        <v>173</v>
      </c>
      <c r="E774" s="256" t="s">
        <v>35</v>
      </c>
      <c r="F774" s="257" t="s">
        <v>992</v>
      </c>
      <c r="G774" s="255"/>
      <c r="H774" s="258">
        <v>205.46666666666701</v>
      </c>
      <c r="I774" s="259"/>
      <c r="J774" s="255"/>
      <c r="K774" s="255"/>
      <c r="L774" s="260"/>
      <c r="M774" s="261"/>
      <c r="N774" s="262"/>
      <c r="O774" s="262"/>
      <c r="P774" s="262"/>
      <c r="Q774" s="262"/>
      <c r="R774" s="262"/>
      <c r="S774" s="262"/>
      <c r="T774" s="263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4" t="s">
        <v>173</v>
      </c>
      <c r="AU774" s="264" t="s">
        <v>88</v>
      </c>
      <c r="AV774" s="14" t="s">
        <v>88</v>
      </c>
      <c r="AW774" s="14" t="s">
        <v>175</v>
      </c>
      <c r="AX774" s="14" t="s">
        <v>80</v>
      </c>
      <c r="AY774" s="264" t="s">
        <v>163</v>
      </c>
    </row>
    <row r="775" s="15" customFormat="1">
      <c r="A775" s="15"/>
      <c r="B775" s="265"/>
      <c r="C775" s="266"/>
      <c r="D775" s="245" t="s">
        <v>173</v>
      </c>
      <c r="E775" s="267" t="s">
        <v>35</v>
      </c>
      <c r="F775" s="268" t="s">
        <v>183</v>
      </c>
      <c r="G775" s="266"/>
      <c r="H775" s="269">
        <v>205.46666666666701</v>
      </c>
      <c r="I775" s="270"/>
      <c r="J775" s="266"/>
      <c r="K775" s="266"/>
      <c r="L775" s="271"/>
      <c r="M775" s="272"/>
      <c r="N775" s="273"/>
      <c r="O775" s="273"/>
      <c r="P775" s="273"/>
      <c r="Q775" s="273"/>
      <c r="R775" s="273"/>
      <c r="S775" s="273"/>
      <c r="T775" s="274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75" t="s">
        <v>173</v>
      </c>
      <c r="AU775" s="275" t="s">
        <v>88</v>
      </c>
      <c r="AV775" s="15" t="s">
        <v>171</v>
      </c>
      <c r="AW775" s="15" t="s">
        <v>175</v>
      </c>
      <c r="AX775" s="15" t="s">
        <v>23</v>
      </c>
      <c r="AY775" s="275" t="s">
        <v>163</v>
      </c>
    </row>
    <row r="776" s="2" customFormat="1" ht="16.5" customHeight="1">
      <c r="A776" s="41"/>
      <c r="B776" s="42"/>
      <c r="C776" s="230" t="s">
        <v>993</v>
      </c>
      <c r="D776" s="230" t="s">
        <v>166</v>
      </c>
      <c r="E776" s="231" t="s">
        <v>994</v>
      </c>
      <c r="F776" s="232" t="s">
        <v>995</v>
      </c>
      <c r="G776" s="233" t="s">
        <v>264</v>
      </c>
      <c r="H776" s="234">
        <v>156.97999999999999</v>
      </c>
      <c r="I776" s="235"/>
      <c r="J776" s="236">
        <f>ROUND(I776*H776,2)</f>
        <v>0</v>
      </c>
      <c r="K776" s="232" t="s">
        <v>170</v>
      </c>
      <c r="L776" s="47"/>
      <c r="M776" s="237" t="s">
        <v>35</v>
      </c>
      <c r="N776" s="238" t="s">
        <v>51</v>
      </c>
      <c r="O776" s="87"/>
      <c r="P776" s="239">
        <f>O776*H776</f>
        <v>0</v>
      </c>
      <c r="Q776" s="239">
        <v>1.0000000000000001E-05</v>
      </c>
      <c r="R776" s="239">
        <f>Q776*H776</f>
        <v>0.0015698000000000001</v>
      </c>
      <c r="S776" s="239">
        <v>0</v>
      </c>
      <c r="T776" s="240">
        <f>S776*H776</f>
        <v>0</v>
      </c>
      <c r="U776" s="41"/>
      <c r="V776" s="41"/>
      <c r="W776" s="41"/>
      <c r="X776" s="41"/>
      <c r="Y776" s="41"/>
      <c r="Z776" s="41"/>
      <c r="AA776" s="41"/>
      <c r="AB776" s="41"/>
      <c r="AC776" s="41"/>
      <c r="AD776" s="41"/>
      <c r="AE776" s="41"/>
      <c r="AR776" s="241" t="s">
        <v>275</v>
      </c>
      <c r="AT776" s="241" t="s">
        <v>166</v>
      </c>
      <c r="AU776" s="241" t="s">
        <v>88</v>
      </c>
      <c r="AY776" s="19" t="s">
        <v>163</v>
      </c>
      <c r="BE776" s="242">
        <f>IF(N776="základní",J776,0)</f>
        <v>0</v>
      </c>
      <c r="BF776" s="242">
        <f>IF(N776="snížená",J776,0)</f>
        <v>0</v>
      </c>
      <c r="BG776" s="242">
        <f>IF(N776="zákl. přenesená",J776,0)</f>
        <v>0</v>
      </c>
      <c r="BH776" s="242">
        <f>IF(N776="sníž. přenesená",J776,0)</f>
        <v>0</v>
      </c>
      <c r="BI776" s="242">
        <f>IF(N776="nulová",J776,0)</f>
        <v>0</v>
      </c>
      <c r="BJ776" s="19" t="s">
        <v>23</v>
      </c>
      <c r="BK776" s="242">
        <f>ROUND(I776*H776,2)</f>
        <v>0</v>
      </c>
      <c r="BL776" s="19" t="s">
        <v>275</v>
      </c>
      <c r="BM776" s="241" t="s">
        <v>996</v>
      </c>
    </row>
    <row r="777" s="13" customFormat="1">
      <c r="A777" s="13"/>
      <c r="B777" s="243"/>
      <c r="C777" s="244"/>
      <c r="D777" s="245" t="s">
        <v>173</v>
      </c>
      <c r="E777" s="246" t="s">
        <v>35</v>
      </c>
      <c r="F777" s="247" t="s">
        <v>425</v>
      </c>
      <c r="G777" s="244"/>
      <c r="H777" s="246" t="s">
        <v>35</v>
      </c>
      <c r="I777" s="248"/>
      <c r="J777" s="244"/>
      <c r="K777" s="244"/>
      <c r="L777" s="249"/>
      <c r="M777" s="250"/>
      <c r="N777" s="251"/>
      <c r="O777" s="251"/>
      <c r="P777" s="251"/>
      <c r="Q777" s="251"/>
      <c r="R777" s="251"/>
      <c r="S777" s="251"/>
      <c r="T777" s="252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53" t="s">
        <v>173</v>
      </c>
      <c r="AU777" s="253" t="s">
        <v>88</v>
      </c>
      <c r="AV777" s="13" t="s">
        <v>23</v>
      </c>
      <c r="AW777" s="13" t="s">
        <v>175</v>
      </c>
      <c r="AX777" s="13" t="s">
        <v>80</v>
      </c>
      <c r="AY777" s="253" t="s">
        <v>163</v>
      </c>
    </row>
    <row r="778" s="13" customFormat="1">
      <c r="A778" s="13"/>
      <c r="B778" s="243"/>
      <c r="C778" s="244"/>
      <c r="D778" s="245" t="s">
        <v>173</v>
      </c>
      <c r="E778" s="246" t="s">
        <v>35</v>
      </c>
      <c r="F778" s="247" t="s">
        <v>426</v>
      </c>
      <c r="G778" s="244"/>
      <c r="H778" s="246" t="s">
        <v>35</v>
      </c>
      <c r="I778" s="248"/>
      <c r="J778" s="244"/>
      <c r="K778" s="244"/>
      <c r="L778" s="249"/>
      <c r="M778" s="250"/>
      <c r="N778" s="251"/>
      <c r="O778" s="251"/>
      <c r="P778" s="251"/>
      <c r="Q778" s="251"/>
      <c r="R778" s="251"/>
      <c r="S778" s="251"/>
      <c r="T778" s="252"/>
      <c r="U778" s="13"/>
      <c r="V778" s="13"/>
      <c r="W778" s="13"/>
      <c r="X778" s="13"/>
      <c r="Y778" s="13"/>
      <c r="Z778" s="13"/>
      <c r="AA778" s="13"/>
      <c r="AB778" s="13"/>
      <c r="AC778" s="13"/>
      <c r="AD778" s="13"/>
      <c r="AE778" s="13"/>
      <c r="AT778" s="253" t="s">
        <v>173</v>
      </c>
      <c r="AU778" s="253" t="s">
        <v>88</v>
      </c>
      <c r="AV778" s="13" t="s">
        <v>23</v>
      </c>
      <c r="AW778" s="13" t="s">
        <v>175</v>
      </c>
      <c r="AX778" s="13" t="s">
        <v>80</v>
      </c>
      <c r="AY778" s="253" t="s">
        <v>163</v>
      </c>
    </row>
    <row r="779" s="14" customFormat="1">
      <c r="A779" s="14"/>
      <c r="B779" s="254"/>
      <c r="C779" s="255"/>
      <c r="D779" s="245" t="s">
        <v>173</v>
      </c>
      <c r="E779" s="256" t="s">
        <v>35</v>
      </c>
      <c r="F779" s="257" t="s">
        <v>997</v>
      </c>
      <c r="G779" s="255"/>
      <c r="H779" s="258">
        <v>12.140000000000001</v>
      </c>
      <c r="I779" s="259"/>
      <c r="J779" s="255"/>
      <c r="K779" s="255"/>
      <c r="L779" s="260"/>
      <c r="M779" s="261"/>
      <c r="N779" s="262"/>
      <c r="O779" s="262"/>
      <c r="P779" s="262"/>
      <c r="Q779" s="262"/>
      <c r="R779" s="262"/>
      <c r="S779" s="262"/>
      <c r="T779" s="263"/>
      <c r="U779" s="14"/>
      <c r="V779" s="14"/>
      <c r="W779" s="14"/>
      <c r="X779" s="14"/>
      <c r="Y779" s="14"/>
      <c r="Z779" s="14"/>
      <c r="AA779" s="14"/>
      <c r="AB779" s="14"/>
      <c r="AC779" s="14"/>
      <c r="AD779" s="14"/>
      <c r="AE779" s="14"/>
      <c r="AT779" s="264" t="s">
        <v>173</v>
      </c>
      <c r="AU779" s="264" t="s">
        <v>88</v>
      </c>
      <c r="AV779" s="14" t="s">
        <v>88</v>
      </c>
      <c r="AW779" s="14" t="s">
        <v>175</v>
      </c>
      <c r="AX779" s="14" t="s">
        <v>80</v>
      </c>
      <c r="AY779" s="264" t="s">
        <v>163</v>
      </c>
    </row>
    <row r="780" s="13" customFormat="1">
      <c r="A780" s="13"/>
      <c r="B780" s="243"/>
      <c r="C780" s="244"/>
      <c r="D780" s="245" t="s">
        <v>173</v>
      </c>
      <c r="E780" s="246" t="s">
        <v>35</v>
      </c>
      <c r="F780" s="247" t="s">
        <v>428</v>
      </c>
      <c r="G780" s="244"/>
      <c r="H780" s="246" t="s">
        <v>35</v>
      </c>
      <c r="I780" s="248"/>
      <c r="J780" s="244"/>
      <c r="K780" s="244"/>
      <c r="L780" s="249"/>
      <c r="M780" s="250"/>
      <c r="N780" s="251"/>
      <c r="O780" s="251"/>
      <c r="P780" s="251"/>
      <c r="Q780" s="251"/>
      <c r="R780" s="251"/>
      <c r="S780" s="251"/>
      <c r="T780" s="252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3" t="s">
        <v>173</v>
      </c>
      <c r="AU780" s="253" t="s">
        <v>88</v>
      </c>
      <c r="AV780" s="13" t="s">
        <v>23</v>
      </c>
      <c r="AW780" s="13" t="s">
        <v>175</v>
      </c>
      <c r="AX780" s="13" t="s">
        <v>80</v>
      </c>
      <c r="AY780" s="253" t="s">
        <v>163</v>
      </c>
    </row>
    <row r="781" s="14" customFormat="1">
      <c r="A781" s="14"/>
      <c r="B781" s="254"/>
      <c r="C781" s="255"/>
      <c r="D781" s="245" t="s">
        <v>173</v>
      </c>
      <c r="E781" s="256" t="s">
        <v>35</v>
      </c>
      <c r="F781" s="257" t="s">
        <v>998</v>
      </c>
      <c r="G781" s="255"/>
      <c r="H781" s="258">
        <v>25.5</v>
      </c>
      <c r="I781" s="259"/>
      <c r="J781" s="255"/>
      <c r="K781" s="255"/>
      <c r="L781" s="260"/>
      <c r="M781" s="261"/>
      <c r="N781" s="262"/>
      <c r="O781" s="262"/>
      <c r="P781" s="262"/>
      <c r="Q781" s="262"/>
      <c r="R781" s="262"/>
      <c r="S781" s="262"/>
      <c r="T781" s="263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64" t="s">
        <v>173</v>
      </c>
      <c r="AU781" s="264" t="s">
        <v>88</v>
      </c>
      <c r="AV781" s="14" t="s">
        <v>88</v>
      </c>
      <c r="AW781" s="14" t="s">
        <v>175</v>
      </c>
      <c r="AX781" s="14" t="s">
        <v>80</v>
      </c>
      <c r="AY781" s="264" t="s">
        <v>163</v>
      </c>
    </row>
    <row r="782" s="13" customFormat="1">
      <c r="A782" s="13"/>
      <c r="B782" s="243"/>
      <c r="C782" s="244"/>
      <c r="D782" s="245" t="s">
        <v>173</v>
      </c>
      <c r="E782" s="246" t="s">
        <v>35</v>
      </c>
      <c r="F782" s="247" t="s">
        <v>430</v>
      </c>
      <c r="G782" s="244"/>
      <c r="H782" s="246" t="s">
        <v>35</v>
      </c>
      <c r="I782" s="248"/>
      <c r="J782" s="244"/>
      <c r="K782" s="244"/>
      <c r="L782" s="249"/>
      <c r="M782" s="250"/>
      <c r="N782" s="251"/>
      <c r="O782" s="251"/>
      <c r="P782" s="251"/>
      <c r="Q782" s="251"/>
      <c r="R782" s="251"/>
      <c r="S782" s="251"/>
      <c r="T782" s="252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3" t="s">
        <v>173</v>
      </c>
      <c r="AU782" s="253" t="s">
        <v>88</v>
      </c>
      <c r="AV782" s="13" t="s">
        <v>23</v>
      </c>
      <c r="AW782" s="13" t="s">
        <v>175</v>
      </c>
      <c r="AX782" s="13" t="s">
        <v>80</v>
      </c>
      <c r="AY782" s="253" t="s">
        <v>163</v>
      </c>
    </row>
    <row r="783" s="14" customFormat="1">
      <c r="A783" s="14"/>
      <c r="B783" s="254"/>
      <c r="C783" s="255"/>
      <c r="D783" s="245" t="s">
        <v>173</v>
      </c>
      <c r="E783" s="256" t="s">
        <v>35</v>
      </c>
      <c r="F783" s="257" t="s">
        <v>999</v>
      </c>
      <c r="G783" s="255"/>
      <c r="H783" s="258">
        <v>49.759999999999998</v>
      </c>
      <c r="I783" s="259"/>
      <c r="J783" s="255"/>
      <c r="K783" s="255"/>
      <c r="L783" s="260"/>
      <c r="M783" s="261"/>
      <c r="N783" s="262"/>
      <c r="O783" s="262"/>
      <c r="P783" s="262"/>
      <c r="Q783" s="262"/>
      <c r="R783" s="262"/>
      <c r="S783" s="262"/>
      <c r="T783" s="263"/>
      <c r="U783" s="14"/>
      <c r="V783" s="14"/>
      <c r="W783" s="14"/>
      <c r="X783" s="14"/>
      <c r="Y783" s="14"/>
      <c r="Z783" s="14"/>
      <c r="AA783" s="14"/>
      <c r="AB783" s="14"/>
      <c r="AC783" s="14"/>
      <c r="AD783" s="14"/>
      <c r="AE783" s="14"/>
      <c r="AT783" s="264" t="s">
        <v>173</v>
      </c>
      <c r="AU783" s="264" t="s">
        <v>88</v>
      </c>
      <c r="AV783" s="14" t="s">
        <v>88</v>
      </c>
      <c r="AW783" s="14" t="s">
        <v>175</v>
      </c>
      <c r="AX783" s="14" t="s">
        <v>80</v>
      </c>
      <c r="AY783" s="264" t="s">
        <v>163</v>
      </c>
    </row>
    <row r="784" s="13" customFormat="1">
      <c r="A784" s="13"/>
      <c r="B784" s="243"/>
      <c r="C784" s="244"/>
      <c r="D784" s="245" t="s">
        <v>173</v>
      </c>
      <c r="E784" s="246" t="s">
        <v>35</v>
      </c>
      <c r="F784" s="247" t="s">
        <v>432</v>
      </c>
      <c r="G784" s="244"/>
      <c r="H784" s="246" t="s">
        <v>35</v>
      </c>
      <c r="I784" s="248"/>
      <c r="J784" s="244"/>
      <c r="K784" s="244"/>
      <c r="L784" s="249"/>
      <c r="M784" s="250"/>
      <c r="N784" s="251"/>
      <c r="O784" s="251"/>
      <c r="P784" s="251"/>
      <c r="Q784" s="251"/>
      <c r="R784" s="251"/>
      <c r="S784" s="251"/>
      <c r="T784" s="252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3" t="s">
        <v>173</v>
      </c>
      <c r="AU784" s="253" t="s">
        <v>88</v>
      </c>
      <c r="AV784" s="13" t="s">
        <v>23</v>
      </c>
      <c r="AW784" s="13" t="s">
        <v>175</v>
      </c>
      <c r="AX784" s="13" t="s">
        <v>80</v>
      </c>
      <c r="AY784" s="253" t="s">
        <v>163</v>
      </c>
    </row>
    <row r="785" s="14" customFormat="1">
      <c r="A785" s="14"/>
      <c r="B785" s="254"/>
      <c r="C785" s="255"/>
      <c r="D785" s="245" t="s">
        <v>173</v>
      </c>
      <c r="E785" s="256" t="s">
        <v>35</v>
      </c>
      <c r="F785" s="257" t="s">
        <v>1000</v>
      </c>
      <c r="G785" s="255"/>
      <c r="H785" s="258">
        <v>33.920000000000002</v>
      </c>
      <c r="I785" s="259"/>
      <c r="J785" s="255"/>
      <c r="K785" s="255"/>
      <c r="L785" s="260"/>
      <c r="M785" s="261"/>
      <c r="N785" s="262"/>
      <c r="O785" s="262"/>
      <c r="P785" s="262"/>
      <c r="Q785" s="262"/>
      <c r="R785" s="262"/>
      <c r="S785" s="262"/>
      <c r="T785" s="263"/>
      <c r="U785" s="14"/>
      <c r="V785" s="14"/>
      <c r="W785" s="14"/>
      <c r="X785" s="14"/>
      <c r="Y785" s="14"/>
      <c r="Z785" s="14"/>
      <c r="AA785" s="14"/>
      <c r="AB785" s="14"/>
      <c r="AC785" s="14"/>
      <c r="AD785" s="14"/>
      <c r="AE785" s="14"/>
      <c r="AT785" s="264" t="s">
        <v>173</v>
      </c>
      <c r="AU785" s="264" t="s">
        <v>88</v>
      </c>
      <c r="AV785" s="14" t="s">
        <v>88</v>
      </c>
      <c r="AW785" s="14" t="s">
        <v>175</v>
      </c>
      <c r="AX785" s="14" t="s">
        <v>80</v>
      </c>
      <c r="AY785" s="264" t="s">
        <v>163</v>
      </c>
    </row>
    <row r="786" s="13" customFormat="1">
      <c r="A786" s="13"/>
      <c r="B786" s="243"/>
      <c r="C786" s="244"/>
      <c r="D786" s="245" t="s">
        <v>173</v>
      </c>
      <c r="E786" s="246" t="s">
        <v>35</v>
      </c>
      <c r="F786" s="247" t="s">
        <v>434</v>
      </c>
      <c r="G786" s="244"/>
      <c r="H786" s="246" t="s">
        <v>35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3" t="s">
        <v>173</v>
      </c>
      <c r="AU786" s="253" t="s">
        <v>88</v>
      </c>
      <c r="AV786" s="13" t="s">
        <v>23</v>
      </c>
      <c r="AW786" s="13" t="s">
        <v>175</v>
      </c>
      <c r="AX786" s="13" t="s">
        <v>80</v>
      </c>
      <c r="AY786" s="253" t="s">
        <v>163</v>
      </c>
    </row>
    <row r="787" s="14" customFormat="1">
      <c r="A787" s="14"/>
      <c r="B787" s="254"/>
      <c r="C787" s="255"/>
      <c r="D787" s="245" t="s">
        <v>173</v>
      </c>
      <c r="E787" s="256" t="s">
        <v>35</v>
      </c>
      <c r="F787" s="257" t="s">
        <v>1001</v>
      </c>
      <c r="G787" s="255"/>
      <c r="H787" s="258">
        <v>17.52</v>
      </c>
      <c r="I787" s="259"/>
      <c r="J787" s="255"/>
      <c r="K787" s="255"/>
      <c r="L787" s="260"/>
      <c r="M787" s="261"/>
      <c r="N787" s="262"/>
      <c r="O787" s="262"/>
      <c r="P787" s="262"/>
      <c r="Q787" s="262"/>
      <c r="R787" s="262"/>
      <c r="S787" s="262"/>
      <c r="T787" s="263"/>
      <c r="U787" s="14"/>
      <c r="V787" s="14"/>
      <c r="W787" s="14"/>
      <c r="X787" s="14"/>
      <c r="Y787" s="14"/>
      <c r="Z787" s="14"/>
      <c r="AA787" s="14"/>
      <c r="AB787" s="14"/>
      <c r="AC787" s="14"/>
      <c r="AD787" s="14"/>
      <c r="AE787" s="14"/>
      <c r="AT787" s="264" t="s">
        <v>173</v>
      </c>
      <c r="AU787" s="264" t="s">
        <v>88</v>
      </c>
      <c r="AV787" s="14" t="s">
        <v>88</v>
      </c>
      <c r="AW787" s="14" t="s">
        <v>175</v>
      </c>
      <c r="AX787" s="14" t="s">
        <v>80</v>
      </c>
      <c r="AY787" s="264" t="s">
        <v>163</v>
      </c>
    </row>
    <row r="788" s="13" customFormat="1">
      <c r="A788" s="13"/>
      <c r="B788" s="243"/>
      <c r="C788" s="244"/>
      <c r="D788" s="245" t="s">
        <v>173</v>
      </c>
      <c r="E788" s="246" t="s">
        <v>35</v>
      </c>
      <c r="F788" s="247" t="s">
        <v>436</v>
      </c>
      <c r="G788" s="244"/>
      <c r="H788" s="246" t="s">
        <v>35</v>
      </c>
      <c r="I788" s="248"/>
      <c r="J788" s="244"/>
      <c r="K788" s="244"/>
      <c r="L788" s="249"/>
      <c r="M788" s="250"/>
      <c r="N788" s="251"/>
      <c r="O788" s="251"/>
      <c r="P788" s="251"/>
      <c r="Q788" s="251"/>
      <c r="R788" s="251"/>
      <c r="S788" s="251"/>
      <c r="T788" s="252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3" t="s">
        <v>173</v>
      </c>
      <c r="AU788" s="253" t="s">
        <v>88</v>
      </c>
      <c r="AV788" s="13" t="s">
        <v>23</v>
      </c>
      <c r="AW788" s="13" t="s">
        <v>175</v>
      </c>
      <c r="AX788" s="13" t="s">
        <v>80</v>
      </c>
      <c r="AY788" s="253" t="s">
        <v>163</v>
      </c>
    </row>
    <row r="789" s="14" customFormat="1">
      <c r="A789" s="14"/>
      <c r="B789" s="254"/>
      <c r="C789" s="255"/>
      <c r="D789" s="245" t="s">
        <v>173</v>
      </c>
      <c r="E789" s="256" t="s">
        <v>35</v>
      </c>
      <c r="F789" s="257" t="s">
        <v>1002</v>
      </c>
      <c r="G789" s="255"/>
      <c r="H789" s="258">
        <v>18.140000000000001</v>
      </c>
      <c r="I789" s="259"/>
      <c r="J789" s="255"/>
      <c r="K789" s="255"/>
      <c r="L789" s="260"/>
      <c r="M789" s="261"/>
      <c r="N789" s="262"/>
      <c r="O789" s="262"/>
      <c r="P789" s="262"/>
      <c r="Q789" s="262"/>
      <c r="R789" s="262"/>
      <c r="S789" s="262"/>
      <c r="T789" s="263"/>
      <c r="U789" s="14"/>
      <c r="V789" s="14"/>
      <c r="W789" s="14"/>
      <c r="X789" s="14"/>
      <c r="Y789" s="14"/>
      <c r="Z789" s="14"/>
      <c r="AA789" s="14"/>
      <c r="AB789" s="14"/>
      <c r="AC789" s="14"/>
      <c r="AD789" s="14"/>
      <c r="AE789" s="14"/>
      <c r="AT789" s="264" t="s">
        <v>173</v>
      </c>
      <c r="AU789" s="264" t="s">
        <v>88</v>
      </c>
      <c r="AV789" s="14" t="s">
        <v>88</v>
      </c>
      <c r="AW789" s="14" t="s">
        <v>175</v>
      </c>
      <c r="AX789" s="14" t="s">
        <v>80</v>
      </c>
      <c r="AY789" s="264" t="s">
        <v>163</v>
      </c>
    </row>
    <row r="790" s="15" customFormat="1">
      <c r="A790" s="15"/>
      <c r="B790" s="265"/>
      <c r="C790" s="266"/>
      <c r="D790" s="245" t="s">
        <v>173</v>
      </c>
      <c r="E790" s="267" t="s">
        <v>35</v>
      </c>
      <c r="F790" s="268" t="s">
        <v>183</v>
      </c>
      <c r="G790" s="266"/>
      <c r="H790" s="269">
        <v>156.97999999999999</v>
      </c>
      <c r="I790" s="270"/>
      <c r="J790" s="266"/>
      <c r="K790" s="266"/>
      <c r="L790" s="271"/>
      <c r="M790" s="272"/>
      <c r="N790" s="273"/>
      <c r="O790" s="273"/>
      <c r="P790" s="273"/>
      <c r="Q790" s="273"/>
      <c r="R790" s="273"/>
      <c r="S790" s="273"/>
      <c r="T790" s="274"/>
      <c r="U790" s="15"/>
      <c r="V790" s="15"/>
      <c r="W790" s="15"/>
      <c r="X790" s="15"/>
      <c r="Y790" s="15"/>
      <c r="Z790" s="15"/>
      <c r="AA790" s="15"/>
      <c r="AB790" s="15"/>
      <c r="AC790" s="15"/>
      <c r="AD790" s="15"/>
      <c r="AE790" s="15"/>
      <c r="AT790" s="275" t="s">
        <v>173</v>
      </c>
      <c r="AU790" s="275" t="s">
        <v>88</v>
      </c>
      <c r="AV790" s="15" t="s">
        <v>171</v>
      </c>
      <c r="AW790" s="15" t="s">
        <v>175</v>
      </c>
      <c r="AX790" s="15" t="s">
        <v>23</v>
      </c>
      <c r="AY790" s="275" t="s">
        <v>163</v>
      </c>
    </row>
    <row r="791" s="2" customFormat="1" ht="24" customHeight="1">
      <c r="A791" s="41"/>
      <c r="B791" s="42"/>
      <c r="C791" s="276" t="s">
        <v>1003</v>
      </c>
      <c r="D791" s="276" t="s">
        <v>195</v>
      </c>
      <c r="E791" s="277" t="s">
        <v>1004</v>
      </c>
      <c r="F791" s="278" t="s">
        <v>1005</v>
      </c>
      <c r="G791" s="279" t="s">
        <v>264</v>
      </c>
      <c r="H791" s="280">
        <v>160.12000000000001</v>
      </c>
      <c r="I791" s="281"/>
      <c r="J791" s="282">
        <f>ROUND(I791*H791,2)</f>
        <v>0</v>
      </c>
      <c r="K791" s="278" t="s">
        <v>35</v>
      </c>
      <c r="L791" s="283"/>
      <c r="M791" s="284" t="s">
        <v>35</v>
      </c>
      <c r="N791" s="285" t="s">
        <v>51</v>
      </c>
      <c r="O791" s="87"/>
      <c r="P791" s="239">
        <f>O791*H791</f>
        <v>0</v>
      </c>
      <c r="Q791" s="239">
        <v>0.00035</v>
      </c>
      <c r="R791" s="239">
        <f>Q791*H791</f>
        <v>0.056042000000000002</v>
      </c>
      <c r="S791" s="239">
        <v>0</v>
      </c>
      <c r="T791" s="240">
        <f>S791*H791</f>
        <v>0</v>
      </c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R791" s="241" t="s">
        <v>363</v>
      </c>
      <c r="AT791" s="241" t="s">
        <v>195</v>
      </c>
      <c r="AU791" s="241" t="s">
        <v>88</v>
      </c>
      <c r="AY791" s="19" t="s">
        <v>163</v>
      </c>
      <c r="BE791" s="242">
        <f>IF(N791="základní",J791,0)</f>
        <v>0</v>
      </c>
      <c r="BF791" s="242">
        <f>IF(N791="snížená",J791,0)</f>
        <v>0</v>
      </c>
      <c r="BG791" s="242">
        <f>IF(N791="zákl. přenesená",J791,0)</f>
        <v>0</v>
      </c>
      <c r="BH791" s="242">
        <f>IF(N791="sníž. přenesená",J791,0)</f>
        <v>0</v>
      </c>
      <c r="BI791" s="242">
        <f>IF(N791="nulová",J791,0)</f>
        <v>0</v>
      </c>
      <c r="BJ791" s="19" t="s">
        <v>23</v>
      </c>
      <c r="BK791" s="242">
        <f>ROUND(I791*H791,2)</f>
        <v>0</v>
      </c>
      <c r="BL791" s="19" t="s">
        <v>275</v>
      </c>
      <c r="BM791" s="241" t="s">
        <v>1006</v>
      </c>
    </row>
    <row r="792" s="13" customFormat="1">
      <c r="A792" s="13"/>
      <c r="B792" s="243"/>
      <c r="C792" s="244"/>
      <c r="D792" s="245" t="s">
        <v>173</v>
      </c>
      <c r="E792" s="246" t="s">
        <v>35</v>
      </c>
      <c r="F792" s="247" t="s">
        <v>380</v>
      </c>
      <c r="G792" s="244"/>
      <c r="H792" s="246" t="s">
        <v>35</v>
      </c>
      <c r="I792" s="248"/>
      <c r="J792" s="244"/>
      <c r="K792" s="244"/>
      <c r="L792" s="249"/>
      <c r="M792" s="250"/>
      <c r="N792" s="251"/>
      <c r="O792" s="251"/>
      <c r="P792" s="251"/>
      <c r="Q792" s="251"/>
      <c r="R792" s="251"/>
      <c r="S792" s="251"/>
      <c r="T792" s="252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3" t="s">
        <v>173</v>
      </c>
      <c r="AU792" s="253" t="s">
        <v>88</v>
      </c>
      <c r="AV792" s="13" t="s">
        <v>23</v>
      </c>
      <c r="AW792" s="13" t="s">
        <v>175</v>
      </c>
      <c r="AX792" s="13" t="s">
        <v>80</v>
      </c>
      <c r="AY792" s="253" t="s">
        <v>163</v>
      </c>
    </row>
    <row r="793" s="14" customFormat="1">
      <c r="A793" s="14"/>
      <c r="B793" s="254"/>
      <c r="C793" s="255"/>
      <c r="D793" s="245" t="s">
        <v>173</v>
      </c>
      <c r="E793" s="256" t="s">
        <v>35</v>
      </c>
      <c r="F793" s="257" t="s">
        <v>1007</v>
      </c>
      <c r="G793" s="255"/>
      <c r="H793" s="258">
        <v>156.97999999999999</v>
      </c>
      <c r="I793" s="259"/>
      <c r="J793" s="255"/>
      <c r="K793" s="255"/>
      <c r="L793" s="260"/>
      <c r="M793" s="261"/>
      <c r="N793" s="262"/>
      <c r="O793" s="262"/>
      <c r="P793" s="262"/>
      <c r="Q793" s="262"/>
      <c r="R793" s="262"/>
      <c r="S793" s="262"/>
      <c r="T793" s="263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64" t="s">
        <v>173</v>
      </c>
      <c r="AU793" s="264" t="s">
        <v>88</v>
      </c>
      <c r="AV793" s="14" t="s">
        <v>88</v>
      </c>
      <c r="AW793" s="14" t="s">
        <v>175</v>
      </c>
      <c r="AX793" s="14" t="s">
        <v>23</v>
      </c>
      <c r="AY793" s="264" t="s">
        <v>163</v>
      </c>
    </row>
    <row r="794" s="14" customFormat="1">
      <c r="A794" s="14"/>
      <c r="B794" s="254"/>
      <c r="C794" s="255"/>
      <c r="D794" s="245" t="s">
        <v>173</v>
      </c>
      <c r="E794" s="255"/>
      <c r="F794" s="257" t="s">
        <v>1008</v>
      </c>
      <c r="G794" s="255"/>
      <c r="H794" s="258">
        <v>160.12000000000001</v>
      </c>
      <c r="I794" s="259"/>
      <c r="J794" s="255"/>
      <c r="K794" s="255"/>
      <c r="L794" s="260"/>
      <c r="M794" s="261"/>
      <c r="N794" s="262"/>
      <c r="O794" s="262"/>
      <c r="P794" s="262"/>
      <c r="Q794" s="262"/>
      <c r="R794" s="262"/>
      <c r="S794" s="262"/>
      <c r="T794" s="263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64" t="s">
        <v>173</v>
      </c>
      <c r="AU794" s="264" t="s">
        <v>88</v>
      </c>
      <c r="AV794" s="14" t="s">
        <v>88</v>
      </c>
      <c r="AW794" s="14" t="s">
        <v>4</v>
      </c>
      <c r="AX794" s="14" t="s">
        <v>23</v>
      </c>
      <c r="AY794" s="264" t="s">
        <v>163</v>
      </c>
    </row>
    <row r="795" s="2" customFormat="1" ht="24" customHeight="1">
      <c r="A795" s="41"/>
      <c r="B795" s="42"/>
      <c r="C795" s="230" t="s">
        <v>1009</v>
      </c>
      <c r="D795" s="230" t="s">
        <v>166</v>
      </c>
      <c r="E795" s="231" t="s">
        <v>1010</v>
      </c>
      <c r="F795" s="232" t="s">
        <v>1011</v>
      </c>
      <c r="G795" s="233" t="s">
        <v>169</v>
      </c>
      <c r="H795" s="234">
        <v>308.19999999999999</v>
      </c>
      <c r="I795" s="235"/>
      <c r="J795" s="236">
        <f>ROUND(I795*H795,2)</f>
        <v>0</v>
      </c>
      <c r="K795" s="232" t="s">
        <v>170</v>
      </c>
      <c r="L795" s="47"/>
      <c r="M795" s="237" t="s">
        <v>35</v>
      </c>
      <c r="N795" s="238" t="s">
        <v>51</v>
      </c>
      <c r="O795" s="87"/>
      <c r="P795" s="239">
        <f>O795*H795</f>
        <v>0</v>
      </c>
      <c r="Q795" s="239">
        <v>0</v>
      </c>
      <c r="R795" s="239">
        <f>Q795*H795</f>
        <v>0</v>
      </c>
      <c r="S795" s="239">
        <v>0</v>
      </c>
      <c r="T795" s="240">
        <f>S795*H795</f>
        <v>0</v>
      </c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R795" s="241" t="s">
        <v>275</v>
      </c>
      <c r="AT795" s="241" t="s">
        <v>166</v>
      </c>
      <c r="AU795" s="241" t="s">
        <v>88</v>
      </c>
      <c r="AY795" s="19" t="s">
        <v>163</v>
      </c>
      <c r="BE795" s="242">
        <f>IF(N795="základní",J795,0)</f>
        <v>0</v>
      </c>
      <c r="BF795" s="242">
        <f>IF(N795="snížená",J795,0)</f>
        <v>0</v>
      </c>
      <c r="BG795" s="242">
        <f>IF(N795="zákl. přenesená",J795,0)</f>
        <v>0</v>
      </c>
      <c r="BH795" s="242">
        <f>IF(N795="sníž. přenesená",J795,0)</f>
        <v>0</v>
      </c>
      <c r="BI795" s="242">
        <f>IF(N795="nulová",J795,0)</f>
        <v>0</v>
      </c>
      <c r="BJ795" s="19" t="s">
        <v>23</v>
      </c>
      <c r="BK795" s="242">
        <f>ROUND(I795*H795,2)</f>
        <v>0</v>
      </c>
      <c r="BL795" s="19" t="s">
        <v>275</v>
      </c>
      <c r="BM795" s="241" t="s">
        <v>1012</v>
      </c>
    </row>
    <row r="796" s="13" customFormat="1">
      <c r="A796" s="13"/>
      <c r="B796" s="243"/>
      <c r="C796" s="244"/>
      <c r="D796" s="245" t="s">
        <v>173</v>
      </c>
      <c r="E796" s="246" t="s">
        <v>35</v>
      </c>
      <c r="F796" s="247" t="s">
        <v>969</v>
      </c>
      <c r="G796" s="244"/>
      <c r="H796" s="246" t="s">
        <v>35</v>
      </c>
      <c r="I796" s="248"/>
      <c r="J796" s="244"/>
      <c r="K796" s="244"/>
      <c r="L796" s="249"/>
      <c r="M796" s="250"/>
      <c r="N796" s="251"/>
      <c r="O796" s="251"/>
      <c r="P796" s="251"/>
      <c r="Q796" s="251"/>
      <c r="R796" s="251"/>
      <c r="S796" s="251"/>
      <c r="T796" s="252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3" t="s">
        <v>173</v>
      </c>
      <c r="AU796" s="253" t="s">
        <v>88</v>
      </c>
      <c r="AV796" s="13" t="s">
        <v>23</v>
      </c>
      <c r="AW796" s="13" t="s">
        <v>175</v>
      </c>
      <c r="AX796" s="13" t="s">
        <v>80</v>
      </c>
      <c r="AY796" s="253" t="s">
        <v>163</v>
      </c>
    </row>
    <row r="797" s="14" customFormat="1">
      <c r="A797" s="14"/>
      <c r="B797" s="254"/>
      <c r="C797" s="255"/>
      <c r="D797" s="245" t="s">
        <v>173</v>
      </c>
      <c r="E797" s="256" t="s">
        <v>35</v>
      </c>
      <c r="F797" s="257" t="s">
        <v>970</v>
      </c>
      <c r="G797" s="255"/>
      <c r="H797" s="258">
        <v>308.19999999999999</v>
      </c>
      <c r="I797" s="259"/>
      <c r="J797" s="255"/>
      <c r="K797" s="255"/>
      <c r="L797" s="260"/>
      <c r="M797" s="261"/>
      <c r="N797" s="262"/>
      <c r="O797" s="262"/>
      <c r="P797" s="262"/>
      <c r="Q797" s="262"/>
      <c r="R797" s="262"/>
      <c r="S797" s="262"/>
      <c r="T797" s="263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64" t="s">
        <v>173</v>
      </c>
      <c r="AU797" s="264" t="s">
        <v>88</v>
      </c>
      <c r="AV797" s="14" t="s">
        <v>88</v>
      </c>
      <c r="AW797" s="14" t="s">
        <v>175</v>
      </c>
      <c r="AX797" s="14" t="s">
        <v>23</v>
      </c>
      <c r="AY797" s="264" t="s">
        <v>163</v>
      </c>
    </row>
    <row r="798" s="2" customFormat="1" ht="24" customHeight="1">
      <c r="A798" s="41"/>
      <c r="B798" s="42"/>
      <c r="C798" s="230" t="s">
        <v>1013</v>
      </c>
      <c r="D798" s="230" t="s">
        <v>166</v>
      </c>
      <c r="E798" s="231" t="s">
        <v>1014</v>
      </c>
      <c r="F798" s="232" t="s">
        <v>1015</v>
      </c>
      <c r="G798" s="233" t="s">
        <v>169</v>
      </c>
      <c r="H798" s="234">
        <v>308.19999999999999</v>
      </c>
      <c r="I798" s="235"/>
      <c r="J798" s="236">
        <f>ROUND(I798*H798,2)</f>
        <v>0</v>
      </c>
      <c r="K798" s="232" t="s">
        <v>170</v>
      </c>
      <c r="L798" s="47"/>
      <c r="M798" s="237" t="s">
        <v>35</v>
      </c>
      <c r="N798" s="238" t="s">
        <v>51</v>
      </c>
      <c r="O798" s="87"/>
      <c r="P798" s="239">
        <f>O798*H798</f>
        <v>0</v>
      </c>
      <c r="Q798" s="239">
        <v>3.0000000000000001E-05</v>
      </c>
      <c r="R798" s="239">
        <f>Q798*H798</f>
        <v>0.0092460000000000007</v>
      </c>
      <c r="S798" s="239">
        <v>0</v>
      </c>
      <c r="T798" s="240">
        <f>S798*H798</f>
        <v>0</v>
      </c>
      <c r="U798" s="41"/>
      <c r="V798" s="41"/>
      <c r="W798" s="41"/>
      <c r="X798" s="41"/>
      <c r="Y798" s="41"/>
      <c r="Z798" s="41"/>
      <c r="AA798" s="41"/>
      <c r="AB798" s="41"/>
      <c r="AC798" s="41"/>
      <c r="AD798" s="41"/>
      <c r="AE798" s="41"/>
      <c r="AR798" s="241" t="s">
        <v>275</v>
      </c>
      <c r="AT798" s="241" t="s">
        <v>166</v>
      </c>
      <c r="AU798" s="241" t="s">
        <v>88</v>
      </c>
      <c r="AY798" s="19" t="s">
        <v>163</v>
      </c>
      <c r="BE798" s="242">
        <f>IF(N798="základní",J798,0)</f>
        <v>0</v>
      </c>
      <c r="BF798" s="242">
        <f>IF(N798="snížená",J798,0)</f>
        <v>0</v>
      </c>
      <c r="BG798" s="242">
        <f>IF(N798="zákl. přenesená",J798,0)</f>
        <v>0</v>
      </c>
      <c r="BH798" s="242">
        <f>IF(N798="sníž. přenesená",J798,0)</f>
        <v>0</v>
      </c>
      <c r="BI798" s="242">
        <f>IF(N798="nulová",J798,0)</f>
        <v>0</v>
      </c>
      <c r="BJ798" s="19" t="s">
        <v>23</v>
      </c>
      <c r="BK798" s="242">
        <f>ROUND(I798*H798,2)</f>
        <v>0</v>
      </c>
      <c r="BL798" s="19" t="s">
        <v>275</v>
      </c>
      <c r="BM798" s="241" t="s">
        <v>1016</v>
      </c>
    </row>
    <row r="799" s="13" customFormat="1">
      <c r="A799" s="13"/>
      <c r="B799" s="243"/>
      <c r="C799" s="244"/>
      <c r="D799" s="245" t="s">
        <v>173</v>
      </c>
      <c r="E799" s="246" t="s">
        <v>35</v>
      </c>
      <c r="F799" s="247" t="s">
        <v>969</v>
      </c>
      <c r="G799" s="244"/>
      <c r="H799" s="246" t="s">
        <v>35</v>
      </c>
      <c r="I799" s="248"/>
      <c r="J799" s="244"/>
      <c r="K799" s="244"/>
      <c r="L799" s="249"/>
      <c r="M799" s="250"/>
      <c r="N799" s="251"/>
      <c r="O799" s="251"/>
      <c r="P799" s="251"/>
      <c r="Q799" s="251"/>
      <c r="R799" s="251"/>
      <c r="S799" s="251"/>
      <c r="T799" s="252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3" t="s">
        <v>173</v>
      </c>
      <c r="AU799" s="253" t="s">
        <v>88</v>
      </c>
      <c r="AV799" s="13" t="s">
        <v>23</v>
      </c>
      <c r="AW799" s="13" t="s">
        <v>175</v>
      </c>
      <c r="AX799" s="13" t="s">
        <v>80</v>
      </c>
      <c r="AY799" s="253" t="s">
        <v>163</v>
      </c>
    </row>
    <row r="800" s="14" customFormat="1">
      <c r="A800" s="14"/>
      <c r="B800" s="254"/>
      <c r="C800" s="255"/>
      <c r="D800" s="245" t="s">
        <v>173</v>
      </c>
      <c r="E800" s="256" t="s">
        <v>35</v>
      </c>
      <c r="F800" s="257" t="s">
        <v>970</v>
      </c>
      <c r="G800" s="255"/>
      <c r="H800" s="258">
        <v>308.19999999999999</v>
      </c>
      <c r="I800" s="259"/>
      <c r="J800" s="255"/>
      <c r="K800" s="255"/>
      <c r="L800" s="260"/>
      <c r="M800" s="261"/>
      <c r="N800" s="262"/>
      <c r="O800" s="262"/>
      <c r="P800" s="262"/>
      <c r="Q800" s="262"/>
      <c r="R800" s="262"/>
      <c r="S800" s="262"/>
      <c r="T800" s="263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64" t="s">
        <v>173</v>
      </c>
      <c r="AU800" s="264" t="s">
        <v>88</v>
      </c>
      <c r="AV800" s="14" t="s">
        <v>88</v>
      </c>
      <c r="AW800" s="14" t="s">
        <v>175</v>
      </c>
      <c r="AX800" s="14" t="s">
        <v>23</v>
      </c>
      <c r="AY800" s="264" t="s">
        <v>163</v>
      </c>
    </row>
    <row r="801" s="2" customFormat="1" ht="48" customHeight="1">
      <c r="A801" s="41"/>
      <c r="B801" s="42"/>
      <c r="C801" s="230" t="s">
        <v>1017</v>
      </c>
      <c r="D801" s="230" t="s">
        <v>166</v>
      </c>
      <c r="E801" s="231" t="s">
        <v>1018</v>
      </c>
      <c r="F801" s="232" t="s">
        <v>1019</v>
      </c>
      <c r="G801" s="233" t="s">
        <v>186</v>
      </c>
      <c r="H801" s="234">
        <v>2.5499999999999998</v>
      </c>
      <c r="I801" s="235"/>
      <c r="J801" s="236">
        <f>ROUND(I801*H801,2)</f>
        <v>0</v>
      </c>
      <c r="K801" s="232" t="s">
        <v>170</v>
      </c>
      <c r="L801" s="47"/>
      <c r="M801" s="237" t="s">
        <v>35</v>
      </c>
      <c r="N801" s="238" t="s">
        <v>51</v>
      </c>
      <c r="O801" s="87"/>
      <c r="P801" s="239">
        <f>O801*H801</f>
        <v>0</v>
      </c>
      <c r="Q801" s="239">
        <v>0</v>
      </c>
      <c r="R801" s="239">
        <f>Q801*H801</f>
        <v>0</v>
      </c>
      <c r="S801" s="239">
        <v>0</v>
      </c>
      <c r="T801" s="240">
        <f>S801*H801</f>
        <v>0</v>
      </c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R801" s="241" t="s">
        <v>275</v>
      </c>
      <c r="AT801" s="241" t="s">
        <v>166</v>
      </c>
      <c r="AU801" s="241" t="s">
        <v>88</v>
      </c>
      <c r="AY801" s="19" t="s">
        <v>163</v>
      </c>
      <c r="BE801" s="242">
        <f>IF(N801="základní",J801,0)</f>
        <v>0</v>
      </c>
      <c r="BF801" s="242">
        <f>IF(N801="snížená",J801,0)</f>
        <v>0</v>
      </c>
      <c r="BG801" s="242">
        <f>IF(N801="zákl. přenesená",J801,0)</f>
        <v>0</v>
      </c>
      <c r="BH801" s="242">
        <f>IF(N801="sníž. přenesená",J801,0)</f>
        <v>0</v>
      </c>
      <c r="BI801" s="242">
        <f>IF(N801="nulová",J801,0)</f>
        <v>0</v>
      </c>
      <c r="BJ801" s="19" t="s">
        <v>23</v>
      </c>
      <c r="BK801" s="242">
        <f>ROUND(I801*H801,2)</f>
        <v>0</v>
      </c>
      <c r="BL801" s="19" t="s">
        <v>275</v>
      </c>
      <c r="BM801" s="241" t="s">
        <v>1020</v>
      </c>
    </row>
    <row r="802" s="12" customFormat="1" ht="22.8" customHeight="1">
      <c r="A802" s="12"/>
      <c r="B802" s="214"/>
      <c r="C802" s="215"/>
      <c r="D802" s="216" t="s">
        <v>79</v>
      </c>
      <c r="E802" s="228" t="s">
        <v>1021</v>
      </c>
      <c r="F802" s="228" t="s">
        <v>1022</v>
      </c>
      <c r="G802" s="215"/>
      <c r="H802" s="215"/>
      <c r="I802" s="218"/>
      <c r="J802" s="229">
        <f>BK802</f>
        <v>0</v>
      </c>
      <c r="K802" s="215"/>
      <c r="L802" s="220"/>
      <c r="M802" s="221"/>
      <c r="N802" s="222"/>
      <c r="O802" s="222"/>
      <c r="P802" s="223">
        <f>SUM(P803:P861)</f>
        <v>0</v>
      </c>
      <c r="Q802" s="222"/>
      <c r="R802" s="223">
        <f>SUM(R803:R861)</f>
        <v>2.1021015999999997</v>
      </c>
      <c r="S802" s="222"/>
      <c r="T802" s="224">
        <f>SUM(T803:T861)</f>
        <v>0</v>
      </c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R802" s="225" t="s">
        <v>88</v>
      </c>
      <c r="AT802" s="226" t="s">
        <v>79</v>
      </c>
      <c r="AU802" s="226" t="s">
        <v>23</v>
      </c>
      <c r="AY802" s="225" t="s">
        <v>163</v>
      </c>
      <c r="BK802" s="227">
        <f>SUM(BK803:BK861)</f>
        <v>0</v>
      </c>
    </row>
    <row r="803" s="2" customFormat="1" ht="36" customHeight="1">
      <c r="A803" s="41"/>
      <c r="B803" s="42"/>
      <c r="C803" s="230" t="s">
        <v>1023</v>
      </c>
      <c r="D803" s="230" t="s">
        <v>166</v>
      </c>
      <c r="E803" s="231" t="s">
        <v>1024</v>
      </c>
      <c r="F803" s="232" t="s">
        <v>1025</v>
      </c>
      <c r="G803" s="233" t="s">
        <v>169</v>
      </c>
      <c r="H803" s="234">
        <v>110.7</v>
      </c>
      <c r="I803" s="235"/>
      <c r="J803" s="236">
        <f>ROUND(I803*H803,2)</f>
        <v>0</v>
      </c>
      <c r="K803" s="232" t="s">
        <v>170</v>
      </c>
      <c r="L803" s="47"/>
      <c r="M803" s="237" t="s">
        <v>35</v>
      </c>
      <c r="N803" s="238" t="s">
        <v>51</v>
      </c>
      <c r="O803" s="87"/>
      <c r="P803" s="239">
        <f>O803*H803</f>
        <v>0</v>
      </c>
      <c r="Q803" s="239">
        <v>0.0060499999999999998</v>
      </c>
      <c r="R803" s="239">
        <f>Q803*H803</f>
        <v>0.66973499999999997</v>
      </c>
      <c r="S803" s="239">
        <v>0</v>
      </c>
      <c r="T803" s="240">
        <f>S803*H803</f>
        <v>0</v>
      </c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R803" s="241" t="s">
        <v>275</v>
      </c>
      <c r="AT803" s="241" t="s">
        <v>166</v>
      </c>
      <c r="AU803" s="241" t="s">
        <v>88</v>
      </c>
      <c r="AY803" s="19" t="s">
        <v>163</v>
      </c>
      <c r="BE803" s="242">
        <f>IF(N803="základní",J803,0)</f>
        <v>0</v>
      </c>
      <c r="BF803" s="242">
        <f>IF(N803="snížená",J803,0)</f>
        <v>0</v>
      </c>
      <c r="BG803" s="242">
        <f>IF(N803="zákl. přenesená",J803,0)</f>
        <v>0</v>
      </c>
      <c r="BH803" s="242">
        <f>IF(N803="sníž. přenesená",J803,0)</f>
        <v>0</v>
      </c>
      <c r="BI803" s="242">
        <f>IF(N803="nulová",J803,0)</f>
        <v>0</v>
      </c>
      <c r="BJ803" s="19" t="s">
        <v>23</v>
      </c>
      <c r="BK803" s="242">
        <f>ROUND(I803*H803,2)</f>
        <v>0</v>
      </c>
      <c r="BL803" s="19" t="s">
        <v>275</v>
      </c>
      <c r="BM803" s="241" t="s">
        <v>1026</v>
      </c>
    </row>
    <row r="804" s="13" customFormat="1">
      <c r="A804" s="13"/>
      <c r="B804" s="243"/>
      <c r="C804" s="244"/>
      <c r="D804" s="245" t="s">
        <v>173</v>
      </c>
      <c r="E804" s="246" t="s">
        <v>35</v>
      </c>
      <c r="F804" s="247" t="s">
        <v>1027</v>
      </c>
      <c r="G804" s="244"/>
      <c r="H804" s="246" t="s">
        <v>35</v>
      </c>
      <c r="I804" s="248"/>
      <c r="J804" s="244"/>
      <c r="K804" s="244"/>
      <c r="L804" s="249"/>
      <c r="M804" s="250"/>
      <c r="N804" s="251"/>
      <c r="O804" s="251"/>
      <c r="P804" s="251"/>
      <c r="Q804" s="251"/>
      <c r="R804" s="251"/>
      <c r="S804" s="251"/>
      <c r="T804" s="252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3" t="s">
        <v>173</v>
      </c>
      <c r="AU804" s="253" t="s">
        <v>88</v>
      </c>
      <c r="AV804" s="13" t="s">
        <v>23</v>
      </c>
      <c r="AW804" s="13" t="s">
        <v>175</v>
      </c>
      <c r="AX804" s="13" t="s">
        <v>80</v>
      </c>
      <c r="AY804" s="253" t="s">
        <v>163</v>
      </c>
    </row>
    <row r="805" s="13" customFormat="1">
      <c r="A805" s="13"/>
      <c r="B805" s="243"/>
      <c r="C805" s="244"/>
      <c r="D805" s="245" t="s">
        <v>173</v>
      </c>
      <c r="E805" s="246" t="s">
        <v>35</v>
      </c>
      <c r="F805" s="247" t="s">
        <v>1028</v>
      </c>
      <c r="G805" s="244"/>
      <c r="H805" s="246" t="s">
        <v>35</v>
      </c>
      <c r="I805" s="248"/>
      <c r="J805" s="244"/>
      <c r="K805" s="244"/>
      <c r="L805" s="249"/>
      <c r="M805" s="250"/>
      <c r="N805" s="251"/>
      <c r="O805" s="251"/>
      <c r="P805" s="251"/>
      <c r="Q805" s="251"/>
      <c r="R805" s="251"/>
      <c r="S805" s="251"/>
      <c r="T805" s="252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3" t="s">
        <v>173</v>
      </c>
      <c r="AU805" s="253" t="s">
        <v>88</v>
      </c>
      <c r="AV805" s="13" t="s">
        <v>23</v>
      </c>
      <c r="AW805" s="13" t="s">
        <v>175</v>
      </c>
      <c r="AX805" s="13" t="s">
        <v>80</v>
      </c>
      <c r="AY805" s="253" t="s">
        <v>163</v>
      </c>
    </row>
    <row r="806" s="14" customFormat="1">
      <c r="A806" s="14"/>
      <c r="B806" s="254"/>
      <c r="C806" s="255"/>
      <c r="D806" s="245" t="s">
        <v>173</v>
      </c>
      <c r="E806" s="256" t="s">
        <v>35</v>
      </c>
      <c r="F806" s="257" t="s">
        <v>1029</v>
      </c>
      <c r="G806" s="255"/>
      <c r="H806" s="258">
        <v>2.7000000000000002</v>
      </c>
      <c r="I806" s="259"/>
      <c r="J806" s="255"/>
      <c r="K806" s="255"/>
      <c r="L806" s="260"/>
      <c r="M806" s="261"/>
      <c r="N806" s="262"/>
      <c r="O806" s="262"/>
      <c r="P806" s="262"/>
      <c r="Q806" s="262"/>
      <c r="R806" s="262"/>
      <c r="S806" s="262"/>
      <c r="T806" s="263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4" t="s">
        <v>173</v>
      </c>
      <c r="AU806" s="264" t="s">
        <v>88</v>
      </c>
      <c r="AV806" s="14" t="s">
        <v>88</v>
      </c>
      <c r="AW806" s="14" t="s">
        <v>175</v>
      </c>
      <c r="AX806" s="14" t="s">
        <v>80</v>
      </c>
      <c r="AY806" s="264" t="s">
        <v>163</v>
      </c>
    </row>
    <row r="807" s="13" customFormat="1">
      <c r="A807" s="13"/>
      <c r="B807" s="243"/>
      <c r="C807" s="244"/>
      <c r="D807" s="245" t="s">
        <v>173</v>
      </c>
      <c r="E807" s="246" t="s">
        <v>35</v>
      </c>
      <c r="F807" s="247" t="s">
        <v>1030</v>
      </c>
      <c r="G807" s="244"/>
      <c r="H807" s="246" t="s">
        <v>35</v>
      </c>
      <c r="I807" s="248"/>
      <c r="J807" s="244"/>
      <c r="K807" s="244"/>
      <c r="L807" s="249"/>
      <c r="M807" s="250"/>
      <c r="N807" s="251"/>
      <c r="O807" s="251"/>
      <c r="P807" s="251"/>
      <c r="Q807" s="251"/>
      <c r="R807" s="251"/>
      <c r="S807" s="251"/>
      <c r="T807" s="252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3" t="s">
        <v>173</v>
      </c>
      <c r="AU807" s="253" t="s">
        <v>88</v>
      </c>
      <c r="AV807" s="13" t="s">
        <v>23</v>
      </c>
      <c r="AW807" s="13" t="s">
        <v>175</v>
      </c>
      <c r="AX807" s="13" t="s">
        <v>80</v>
      </c>
      <c r="AY807" s="253" t="s">
        <v>163</v>
      </c>
    </row>
    <row r="808" s="14" customFormat="1">
      <c r="A808" s="14"/>
      <c r="B808" s="254"/>
      <c r="C808" s="255"/>
      <c r="D808" s="245" t="s">
        <v>173</v>
      </c>
      <c r="E808" s="256" t="s">
        <v>35</v>
      </c>
      <c r="F808" s="257" t="s">
        <v>1031</v>
      </c>
      <c r="G808" s="255"/>
      <c r="H808" s="258">
        <v>2.3999999999999999</v>
      </c>
      <c r="I808" s="259"/>
      <c r="J808" s="255"/>
      <c r="K808" s="255"/>
      <c r="L808" s="260"/>
      <c r="M808" s="261"/>
      <c r="N808" s="262"/>
      <c r="O808" s="262"/>
      <c r="P808" s="262"/>
      <c r="Q808" s="262"/>
      <c r="R808" s="262"/>
      <c r="S808" s="262"/>
      <c r="T808" s="263"/>
      <c r="U808" s="14"/>
      <c r="V808" s="14"/>
      <c r="W808" s="14"/>
      <c r="X808" s="14"/>
      <c r="Y808" s="14"/>
      <c r="Z808" s="14"/>
      <c r="AA808" s="14"/>
      <c r="AB808" s="14"/>
      <c r="AC808" s="14"/>
      <c r="AD808" s="14"/>
      <c r="AE808" s="14"/>
      <c r="AT808" s="264" t="s">
        <v>173</v>
      </c>
      <c r="AU808" s="264" t="s">
        <v>88</v>
      </c>
      <c r="AV808" s="14" t="s">
        <v>88</v>
      </c>
      <c r="AW808" s="14" t="s">
        <v>175</v>
      </c>
      <c r="AX808" s="14" t="s">
        <v>80</v>
      </c>
      <c r="AY808" s="264" t="s">
        <v>163</v>
      </c>
    </row>
    <row r="809" s="13" customFormat="1">
      <c r="A809" s="13"/>
      <c r="B809" s="243"/>
      <c r="C809" s="244"/>
      <c r="D809" s="245" t="s">
        <v>173</v>
      </c>
      <c r="E809" s="246" t="s">
        <v>35</v>
      </c>
      <c r="F809" s="247" t="s">
        <v>1032</v>
      </c>
      <c r="G809" s="244"/>
      <c r="H809" s="246" t="s">
        <v>35</v>
      </c>
      <c r="I809" s="248"/>
      <c r="J809" s="244"/>
      <c r="K809" s="244"/>
      <c r="L809" s="249"/>
      <c r="M809" s="250"/>
      <c r="N809" s="251"/>
      <c r="O809" s="251"/>
      <c r="P809" s="251"/>
      <c r="Q809" s="251"/>
      <c r="R809" s="251"/>
      <c r="S809" s="251"/>
      <c r="T809" s="252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3" t="s">
        <v>173</v>
      </c>
      <c r="AU809" s="253" t="s">
        <v>88</v>
      </c>
      <c r="AV809" s="13" t="s">
        <v>23</v>
      </c>
      <c r="AW809" s="13" t="s">
        <v>175</v>
      </c>
      <c r="AX809" s="13" t="s">
        <v>80</v>
      </c>
      <c r="AY809" s="253" t="s">
        <v>163</v>
      </c>
    </row>
    <row r="810" s="14" customFormat="1">
      <c r="A810" s="14"/>
      <c r="B810" s="254"/>
      <c r="C810" s="255"/>
      <c r="D810" s="245" t="s">
        <v>173</v>
      </c>
      <c r="E810" s="256" t="s">
        <v>35</v>
      </c>
      <c r="F810" s="257" t="s">
        <v>1033</v>
      </c>
      <c r="G810" s="255"/>
      <c r="H810" s="258">
        <v>3.2999999999999998</v>
      </c>
      <c r="I810" s="259"/>
      <c r="J810" s="255"/>
      <c r="K810" s="255"/>
      <c r="L810" s="260"/>
      <c r="M810" s="261"/>
      <c r="N810" s="262"/>
      <c r="O810" s="262"/>
      <c r="P810" s="262"/>
      <c r="Q810" s="262"/>
      <c r="R810" s="262"/>
      <c r="S810" s="262"/>
      <c r="T810" s="263"/>
      <c r="U810" s="14"/>
      <c r="V810" s="14"/>
      <c r="W810" s="14"/>
      <c r="X810" s="14"/>
      <c r="Y810" s="14"/>
      <c r="Z810" s="14"/>
      <c r="AA810" s="14"/>
      <c r="AB810" s="14"/>
      <c r="AC810" s="14"/>
      <c r="AD810" s="14"/>
      <c r="AE810" s="14"/>
      <c r="AT810" s="264" t="s">
        <v>173</v>
      </c>
      <c r="AU810" s="264" t="s">
        <v>88</v>
      </c>
      <c r="AV810" s="14" t="s">
        <v>88</v>
      </c>
      <c r="AW810" s="14" t="s">
        <v>175</v>
      </c>
      <c r="AX810" s="14" t="s">
        <v>80</v>
      </c>
      <c r="AY810" s="264" t="s">
        <v>163</v>
      </c>
    </row>
    <row r="811" s="13" customFormat="1">
      <c r="A811" s="13"/>
      <c r="B811" s="243"/>
      <c r="C811" s="244"/>
      <c r="D811" s="245" t="s">
        <v>173</v>
      </c>
      <c r="E811" s="246" t="s">
        <v>35</v>
      </c>
      <c r="F811" s="247" t="s">
        <v>1034</v>
      </c>
      <c r="G811" s="244"/>
      <c r="H811" s="246" t="s">
        <v>35</v>
      </c>
      <c r="I811" s="248"/>
      <c r="J811" s="244"/>
      <c r="K811" s="244"/>
      <c r="L811" s="249"/>
      <c r="M811" s="250"/>
      <c r="N811" s="251"/>
      <c r="O811" s="251"/>
      <c r="P811" s="251"/>
      <c r="Q811" s="251"/>
      <c r="R811" s="251"/>
      <c r="S811" s="251"/>
      <c r="T811" s="252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3" t="s">
        <v>173</v>
      </c>
      <c r="AU811" s="253" t="s">
        <v>88</v>
      </c>
      <c r="AV811" s="13" t="s">
        <v>23</v>
      </c>
      <c r="AW811" s="13" t="s">
        <v>175</v>
      </c>
      <c r="AX811" s="13" t="s">
        <v>80</v>
      </c>
      <c r="AY811" s="253" t="s">
        <v>163</v>
      </c>
    </row>
    <row r="812" s="14" customFormat="1">
      <c r="A812" s="14"/>
      <c r="B812" s="254"/>
      <c r="C812" s="255"/>
      <c r="D812" s="245" t="s">
        <v>173</v>
      </c>
      <c r="E812" s="256" t="s">
        <v>35</v>
      </c>
      <c r="F812" s="257" t="s">
        <v>1035</v>
      </c>
      <c r="G812" s="255"/>
      <c r="H812" s="258">
        <v>19.199999999999999</v>
      </c>
      <c r="I812" s="259"/>
      <c r="J812" s="255"/>
      <c r="K812" s="255"/>
      <c r="L812" s="260"/>
      <c r="M812" s="261"/>
      <c r="N812" s="262"/>
      <c r="O812" s="262"/>
      <c r="P812" s="262"/>
      <c r="Q812" s="262"/>
      <c r="R812" s="262"/>
      <c r="S812" s="262"/>
      <c r="T812" s="263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64" t="s">
        <v>173</v>
      </c>
      <c r="AU812" s="264" t="s">
        <v>88</v>
      </c>
      <c r="AV812" s="14" t="s">
        <v>88</v>
      </c>
      <c r="AW812" s="14" t="s">
        <v>175</v>
      </c>
      <c r="AX812" s="14" t="s">
        <v>80</v>
      </c>
      <c r="AY812" s="264" t="s">
        <v>163</v>
      </c>
    </row>
    <row r="813" s="13" customFormat="1">
      <c r="A813" s="13"/>
      <c r="B813" s="243"/>
      <c r="C813" s="244"/>
      <c r="D813" s="245" t="s">
        <v>173</v>
      </c>
      <c r="E813" s="246" t="s">
        <v>35</v>
      </c>
      <c r="F813" s="247" t="s">
        <v>1036</v>
      </c>
      <c r="G813" s="244"/>
      <c r="H813" s="246" t="s">
        <v>35</v>
      </c>
      <c r="I813" s="248"/>
      <c r="J813" s="244"/>
      <c r="K813" s="244"/>
      <c r="L813" s="249"/>
      <c r="M813" s="250"/>
      <c r="N813" s="251"/>
      <c r="O813" s="251"/>
      <c r="P813" s="251"/>
      <c r="Q813" s="251"/>
      <c r="R813" s="251"/>
      <c r="S813" s="251"/>
      <c r="T813" s="252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3" t="s">
        <v>173</v>
      </c>
      <c r="AU813" s="253" t="s">
        <v>88</v>
      </c>
      <c r="AV813" s="13" t="s">
        <v>23</v>
      </c>
      <c r="AW813" s="13" t="s">
        <v>175</v>
      </c>
      <c r="AX813" s="13" t="s">
        <v>80</v>
      </c>
      <c r="AY813" s="253" t="s">
        <v>163</v>
      </c>
    </row>
    <row r="814" s="14" customFormat="1">
      <c r="A814" s="14"/>
      <c r="B814" s="254"/>
      <c r="C814" s="255"/>
      <c r="D814" s="245" t="s">
        <v>173</v>
      </c>
      <c r="E814" s="256" t="s">
        <v>35</v>
      </c>
      <c r="F814" s="257" t="s">
        <v>1037</v>
      </c>
      <c r="G814" s="255"/>
      <c r="H814" s="258">
        <v>41.399999999999999</v>
      </c>
      <c r="I814" s="259"/>
      <c r="J814" s="255"/>
      <c r="K814" s="255"/>
      <c r="L814" s="260"/>
      <c r="M814" s="261"/>
      <c r="N814" s="262"/>
      <c r="O814" s="262"/>
      <c r="P814" s="262"/>
      <c r="Q814" s="262"/>
      <c r="R814" s="262"/>
      <c r="S814" s="262"/>
      <c r="T814" s="263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64" t="s">
        <v>173</v>
      </c>
      <c r="AU814" s="264" t="s">
        <v>88</v>
      </c>
      <c r="AV814" s="14" t="s">
        <v>88</v>
      </c>
      <c r="AW814" s="14" t="s">
        <v>175</v>
      </c>
      <c r="AX814" s="14" t="s">
        <v>80</v>
      </c>
      <c r="AY814" s="264" t="s">
        <v>163</v>
      </c>
    </row>
    <row r="815" s="13" customFormat="1">
      <c r="A815" s="13"/>
      <c r="B815" s="243"/>
      <c r="C815" s="244"/>
      <c r="D815" s="245" t="s">
        <v>173</v>
      </c>
      <c r="E815" s="246" t="s">
        <v>35</v>
      </c>
      <c r="F815" s="247" t="s">
        <v>1038</v>
      </c>
      <c r="G815" s="244"/>
      <c r="H815" s="246" t="s">
        <v>35</v>
      </c>
      <c r="I815" s="248"/>
      <c r="J815" s="244"/>
      <c r="K815" s="244"/>
      <c r="L815" s="249"/>
      <c r="M815" s="250"/>
      <c r="N815" s="251"/>
      <c r="O815" s="251"/>
      <c r="P815" s="251"/>
      <c r="Q815" s="251"/>
      <c r="R815" s="251"/>
      <c r="S815" s="251"/>
      <c r="T815" s="252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53" t="s">
        <v>173</v>
      </c>
      <c r="AU815" s="253" t="s">
        <v>88</v>
      </c>
      <c r="AV815" s="13" t="s">
        <v>23</v>
      </c>
      <c r="AW815" s="13" t="s">
        <v>175</v>
      </c>
      <c r="AX815" s="13" t="s">
        <v>80</v>
      </c>
      <c r="AY815" s="253" t="s">
        <v>163</v>
      </c>
    </row>
    <row r="816" s="14" customFormat="1">
      <c r="A816" s="14"/>
      <c r="B816" s="254"/>
      <c r="C816" s="255"/>
      <c r="D816" s="245" t="s">
        <v>173</v>
      </c>
      <c r="E816" s="256" t="s">
        <v>35</v>
      </c>
      <c r="F816" s="257" t="s">
        <v>1039</v>
      </c>
      <c r="G816" s="255"/>
      <c r="H816" s="258">
        <v>31.399999999999999</v>
      </c>
      <c r="I816" s="259"/>
      <c r="J816" s="255"/>
      <c r="K816" s="255"/>
      <c r="L816" s="260"/>
      <c r="M816" s="261"/>
      <c r="N816" s="262"/>
      <c r="O816" s="262"/>
      <c r="P816" s="262"/>
      <c r="Q816" s="262"/>
      <c r="R816" s="262"/>
      <c r="S816" s="262"/>
      <c r="T816" s="263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4" t="s">
        <v>173</v>
      </c>
      <c r="AU816" s="264" t="s">
        <v>88</v>
      </c>
      <c r="AV816" s="14" t="s">
        <v>88</v>
      </c>
      <c r="AW816" s="14" t="s">
        <v>175</v>
      </c>
      <c r="AX816" s="14" t="s">
        <v>80</v>
      </c>
      <c r="AY816" s="264" t="s">
        <v>163</v>
      </c>
    </row>
    <row r="817" s="13" customFormat="1">
      <c r="A817" s="13"/>
      <c r="B817" s="243"/>
      <c r="C817" s="244"/>
      <c r="D817" s="245" t="s">
        <v>173</v>
      </c>
      <c r="E817" s="246" t="s">
        <v>35</v>
      </c>
      <c r="F817" s="247" t="s">
        <v>1040</v>
      </c>
      <c r="G817" s="244"/>
      <c r="H817" s="246" t="s">
        <v>35</v>
      </c>
      <c r="I817" s="248"/>
      <c r="J817" s="244"/>
      <c r="K817" s="244"/>
      <c r="L817" s="249"/>
      <c r="M817" s="250"/>
      <c r="N817" s="251"/>
      <c r="O817" s="251"/>
      <c r="P817" s="251"/>
      <c r="Q817" s="251"/>
      <c r="R817" s="251"/>
      <c r="S817" s="251"/>
      <c r="T817" s="252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3" t="s">
        <v>173</v>
      </c>
      <c r="AU817" s="253" t="s">
        <v>88</v>
      </c>
      <c r="AV817" s="13" t="s">
        <v>23</v>
      </c>
      <c r="AW817" s="13" t="s">
        <v>175</v>
      </c>
      <c r="AX817" s="13" t="s">
        <v>80</v>
      </c>
      <c r="AY817" s="253" t="s">
        <v>163</v>
      </c>
    </row>
    <row r="818" s="14" customFormat="1">
      <c r="A818" s="14"/>
      <c r="B818" s="254"/>
      <c r="C818" s="255"/>
      <c r="D818" s="245" t="s">
        <v>173</v>
      </c>
      <c r="E818" s="256" t="s">
        <v>35</v>
      </c>
      <c r="F818" s="257" t="s">
        <v>1041</v>
      </c>
      <c r="G818" s="255"/>
      <c r="H818" s="258">
        <v>10.300000000000001</v>
      </c>
      <c r="I818" s="259"/>
      <c r="J818" s="255"/>
      <c r="K818" s="255"/>
      <c r="L818" s="260"/>
      <c r="M818" s="261"/>
      <c r="N818" s="262"/>
      <c r="O818" s="262"/>
      <c r="P818" s="262"/>
      <c r="Q818" s="262"/>
      <c r="R818" s="262"/>
      <c r="S818" s="262"/>
      <c r="T818" s="263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64" t="s">
        <v>173</v>
      </c>
      <c r="AU818" s="264" t="s">
        <v>88</v>
      </c>
      <c r="AV818" s="14" t="s">
        <v>88</v>
      </c>
      <c r="AW818" s="14" t="s">
        <v>175</v>
      </c>
      <c r="AX818" s="14" t="s">
        <v>80</v>
      </c>
      <c r="AY818" s="264" t="s">
        <v>163</v>
      </c>
    </row>
    <row r="819" s="15" customFormat="1">
      <c r="A819" s="15"/>
      <c r="B819" s="265"/>
      <c r="C819" s="266"/>
      <c r="D819" s="245" t="s">
        <v>173</v>
      </c>
      <c r="E819" s="267" t="s">
        <v>35</v>
      </c>
      <c r="F819" s="268" t="s">
        <v>183</v>
      </c>
      <c r="G819" s="266"/>
      <c r="H819" s="269">
        <v>110.7</v>
      </c>
      <c r="I819" s="270"/>
      <c r="J819" s="266"/>
      <c r="K819" s="266"/>
      <c r="L819" s="271"/>
      <c r="M819" s="272"/>
      <c r="N819" s="273"/>
      <c r="O819" s="273"/>
      <c r="P819" s="273"/>
      <c r="Q819" s="273"/>
      <c r="R819" s="273"/>
      <c r="S819" s="273"/>
      <c r="T819" s="274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75" t="s">
        <v>173</v>
      </c>
      <c r="AU819" s="275" t="s">
        <v>88</v>
      </c>
      <c r="AV819" s="15" t="s">
        <v>171</v>
      </c>
      <c r="AW819" s="15" t="s">
        <v>175</v>
      </c>
      <c r="AX819" s="15" t="s">
        <v>23</v>
      </c>
      <c r="AY819" s="275" t="s">
        <v>163</v>
      </c>
    </row>
    <row r="820" s="2" customFormat="1" ht="24" customHeight="1">
      <c r="A820" s="41"/>
      <c r="B820" s="42"/>
      <c r="C820" s="276" t="s">
        <v>1042</v>
      </c>
      <c r="D820" s="276" t="s">
        <v>195</v>
      </c>
      <c r="E820" s="277" t="s">
        <v>1043</v>
      </c>
      <c r="F820" s="278" t="s">
        <v>1044</v>
      </c>
      <c r="G820" s="279" t="s">
        <v>169</v>
      </c>
      <c r="H820" s="280">
        <v>112.914</v>
      </c>
      <c r="I820" s="281"/>
      <c r="J820" s="282">
        <f>ROUND(I820*H820,2)</f>
        <v>0</v>
      </c>
      <c r="K820" s="278" t="s">
        <v>35</v>
      </c>
      <c r="L820" s="283"/>
      <c r="M820" s="284" t="s">
        <v>35</v>
      </c>
      <c r="N820" s="285" t="s">
        <v>51</v>
      </c>
      <c r="O820" s="87"/>
      <c r="P820" s="239">
        <f>O820*H820</f>
        <v>0</v>
      </c>
      <c r="Q820" s="239">
        <v>0.0121</v>
      </c>
      <c r="R820" s="239">
        <f>Q820*H820</f>
        <v>1.3662593999999999</v>
      </c>
      <c r="S820" s="239">
        <v>0</v>
      </c>
      <c r="T820" s="240">
        <f>S820*H820</f>
        <v>0</v>
      </c>
      <c r="U820" s="41"/>
      <c r="V820" s="41"/>
      <c r="W820" s="41"/>
      <c r="X820" s="41"/>
      <c r="Y820" s="41"/>
      <c r="Z820" s="41"/>
      <c r="AA820" s="41"/>
      <c r="AB820" s="41"/>
      <c r="AC820" s="41"/>
      <c r="AD820" s="41"/>
      <c r="AE820" s="41"/>
      <c r="AR820" s="241" t="s">
        <v>363</v>
      </c>
      <c r="AT820" s="241" t="s">
        <v>195</v>
      </c>
      <c r="AU820" s="241" t="s">
        <v>88</v>
      </c>
      <c r="AY820" s="19" t="s">
        <v>163</v>
      </c>
      <c r="BE820" s="242">
        <f>IF(N820="základní",J820,0)</f>
        <v>0</v>
      </c>
      <c r="BF820" s="242">
        <f>IF(N820="snížená",J820,0)</f>
        <v>0</v>
      </c>
      <c r="BG820" s="242">
        <f>IF(N820="zákl. přenesená",J820,0)</f>
        <v>0</v>
      </c>
      <c r="BH820" s="242">
        <f>IF(N820="sníž. přenesená",J820,0)</f>
        <v>0</v>
      </c>
      <c r="BI820" s="242">
        <f>IF(N820="nulová",J820,0)</f>
        <v>0</v>
      </c>
      <c r="BJ820" s="19" t="s">
        <v>23</v>
      </c>
      <c r="BK820" s="242">
        <f>ROUND(I820*H820,2)</f>
        <v>0</v>
      </c>
      <c r="BL820" s="19" t="s">
        <v>275</v>
      </c>
      <c r="BM820" s="241" t="s">
        <v>1045</v>
      </c>
    </row>
    <row r="821" s="13" customFormat="1">
      <c r="A821" s="13"/>
      <c r="B821" s="243"/>
      <c r="C821" s="244"/>
      <c r="D821" s="245" t="s">
        <v>173</v>
      </c>
      <c r="E821" s="246" t="s">
        <v>35</v>
      </c>
      <c r="F821" s="247" t="s">
        <v>380</v>
      </c>
      <c r="G821" s="244"/>
      <c r="H821" s="246" t="s">
        <v>35</v>
      </c>
      <c r="I821" s="248"/>
      <c r="J821" s="244"/>
      <c r="K821" s="244"/>
      <c r="L821" s="249"/>
      <c r="M821" s="250"/>
      <c r="N821" s="251"/>
      <c r="O821" s="251"/>
      <c r="P821" s="251"/>
      <c r="Q821" s="251"/>
      <c r="R821" s="251"/>
      <c r="S821" s="251"/>
      <c r="T821" s="252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3" t="s">
        <v>173</v>
      </c>
      <c r="AU821" s="253" t="s">
        <v>88</v>
      </c>
      <c r="AV821" s="13" t="s">
        <v>23</v>
      </c>
      <c r="AW821" s="13" t="s">
        <v>175</v>
      </c>
      <c r="AX821" s="13" t="s">
        <v>80</v>
      </c>
      <c r="AY821" s="253" t="s">
        <v>163</v>
      </c>
    </row>
    <row r="822" s="14" customFormat="1">
      <c r="A822" s="14"/>
      <c r="B822" s="254"/>
      <c r="C822" s="255"/>
      <c r="D822" s="245" t="s">
        <v>173</v>
      </c>
      <c r="E822" s="256" t="s">
        <v>35</v>
      </c>
      <c r="F822" s="257" t="s">
        <v>1046</v>
      </c>
      <c r="G822" s="255"/>
      <c r="H822" s="258">
        <v>110.7</v>
      </c>
      <c r="I822" s="259"/>
      <c r="J822" s="255"/>
      <c r="K822" s="255"/>
      <c r="L822" s="260"/>
      <c r="M822" s="261"/>
      <c r="N822" s="262"/>
      <c r="O822" s="262"/>
      <c r="P822" s="262"/>
      <c r="Q822" s="262"/>
      <c r="R822" s="262"/>
      <c r="S822" s="262"/>
      <c r="T822" s="263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64" t="s">
        <v>173</v>
      </c>
      <c r="AU822" s="264" t="s">
        <v>88</v>
      </c>
      <c r="AV822" s="14" t="s">
        <v>88</v>
      </c>
      <c r="AW822" s="14" t="s">
        <v>175</v>
      </c>
      <c r="AX822" s="14" t="s">
        <v>23</v>
      </c>
      <c r="AY822" s="264" t="s">
        <v>163</v>
      </c>
    </row>
    <row r="823" s="14" customFormat="1">
      <c r="A823" s="14"/>
      <c r="B823" s="254"/>
      <c r="C823" s="255"/>
      <c r="D823" s="245" t="s">
        <v>173</v>
      </c>
      <c r="E823" s="255"/>
      <c r="F823" s="257" t="s">
        <v>1047</v>
      </c>
      <c r="G823" s="255"/>
      <c r="H823" s="258">
        <v>112.914</v>
      </c>
      <c r="I823" s="259"/>
      <c r="J823" s="255"/>
      <c r="K823" s="255"/>
      <c r="L823" s="260"/>
      <c r="M823" s="261"/>
      <c r="N823" s="262"/>
      <c r="O823" s="262"/>
      <c r="P823" s="262"/>
      <c r="Q823" s="262"/>
      <c r="R823" s="262"/>
      <c r="S823" s="262"/>
      <c r="T823" s="263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64" t="s">
        <v>173</v>
      </c>
      <c r="AU823" s="264" t="s">
        <v>88</v>
      </c>
      <c r="AV823" s="14" t="s">
        <v>88</v>
      </c>
      <c r="AW823" s="14" t="s">
        <v>4</v>
      </c>
      <c r="AX823" s="14" t="s">
        <v>23</v>
      </c>
      <c r="AY823" s="264" t="s">
        <v>163</v>
      </c>
    </row>
    <row r="824" s="2" customFormat="1" ht="24" customHeight="1">
      <c r="A824" s="41"/>
      <c r="B824" s="42"/>
      <c r="C824" s="230" t="s">
        <v>1048</v>
      </c>
      <c r="D824" s="230" t="s">
        <v>166</v>
      </c>
      <c r="E824" s="231" t="s">
        <v>1049</v>
      </c>
      <c r="F824" s="232" t="s">
        <v>1050</v>
      </c>
      <c r="G824" s="233" t="s">
        <v>169</v>
      </c>
      <c r="H824" s="234">
        <v>8.4000000000000004</v>
      </c>
      <c r="I824" s="235"/>
      <c r="J824" s="236">
        <f>ROUND(I824*H824,2)</f>
        <v>0</v>
      </c>
      <c r="K824" s="232" t="s">
        <v>170</v>
      </c>
      <c r="L824" s="47"/>
      <c r="M824" s="237" t="s">
        <v>35</v>
      </c>
      <c r="N824" s="238" t="s">
        <v>51</v>
      </c>
      <c r="O824" s="87"/>
      <c r="P824" s="239">
        <f>O824*H824</f>
        <v>0</v>
      </c>
      <c r="Q824" s="239">
        <v>0</v>
      </c>
      <c r="R824" s="239">
        <f>Q824*H824</f>
        <v>0</v>
      </c>
      <c r="S824" s="239">
        <v>0</v>
      </c>
      <c r="T824" s="240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41" t="s">
        <v>275</v>
      </c>
      <c r="AT824" s="241" t="s">
        <v>166</v>
      </c>
      <c r="AU824" s="241" t="s">
        <v>88</v>
      </c>
      <c r="AY824" s="19" t="s">
        <v>163</v>
      </c>
      <c r="BE824" s="242">
        <f>IF(N824="základní",J824,0)</f>
        <v>0</v>
      </c>
      <c r="BF824" s="242">
        <f>IF(N824="snížená",J824,0)</f>
        <v>0</v>
      </c>
      <c r="BG824" s="242">
        <f>IF(N824="zákl. přenesená",J824,0)</f>
        <v>0</v>
      </c>
      <c r="BH824" s="242">
        <f>IF(N824="sníž. přenesená",J824,0)</f>
        <v>0</v>
      </c>
      <c r="BI824" s="242">
        <f>IF(N824="nulová",J824,0)</f>
        <v>0</v>
      </c>
      <c r="BJ824" s="19" t="s">
        <v>23</v>
      </c>
      <c r="BK824" s="242">
        <f>ROUND(I824*H824,2)</f>
        <v>0</v>
      </c>
      <c r="BL824" s="19" t="s">
        <v>275</v>
      </c>
      <c r="BM824" s="241" t="s">
        <v>1051</v>
      </c>
    </row>
    <row r="825" s="13" customFormat="1">
      <c r="A825" s="13"/>
      <c r="B825" s="243"/>
      <c r="C825" s="244"/>
      <c r="D825" s="245" t="s">
        <v>173</v>
      </c>
      <c r="E825" s="246" t="s">
        <v>35</v>
      </c>
      <c r="F825" s="247" t="s">
        <v>1027</v>
      </c>
      <c r="G825" s="244"/>
      <c r="H825" s="246" t="s">
        <v>35</v>
      </c>
      <c r="I825" s="248"/>
      <c r="J825" s="244"/>
      <c r="K825" s="244"/>
      <c r="L825" s="249"/>
      <c r="M825" s="250"/>
      <c r="N825" s="251"/>
      <c r="O825" s="251"/>
      <c r="P825" s="251"/>
      <c r="Q825" s="251"/>
      <c r="R825" s="251"/>
      <c r="S825" s="251"/>
      <c r="T825" s="252"/>
      <c r="U825" s="13"/>
      <c r="V825" s="13"/>
      <c r="W825" s="13"/>
      <c r="X825" s="13"/>
      <c r="Y825" s="13"/>
      <c r="Z825" s="13"/>
      <c r="AA825" s="13"/>
      <c r="AB825" s="13"/>
      <c r="AC825" s="13"/>
      <c r="AD825" s="13"/>
      <c r="AE825" s="13"/>
      <c r="AT825" s="253" t="s">
        <v>173</v>
      </c>
      <c r="AU825" s="253" t="s">
        <v>88</v>
      </c>
      <c r="AV825" s="13" t="s">
        <v>23</v>
      </c>
      <c r="AW825" s="13" t="s">
        <v>175</v>
      </c>
      <c r="AX825" s="13" t="s">
        <v>80</v>
      </c>
      <c r="AY825" s="253" t="s">
        <v>163</v>
      </c>
    </row>
    <row r="826" s="13" customFormat="1">
      <c r="A826" s="13"/>
      <c r="B826" s="243"/>
      <c r="C826" s="244"/>
      <c r="D826" s="245" t="s">
        <v>173</v>
      </c>
      <c r="E826" s="246" t="s">
        <v>35</v>
      </c>
      <c r="F826" s="247" t="s">
        <v>1028</v>
      </c>
      <c r="G826" s="244"/>
      <c r="H826" s="246" t="s">
        <v>35</v>
      </c>
      <c r="I826" s="248"/>
      <c r="J826" s="244"/>
      <c r="K826" s="244"/>
      <c r="L826" s="249"/>
      <c r="M826" s="250"/>
      <c r="N826" s="251"/>
      <c r="O826" s="251"/>
      <c r="P826" s="251"/>
      <c r="Q826" s="251"/>
      <c r="R826" s="251"/>
      <c r="S826" s="251"/>
      <c r="T826" s="252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53" t="s">
        <v>173</v>
      </c>
      <c r="AU826" s="253" t="s">
        <v>88</v>
      </c>
      <c r="AV826" s="13" t="s">
        <v>23</v>
      </c>
      <c r="AW826" s="13" t="s">
        <v>175</v>
      </c>
      <c r="AX826" s="13" t="s">
        <v>80</v>
      </c>
      <c r="AY826" s="253" t="s">
        <v>163</v>
      </c>
    </row>
    <row r="827" s="14" customFormat="1">
      <c r="A827" s="14"/>
      <c r="B827" s="254"/>
      <c r="C827" s="255"/>
      <c r="D827" s="245" t="s">
        <v>173</v>
      </c>
      <c r="E827" s="256" t="s">
        <v>35</v>
      </c>
      <c r="F827" s="257" t="s">
        <v>1029</v>
      </c>
      <c r="G827" s="255"/>
      <c r="H827" s="258">
        <v>2.7000000000000002</v>
      </c>
      <c r="I827" s="259"/>
      <c r="J827" s="255"/>
      <c r="K827" s="255"/>
      <c r="L827" s="260"/>
      <c r="M827" s="261"/>
      <c r="N827" s="262"/>
      <c r="O827" s="262"/>
      <c r="P827" s="262"/>
      <c r="Q827" s="262"/>
      <c r="R827" s="262"/>
      <c r="S827" s="262"/>
      <c r="T827" s="263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64" t="s">
        <v>173</v>
      </c>
      <c r="AU827" s="264" t="s">
        <v>88</v>
      </c>
      <c r="AV827" s="14" t="s">
        <v>88</v>
      </c>
      <c r="AW827" s="14" t="s">
        <v>175</v>
      </c>
      <c r="AX827" s="14" t="s">
        <v>80</v>
      </c>
      <c r="AY827" s="264" t="s">
        <v>163</v>
      </c>
    </row>
    <row r="828" s="13" customFormat="1">
      <c r="A828" s="13"/>
      <c r="B828" s="243"/>
      <c r="C828" s="244"/>
      <c r="D828" s="245" t="s">
        <v>173</v>
      </c>
      <c r="E828" s="246" t="s">
        <v>35</v>
      </c>
      <c r="F828" s="247" t="s">
        <v>1030</v>
      </c>
      <c r="G828" s="244"/>
      <c r="H828" s="246" t="s">
        <v>35</v>
      </c>
      <c r="I828" s="248"/>
      <c r="J828" s="244"/>
      <c r="K828" s="244"/>
      <c r="L828" s="249"/>
      <c r="M828" s="250"/>
      <c r="N828" s="251"/>
      <c r="O828" s="251"/>
      <c r="P828" s="251"/>
      <c r="Q828" s="251"/>
      <c r="R828" s="251"/>
      <c r="S828" s="251"/>
      <c r="T828" s="252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3" t="s">
        <v>173</v>
      </c>
      <c r="AU828" s="253" t="s">
        <v>88</v>
      </c>
      <c r="AV828" s="13" t="s">
        <v>23</v>
      </c>
      <c r="AW828" s="13" t="s">
        <v>175</v>
      </c>
      <c r="AX828" s="13" t="s">
        <v>80</v>
      </c>
      <c r="AY828" s="253" t="s">
        <v>163</v>
      </c>
    </row>
    <row r="829" s="14" customFormat="1">
      <c r="A829" s="14"/>
      <c r="B829" s="254"/>
      <c r="C829" s="255"/>
      <c r="D829" s="245" t="s">
        <v>173</v>
      </c>
      <c r="E829" s="256" t="s">
        <v>35</v>
      </c>
      <c r="F829" s="257" t="s">
        <v>1031</v>
      </c>
      <c r="G829" s="255"/>
      <c r="H829" s="258">
        <v>2.3999999999999999</v>
      </c>
      <c r="I829" s="259"/>
      <c r="J829" s="255"/>
      <c r="K829" s="255"/>
      <c r="L829" s="260"/>
      <c r="M829" s="261"/>
      <c r="N829" s="262"/>
      <c r="O829" s="262"/>
      <c r="P829" s="262"/>
      <c r="Q829" s="262"/>
      <c r="R829" s="262"/>
      <c r="S829" s="262"/>
      <c r="T829" s="263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64" t="s">
        <v>173</v>
      </c>
      <c r="AU829" s="264" t="s">
        <v>88</v>
      </c>
      <c r="AV829" s="14" t="s">
        <v>88</v>
      </c>
      <c r="AW829" s="14" t="s">
        <v>175</v>
      </c>
      <c r="AX829" s="14" t="s">
        <v>80</v>
      </c>
      <c r="AY829" s="264" t="s">
        <v>163</v>
      </c>
    </row>
    <row r="830" s="13" customFormat="1">
      <c r="A830" s="13"/>
      <c r="B830" s="243"/>
      <c r="C830" s="244"/>
      <c r="D830" s="245" t="s">
        <v>173</v>
      </c>
      <c r="E830" s="246" t="s">
        <v>35</v>
      </c>
      <c r="F830" s="247" t="s">
        <v>1032</v>
      </c>
      <c r="G830" s="244"/>
      <c r="H830" s="246" t="s">
        <v>35</v>
      </c>
      <c r="I830" s="248"/>
      <c r="J830" s="244"/>
      <c r="K830" s="244"/>
      <c r="L830" s="249"/>
      <c r="M830" s="250"/>
      <c r="N830" s="251"/>
      <c r="O830" s="251"/>
      <c r="P830" s="251"/>
      <c r="Q830" s="251"/>
      <c r="R830" s="251"/>
      <c r="S830" s="251"/>
      <c r="T830" s="252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53" t="s">
        <v>173</v>
      </c>
      <c r="AU830" s="253" t="s">
        <v>88</v>
      </c>
      <c r="AV830" s="13" t="s">
        <v>23</v>
      </c>
      <c r="AW830" s="13" t="s">
        <v>175</v>
      </c>
      <c r="AX830" s="13" t="s">
        <v>80</v>
      </c>
      <c r="AY830" s="253" t="s">
        <v>163</v>
      </c>
    </row>
    <row r="831" s="14" customFormat="1">
      <c r="A831" s="14"/>
      <c r="B831" s="254"/>
      <c r="C831" s="255"/>
      <c r="D831" s="245" t="s">
        <v>173</v>
      </c>
      <c r="E831" s="256" t="s">
        <v>35</v>
      </c>
      <c r="F831" s="257" t="s">
        <v>1033</v>
      </c>
      <c r="G831" s="255"/>
      <c r="H831" s="258">
        <v>3.2999999999999998</v>
      </c>
      <c r="I831" s="259"/>
      <c r="J831" s="255"/>
      <c r="K831" s="255"/>
      <c r="L831" s="260"/>
      <c r="M831" s="261"/>
      <c r="N831" s="262"/>
      <c r="O831" s="262"/>
      <c r="P831" s="262"/>
      <c r="Q831" s="262"/>
      <c r="R831" s="262"/>
      <c r="S831" s="262"/>
      <c r="T831" s="263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64" t="s">
        <v>173</v>
      </c>
      <c r="AU831" s="264" t="s">
        <v>88</v>
      </c>
      <c r="AV831" s="14" t="s">
        <v>88</v>
      </c>
      <c r="AW831" s="14" t="s">
        <v>175</v>
      </c>
      <c r="AX831" s="14" t="s">
        <v>80</v>
      </c>
      <c r="AY831" s="264" t="s">
        <v>163</v>
      </c>
    </row>
    <row r="832" s="15" customFormat="1">
      <c r="A832" s="15"/>
      <c r="B832" s="265"/>
      <c r="C832" s="266"/>
      <c r="D832" s="245" t="s">
        <v>173</v>
      </c>
      <c r="E832" s="267" t="s">
        <v>35</v>
      </c>
      <c r="F832" s="268" t="s">
        <v>183</v>
      </c>
      <c r="G832" s="266"/>
      <c r="H832" s="269">
        <v>8.4000000000000004</v>
      </c>
      <c r="I832" s="270"/>
      <c r="J832" s="266"/>
      <c r="K832" s="266"/>
      <c r="L832" s="271"/>
      <c r="M832" s="272"/>
      <c r="N832" s="273"/>
      <c r="O832" s="273"/>
      <c r="P832" s="273"/>
      <c r="Q832" s="273"/>
      <c r="R832" s="273"/>
      <c r="S832" s="273"/>
      <c r="T832" s="274"/>
      <c r="U832" s="15"/>
      <c r="V832" s="15"/>
      <c r="W832" s="15"/>
      <c r="X832" s="15"/>
      <c r="Y832" s="15"/>
      <c r="Z832" s="15"/>
      <c r="AA832" s="15"/>
      <c r="AB832" s="15"/>
      <c r="AC832" s="15"/>
      <c r="AD832" s="15"/>
      <c r="AE832" s="15"/>
      <c r="AT832" s="275" t="s">
        <v>173</v>
      </c>
      <c r="AU832" s="275" t="s">
        <v>88</v>
      </c>
      <c r="AV832" s="15" t="s">
        <v>171</v>
      </c>
      <c r="AW832" s="15" t="s">
        <v>175</v>
      </c>
      <c r="AX832" s="15" t="s">
        <v>23</v>
      </c>
      <c r="AY832" s="275" t="s">
        <v>163</v>
      </c>
    </row>
    <row r="833" s="2" customFormat="1" ht="24" customHeight="1">
      <c r="A833" s="41"/>
      <c r="B833" s="42"/>
      <c r="C833" s="230" t="s">
        <v>1052</v>
      </c>
      <c r="D833" s="230" t="s">
        <v>166</v>
      </c>
      <c r="E833" s="231" t="s">
        <v>1053</v>
      </c>
      <c r="F833" s="232" t="s">
        <v>1054</v>
      </c>
      <c r="G833" s="233" t="s">
        <v>169</v>
      </c>
      <c r="H833" s="234">
        <v>3.2400000000000002</v>
      </c>
      <c r="I833" s="235"/>
      <c r="J833" s="236">
        <f>ROUND(I833*H833,2)</f>
        <v>0</v>
      </c>
      <c r="K833" s="232" t="s">
        <v>170</v>
      </c>
      <c r="L833" s="47"/>
      <c r="M833" s="237" t="s">
        <v>35</v>
      </c>
      <c r="N833" s="238" t="s">
        <v>51</v>
      </c>
      <c r="O833" s="87"/>
      <c r="P833" s="239">
        <f>O833*H833</f>
        <v>0</v>
      </c>
      <c r="Q833" s="239">
        <v>0.00058</v>
      </c>
      <c r="R833" s="239">
        <f>Q833*H833</f>
        <v>0.0018792000000000001</v>
      </c>
      <c r="S833" s="239">
        <v>0</v>
      </c>
      <c r="T833" s="240">
        <f>S833*H833</f>
        <v>0</v>
      </c>
      <c r="U833" s="41"/>
      <c r="V833" s="41"/>
      <c r="W833" s="41"/>
      <c r="X833" s="41"/>
      <c r="Y833" s="41"/>
      <c r="Z833" s="41"/>
      <c r="AA833" s="41"/>
      <c r="AB833" s="41"/>
      <c r="AC833" s="41"/>
      <c r="AD833" s="41"/>
      <c r="AE833" s="41"/>
      <c r="AR833" s="241" t="s">
        <v>275</v>
      </c>
      <c r="AT833" s="241" t="s">
        <v>166</v>
      </c>
      <c r="AU833" s="241" t="s">
        <v>88</v>
      </c>
      <c r="AY833" s="19" t="s">
        <v>163</v>
      </c>
      <c r="BE833" s="242">
        <f>IF(N833="základní",J833,0)</f>
        <v>0</v>
      </c>
      <c r="BF833" s="242">
        <f>IF(N833="snížená",J833,0)</f>
        <v>0</v>
      </c>
      <c r="BG833" s="242">
        <f>IF(N833="zákl. přenesená",J833,0)</f>
        <v>0</v>
      </c>
      <c r="BH833" s="242">
        <f>IF(N833="sníž. přenesená",J833,0)</f>
        <v>0</v>
      </c>
      <c r="BI833" s="242">
        <f>IF(N833="nulová",J833,0)</f>
        <v>0</v>
      </c>
      <c r="BJ833" s="19" t="s">
        <v>23</v>
      </c>
      <c r="BK833" s="242">
        <f>ROUND(I833*H833,2)</f>
        <v>0</v>
      </c>
      <c r="BL833" s="19" t="s">
        <v>275</v>
      </c>
      <c r="BM833" s="241" t="s">
        <v>1055</v>
      </c>
    </row>
    <row r="834" s="13" customFormat="1">
      <c r="A834" s="13"/>
      <c r="B834" s="243"/>
      <c r="C834" s="244"/>
      <c r="D834" s="245" t="s">
        <v>173</v>
      </c>
      <c r="E834" s="246" t="s">
        <v>35</v>
      </c>
      <c r="F834" s="247" t="s">
        <v>266</v>
      </c>
      <c r="G834" s="244"/>
      <c r="H834" s="246" t="s">
        <v>35</v>
      </c>
      <c r="I834" s="248"/>
      <c r="J834" s="244"/>
      <c r="K834" s="244"/>
      <c r="L834" s="249"/>
      <c r="M834" s="250"/>
      <c r="N834" s="251"/>
      <c r="O834" s="251"/>
      <c r="P834" s="251"/>
      <c r="Q834" s="251"/>
      <c r="R834" s="251"/>
      <c r="S834" s="251"/>
      <c r="T834" s="252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3" t="s">
        <v>173</v>
      </c>
      <c r="AU834" s="253" t="s">
        <v>88</v>
      </c>
      <c r="AV834" s="13" t="s">
        <v>23</v>
      </c>
      <c r="AW834" s="13" t="s">
        <v>175</v>
      </c>
      <c r="AX834" s="13" t="s">
        <v>80</v>
      </c>
      <c r="AY834" s="253" t="s">
        <v>163</v>
      </c>
    </row>
    <row r="835" s="14" customFormat="1">
      <c r="A835" s="14"/>
      <c r="B835" s="254"/>
      <c r="C835" s="255"/>
      <c r="D835" s="245" t="s">
        <v>173</v>
      </c>
      <c r="E835" s="256" t="s">
        <v>35</v>
      </c>
      <c r="F835" s="257" t="s">
        <v>1056</v>
      </c>
      <c r="G835" s="255"/>
      <c r="H835" s="258">
        <v>3.2400000000000002</v>
      </c>
      <c r="I835" s="259"/>
      <c r="J835" s="255"/>
      <c r="K835" s="255"/>
      <c r="L835" s="260"/>
      <c r="M835" s="261"/>
      <c r="N835" s="262"/>
      <c r="O835" s="262"/>
      <c r="P835" s="262"/>
      <c r="Q835" s="262"/>
      <c r="R835" s="262"/>
      <c r="S835" s="262"/>
      <c r="T835" s="263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64" t="s">
        <v>173</v>
      </c>
      <c r="AU835" s="264" t="s">
        <v>88</v>
      </c>
      <c r="AV835" s="14" t="s">
        <v>88</v>
      </c>
      <c r="AW835" s="14" t="s">
        <v>175</v>
      </c>
      <c r="AX835" s="14" t="s">
        <v>80</v>
      </c>
      <c r="AY835" s="264" t="s">
        <v>163</v>
      </c>
    </row>
    <row r="836" s="15" customFormat="1">
      <c r="A836" s="15"/>
      <c r="B836" s="265"/>
      <c r="C836" s="266"/>
      <c r="D836" s="245" t="s">
        <v>173</v>
      </c>
      <c r="E836" s="267" t="s">
        <v>35</v>
      </c>
      <c r="F836" s="268" t="s">
        <v>183</v>
      </c>
      <c r="G836" s="266"/>
      <c r="H836" s="269">
        <v>3.2400000000000002</v>
      </c>
      <c r="I836" s="270"/>
      <c r="J836" s="266"/>
      <c r="K836" s="266"/>
      <c r="L836" s="271"/>
      <c r="M836" s="272"/>
      <c r="N836" s="273"/>
      <c r="O836" s="273"/>
      <c r="P836" s="273"/>
      <c r="Q836" s="273"/>
      <c r="R836" s="273"/>
      <c r="S836" s="273"/>
      <c r="T836" s="274"/>
      <c r="U836" s="15"/>
      <c r="V836" s="15"/>
      <c r="W836" s="15"/>
      <c r="X836" s="15"/>
      <c r="Y836" s="15"/>
      <c r="Z836" s="15"/>
      <c r="AA836" s="15"/>
      <c r="AB836" s="15"/>
      <c r="AC836" s="15"/>
      <c r="AD836" s="15"/>
      <c r="AE836" s="15"/>
      <c r="AT836" s="275" t="s">
        <v>173</v>
      </c>
      <c r="AU836" s="275" t="s">
        <v>88</v>
      </c>
      <c r="AV836" s="15" t="s">
        <v>171</v>
      </c>
      <c r="AW836" s="15" t="s">
        <v>175</v>
      </c>
      <c r="AX836" s="15" t="s">
        <v>23</v>
      </c>
      <c r="AY836" s="275" t="s">
        <v>163</v>
      </c>
    </row>
    <row r="837" s="2" customFormat="1" ht="24" customHeight="1">
      <c r="A837" s="41"/>
      <c r="B837" s="42"/>
      <c r="C837" s="276" t="s">
        <v>1057</v>
      </c>
      <c r="D837" s="276" t="s">
        <v>195</v>
      </c>
      <c r="E837" s="277" t="s">
        <v>1058</v>
      </c>
      <c r="F837" s="278" t="s">
        <v>1059</v>
      </c>
      <c r="G837" s="279" t="s">
        <v>169</v>
      </c>
      <c r="H837" s="280">
        <v>3.5640000000000001</v>
      </c>
      <c r="I837" s="281"/>
      <c r="J837" s="282">
        <f>ROUND(I837*H837,2)</f>
        <v>0</v>
      </c>
      <c r="K837" s="278" t="s">
        <v>170</v>
      </c>
      <c r="L837" s="283"/>
      <c r="M837" s="284" t="s">
        <v>35</v>
      </c>
      <c r="N837" s="285" t="s">
        <v>51</v>
      </c>
      <c r="O837" s="87"/>
      <c r="P837" s="239">
        <f>O837*H837</f>
        <v>0</v>
      </c>
      <c r="Q837" s="239">
        <v>0.012</v>
      </c>
      <c r="R837" s="239">
        <f>Q837*H837</f>
        <v>0.042768</v>
      </c>
      <c r="S837" s="239">
        <v>0</v>
      </c>
      <c r="T837" s="240">
        <f>S837*H837</f>
        <v>0</v>
      </c>
      <c r="U837" s="41"/>
      <c r="V837" s="41"/>
      <c r="W837" s="41"/>
      <c r="X837" s="41"/>
      <c r="Y837" s="41"/>
      <c r="Z837" s="41"/>
      <c r="AA837" s="41"/>
      <c r="AB837" s="41"/>
      <c r="AC837" s="41"/>
      <c r="AD837" s="41"/>
      <c r="AE837" s="41"/>
      <c r="AR837" s="241" t="s">
        <v>363</v>
      </c>
      <c r="AT837" s="241" t="s">
        <v>195</v>
      </c>
      <c r="AU837" s="241" t="s">
        <v>88</v>
      </c>
      <c r="AY837" s="19" t="s">
        <v>163</v>
      </c>
      <c r="BE837" s="242">
        <f>IF(N837="základní",J837,0)</f>
        <v>0</v>
      </c>
      <c r="BF837" s="242">
        <f>IF(N837="snížená",J837,0)</f>
        <v>0</v>
      </c>
      <c r="BG837" s="242">
        <f>IF(N837="zákl. přenesená",J837,0)</f>
        <v>0</v>
      </c>
      <c r="BH837" s="242">
        <f>IF(N837="sníž. přenesená",J837,0)</f>
        <v>0</v>
      </c>
      <c r="BI837" s="242">
        <f>IF(N837="nulová",J837,0)</f>
        <v>0</v>
      </c>
      <c r="BJ837" s="19" t="s">
        <v>23</v>
      </c>
      <c r="BK837" s="242">
        <f>ROUND(I837*H837,2)</f>
        <v>0</v>
      </c>
      <c r="BL837" s="19" t="s">
        <v>275</v>
      </c>
      <c r="BM837" s="241" t="s">
        <v>1060</v>
      </c>
    </row>
    <row r="838" s="13" customFormat="1">
      <c r="A838" s="13"/>
      <c r="B838" s="243"/>
      <c r="C838" s="244"/>
      <c r="D838" s="245" t="s">
        <v>173</v>
      </c>
      <c r="E838" s="246" t="s">
        <v>35</v>
      </c>
      <c r="F838" s="247" t="s">
        <v>380</v>
      </c>
      <c r="G838" s="244"/>
      <c r="H838" s="246" t="s">
        <v>35</v>
      </c>
      <c r="I838" s="248"/>
      <c r="J838" s="244"/>
      <c r="K838" s="244"/>
      <c r="L838" s="249"/>
      <c r="M838" s="250"/>
      <c r="N838" s="251"/>
      <c r="O838" s="251"/>
      <c r="P838" s="251"/>
      <c r="Q838" s="251"/>
      <c r="R838" s="251"/>
      <c r="S838" s="251"/>
      <c r="T838" s="252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3" t="s">
        <v>173</v>
      </c>
      <c r="AU838" s="253" t="s">
        <v>88</v>
      </c>
      <c r="AV838" s="13" t="s">
        <v>23</v>
      </c>
      <c r="AW838" s="13" t="s">
        <v>175</v>
      </c>
      <c r="AX838" s="13" t="s">
        <v>80</v>
      </c>
      <c r="AY838" s="253" t="s">
        <v>163</v>
      </c>
    </row>
    <row r="839" s="14" customFormat="1">
      <c r="A839" s="14"/>
      <c r="B839" s="254"/>
      <c r="C839" s="255"/>
      <c r="D839" s="245" t="s">
        <v>173</v>
      </c>
      <c r="E839" s="256" t="s">
        <v>35</v>
      </c>
      <c r="F839" s="257" t="s">
        <v>1061</v>
      </c>
      <c r="G839" s="255"/>
      <c r="H839" s="258">
        <v>3.2400000000000002</v>
      </c>
      <c r="I839" s="259"/>
      <c r="J839" s="255"/>
      <c r="K839" s="255"/>
      <c r="L839" s="260"/>
      <c r="M839" s="261"/>
      <c r="N839" s="262"/>
      <c r="O839" s="262"/>
      <c r="P839" s="262"/>
      <c r="Q839" s="262"/>
      <c r="R839" s="262"/>
      <c r="S839" s="262"/>
      <c r="T839" s="263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64" t="s">
        <v>173</v>
      </c>
      <c r="AU839" s="264" t="s">
        <v>88</v>
      </c>
      <c r="AV839" s="14" t="s">
        <v>88</v>
      </c>
      <c r="AW839" s="14" t="s">
        <v>175</v>
      </c>
      <c r="AX839" s="14" t="s">
        <v>23</v>
      </c>
      <c r="AY839" s="264" t="s">
        <v>163</v>
      </c>
    </row>
    <row r="840" s="14" customFormat="1">
      <c r="A840" s="14"/>
      <c r="B840" s="254"/>
      <c r="C840" s="255"/>
      <c r="D840" s="245" t="s">
        <v>173</v>
      </c>
      <c r="E840" s="255"/>
      <c r="F840" s="257" t="s">
        <v>1062</v>
      </c>
      <c r="G840" s="255"/>
      <c r="H840" s="258">
        <v>3.5640000000000001</v>
      </c>
      <c r="I840" s="259"/>
      <c r="J840" s="255"/>
      <c r="K840" s="255"/>
      <c r="L840" s="260"/>
      <c r="M840" s="261"/>
      <c r="N840" s="262"/>
      <c r="O840" s="262"/>
      <c r="P840" s="262"/>
      <c r="Q840" s="262"/>
      <c r="R840" s="262"/>
      <c r="S840" s="262"/>
      <c r="T840" s="263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64" t="s">
        <v>173</v>
      </c>
      <c r="AU840" s="264" t="s">
        <v>88</v>
      </c>
      <c r="AV840" s="14" t="s">
        <v>88</v>
      </c>
      <c r="AW840" s="14" t="s">
        <v>4</v>
      </c>
      <c r="AX840" s="14" t="s">
        <v>23</v>
      </c>
      <c r="AY840" s="264" t="s">
        <v>163</v>
      </c>
    </row>
    <row r="841" s="2" customFormat="1" ht="24" customHeight="1">
      <c r="A841" s="41"/>
      <c r="B841" s="42"/>
      <c r="C841" s="230" t="s">
        <v>1063</v>
      </c>
      <c r="D841" s="230" t="s">
        <v>166</v>
      </c>
      <c r="E841" s="231" t="s">
        <v>1064</v>
      </c>
      <c r="F841" s="232" t="s">
        <v>1065</v>
      </c>
      <c r="G841" s="233" t="s">
        <v>264</v>
      </c>
      <c r="H841" s="234">
        <v>74</v>
      </c>
      <c r="I841" s="235"/>
      <c r="J841" s="236">
        <f>ROUND(I841*H841,2)</f>
        <v>0</v>
      </c>
      <c r="K841" s="232" t="s">
        <v>170</v>
      </c>
      <c r="L841" s="47"/>
      <c r="M841" s="237" t="s">
        <v>35</v>
      </c>
      <c r="N841" s="238" t="s">
        <v>51</v>
      </c>
      <c r="O841" s="87"/>
      <c r="P841" s="239">
        <f>O841*H841</f>
        <v>0</v>
      </c>
      <c r="Q841" s="239">
        <v>0.00025999999999999998</v>
      </c>
      <c r="R841" s="239">
        <f>Q841*H841</f>
        <v>0.019239999999999997</v>
      </c>
      <c r="S841" s="239">
        <v>0</v>
      </c>
      <c r="T841" s="240">
        <f>S841*H841</f>
        <v>0</v>
      </c>
      <c r="U841" s="41"/>
      <c r="V841" s="41"/>
      <c r="W841" s="41"/>
      <c r="X841" s="41"/>
      <c r="Y841" s="41"/>
      <c r="Z841" s="41"/>
      <c r="AA841" s="41"/>
      <c r="AB841" s="41"/>
      <c r="AC841" s="41"/>
      <c r="AD841" s="41"/>
      <c r="AE841" s="41"/>
      <c r="AR841" s="241" t="s">
        <v>275</v>
      </c>
      <c r="AT841" s="241" t="s">
        <v>166</v>
      </c>
      <c r="AU841" s="241" t="s">
        <v>88</v>
      </c>
      <c r="AY841" s="19" t="s">
        <v>163</v>
      </c>
      <c r="BE841" s="242">
        <f>IF(N841="základní",J841,0)</f>
        <v>0</v>
      </c>
      <c r="BF841" s="242">
        <f>IF(N841="snížená",J841,0)</f>
        <v>0</v>
      </c>
      <c r="BG841" s="242">
        <f>IF(N841="zákl. přenesená",J841,0)</f>
        <v>0</v>
      </c>
      <c r="BH841" s="242">
        <f>IF(N841="sníž. přenesená",J841,0)</f>
        <v>0</v>
      </c>
      <c r="BI841" s="242">
        <f>IF(N841="nulová",J841,0)</f>
        <v>0</v>
      </c>
      <c r="BJ841" s="19" t="s">
        <v>23</v>
      </c>
      <c r="BK841" s="242">
        <f>ROUND(I841*H841,2)</f>
        <v>0</v>
      </c>
      <c r="BL841" s="19" t="s">
        <v>275</v>
      </c>
      <c r="BM841" s="241" t="s">
        <v>1066</v>
      </c>
    </row>
    <row r="842" s="13" customFormat="1">
      <c r="A842" s="13"/>
      <c r="B842" s="243"/>
      <c r="C842" s="244"/>
      <c r="D842" s="245" t="s">
        <v>173</v>
      </c>
      <c r="E842" s="246" t="s">
        <v>35</v>
      </c>
      <c r="F842" s="247" t="s">
        <v>1027</v>
      </c>
      <c r="G842" s="244"/>
      <c r="H842" s="246" t="s">
        <v>35</v>
      </c>
      <c r="I842" s="248"/>
      <c r="J842" s="244"/>
      <c r="K842" s="244"/>
      <c r="L842" s="249"/>
      <c r="M842" s="250"/>
      <c r="N842" s="251"/>
      <c r="O842" s="251"/>
      <c r="P842" s="251"/>
      <c r="Q842" s="251"/>
      <c r="R842" s="251"/>
      <c r="S842" s="251"/>
      <c r="T842" s="252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3" t="s">
        <v>173</v>
      </c>
      <c r="AU842" s="253" t="s">
        <v>88</v>
      </c>
      <c r="AV842" s="13" t="s">
        <v>23</v>
      </c>
      <c r="AW842" s="13" t="s">
        <v>175</v>
      </c>
      <c r="AX842" s="13" t="s">
        <v>80</v>
      </c>
      <c r="AY842" s="253" t="s">
        <v>163</v>
      </c>
    </row>
    <row r="843" s="13" customFormat="1">
      <c r="A843" s="13"/>
      <c r="B843" s="243"/>
      <c r="C843" s="244"/>
      <c r="D843" s="245" t="s">
        <v>173</v>
      </c>
      <c r="E843" s="246" t="s">
        <v>35</v>
      </c>
      <c r="F843" s="247" t="s">
        <v>1028</v>
      </c>
      <c r="G843" s="244"/>
      <c r="H843" s="246" t="s">
        <v>35</v>
      </c>
      <c r="I843" s="248"/>
      <c r="J843" s="244"/>
      <c r="K843" s="244"/>
      <c r="L843" s="249"/>
      <c r="M843" s="250"/>
      <c r="N843" s="251"/>
      <c r="O843" s="251"/>
      <c r="P843" s="251"/>
      <c r="Q843" s="251"/>
      <c r="R843" s="251"/>
      <c r="S843" s="251"/>
      <c r="T843" s="252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3" t="s">
        <v>173</v>
      </c>
      <c r="AU843" s="253" t="s">
        <v>88</v>
      </c>
      <c r="AV843" s="13" t="s">
        <v>23</v>
      </c>
      <c r="AW843" s="13" t="s">
        <v>175</v>
      </c>
      <c r="AX843" s="13" t="s">
        <v>80</v>
      </c>
      <c r="AY843" s="253" t="s">
        <v>163</v>
      </c>
    </row>
    <row r="844" s="14" customFormat="1">
      <c r="A844" s="14"/>
      <c r="B844" s="254"/>
      <c r="C844" s="255"/>
      <c r="D844" s="245" t="s">
        <v>173</v>
      </c>
      <c r="E844" s="256" t="s">
        <v>35</v>
      </c>
      <c r="F844" s="257" t="s">
        <v>1067</v>
      </c>
      <c r="G844" s="255"/>
      <c r="H844" s="258">
        <v>4.7999999999999998</v>
      </c>
      <c r="I844" s="259"/>
      <c r="J844" s="255"/>
      <c r="K844" s="255"/>
      <c r="L844" s="260"/>
      <c r="M844" s="261"/>
      <c r="N844" s="262"/>
      <c r="O844" s="262"/>
      <c r="P844" s="262"/>
      <c r="Q844" s="262"/>
      <c r="R844" s="262"/>
      <c r="S844" s="262"/>
      <c r="T844" s="263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64" t="s">
        <v>173</v>
      </c>
      <c r="AU844" s="264" t="s">
        <v>88</v>
      </c>
      <c r="AV844" s="14" t="s">
        <v>88</v>
      </c>
      <c r="AW844" s="14" t="s">
        <v>175</v>
      </c>
      <c r="AX844" s="14" t="s">
        <v>80</v>
      </c>
      <c r="AY844" s="264" t="s">
        <v>163</v>
      </c>
    </row>
    <row r="845" s="13" customFormat="1">
      <c r="A845" s="13"/>
      <c r="B845" s="243"/>
      <c r="C845" s="244"/>
      <c r="D845" s="245" t="s">
        <v>173</v>
      </c>
      <c r="E845" s="246" t="s">
        <v>35</v>
      </c>
      <c r="F845" s="247" t="s">
        <v>1030</v>
      </c>
      <c r="G845" s="244"/>
      <c r="H845" s="246" t="s">
        <v>35</v>
      </c>
      <c r="I845" s="248"/>
      <c r="J845" s="244"/>
      <c r="K845" s="244"/>
      <c r="L845" s="249"/>
      <c r="M845" s="250"/>
      <c r="N845" s="251"/>
      <c r="O845" s="251"/>
      <c r="P845" s="251"/>
      <c r="Q845" s="251"/>
      <c r="R845" s="251"/>
      <c r="S845" s="251"/>
      <c r="T845" s="252"/>
      <c r="U845" s="13"/>
      <c r="V845" s="13"/>
      <c r="W845" s="13"/>
      <c r="X845" s="13"/>
      <c r="Y845" s="13"/>
      <c r="Z845" s="13"/>
      <c r="AA845" s="13"/>
      <c r="AB845" s="13"/>
      <c r="AC845" s="13"/>
      <c r="AD845" s="13"/>
      <c r="AE845" s="13"/>
      <c r="AT845" s="253" t="s">
        <v>173</v>
      </c>
      <c r="AU845" s="253" t="s">
        <v>88</v>
      </c>
      <c r="AV845" s="13" t="s">
        <v>23</v>
      </c>
      <c r="AW845" s="13" t="s">
        <v>175</v>
      </c>
      <c r="AX845" s="13" t="s">
        <v>80</v>
      </c>
      <c r="AY845" s="253" t="s">
        <v>163</v>
      </c>
    </row>
    <row r="846" s="14" customFormat="1">
      <c r="A846" s="14"/>
      <c r="B846" s="254"/>
      <c r="C846" s="255"/>
      <c r="D846" s="245" t="s">
        <v>173</v>
      </c>
      <c r="E846" s="256" t="s">
        <v>35</v>
      </c>
      <c r="F846" s="257" t="s">
        <v>1068</v>
      </c>
      <c r="G846" s="255"/>
      <c r="H846" s="258">
        <v>4.5999999999999996</v>
      </c>
      <c r="I846" s="259"/>
      <c r="J846" s="255"/>
      <c r="K846" s="255"/>
      <c r="L846" s="260"/>
      <c r="M846" s="261"/>
      <c r="N846" s="262"/>
      <c r="O846" s="262"/>
      <c r="P846" s="262"/>
      <c r="Q846" s="262"/>
      <c r="R846" s="262"/>
      <c r="S846" s="262"/>
      <c r="T846" s="263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4" t="s">
        <v>173</v>
      </c>
      <c r="AU846" s="264" t="s">
        <v>88</v>
      </c>
      <c r="AV846" s="14" t="s">
        <v>88</v>
      </c>
      <c r="AW846" s="14" t="s">
        <v>175</v>
      </c>
      <c r="AX846" s="14" t="s">
        <v>80</v>
      </c>
      <c r="AY846" s="264" t="s">
        <v>163</v>
      </c>
    </row>
    <row r="847" s="13" customFormat="1">
      <c r="A847" s="13"/>
      <c r="B847" s="243"/>
      <c r="C847" s="244"/>
      <c r="D847" s="245" t="s">
        <v>173</v>
      </c>
      <c r="E847" s="246" t="s">
        <v>35</v>
      </c>
      <c r="F847" s="247" t="s">
        <v>1032</v>
      </c>
      <c r="G847" s="244"/>
      <c r="H847" s="246" t="s">
        <v>35</v>
      </c>
      <c r="I847" s="248"/>
      <c r="J847" s="244"/>
      <c r="K847" s="244"/>
      <c r="L847" s="249"/>
      <c r="M847" s="250"/>
      <c r="N847" s="251"/>
      <c r="O847" s="251"/>
      <c r="P847" s="251"/>
      <c r="Q847" s="251"/>
      <c r="R847" s="251"/>
      <c r="S847" s="251"/>
      <c r="T847" s="252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53" t="s">
        <v>173</v>
      </c>
      <c r="AU847" s="253" t="s">
        <v>88</v>
      </c>
      <c r="AV847" s="13" t="s">
        <v>23</v>
      </c>
      <c r="AW847" s="13" t="s">
        <v>175</v>
      </c>
      <c r="AX847" s="13" t="s">
        <v>80</v>
      </c>
      <c r="AY847" s="253" t="s">
        <v>163</v>
      </c>
    </row>
    <row r="848" s="14" customFormat="1">
      <c r="A848" s="14"/>
      <c r="B848" s="254"/>
      <c r="C848" s="255"/>
      <c r="D848" s="245" t="s">
        <v>173</v>
      </c>
      <c r="E848" s="256" t="s">
        <v>35</v>
      </c>
      <c r="F848" s="257" t="s">
        <v>1069</v>
      </c>
      <c r="G848" s="255"/>
      <c r="H848" s="258">
        <v>5.2000000000000002</v>
      </c>
      <c r="I848" s="259"/>
      <c r="J848" s="255"/>
      <c r="K848" s="255"/>
      <c r="L848" s="260"/>
      <c r="M848" s="261"/>
      <c r="N848" s="262"/>
      <c r="O848" s="262"/>
      <c r="P848" s="262"/>
      <c r="Q848" s="262"/>
      <c r="R848" s="262"/>
      <c r="S848" s="262"/>
      <c r="T848" s="263"/>
      <c r="U848" s="14"/>
      <c r="V848" s="14"/>
      <c r="W848" s="14"/>
      <c r="X848" s="14"/>
      <c r="Y848" s="14"/>
      <c r="Z848" s="14"/>
      <c r="AA848" s="14"/>
      <c r="AB848" s="14"/>
      <c r="AC848" s="14"/>
      <c r="AD848" s="14"/>
      <c r="AE848" s="14"/>
      <c r="AT848" s="264" t="s">
        <v>173</v>
      </c>
      <c r="AU848" s="264" t="s">
        <v>88</v>
      </c>
      <c r="AV848" s="14" t="s">
        <v>88</v>
      </c>
      <c r="AW848" s="14" t="s">
        <v>175</v>
      </c>
      <c r="AX848" s="14" t="s">
        <v>80</v>
      </c>
      <c r="AY848" s="264" t="s">
        <v>163</v>
      </c>
    </row>
    <row r="849" s="13" customFormat="1">
      <c r="A849" s="13"/>
      <c r="B849" s="243"/>
      <c r="C849" s="244"/>
      <c r="D849" s="245" t="s">
        <v>173</v>
      </c>
      <c r="E849" s="246" t="s">
        <v>35</v>
      </c>
      <c r="F849" s="247" t="s">
        <v>1034</v>
      </c>
      <c r="G849" s="244"/>
      <c r="H849" s="246" t="s">
        <v>35</v>
      </c>
      <c r="I849" s="248"/>
      <c r="J849" s="244"/>
      <c r="K849" s="244"/>
      <c r="L849" s="249"/>
      <c r="M849" s="250"/>
      <c r="N849" s="251"/>
      <c r="O849" s="251"/>
      <c r="P849" s="251"/>
      <c r="Q849" s="251"/>
      <c r="R849" s="251"/>
      <c r="S849" s="251"/>
      <c r="T849" s="252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53" t="s">
        <v>173</v>
      </c>
      <c r="AU849" s="253" t="s">
        <v>88</v>
      </c>
      <c r="AV849" s="13" t="s">
        <v>23</v>
      </c>
      <c r="AW849" s="13" t="s">
        <v>175</v>
      </c>
      <c r="AX849" s="13" t="s">
        <v>80</v>
      </c>
      <c r="AY849" s="253" t="s">
        <v>163</v>
      </c>
    </row>
    <row r="850" s="14" customFormat="1">
      <c r="A850" s="14"/>
      <c r="B850" s="254"/>
      <c r="C850" s="255"/>
      <c r="D850" s="245" t="s">
        <v>173</v>
      </c>
      <c r="E850" s="256" t="s">
        <v>35</v>
      </c>
      <c r="F850" s="257" t="s">
        <v>1070</v>
      </c>
      <c r="G850" s="255"/>
      <c r="H850" s="258">
        <v>10.4</v>
      </c>
      <c r="I850" s="259"/>
      <c r="J850" s="255"/>
      <c r="K850" s="255"/>
      <c r="L850" s="260"/>
      <c r="M850" s="261"/>
      <c r="N850" s="262"/>
      <c r="O850" s="262"/>
      <c r="P850" s="262"/>
      <c r="Q850" s="262"/>
      <c r="R850" s="262"/>
      <c r="S850" s="262"/>
      <c r="T850" s="263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64" t="s">
        <v>173</v>
      </c>
      <c r="AU850" s="264" t="s">
        <v>88</v>
      </c>
      <c r="AV850" s="14" t="s">
        <v>88</v>
      </c>
      <c r="AW850" s="14" t="s">
        <v>175</v>
      </c>
      <c r="AX850" s="14" t="s">
        <v>80</v>
      </c>
      <c r="AY850" s="264" t="s">
        <v>163</v>
      </c>
    </row>
    <row r="851" s="13" customFormat="1">
      <c r="A851" s="13"/>
      <c r="B851" s="243"/>
      <c r="C851" s="244"/>
      <c r="D851" s="245" t="s">
        <v>173</v>
      </c>
      <c r="E851" s="246" t="s">
        <v>35</v>
      </c>
      <c r="F851" s="247" t="s">
        <v>1036</v>
      </c>
      <c r="G851" s="244"/>
      <c r="H851" s="246" t="s">
        <v>35</v>
      </c>
      <c r="I851" s="248"/>
      <c r="J851" s="244"/>
      <c r="K851" s="244"/>
      <c r="L851" s="249"/>
      <c r="M851" s="250"/>
      <c r="N851" s="251"/>
      <c r="O851" s="251"/>
      <c r="P851" s="251"/>
      <c r="Q851" s="251"/>
      <c r="R851" s="251"/>
      <c r="S851" s="251"/>
      <c r="T851" s="252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3" t="s">
        <v>173</v>
      </c>
      <c r="AU851" s="253" t="s">
        <v>88</v>
      </c>
      <c r="AV851" s="13" t="s">
        <v>23</v>
      </c>
      <c r="AW851" s="13" t="s">
        <v>175</v>
      </c>
      <c r="AX851" s="13" t="s">
        <v>80</v>
      </c>
      <c r="AY851" s="253" t="s">
        <v>163</v>
      </c>
    </row>
    <row r="852" s="14" customFormat="1">
      <c r="A852" s="14"/>
      <c r="B852" s="254"/>
      <c r="C852" s="255"/>
      <c r="D852" s="245" t="s">
        <v>173</v>
      </c>
      <c r="E852" s="256" t="s">
        <v>35</v>
      </c>
      <c r="F852" s="257" t="s">
        <v>1071</v>
      </c>
      <c r="G852" s="255"/>
      <c r="H852" s="258">
        <v>22.899999999999999</v>
      </c>
      <c r="I852" s="259"/>
      <c r="J852" s="255"/>
      <c r="K852" s="255"/>
      <c r="L852" s="260"/>
      <c r="M852" s="261"/>
      <c r="N852" s="262"/>
      <c r="O852" s="262"/>
      <c r="P852" s="262"/>
      <c r="Q852" s="262"/>
      <c r="R852" s="262"/>
      <c r="S852" s="262"/>
      <c r="T852" s="263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64" t="s">
        <v>173</v>
      </c>
      <c r="AU852" s="264" t="s">
        <v>88</v>
      </c>
      <c r="AV852" s="14" t="s">
        <v>88</v>
      </c>
      <c r="AW852" s="14" t="s">
        <v>175</v>
      </c>
      <c r="AX852" s="14" t="s">
        <v>80</v>
      </c>
      <c r="AY852" s="264" t="s">
        <v>163</v>
      </c>
    </row>
    <row r="853" s="13" customFormat="1">
      <c r="A853" s="13"/>
      <c r="B853" s="243"/>
      <c r="C853" s="244"/>
      <c r="D853" s="245" t="s">
        <v>173</v>
      </c>
      <c r="E853" s="246" t="s">
        <v>35</v>
      </c>
      <c r="F853" s="247" t="s">
        <v>1038</v>
      </c>
      <c r="G853" s="244"/>
      <c r="H853" s="246" t="s">
        <v>35</v>
      </c>
      <c r="I853" s="248"/>
      <c r="J853" s="244"/>
      <c r="K853" s="244"/>
      <c r="L853" s="249"/>
      <c r="M853" s="250"/>
      <c r="N853" s="251"/>
      <c r="O853" s="251"/>
      <c r="P853" s="251"/>
      <c r="Q853" s="251"/>
      <c r="R853" s="251"/>
      <c r="S853" s="251"/>
      <c r="T853" s="252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3" t="s">
        <v>173</v>
      </c>
      <c r="AU853" s="253" t="s">
        <v>88</v>
      </c>
      <c r="AV853" s="13" t="s">
        <v>23</v>
      </c>
      <c r="AW853" s="13" t="s">
        <v>175</v>
      </c>
      <c r="AX853" s="13" t="s">
        <v>80</v>
      </c>
      <c r="AY853" s="253" t="s">
        <v>163</v>
      </c>
    </row>
    <row r="854" s="14" customFormat="1">
      <c r="A854" s="14"/>
      <c r="B854" s="254"/>
      <c r="C854" s="255"/>
      <c r="D854" s="245" t="s">
        <v>173</v>
      </c>
      <c r="E854" s="256" t="s">
        <v>35</v>
      </c>
      <c r="F854" s="257" t="s">
        <v>1072</v>
      </c>
      <c r="G854" s="255"/>
      <c r="H854" s="258">
        <v>19.5</v>
      </c>
      <c r="I854" s="259"/>
      <c r="J854" s="255"/>
      <c r="K854" s="255"/>
      <c r="L854" s="260"/>
      <c r="M854" s="261"/>
      <c r="N854" s="262"/>
      <c r="O854" s="262"/>
      <c r="P854" s="262"/>
      <c r="Q854" s="262"/>
      <c r="R854" s="262"/>
      <c r="S854" s="262"/>
      <c r="T854" s="263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64" t="s">
        <v>173</v>
      </c>
      <c r="AU854" s="264" t="s">
        <v>88</v>
      </c>
      <c r="AV854" s="14" t="s">
        <v>88</v>
      </c>
      <c r="AW854" s="14" t="s">
        <v>175</v>
      </c>
      <c r="AX854" s="14" t="s">
        <v>80</v>
      </c>
      <c r="AY854" s="264" t="s">
        <v>163</v>
      </c>
    </row>
    <row r="855" s="13" customFormat="1">
      <c r="A855" s="13"/>
      <c r="B855" s="243"/>
      <c r="C855" s="244"/>
      <c r="D855" s="245" t="s">
        <v>173</v>
      </c>
      <c r="E855" s="246" t="s">
        <v>35</v>
      </c>
      <c r="F855" s="247" t="s">
        <v>1040</v>
      </c>
      <c r="G855" s="244"/>
      <c r="H855" s="246" t="s">
        <v>35</v>
      </c>
      <c r="I855" s="248"/>
      <c r="J855" s="244"/>
      <c r="K855" s="244"/>
      <c r="L855" s="249"/>
      <c r="M855" s="250"/>
      <c r="N855" s="251"/>
      <c r="O855" s="251"/>
      <c r="P855" s="251"/>
      <c r="Q855" s="251"/>
      <c r="R855" s="251"/>
      <c r="S855" s="251"/>
      <c r="T855" s="252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53" t="s">
        <v>173</v>
      </c>
      <c r="AU855" s="253" t="s">
        <v>88</v>
      </c>
      <c r="AV855" s="13" t="s">
        <v>23</v>
      </c>
      <c r="AW855" s="13" t="s">
        <v>175</v>
      </c>
      <c r="AX855" s="13" t="s">
        <v>80</v>
      </c>
      <c r="AY855" s="253" t="s">
        <v>163</v>
      </c>
    </row>
    <row r="856" s="14" customFormat="1">
      <c r="A856" s="14"/>
      <c r="B856" s="254"/>
      <c r="C856" s="255"/>
      <c r="D856" s="245" t="s">
        <v>173</v>
      </c>
      <c r="E856" s="256" t="s">
        <v>35</v>
      </c>
      <c r="F856" s="257" t="s">
        <v>1073</v>
      </c>
      <c r="G856" s="255"/>
      <c r="H856" s="258">
        <v>6.5999999999999996</v>
      </c>
      <c r="I856" s="259"/>
      <c r="J856" s="255"/>
      <c r="K856" s="255"/>
      <c r="L856" s="260"/>
      <c r="M856" s="261"/>
      <c r="N856" s="262"/>
      <c r="O856" s="262"/>
      <c r="P856" s="262"/>
      <c r="Q856" s="262"/>
      <c r="R856" s="262"/>
      <c r="S856" s="262"/>
      <c r="T856" s="263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64" t="s">
        <v>173</v>
      </c>
      <c r="AU856" s="264" t="s">
        <v>88</v>
      </c>
      <c r="AV856" s="14" t="s">
        <v>88</v>
      </c>
      <c r="AW856" s="14" t="s">
        <v>175</v>
      </c>
      <c r="AX856" s="14" t="s">
        <v>80</v>
      </c>
      <c r="AY856" s="264" t="s">
        <v>163</v>
      </c>
    </row>
    <row r="857" s="15" customFormat="1">
      <c r="A857" s="15"/>
      <c r="B857" s="265"/>
      <c r="C857" s="266"/>
      <c r="D857" s="245" t="s">
        <v>173</v>
      </c>
      <c r="E857" s="267" t="s">
        <v>35</v>
      </c>
      <c r="F857" s="268" t="s">
        <v>183</v>
      </c>
      <c r="G857" s="266"/>
      <c r="H857" s="269">
        <v>74</v>
      </c>
      <c r="I857" s="270"/>
      <c r="J857" s="266"/>
      <c r="K857" s="266"/>
      <c r="L857" s="271"/>
      <c r="M857" s="272"/>
      <c r="N857" s="273"/>
      <c r="O857" s="273"/>
      <c r="P857" s="273"/>
      <c r="Q857" s="273"/>
      <c r="R857" s="273"/>
      <c r="S857" s="273"/>
      <c r="T857" s="274"/>
      <c r="U857" s="15"/>
      <c r="V857" s="15"/>
      <c r="W857" s="15"/>
      <c r="X857" s="15"/>
      <c r="Y857" s="15"/>
      <c r="Z857" s="15"/>
      <c r="AA857" s="15"/>
      <c r="AB857" s="15"/>
      <c r="AC857" s="15"/>
      <c r="AD857" s="15"/>
      <c r="AE857" s="15"/>
      <c r="AT857" s="275" t="s">
        <v>173</v>
      </c>
      <c r="AU857" s="275" t="s">
        <v>88</v>
      </c>
      <c r="AV857" s="15" t="s">
        <v>171</v>
      </c>
      <c r="AW857" s="15" t="s">
        <v>175</v>
      </c>
      <c r="AX857" s="15" t="s">
        <v>23</v>
      </c>
      <c r="AY857" s="275" t="s">
        <v>163</v>
      </c>
    </row>
    <row r="858" s="2" customFormat="1" ht="24" customHeight="1">
      <c r="A858" s="41"/>
      <c r="B858" s="42"/>
      <c r="C858" s="230" t="s">
        <v>1074</v>
      </c>
      <c r="D858" s="230" t="s">
        <v>166</v>
      </c>
      <c r="E858" s="231" t="s">
        <v>1075</v>
      </c>
      <c r="F858" s="232" t="s">
        <v>1076</v>
      </c>
      <c r="G858" s="233" t="s">
        <v>264</v>
      </c>
      <c r="H858" s="234">
        <v>74</v>
      </c>
      <c r="I858" s="235"/>
      <c r="J858" s="236">
        <f>ROUND(I858*H858,2)</f>
        <v>0</v>
      </c>
      <c r="K858" s="232" t="s">
        <v>170</v>
      </c>
      <c r="L858" s="47"/>
      <c r="M858" s="237" t="s">
        <v>35</v>
      </c>
      <c r="N858" s="238" t="s">
        <v>51</v>
      </c>
      <c r="O858" s="87"/>
      <c r="P858" s="239">
        <f>O858*H858</f>
        <v>0</v>
      </c>
      <c r="Q858" s="239">
        <v>3.0000000000000001E-05</v>
      </c>
      <c r="R858" s="239">
        <f>Q858*H858</f>
        <v>0.0022200000000000002</v>
      </c>
      <c r="S858" s="239">
        <v>0</v>
      </c>
      <c r="T858" s="240">
        <f>S858*H858</f>
        <v>0</v>
      </c>
      <c r="U858" s="41"/>
      <c r="V858" s="41"/>
      <c r="W858" s="41"/>
      <c r="X858" s="41"/>
      <c r="Y858" s="41"/>
      <c r="Z858" s="41"/>
      <c r="AA858" s="41"/>
      <c r="AB858" s="41"/>
      <c r="AC858" s="41"/>
      <c r="AD858" s="41"/>
      <c r="AE858" s="41"/>
      <c r="AR858" s="241" t="s">
        <v>275</v>
      </c>
      <c r="AT858" s="241" t="s">
        <v>166</v>
      </c>
      <c r="AU858" s="241" t="s">
        <v>88</v>
      </c>
      <c r="AY858" s="19" t="s">
        <v>163</v>
      </c>
      <c r="BE858" s="242">
        <f>IF(N858="základní",J858,0)</f>
        <v>0</v>
      </c>
      <c r="BF858" s="242">
        <f>IF(N858="snížená",J858,0)</f>
        <v>0</v>
      </c>
      <c r="BG858" s="242">
        <f>IF(N858="zákl. přenesená",J858,0)</f>
        <v>0</v>
      </c>
      <c r="BH858" s="242">
        <f>IF(N858="sníž. přenesená",J858,0)</f>
        <v>0</v>
      </c>
      <c r="BI858" s="242">
        <f>IF(N858="nulová",J858,0)</f>
        <v>0</v>
      </c>
      <c r="BJ858" s="19" t="s">
        <v>23</v>
      </c>
      <c r="BK858" s="242">
        <f>ROUND(I858*H858,2)</f>
        <v>0</v>
      </c>
      <c r="BL858" s="19" t="s">
        <v>275</v>
      </c>
      <c r="BM858" s="241" t="s">
        <v>1077</v>
      </c>
    </row>
    <row r="859" s="13" customFormat="1">
      <c r="A859" s="13"/>
      <c r="B859" s="243"/>
      <c r="C859" s="244"/>
      <c r="D859" s="245" t="s">
        <v>173</v>
      </c>
      <c r="E859" s="246" t="s">
        <v>35</v>
      </c>
      <c r="F859" s="247" t="s">
        <v>423</v>
      </c>
      <c r="G859" s="244"/>
      <c r="H859" s="246" t="s">
        <v>35</v>
      </c>
      <c r="I859" s="248"/>
      <c r="J859" s="244"/>
      <c r="K859" s="244"/>
      <c r="L859" s="249"/>
      <c r="M859" s="250"/>
      <c r="N859" s="251"/>
      <c r="O859" s="251"/>
      <c r="P859" s="251"/>
      <c r="Q859" s="251"/>
      <c r="R859" s="251"/>
      <c r="S859" s="251"/>
      <c r="T859" s="252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3" t="s">
        <v>173</v>
      </c>
      <c r="AU859" s="253" t="s">
        <v>88</v>
      </c>
      <c r="AV859" s="13" t="s">
        <v>23</v>
      </c>
      <c r="AW859" s="13" t="s">
        <v>175</v>
      </c>
      <c r="AX859" s="13" t="s">
        <v>80</v>
      </c>
      <c r="AY859" s="253" t="s">
        <v>163</v>
      </c>
    </row>
    <row r="860" s="14" customFormat="1">
      <c r="A860" s="14"/>
      <c r="B860" s="254"/>
      <c r="C860" s="255"/>
      <c r="D860" s="245" t="s">
        <v>173</v>
      </c>
      <c r="E860" s="256" t="s">
        <v>35</v>
      </c>
      <c r="F860" s="257" t="s">
        <v>424</v>
      </c>
      <c r="G860" s="255"/>
      <c r="H860" s="258">
        <v>74</v>
      </c>
      <c r="I860" s="259"/>
      <c r="J860" s="255"/>
      <c r="K860" s="255"/>
      <c r="L860" s="260"/>
      <c r="M860" s="261"/>
      <c r="N860" s="262"/>
      <c r="O860" s="262"/>
      <c r="P860" s="262"/>
      <c r="Q860" s="262"/>
      <c r="R860" s="262"/>
      <c r="S860" s="262"/>
      <c r="T860" s="263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64" t="s">
        <v>173</v>
      </c>
      <c r="AU860" s="264" t="s">
        <v>88</v>
      </c>
      <c r="AV860" s="14" t="s">
        <v>88</v>
      </c>
      <c r="AW860" s="14" t="s">
        <v>175</v>
      </c>
      <c r="AX860" s="14" t="s">
        <v>23</v>
      </c>
      <c r="AY860" s="264" t="s">
        <v>163</v>
      </c>
    </row>
    <row r="861" s="2" customFormat="1" ht="48" customHeight="1">
      <c r="A861" s="41"/>
      <c r="B861" s="42"/>
      <c r="C861" s="230" t="s">
        <v>1078</v>
      </c>
      <c r="D861" s="230" t="s">
        <v>166</v>
      </c>
      <c r="E861" s="231" t="s">
        <v>1079</v>
      </c>
      <c r="F861" s="232" t="s">
        <v>1080</v>
      </c>
      <c r="G861" s="233" t="s">
        <v>186</v>
      </c>
      <c r="H861" s="234">
        <v>2.1019999999999999</v>
      </c>
      <c r="I861" s="235"/>
      <c r="J861" s="236">
        <f>ROUND(I861*H861,2)</f>
        <v>0</v>
      </c>
      <c r="K861" s="232" t="s">
        <v>170</v>
      </c>
      <c r="L861" s="47"/>
      <c r="M861" s="237" t="s">
        <v>35</v>
      </c>
      <c r="N861" s="238" t="s">
        <v>51</v>
      </c>
      <c r="O861" s="87"/>
      <c r="P861" s="239">
        <f>O861*H861</f>
        <v>0</v>
      </c>
      <c r="Q861" s="239">
        <v>0</v>
      </c>
      <c r="R861" s="239">
        <f>Q861*H861</f>
        <v>0</v>
      </c>
      <c r="S861" s="239">
        <v>0</v>
      </c>
      <c r="T861" s="240">
        <f>S861*H861</f>
        <v>0</v>
      </c>
      <c r="U861" s="41"/>
      <c r="V861" s="41"/>
      <c r="W861" s="41"/>
      <c r="X861" s="41"/>
      <c r="Y861" s="41"/>
      <c r="Z861" s="41"/>
      <c r="AA861" s="41"/>
      <c r="AB861" s="41"/>
      <c r="AC861" s="41"/>
      <c r="AD861" s="41"/>
      <c r="AE861" s="41"/>
      <c r="AR861" s="241" t="s">
        <v>275</v>
      </c>
      <c r="AT861" s="241" t="s">
        <v>166</v>
      </c>
      <c r="AU861" s="241" t="s">
        <v>88</v>
      </c>
      <c r="AY861" s="19" t="s">
        <v>163</v>
      </c>
      <c r="BE861" s="242">
        <f>IF(N861="základní",J861,0)</f>
        <v>0</v>
      </c>
      <c r="BF861" s="242">
        <f>IF(N861="snížená",J861,0)</f>
        <v>0</v>
      </c>
      <c r="BG861" s="242">
        <f>IF(N861="zákl. přenesená",J861,0)</f>
        <v>0</v>
      </c>
      <c r="BH861" s="242">
        <f>IF(N861="sníž. přenesená",J861,0)</f>
        <v>0</v>
      </c>
      <c r="BI861" s="242">
        <f>IF(N861="nulová",J861,0)</f>
        <v>0</v>
      </c>
      <c r="BJ861" s="19" t="s">
        <v>23</v>
      </c>
      <c r="BK861" s="242">
        <f>ROUND(I861*H861,2)</f>
        <v>0</v>
      </c>
      <c r="BL861" s="19" t="s">
        <v>275</v>
      </c>
      <c r="BM861" s="241" t="s">
        <v>1081</v>
      </c>
    </row>
    <row r="862" s="12" customFormat="1" ht="22.8" customHeight="1">
      <c r="A862" s="12"/>
      <c r="B862" s="214"/>
      <c r="C862" s="215"/>
      <c r="D862" s="216" t="s">
        <v>79</v>
      </c>
      <c r="E862" s="228" t="s">
        <v>1082</v>
      </c>
      <c r="F862" s="228" t="s">
        <v>1083</v>
      </c>
      <c r="G862" s="215"/>
      <c r="H862" s="215"/>
      <c r="I862" s="218"/>
      <c r="J862" s="229">
        <f>BK862</f>
        <v>0</v>
      </c>
      <c r="K862" s="215"/>
      <c r="L862" s="220"/>
      <c r="M862" s="221"/>
      <c r="N862" s="222"/>
      <c r="O862" s="222"/>
      <c r="P862" s="223">
        <f>SUM(P863:P892)</f>
        <v>0</v>
      </c>
      <c r="Q862" s="222"/>
      <c r="R862" s="223">
        <f>SUM(R863:R892)</f>
        <v>0.1241328</v>
      </c>
      <c r="S862" s="222"/>
      <c r="T862" s="224">
        <f>SUM(T863:T892)</f>
        <v>0</v>
      </c>
      <c r="U862" s="12"/>
      <c r="V862" s="12"/>
      <c r="W862" s="12"/>
      <c r="X862" s="12"/>
      <c r="Y862" s="12"/>
      <c r="Z862" s="12"/>
      <c r="AA862" s="12"/>
      <c r="AB862" s="12"/>
      <c r="AC862" s="12"/>
      <c r="AD862" s="12"/>
      <c r="AE862" s="12"/>
      <c r="AR862" s="225" t="s">
        <v>88</v>
      </c>
      <c r="AT862" s="226" t="s">
        <v>79</v>
      </c>
      <c r="AU862" s="226" t="s">
        <v>23</v>
      </c>
      <c r="AY862" s="225" t="s">
        <v>163</v>
      </c>
      <c r="BK862" s="227">
        <f>SUM(BK863:BK892)</f>
        <v>0</v>
      </c>
    </row>
    <row r="863" s="2" customFormat="1" ht="24" customHeight="1">
      <c r="A863" s="41"/>
      <c r="B863" s="42"/>
      <c r="C863" s="230" t="s">
        <v>1084</v>
      </c>
      <c r="D863" s="230" t="s">
        <v>166</v>
      </c>
      <c r="E863" s="231" t="s">
        <v>1085</v>
      </c>
      <c r="F863" s="232" t="s">
        <v>1086</v>
      </c>
      <c r="G863" s="233" t="s">
        <v>169</v>
      </c>
      <c r="H863" s="234">
        <v>3.2120000000000002</v>
      </c>
      <c r="I863" s="235"/>
      <c r="J863" s="236">
        <f>ROUND(I863*H863,2)</f>
        <v>0</v>
      </c>
      <c r="K863" s="232" t="s">
        <v>170</v>
      </c>
      <c r="L863" s="47"/>
      <c r="M863" s="237" t="s">
        <v>35</v>
      </c>
      <c r="N863" s="238" t="s">
        <v>51</v>
      </c>
      <c r="O863" s="87"/>
      <c r="P863" s="239">
        <f>O863*H863</f>
        <v>0</v>
      </c>
      <c r="Q863" s="239">
        <v>0</v>
      </c>
      <c r="R863" s="239">
        <f>Q863*H863</f>
        <v>0</v>
      </c>
      <c r="S863" s="239">
        <v>0</v>
      </c>
      <c r="T863" s="240">
        <f>S863*H863</f>
        <v>0</v>
      </c>
      <c r="U863" s="41"/>
      <c r="V863" s="41"/>
      <c r="W863" s="41"/>
      <c r="X863" s="41"/>
      <c r="Y863" s="41"/>
      <c r="Z863" s="41"/>
      <c r="AA863" s="41"/>
      <c r="AB863" s="41"/>
      <c r="AC863" s="41"/>
      <c r="AD863" s="41"/>
      <c r="AE863" s="41"/>
      <c r="AR863" s="241" t="s">
        <v>275</v>
      </c>
      <c r="AT863" s="241" t="s">
        <v>166</v>
      </c>
      <c r="AU863" s="241" t="s">
        <v>88</v>
      </c>
      <c r="AY863" s="19" t="s">
        <v>163</v>
      </c>
      <c r="BE863" s="242">
        <f>IF(N863="základní",J863,0)</f>
        <v>0</v>
      </c>
      <c r="BF863" s="242">
        <f>IF(N863="snížená",J863,0)</f>
        <v>0</v>
      </c>
      <c r="BG863" s="242">
        <f>IF(N863="zákl. přenesená",J863,0)</f>
        <v>0</v>
      </c>
      <c r="BH863" s="242">
        <f>IF(N863="sníž. přenesená",J863,0)</f>
        <v>0</v>
      </c>
      <c r="BI863" s="242">
        <f>IF(N863="nulová",J863,0)</f>
        <v>0</v>
      </c>
      <c r="BJ863" s="19" t="s">
        <v>23</v>
      </c>
      <c r="BK863" s="242">
        <f>ROUND(I863*H863,2)</f>
        <v>0</v>
      </c>
      <c r="BL863" s="19" t="s">
        <v>275</v>
      </c>
      <c r="BM863" s="241" t="s">
        <v>1087</v>
      </c>
    </row>
    <row r="864" s="13" customFormat="1">
      <c r="A864" s="13"/>
      <c r="B864" s="243"/>
      <c r="C864" s="244"/>
      <c r="D864" s="245" t="s">
        <v>173</v>
      </c>
      <c r="E864" s="246" t="s">
        <v>35</v>
      </c>
      <c r="F864" s="247" t="s">
        <v>1088</v>
      </c>
      <c r="G864" s="244"/>
      <c r="H864" s="246" t="s">
        <v>35</v>
      </c>
      <c r="I864" s="248"/>
      <c r="J864" s="244"/>
      <c r="K864" s="244"/>
      <c r="L864" s="249"/>
      <c r="M864" s="250"/>
      <c r="N864" s="251"/>
      <c r="O864" s="251"/>
      <c r="P864" s="251"/>
      <c r="Q864" s="251"/>
      <c r="R864" s="251"/>
      <c r="S864" s="251"/>
      <c r="T864" s="252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3" t="s">
        <v>173</v>
      </c>
      <c r="AU864" s="253" t="s">
        <v>88</v>
      </c>
      <c r="AV864" s="13" t="s">
        <v>23</v>
      </c>
      <c r="AW864" s="13" t="s">
        <v>175</v>
      </c>
      <c r="AX864" s="13" t="s">
        <v>80</v>
      </c>
      <c r="AY864" s="253" t="s">
        <v>163</v>
      </c>
    </row>
    <row r="865" s="14" customFormat="1">
      <c r="A865" s="14"/>
      <c r="B865" s="254"/>
      <c r="C865" s="255"/>
      <c r="D865" s="245" t="s">
        <v>173</v>
      </c>
      <c r="E865" s="256" t="s">
        <v>35</v>
      </c>
      <c r="F865" s="257" t="s">
        <v>1089</v>
      </c>
      <c r="G865" s="255"/>
      <c r="H865" s="258">
        <v>0.44</v>
      </c>
      <c r="I865" s="259"/>
      <c r="J865" s="255"/>
      <c r="K865" s="255"/>
      <c r="L865" s="260"/>
      <c r="M865" s="261"/>
      <c r="N865" s="262"/>
      <c r="O865" s="262"/>
      <c r="P865" s="262"/>
      <c r="Q865" s="262"/>
      <c r="R865" s="262"/>
      <c r="S865" s="262"/>
      <c r="T865" s="263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64" t="s">
        <v>173</v>
      </c>
      <c r="AU865" s="264" t="s">
        <v>88</v>
      </c>
      <c r="AV865" s="14" t="s">
        <v>88</v>
      </c>
      <c r="AW865" s="14" t="s">
        <v>175</v>
      </c>
      <c r="AX865" s="14" t="s">
        <v>80</v>
      </c>
      <c r="AY865" s="264" t="s">
        <v>163</v>
      </c>
    </row>
    <row r="866" s="14" customFormat="1">
      <c r="A866" s="14"/>
      <c r="B866" s="254"/>
      <c r="C866" s="255"/>
      <c r="D866" s="245" t="s">
        <v>173</v>
      </c>
      <c r="E866" s="256" t="s">
        <v>35</v>
      </c>
      <c r="F866" s="257" t="s">
        <v>1090</v>
      </c>
      <c r="G866" s="255"/>
      <c r="H866" s="258">
        <v>0.624</v>
      </c>
      <c r="I866" s="259"/>
      <c r="J866" s="255"/>
      <c r="K866" s="255"/>
      <c r="L866" s="260"/>
      <c r="M866" s="261"/>
      <c r="N866" s="262"/>
      <c r="O866" s="262"/>
      <c r="P866" s="262"/>
      <c r="Q866" s="262"/>
      <c r="R866" s="262"/>
      <c r="S866" s="262"/>
      <c r="T866" s="263"/>
      <c r="U866" s="14"/>
      <c r="V866" s="14"/>
      <c r="W866" s="14"/>
      <c r="X866" s="14"/>
      <c r="Y866" s="14"/>
      <c r="Z866" s="14"/>
      <c r="AA866" s="14"/>
      <c r="AB866" s="14"/>
      <c r="AC866" s="14"/>
      <c r="AD866" s="14"/>
      <c r="AE866" s="14"/>
      <c r="AT866" s="264" t="s">
        <v>173</v>
      </c>
      <c r="AU866" s="264" t="s">
        <v>88</v>
      </c>
      <c r="AV866" s="14" t="s">
        <v>88</v>
      </c>
      <c r="AW866" s="14" t="s">
        <v>175</v>
      </c>
      <c r="AX866" s="14" t="s">
        <v>80</v>
      </c>
      <c r="AY866" s="264" t="s">
        <v>163</v>
      </c>
    </row>
    <row r="867" s="13" customFormat="1">
      <c r="A867" s="13"/>
      <c r="B867" s="243"/>
      <c r="C867" s="244"/>
      <c r="D867" s="245" t="s">
        <v>173</v>
      </c>
      <c r="E867" s="246" t="s">
        <v>35</v>
      </c>
      <c r="F867" s="247" t="s">
        <v>1091</v>
      </c>
      <c r="G867" s="244"/>
      <c r="H867" s="246" t="s">
        <v>35</v>
      </c>
      <c r="I867" s="248"/>
      <c r="J867" s="244"/>
      <c r="K867" s="244"/>
      <c r="L867" s="249"/>
      <c r="M867" s="250"/>
      <c r="N867" s="251"/>
      <c r="O867" s="251"/>
      <c r="P867" s="251"/>
      <c r="Q867" s="251"/>
      <c r="R867" s="251"/>
      <c r="S867" s="251"/>
      <c r="T867" s="252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3" t="s">
        <v>173</v>
      </c>
      <c r="AU867" s="253" t="s">
        <v>88</v>
      </c>
      <c r="AV867" s="13" t="s">
        <v>23</v>
      </c>
      <c r="AW867" s="13" t="s">
        <v>175</v>
      </c>
      <c r="AX867" s="13" t="s">
        <v>80</v>
      </c>
      <c r="AY867" s="253" t="s">
        <v>163</v>
      </c>
    </row>
    <row r="868" s="14" customFormat="1">
      <c r="A868" s="14"/>
      <c r="B868" s="254"/>
      <c r="C868" s="255"/>
      <c r="D868" s="245" t="s">
        <v>173</v>
      </c>
      <c r="E868" s="256" t="s">
        <v>35</v>
      </c>
      <c r="F868" s="257" t="s">
        <v>1092</v>
      </c>
      <c r="G868" s="255"/>
      <c r="H868" s="258">
        <v>1.3899999999999999</v>
      </c>
      <c r="I868" s="259"/>
      <c r="J868" s="255"/>
      <c r="K868" s="255"/>
      <c r="L868" s="260"/>
      <c r="M868" s="261"/>
      <c r="N868" s="262"/>
      <c r="O868" s="262"/>
      <c r="P868" s="262"/>
      <c r="Q868" s="262"/>
      <c r="R868" s="262"/>
      <c r="S868" s="262"/>
      <c r="T868" s="263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64" t="s">
        <v>173</v>
      </c>
      <c r="AU868" s="264" t="s">
        <v>88</v>
      </c>
      <c r="AV868" s="14" t="s">
        <v>88</v>
      </c>
      <c r="AW868" s="14" t="s">
        <v>175</v>
      </c>
      <c r="AX868" s="14" t="s">
        <v>80</v>
      </c>
      <c r="AY868" s="264" t="s">
        <v>163</v>
      </c>
    </row>
    <row r="869" s="13" customFormat="1">
      <c r="A869" s="13"/>
      <c r="B869" s="243"/>
      <c r="C869" s="244"/>
      <c r="D869" s="245" t="s">
        <v>173</v>
      </c>
      <c r="E869" s="246" t="s">
        <v>35</v>
      </c>
      <c r="F869" s="247" t="s">
        <v>1093</v>
      </c>
      <c r="G869" s="244"/>
      <c r="H869" s="246" t="s">
        <v>35</v>
      </c>
      <c r="I869" s="248"/>
      <c r="J869" s="244"/>
      <c r="K869" s="244"/>
      <c r="L869" s="249"/>
      <c r="M869" s="250"/>
      <c r="N869" s="251"/>
      <c r="O869" s="251"/>
      <c r="P869" s="251"/>
      <c r="Q869" s="251"/>
      <c r="R869" s="251"/>
      <c r="S869" s="251"/>
      <c r="T869" s="252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3" t="s">
        <v>173</v>
      </c>
      <c r="AU869" s="253" t="s">
        <v>88</v>
      </c>
      <c r="AV869" s="13" t="s">
        <v>23</v>
      </c>
      <c r="AW869" s="13" t="s">
        <v>175</v>
      </c>
      <c r="AX869" s="13" t="s">
        <v>80</v>
      </c>
      <c r="AY869" s="253" t="s">
        <v>163</v>
      </c>
    </row>
    <row r="870" s="14" customFormat="1">
      <c r="A870" s="14"/>
      <c r="B870" s="254"/>
      <c r="C870" s="255"/>
      <c r="D870" s="245" t="s">
        <v>173</v>
      </c>
      <c r="E870" s="256" t="s">
        <v>35</v>
      </c>
      <c r="F870" s="257" t="s">
        <v>1094</v>
      </c>
      <c r="G870" s="255"/>
      <c r="H870" s="258">
        <v>0.51600000000000001</v>
      </c>
      <c r="I870" s="259"/>
      <c r="J870" s="255"/>
      <c r="K870" s="255"/>
      <c r="L870" s="260"/>
      <c r="M870" s="261"/>
      <c r="N870" s="262"/>
      <c r="O870" s="262"/>
      <c r="P870" s="262"/>
      <c r="Q870" s="262"/>
      <c r="R870" s="262"/>
      <c r="S870" s="262"/>
      <c r="T870" s="263"/>
      <c r="U870" s="14"/>
      <c r="V870" s="14"/>
      <c r="W870" s="14"/>
      <c r="X870" s="14"/>
      <c r="Y870" s="14"/>
      <c r="Z870" s="14"/>
      <c r="AA870" s="14"/>
      <c r="AB870" s="14"/>
      <c r="AC870" s="14"/>
      <c r="AD870" s="14"/>
      <c r="AE870" s="14"/>
      <c r="AT870" s="264" t="s">
        <v>173</v>
      </c>
      <c r="AU870" s="264" t="s">
        <v>88</v>
      </c>
      <c r="AV870" s="14" t="s">
        <v>88</v>
      </c>
      <c r="AW870" s="14" t="s">
        <v>175</v>
      </c>
      <c r="AX870" s="14" t="s">
        <v>80</v>
      </c>
      <c r="AY870" s="264" t="s">
        <v>163</v>
      </c>
    </row>
    <row r="871" s="14" customFormat="1">
      <c r="A871" s="14"/>
      <c r="B871" s="254"/>
      <c r="C871" s="255"/>
      <c r="D871" s="245" t="s">
        <v>173</v>
      </c>
      <c r="E871" s="256" t="s">
        <v>35</v>
      </c>
      <c r="F871" s="257" t="s">
        <v>1095</v>
      </c>
      <c r="G871" s="255"/>
      <c r="H871" s="258">
        <v>0.24199999999999999</v>
      </c>
      <c r="I871" s="259"/>
      <c r="J871" s="255"/>
      <c r="K871" s="255"/>
      <c r="L871" s="260"/>
      <c r="M871" s="261"/>
      <c r="N871" s="262"/>
      <c r="O871" s="262"/>
      <c r="P871" s="262"/>
      <c r="Q871" s="262"/>
      <c r="R871" s="262"/>
      <c r="S871" s="262"/>
      <c r="T871" s="263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64" t="s">
        <v>173</v>
      </c>
      <c r="AU871" s="264" t="s">
        <v>88</v>
      </c>
      <c r="AV871" s="14" t="s">
        <v>88</v>
      </c>
      <c r="AW871" s="14" t="s">
        <v>175</v>
      </c>
      <c r="AX871" s="14" t="s">
        <v>80</v>
      </c>
      <c r="AY871" s="264" t="s">
        <v>163</v>
      </c>
    </row>
    <row r="872" s="15" customFormat="1">
      <c r="A872" s="15"/>
      <c r="B872" s="265"/>
      <c r="C872" s="266"/>
      <c r="D872" s="245" t="s">
        <v>173</v>
      </c>
      <c r="E872" s="267" t="s">
        <v>35</v>
      </c>
      <c r="F872" s="268" t="s">
        <v>183</v>
      </c>
      <c r="G872" s="266"/>
      <c r="H872" s="269">
        <v>3.2120000000000002</v>
      </c>
      <c r="I872" s="270"/>
      <c r="J872" s="266"/>
      <c r="K872" s="266"/>
      <c r="L872" s="271"/>
      <c r="M872" s="272"/>
      <c r="N872" s="273"/>
      <c r="O872" s="273"/>
      <c r="P872" s="273"/>
      <c r="Q872" s="273"/>
      <c r="R872" s="273"/>
      <c r="S872" s="273"/>
      <c r="T872" s="274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5" t="s">
        <v>173</v>
      </c>
      <c r="AU872" s="275" t="s">
        <v>88</v>
      </c>
      <c r="AV872" s="15" t="s">
        <v>171</v>
      </c>
      <c r="AW872" s="15" t="s">
        <v>175</v>
      </c>
      <c r="AX872" s="15" t="s">
        <v>23</v>
      </c>
      <c r="AY872" s="275" t="s">
        <v>163</v>
      </c>
    </row>
    <row r="873" s="2" customFormat="1" ht="24" customHeight="1">
      <c r="A873" s="41"/>
      <c r="B873" s="42"/>
      <c r="C873" s="230" t="s">
        <v>1096</v>
      </c>
      <c r="D873" s="230" t="s">
        <v>166</v>
      </c>
      <c r="E873" s="231" t="s">
        <v>1097</v>
      </c>
      <c r="F873" s="232" t="s">
        <v>1098</v>
      </c>
      <c r="G873" s="233" t="s">
        <v>169</v>
      </c>
      <c r="H873" s="234">
        <v>6.4240000000000004</v>
      </c>
      <c r="I873" s="235"/>
      <c r="J873" s="236">
        <f>ROUND(I873*H873,2)</f>
        <v>0</v>
      </c>
      <c r="K873" s="232" t="s">
        <v>170</v>
      </c>
      <c r="L873" s="47"/>
      <c r="M873" s="237" t="s">
        <v>35</v>
      </c>
      <c r="N873" s="238" t="s">
        <v>51</v>
      </c>
      <c r="O873" s="87"/>
      <c r="P873" s="239">
        <f>O873*H873</f>
        <v>0</v>
      </c>
      <c r="Q873" s="239">
        <v>0.00023000000000000001</v>
      </c>
      <c r="R873" s="239">
        <f>Q873*H873</f>
        <v>0.0014775200000000002</v>
      </c>
      <c r="S873" s="239">
        <v>0</v>
      </c>
      <c r="T873" s="240">
        <f>S873*H873</f>
        <v>0</v>
      </c>
      <c r="U873" s="41"/>
      <c r="V873" s="41"/>
      <c r="W873" s="41"/>
      <c r="X873" s="41"/>
      <c r="Y873" s="41"/>
      <c r="Z873" s="41"/>
      <c r="AA873" s="41"/>
      <c r="AB873" s="41"/>
      <c r="AC873" s="41"/>
      <c r="AD873" s="41"/>
      <c r="AE873" s="41"/>
      <c r="AR873" s="241" t="s">
        <v>275</v>
      </c>
      <c r="AT873" s="241" t="s">
        <v>166</v>
      </c>
      <c r="AU873" s="241" t="s">
        <v>88</v>
      </c>
      <c r="AY873" s="19" t="s">
        <v>163</v>
      </c>
      <c r="BE873" s="242">
        <f>IF(N873="základní",J873,0)</f>
        <v>0</v>
      </c>
      <c r="BF873" s="242">
        <f>IF(N873="snížená",J873,0)</f>
        <v>0</v>
      </c>
      <c r="BG873" s="242">
        <f>IF(N873="zákl. přenesená",J873,0)</f>
        <v>0</v>
      </c>
      <c r="BH873" s="242">
        <f>IF(N873="sníž. přenesená",J873,0)</f>
        <v>0</v>
      </c>
      <c r="BI873" s="242">
        <f>IF(N873="nulová",J873,0)</f>
        <v>0</v>
      </c>
      <c r="BJ873" s="19" t="s">
        <v>23</v>
      </c>
      <c r="BK873" s="242">
        <f>ROUND(I873*H873,2)</f>
        <v>0</v>
      </c>
      <c r="BL873" s="19" t="s">
        <v>275</v>
      </c>
      <c r="BM873" s="241" t="s">
        <v>1099</v>
      </c>
    </row>
    <row r="874" s="13" customFormat="1">
      <c r="A874" s="13"/>
      <c r="B874" s="243"/>
      <c r="C874" s="244"/>
      <c r="D874" s="245" t="s">
        <v>173</v>
      </c>
      <c r="E874" s="246" t="s">
        <v>35</v>
      </c>
      <c r="F874" s="247" t="s">
        <v>1100</v>
      </c>
      <c r="G874" s="244"/>
      <c r="H874" s="246" t="s">
        <v>35</v>
      </c>
      <c r="I874" s="248"/>
      <c r="J874" s="244"/>
      <c r="K874" s="244"/>
      <c r="L874" s="249"/>
      <c r="M874" s="250"/>
      <c r="N874" s="251"/>
      <c r="O874" s="251"/>
      <c r="P874" s="251"/>
      <c r="Q874" s="251"/>
      <c r="R874" s="251"/>
      <c r="S874" s="251"/>
      <c r="T874" s="252"/>
      <c r="U874" s="13"/>
      <c r="V874" s="13"/>
      <c r="W874" s="13"/>
      <c r="X874" s="13"/>
      <c r="Y874" s="13"/>
      <c r="Z874" s="13"/>
      <c r="AA874" s="13"/>
      <c r="AB874" s="13"/>
      <c r="AC874" s="13"/>
      <c r="AD874" s="13"/>
      <c r="AE874" s="13"/>
      <c r="AT874" s="253" t="s">
        <v>173</v>
      </c>
      <c r="AU874" s="253" t="s">
        <v>88</v>
      </c>
      <c r="AV874" s="13" t="s">
        <v>23</v>
      </c>
      <c r="AW874" s="13" t="s">
        <v>175</v>
      </c>
      <c r="AX874" s="13" t="s">
        <v>80</v>
      </c>
      <c r="AY874" s="253" t="s">
        <v>163</v>
      </c>
    </row>
    <row r="875" s="14" customFormat="1">
      <c r="A875" s="14"/>
      <c r="B875" s="254"/>
      <c r="C875" s="255"/>
      <c r="D875" s="245" t="s">
        <v>173</v>
      </c>
      <c r="E875" s="256" t="s">
        <v>35</v>
      </c>
      <c r="F875" s="257" t="s">
        <v>1101</v>
      </c>
      <c r="G875" s="255"/>
      <c r="H875" s="258">
        <v>6.4240000000000004</v>
      </c>
      <c r="I875" s="259"/>
      <c r="J875" s="255"/>
      <c r="K875" s="255"/>
      <c r="L875" s="260"/>
      <c r="M875" s="261"/>
      <c r="N875" s="262"/>
      <c r="O875" s="262"/>
      <c r="P875" s="262"/>
      <c r="Q875" s="262"/>
      <c r="R875" s="262"/>
      <c r="S875" s="262"/>
      <c r="T875" s="263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64" t="s">
        <v>173</v>
      </c>
      <c r="AU875" s="264" t="s">
        <v>88</v>
      </c>
      <c r="AV875" s="14" t="s">
        <v>88</v>
      </c>
      <c r="AW875" s="14" t="s">
        <v>175</v>
      </c>
      <c r="AX875" s="14" t="s">
        <v>80</v>
      </c>
      <c r="AY875" s="264" t="s">
        <v>163</v>
      </c>
    </row>
    <row r="876" s="15" customFormat="1">
      <c r="A876" s="15"/>
      <c r="B876" s="265"/>
      <c r="C876" s="266"/>
      <c r="D876" s="245" t="s">
        <v>173</v>
      </c>
      <c r="E876" s="267" t="s">
        <v>35</v>
      </c>
      <c r="F876" s="268" t="s">
        <v>183</v>
      </c>
      <c r="G876" s="266"/>
      <c r="H876" s="269">
        <v>6.4240000000000004</v>
      </c>
      <c r="I876" s="270"/>
      <c r="J876" s="266"/>
      <c r="K876" s="266"/>
      <c r="L876" s="271"/>
      <c r="M876" s="272"/>
      <c r="N876" s="273"/>
      <c r="O876" s="273"/>
      <c r="P876" s="273"/>
      <c r="Q876" s="273"/>
      <c r="R876" s="273"/>
      <c r="S876" s="273"/>
      <c r="T876" s="274"/>
      <c r="U876" s="15"/>
      <c r="V876" s="15"/>
      <c r="W876" s="15"/>
      <c r="X876" s="15"/>
      <c r="Y876" s="15"/>
      <c r="Z876" s="15"/>
      <c r="AA876" s="15"/>
      <c r="AB876" s="15"/>
      <c r="AC876" s="15"/>
      <c r="AD876" s="15"/>
      <c r="AE876" s="15"/>
      <c r="AT876" s="275" t="s">
        <v>173</v>
      </c>
      <c r="AU876" s="275" t="s">
        <v>88</v>
      </c>
      <c r="AV876" s="15" t="s">
        <v>171</v>
      </c>
      <c r="AW876" s="15" t="s">
        <v>175</v>
      </c>
      <c r="AX876" s="15" t="s">
        <v>23</v>
      </c>
      <c r="AY876" s="275" t="s">
        <v>163</v>
      </c>
    </row>
    <row r="877" s="2" customFormat="1" ht="36" customHeight="1">
      <c r="A877" s="41"/>
      <c r="B877" s="42"/>
      <c r="C877" s="230" t="s">
        <v>1102</v>
      </c>
      <c r="D877" s="230" t="s">
        <v>166</v>
      </c>
      <c r="E877" s="231" t="s">
        <v>1103</v>
      </c>
      <c r="F877" s="232" t="s">
        <v>1104</v>
      </c>
      <c r="G877" s="233" t="s">
        <v>169</v>
      </c>
      <c r="H877" s="234">
        <v>552.57399999999996</v>
      </c>
      <c r="I877" s="235"/>
      <c r="J877" s="236">
        <f>ROUND(I877*H877,2)</f>
        <v>0</v>
      </c>
      <c r="K877" s="232" t="s">
        <v>170</v>
      </c>
      <c r="L877" s="47"/>
      <c r="M877" s="237" t="s">
        <v>35</v>
      </c>
      <c r="N877" s="238" t="s">
        <v>51</v>
      </c>
      <c r="O877" s="87"/>
      <c r="P877" s="239">
        <f>O877*H877</f>
        <v>0</v>
      </c>
      <c r="Q877" s="239">
        <v>0.00022000000000000001</v>
      </c>
      <c r="R877" s="239">
        <f>Q877*H877</f>
        <v>0.12156628</v>
      </c>
      <c r="S877" s="239">
        <v>0</v>
      </c>
      <c r="T877" s="240">
        <f>S877*H877</f>
        <v>0</v>
      </c>
      <c r="U877" s="41"/>
      <c r="V877" s="41"/>
      <c r="W877" s="41"/>
      <c r="X877" s="41"/>
      <c r="Y877" s="41"/>
      <c r="Z877" s="41"/>
      <c r="AA877" s="41"/>
      <c r="AB877" s="41"/>
      <c r="AC877" s="41"/>
      <c r="AD877" s="41"/>
      <c r="AE877" s="41"/>
      <c r="AR877" s="241" t="s">
        <v>275</v>
      </c>
      <c r="AT877" s="241" t="s">
        <v>166</v>
      </c>
      <c r="AU877" s="241" t="s">
        <v>88</v>
      </c>
      <c r="AY877" s="19" t="s">
        <v>163</v>
      </c>
      <c r="BE877" s="242">
        <f>IF(N877="základní",J877,0)</f>
        <v>0</v>
      </c>
      <c r="BF877" s="242">
        <f>IF(N877="snížená",J877,0)</f>
        <v>0</v>
      </c>
      <c r="BG877" s="242">
        <f>IF(N877="zákl. přenesená",J877,0)</f>
        <v>0</v>
      </c>
      <c r="BH877" s="242">
        <f>IF(N877="sníž. přenesená",J877,0)</f>
        <v>0</v>
      </c>
      <c r="BI877" s="242">
        <f>IF(N877="nulová",J877,0)</f>
        <v>0</v>
      </c>
      <c r="BJ877" s="19" t="s">
        <v>23</v>
      </c>
      <c r="BK877" s="242">
        <f>ROUND(I877*H877,2)</f>
        <v>0</v>
      </c>
      <c r="BL877" s="19" t="s">
        <v>275</v>
      </c>
      <c r="BM877" s="241" t="s">
        <v>1105</v>
      </c>
    </row>
    <row r="878" s="13" customFormat="1">
      <c r="A878" s="13"/>
      <c r="B878" s="243"/>
      <c r="C878" s="244"/>
      <c r="D878" s="245" t="s">
        <v>173</v>
      </c>
      <c r="E878" s="246" t="s">
        <v>35</v>
      </c>
      <c r="F878" s="247" t="s">
        <v>721</v>
      </c>
      <c r="G878" s="244"/>
      <c r="H878" s="246" t="s">
        <v>35</v>
      </c>
      <c r="I878" s="248"/>
      <c r="J878" s="244"/>
      <c r="K878" s="244"/>
      <c r="L878" s="249"/>
      <c r="M878" s="250"/>
      <c r="N878" s="251"/>
      <c r="O878" s="251"/>
      <c r="P878" s="251"/>
      <c r="Q878" s="251"/>
      <c r="R878" s="251"/>
      <c r="S878" s="251"/>
      <c r="T878" s="252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3" t="s">
        <v>173</v>
      </c>
      <c r="AU878" s="253" t="s">
        <v>88</v>
      </c>
      <c r="AV878" s="13" t="s">
        <v>23</v>
      </c>
      <c r="AW878" s="13" t="s">
        <v>175</v>
      </c>
      <c r="AX878" s="13" t="s">
        <v>80</v>
      </c>
      <c r="AY878" s="253" t="s">
        <v>163</v>
      </c>
    </row>
    <row r="879" s="14" customFormat="1">
      <c r="A879" s="14"/>
      <c r="B879" s="254"/>
      <c r="C879" s="255"/>
      <c r="D879" s="245" t="s">
        <v>173</v>
      </c>
      <c r="E879" s="256" t="s">
        <v>35</v>
      </c>
      <c r="F879" s="257" t="s">
        <v>1106</v>
      </c>
      <c r="G879" s="255"/>
      <c r="H879" s="258">
        <v>552.57389999999998</v>
      </c>
      <c r="I879" s="259"/>
      <c r="J879" s="255"/>
      <c r="K879" s="255"/>
      <c r="L879" s="260"/>
      <c r="M879" s="261"/>
      <c r="N879" s="262"/>
      <c r="O879" s="262"/>
      <c r="P879" s="262"/>
      <c r="Q879" s="262"/>
      <c r="R879" s="262"/>
      <c r="S879" s="262"/>
      <c r="T879" s="263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64" t="s">
        <v>173</v>
      </c>
      <c r="AU879" s="264" t="s">
        <v>88</v>
      </c>
      <c r="AV879" s="14" t="s">
        <v>88</v>
      </c>
      <c r="AW879" s="14" t="s">
        <v>175</v>
      </c>
      <c r="AX879" s="14" t="s">
        <v>80</v>
      </c>
      <c r="AY879" s="264" t="s">
        <v>163</v>
      </c>
    </row>
    <row r="880" s="15" customFormat="1">
      <c r="A880" s="15"/>
      <c r="B880" s="265"/>
      <c r="C880" s="266"/>
      <c r="D880" s="245" t="s">
        <v>173</v>
      </c>
      <c r="E880" s="267" t="s">
        <v>35</v>
      </c>
      <c r="F880" s="268" t="s">
        <v>183</v>
      </c>
      <c r="G880" s="266"/>
      <c r="H880" s="269">
        <v>552.57389999999998</v>
      </c>
      <c r="I880" s="270"/>
      <c r="J880" s="266"/>
      <c r="K880" s="266"/>
      <c r="L880" s="271"/>
      <c r="M880" s="272"/>
      <c r="N880" s="273"/>
      <c r="O880" s="273"/>
      <c r="P880" s="273"/>
      <c r="Q880" s="273"/>
      <c r="R880" s="273"/>
      <c r="S880" s="273"/>
      <c r="T880" s="274"/>
      <c r="U880" s="15"/>
      <c r="V880" s="15"/>
      <c r="W880" s="15"/>
      <c r="X880" s="15"/>
      <c r="Y880" s="15"/>
      <c r="Z880" s="15"/>
      <c r="AA880" s="15"/>
      <c r="AB880" s="15"/>
      <c r="AC880" s="15"/>
      <c r="AD880" s="15"/>
      <c r="AE880" s="15"/>
      <c r="AT880" s="275" t="s">
        <v>173</v>
      </c>
      <c r="AU880" s="275" t="s">
        <v>88</v>
      </c>
      <c r="AV880" s="15" t="s">
        <v>171</v>
      </c>
      <c r="AW880" s="15" t="s">
        <v>175</v>
      </c>
      <c r="AX880" s="15" t="s">
        <v>23</v>
      </c>
      <c r="AY880" s="275" t="s">
        <v>163</v>
      </c>
    </row>
    <row r="881" s="2" customFormat="1" ht="36" customHeight="1">
      <c r="A881" s="41"/>
      <c r="B881" s="42"/>
      <c r="C881" s="230" t="s">
        <v>1107</v>
      </c>
      <c r="D881" s="230" t="s">
        <v>166</v>
      </c>
      <c r="E881" s="231" t="s">
        <v>1108</v>
      </c>
      <c r="F881" s="232" t="s">
        <v>1109</v>
      </c>
      <c r="G881" s="233" t="s">
        <v>169</v>
      </c>
      <c r="H881" s="234">
        <v>2.4199999999999999</v>
      </c>
      <c r="I881" s="235"/>
      <c r="J881" s="236">
        <f>ROUND(I881*H881,2)</f>
        <v>0</v>
      </c>
      <c r="K881" s="232" t="s">
        <v>170</v>
      </c>
      <c r="L881" s="47"/>
      <c r="M881" s="237" t="s">
        <v>35</v>
      </c>
      <c r="N881" s="238" t="s">
        <v>51</v>
      </c>
      <c r="O881" s="87"/>
      <c r="P881" s="239">
        <f>O881*H881</f>
        <v>0</v>
      </c>
      <c r="Q881" s="239">
        <v>6.9999999999999994E-05</v>
      </c>
      <c r="R881" s="239">
        <f>Q881*H881</f>
        <v>0.00016939999999999997</v>
      </c>
      <c r="S881" s="239">
        <v>0</v>
      </c>
      <c r="T881" s="240">
        <f>S881*H881</f>
        <v>0</v>
      </c>
      <c r="U881" s="41"/>
      <c r="V881" s="41"/>
      <c r="W881" s="41"/>
      <c r="X881" s="41"/>
      <c r="Y881" s="41"/>
      <c r="Z881" s="41"/>
      <c r="AA881" s="41"/>
      <c r="AB881" s="41"/>
      <c r="AC881" s="41"/>
      <c r="AD881" s="41"/>
      <c r="AE881" s="41"/>
      <c r="AR881" s="241" t="s">
        <v>275</v>
      </c>
      <c r="AT881" s="241" t="s">
        <v>166</v>
      </c>
      <c r="AU881" s="241" t="s">
        <v>88</v>
      </c>
      <c r="AY881" s="19" t="s">
        <v>163</v>
      </c>
      <c r="BE881" s="242">
        <f>IF(N881="základní",J881,0)</f>
        <v>0</v>
      </c>
      <c r="BF881" s="242">
        <f>IF(N881="snížená",J881,0)</f>
        <v>0</v>
      </c>
      <c r="BG881" s="242">
        <f>IF(N881="zákl. přenesená",J881,0)</f>
        <v>0</v>
      </c>
      <c r="BH881" s="242">
        <f>IF(N881="sníž. přenesená",J881,0)</f>
        <v>0</v>
      </c>
      <c r="BI881" s="242">
        <f>IF(N881="nulová",J881,0)</f>
        <v>0</v>
      </c>
      <c r="BJ881" s="19" t="s">
        <v>23</v>
      </c>
      <c r="BK881" s="242">
        <f>ROUND(I881*H881,2)</f>
        <v>0</v>
      </c>
      <c r="BL881" s="19" t="s">
        <v>275</v>
      </c>
      <c r="BM881" s="241" t="s">
        <v>1110</v>
      </c>
    </row>
    <row r="882" s="13" customFormat="1">
      <c r="A882" s="13"/>
      <c r="B882" s="243"/>
      <c r="C882" s="244"/>
      <c r="D882" s="245" t="s">
        <v>173</v>
      </c>
      <c r="E882" s="246" t="s">
        <v>35</v>
      </c>
      <c r="F882" s="247" t="s">
        <v>1111</v>
      </c>
      <c r="G882" s="244"/>
      <c r="H882" s="246" t="s">
        <v>35</v>
      </c>
      <c r="I882" s="248"/>
      <c r="J882" s="244"/>
      <c r="K882" s="244"/>
      <c r="L882" s="249"/>
      <c r="M882" s="250"/>
      <c r="N882" s="251"/>
      <c r="O882" s="251"/>
      <c r="P882" s="251"/>
      <c r="Q882" s="251"/>
      <c r="R882" s="251"/>
      <c r="S882" s="251"/>
      <c r="T882" s="252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53" t="s">
        <v>173</v>
      </c>
      <c r="AU882" s="253" t="s">
        <v>88</v>
      </c>
      <c r="AV882" s="13" t="s">
        <v>23</v>
      </c>
      <c r="AW882" s="13" t="s">
        <v>175</v>
      </c>
      <c r="AX882" s="13" t="s">
        <v>80</v>
      </c>
      <c r="AY882" s="253" t="s">
        <v>163</v>
      </c>
    </row>
    <row r="883" s="13" customFormat="1">
      <c r="A883" s="13"/>
      <c r="B883" s="243"/>
      <c r="C883" s="244"/>
      <c r="D883" s="245" t="s">
        <v>173</v>
      </c>
      <c r="E883" s="246" t="s">
        <v>35</v>
      </c>
      <c r="F883" s="247" t="s">
        <v>1112</v>
      </c>
      <c r="G883" s="244"/>
      <c r="H883" s="246" t="s">
        <v>35</v>
      </c>
      <c r="I883" s="248"/>
      <c r="J883" s="244"/>
      <c r="K883" s="244"/>
      <c r="L883" s="249"/>
      <c r="M883" s="250"/>
      <c r="N883" s="251"/>
      <c r="O883" s="251"/>
      <c r="P883" s="251"/>
      <c r="Q883" s="251"/>
      <c r="R883" s="251"/>
      <c r="S883" s="251"/>
      <c r="T883" s="252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3" t="s">
        <v>173</v>
      </c>
      <c r="AU883" s="253" t="s">
        <v>88</v>
      </c>
      <c r="AV883" s="13" t="s">
        <v>23</v>
      </c>
      <c r="AW883" s="13" t="s">
        <v>175</v>
      </c>
      <c r="AX883" s="13" t="s">
        <v>80</v>
      </c>
      <c r="AY883" s="253" t="s">
        <v>163</v>
      </c>
    </row>
    <row r="884" s="14" customFormat="1">
      <c r="A884" s="14"/>
      <c r="B884" s="254"/>
      <c r="C884" s="255"/>
      <c r="D884" s="245" t="s">
        <v>173</v>
      </c>
      <c r="E884" s="256" t="s">
        <v>35</v>
      </c>
      <c r="F884" s="257" t="s">
        <v>1113</v>
      </c>
      <c r="G884" s="255"/>
      <c r="H884" s="258">
        <v>2.4199999999999999</v>
      </c>
      <c r="I884" s="259"/>
      <c r="J884" s="255"/>
      <c r="K884" s="255"/>
      <c r="L884" s="260"/>
      <c r="M884" s="261"/>
      <c r="N884" s="262"/>
      <c r="O884" s="262"/>
      <c r="P884" s="262"/>
      <c r="Q884" s="262"/>
      <c r="R884" s="262"/>
      <c r="S884" s="262"/>
      <c r="T884" s="263"/>
      <c r="U884" s="14"/>
      <c r="V884" s="14"/>
      <c r="W884" s="14"/>
      <c r="X884" s="14"/>
      <c r="Y884" s="14"/>
      <c r="Z884" s="14"/>
      <c r="AA884" s="14"/>
      <c r="AB884" s="14"/>
      <c r="AC884" s="14"/>
      <c r="AD884" s="14"/>
      <c r="AE884" s="14"/>
      <c r="AT884" s="264" t="s">
        <v>173</v>
      </c>
      <c r="AU884" s="264" t="s">
        <v>88</v>
      </c>
      <c r="AV884" s="14" t="s">
        <v>88</v>
      </c>
      <c r="AW884" s="14" t="s">
        <v>175</v>
      </c>
      <c r="AX884" s="14" t="s">
        <v>80</v>
      </c>
      <c r="AY884" s="264" t="s">
        <v>163</v>
      </c>
    </row>
    <row r="885" s="15" customFormat="1">
      <c r="A885" s="15"/>
      <c r="B885" s="265"/>
      <c r="C885" s="266"/>
      <c r="D885" s="245" t="s">
        <v>173</v>
      </c>
      <c r="E885" s="267" t="s">
        <v>35</v>
      </c>
      <c r="F885" s="268" t="s">
        <v>183</v>
      </c>
      <c r="G885" s="266"/>
      <c r="H885" s="269">
        <v>2.4199999999999999</v>
      </c>
      <c r="I885" s="270"/>
      <c r="J885" s="266"/>
      <c r="K885" s="266"/>
      <c r="L885" s="271"/>
      <c r="M885" s="272"/>
      <c r="N885" s="273"/>
      <c r="O885" s="273"/>
      <c r="P885" s="273"/>
      <c r="Q885" s="273"/>
      <c r="R885" s="273"/>
      <c r="S885" s="273"/>
      <c r="T885" s="274"/>
      <c r="U885" s="15"/>
      <c r="V885" s="15"/>
      <c r="W885" s="15"/>
      <c r="X885" s="15"/>
      <c r="Y885" s="15"/>
      <c r="Z885" s="15"/>
      <c r="AA885" s="15"/>
      <c r="AB885" s="15"/>
      <c r="AC885" s="15"/>
      <c r="AD885" s="15"/>
      <c r="AE885" s="15"/>
      <c r="AT885" s="275" t="s">
        <v>173</v>
      </c>
      <c r="AU885" s="275" t="s">
        <v>88</v>
      </c>
      <c r="AV885" s="15" t="s">
        <v>171</v>
      </c>
      <c r="AW885" s="15" t="s">
        <v>175</v>
      </c>
      <c r="AX885" s="15" t="s">
        <v>23</v>
      </c>
      <c r="AY885" s="275" t="s">
        <v>163</v>
      </c>
    </row>
    <row r="886" s="2" customFormat="1" ht="24" customHeight="1">
      <c r="A886" s="41"/>
      <c r="B886" s="42"/>
      <c r="C886" s="230" t="s">
        <v>1114</v>
      </c>
      <c r="D886" s="230" t="s">
        <v>166</v>
      </c>
      <c r="E886" s="231" t="s">
        <v>1115</v>
      </c>
      <c r="F886" s="232" t="s">
        <v>1116</v>
      </c>
      <c r="G886" s="233" t="s">
        <v>169</v>
      </c>
      <c r="H886" s="234">
        <v>2.4199999999999999</v>
      </c>
      <c r="I886" s="235"/>
      <c r="J886" s="236">
        <f>ROUND(I886*H886,2)</f>
        <v>0</v>
      </c>
      <c r="K886" s="232" t="s">
        <v>170</v>
      </c>
      <c r="L886" s="47"/>
      <c r="M886" s="237" t="s">
        <v>35</v>
      </c>
      <c r="N886" s="238" t="s">
        <v>51</v>
      </c>
      <c r="O886" s="87"/>
      <c r="P886" s="239">
        <f>O886*H886</f>
        <v>0</v>
      </c>
      <c r="Q886" s="239">
        <v>0.00013999999999999999</v>
      </c>
      <c r="R886" s="239">
        <f>Q886*H886</f>
        <v>0.00033879999999999994</v>
      </c>
      <c r="S886" s="239">
        <v>0</v>
      </c>
      <c r="T886" s="240">
        <f>S886*H886</f>
        <v>0</v>
      </c>
      <c r="U886" s="41"/>
      <c r="V886" s="41"/>
      <c r="W886" s="41"/>
      <c r="X886" s="41"/>
      <c r="Y886" s="41"/>
      <c r="Z886" s="41"/>
      <c r="AA886" s="41"/>
      <c r="AB886" s="41"/>
      <c r="AC886" s="41"/>
      <c r="AD886" s="41"/>
      <c r="AE886" s="41"/>
      <c r="AR886" s="241" t="s">
        <v>275</v>
      </c>
      <c r="AT886" s="241" t="s">
        <v>166</v>
      </c>
      <c r="AU886" s="241" t="s">
        <v>88</v>
      </c>
      <c r="AY886" s="19" t="s">
        <v>163</v>
      </c>
      <c r="BE886" s="242">
        <f>IF(N886="základní",J886,0)</f>
        <v>0</v>
      </c>
      <c r="BF886" s="242">
        <f>IF(N886="snížená",J886,0)</f>
        <v>0</v>
      </c>
      <c r="BG886" s="242">
        <f>IF(N886="zákl. přenesená",J886,0)</f>
        <v>0</v>
      </c>
      <c r="BH886" s="242">
        <f>IF(N886="sníž. přenesená",J886,0)</f>
        <v>0</v>
      </c>
      <c r="BI886" s="242">
        <f>IF(N886="nulová",J886,0)</f>
        <v>0</v>
      </c>
      <c r="BJ886" s="19" t="s">
        <v>23</v>
      </c>
      <c r="BK886" s="242">
        <f>ROUND(I886*H886,2)</f>
        <v>0</v>
      </c>
      <c r="BL886" s="19" t="s">
        <v>275</v>
      </c>
      <c r="BM886" s="241" t="s">
        <v>1117</v>
      </c>
    </row>
    <row r="887" s="13" customFormat="1">
      <c r="A887" s="13"/>
      <c r="B887" s="243"/>
      <c r="C887" s="244"/>
      <c r="D887" s="245" t="s">
        <v>173</v>
      </c>
      <c r="E887" s="246" t="s">
        <v>35</v>
      </c>
      <c r="F887" s="247" t="s">
        <v>1118</v>
      </c>
      <c r="G887" s="244"/>
      <c r="H887" s="246" t="s">
        <v>35</v>
      </c>
      <c r="I887" s="248"/>
      <c r="J887" s="244"/>
      <c r="K887" s="244"/>
      <c r="L887" s="249"/>
      <c r="M887" s="250"/>
      <c r="N887" s="251"/>
      <c r="O887" s="251"/>
      <c r="P887" s="251"/>
      <c r="Q887" s="251"/>
      <c r="R887" s="251"/>
      <c r="S887" s="251"/>
      <c r="T887" s="252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3" t="s">
        <v>173</v>
      </c>
      <c r="AU887" s="253" t="s">
        <v>88</v>
      </c>
      <c r="AV887" s="13" t="s">
        <v>23</v>
      </c>
      <c r="AW887" s="13" t="s">
        <v>175</v>
      </c>
      <c r="AX887" s="13" t="s">
        <v>80</v>
      </c>
      <c r="AY887" s="253" t="s">
        <v>163</v>
      </c>
    </row>
    <row r="888" s="14" customFormat="1">
      <c r="A888" s="14"/>
      <c r="B888" s="254"/>
      <c r="C888" s="255"/>
      <c r="D888" s="245" t="s">
        <v>173</v>
      </c>
      <c r="E888" s="256" t="s">
        <v>35</v>
      </c>
      <c r="F888" s="257" t="s">
        <v>1119</v>
      </c>
      <c r="G888" s="255"/>
      <c r="H888" s="258">
        <v>2.4199999999999999</v>
      </c>
      <c r="I888" s="259"/>
      <c r="J888" s="255"/>
      <c r="K888" s="255"/>
      <c r="L888" s="260"/>
      <c r="M888" s="261"/>
      <c r="N888" s="262"/>
      <c r="O888" s="262"/>
      <c r="P888" s="262"/>
      <c r="Q888" s="262"/>
      <c r="R888" s="262"/>
      <c r="S888" s="262"/>
      <c r="T888" s="263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64" t="s">
        <v>173</v>
      </c>
      <c r="AU888" s="264" t="s">
        <v>88</v>
      </c>
      <c r="AV888" s="14" t="s">
        <v>88</v>
      </c>
      <c r="AW888" s="14" t="s">
        <v>175</v>
      </c>
      <c r="AX888" s="14" t="s">
        <v>23</v>
      </c>
      <c r="AY888" s="264" t="s">
        <v>163</v>
      </c>
    </row>
    <row r="889" s="2" customFormat="1" ht="24" customHeight="1">
      <c r="A889" s="41"/>
      <c r="B889" s="42"/>
      <c r="C889" s="230" t="s">
        <v>1120</v>
      </c>
      <c r="D889" s="230" t="s">
        <v>166</v>
      </c>
      <c r="E889" s="231" t="s">
        <v>1121</v>
      </c>
      <c r="F889" s="232" t="s">
        <v>1122</v>
      </c>
      <c r="G889" s="233" t="s">
        <v>169</v>
      </c>
      <c r="H889" s="234">
        <v>4.8399999999999999</v>
      </c>
      <c r="I889" s="235"/>
      <c r="J889" s="236">
        <f>ROUND(I889*H889,2)</f>
        <v>0</v>
      </c>
      <c r="K889" s="232" t="s">
        <v>170</v>
      </c>
      <c r="L889" s="47"/>
      <c r="M889" s="237" t="s">
        <v>35</v>
      </c>
      <c r="N889" s="238" t="s">
        <v>51</v>
      </c>
      <c r="O889" s="87"/>
      <c r="P889" s="239">
        <f>O889*H889</f>
        <v>0</v>
      </c>
      <c r="Q889" s="239">
        <v>0.00012</v>
      </c>
      <c r="R889" s="239">
        <f>Q889*H889</f>
        <v>0.00058080000000000002</v>
      </c>
      <c r="S889" s="239">
        <v>0</v>
      </c>
      <c r="T889" s="240">
        <f>S889*H889</f>
        <v>0</v>
      </c>
      <c r="U889" s="41"/>
      <c r="V889" s="41"/>
      <c r="W889" s="41"/>
      <c r="X889" s="41"/>
      <c r="Y889" s="41"/>
      <c r="Z889" s="41"/>
      <c r="AA889" s="41"/>
      <c r="AB889" s="41"/>
      <c r="AC889" s="41"/>
      <c r="AD889" s="41"/>
      <c r="AE889" s="41"/>
      <c r="AR889" s="241" t="s">
        <v>275</v>
      </c>
      <c r="AT889" s="241" t="s">
        <v>166</v>
      </c>
      <c r="AU889" s="241" t="s">
        <v>88</v>
      </c>
      <c r="AY889" s="19" t="s">
        <v>163</v>
      </c>
      <c r="BE889" s="242">
        <f>IF(N889="základní",J889,0)</f>
        <v>0</v>
      </c>
      <c r="BF889" s="242">
        <f>IF(N889="snížená",J889,0)</f>
        <v>0</v>
      </c>
      <c r="BG889" s="242">
        <f>IF(N889="zákl. přenesená",J889,0)</f>
        <v>0</v>
      </c>
      <c r="BH889" s="242">
        <f>IF(N889="sníž. přenesená",J889,0)</f>
        <v>0</v>
      </c>
      <c r="BI889" s="242">
        <f>IF(N889="nulová",J889,0)</f>
        <v>0</v>
      </c>
      <c r="BJ889" s="19" t="s">
        <v>23</v>
      </c>
      <c r="BK889" s="242">
        <f>ROUND(I889*H889,2)</f>
        <v>0</v>
      </c>
      <c r="BL889" s="19" t="s">
        <v>275</v>
      </c>
      <c r="BM889" s="241" t="s">
        <v>1123</v>
      </c>
    </row>
    <row r="890" s="13" customFormat="1">
      <c r="A890" s="13"/>
      <c r="B890" s="243"/>
      <c r="C890" s="244"/>
      <c r="D890" s="245" t="s">
        <v>173</v>
      </c>
      <c r="E890" s="246" t="s">
        <v>35</v>
      </c>
      <c r="F890" s="247" t="s">
        <v>1118</v>
      </c>
      <c r="G890" s="244"/>
      <c r="H890" s="246" t="s">
        <v>35</v>
      </c>
      <c r="I890" s="248"/>
      <c r="J890" s="244"/>
      <c r="K890" s="244"/>
      <c r="L890" s="249"/>
      <c r="M890" s="250"/>
      <c r="N890" s="251"/>
      <c r="O890" s="251"/>
      <c r="P890" s="251"/>
      <c r="Q890" s="251"/>
      <c r="R890" s="251"/>
      <c r="S890" s="251"/>
      <c r="T890" s="252"/>
      <c r="U890" s="13"/>
      <c r="V890" s="13"/>
      <c r="W890" s="13"/>
      <c r="X890" s="13"/>
      <c r="Y890" s="13"/>
      <c r="Z890" s="13"/>
      <c r="AA890" s="13"/>
      <c r="AB890" s="13"/>
      <c r="AC890" s="13"/>
      <c r="AD890" s="13"/>
      <c r="AE890" s="13"/>
      <c r="AT890" s="253" t="s">
        <v>173</v>
      </c>
      <c r="AU890" s="253" t="s">
        <v>88</v>
      </c>
      <c r="AV890" s="13" t="s">
        <v>23</v>
      </c>
      <c r="AW890" s="13" t="s">
        <v>175</v>
      </c>
      <c r="AX890" s="13" t="s">
        <v>80</v>
      </c>
      <c r="AY890" s="253" t="s">
        <v>163</v>
      </c>
    </row>
    <row r="891" s="14" customFormat="1">
      <c r="A891" s="14"/>
      <c r="B891" s="254"/>
      <c r="C891" s="255"/>
      <c r="D891" s="245" t="s">
        <v>173</v>
      </c>
      <c r="E891" s="256" t="s">
        <v>35</v>
      </c>
      <c r="F891" s="257" t="s">
        <v>1124</v>
      </c>
      <c r="G891" s="255"/>
      <c r="H891" s="258">
        <v>4.8399999999999999</v>
      </c>
      <c r="I891" s="259"/>
      <c r="J891" s="255"/>
      <c r="K891" s="255"/>
      <c r="L891" s="260"/>
      <c r="M891" s="261"/>
      <c r="N891" s="262"/>
      <c r="O891" s="262"/>
      <c r="P891" s="262"/>
      <c r="Q891" s="262"/>
      <c r="R891" s="262"/>
      <c r="S891" s="262"/>
      <c r="T891" s="263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64" t="s">
        <v>173</v>
      </c>
      <c r="AU891" s="264" t="s">
        <v>88</v>
      </c>
      <c r="AV891" s="14" t="s">
        <v>88</v>
      </c>
      <c r="AW891" s="14" t="s">
        <v>175</v>
      </c>
      <c r="AX891" s="14" t="s">
        <v>80</v>
      </c>
      <c r="AY891" s="264" t="s">
        <v>163</v>
      </c>
    </row>
    <row r="892" s="15" customFormat="1">
      <c r="A892" s="15"/>
      <c r="B892" s="265"/>
      <c r="C892" s="266"/>
      <c r="D892" s="245" t="s">
        <v>173</v>
      </c>
      <c r="E892" s="267" t="s">
        <v>35</v>
      </c>
      <c r="F892" s="268" t="s">
        <v>183</v>
      </c>
      <c r="G892" s="266"/>
      <c r="H892" s="269">
        <v>4.8399999999999999</v>
      </c>
      <c r="I892" s="270"/>
      <c r="J892" s="266"/>
      <c r="K892" s="266"/>
      <c r="L892" s="271"/>
      <c r="M892" s="272"/>
      <c r="N892" s="273"/>
      <c r="O892" s="273"/>
      <c r="P892" s="273"/>
      <c r="Q892" s="273"/>
      <c r="R892" s="273"/>
      <c r="S892" s="273"/>
      <c r="T892" s="274"/>
      <c r="U892" s="15"/>
      <c r="V892" s="15"/>
      <c r="W892" s="15"/>
      <c r="X892" s="15"/>
      <c r="Y892" s="15"/>
      <c r="Z892" s="15"/>
      <c r="AA892" s="15"/>
      <c r="AB892" s="15"/>
      <c r="AC892" s="15"/>
      <c r="AD892" s="15"/>
      <c r="AE892" s="15"/>
      <c r="AT892" s="275" t="s">
        <v>173</v>
      </c>
      <c r="AU892" s="275" t="s">
        <v>88</v>
      </c>
      <c r="AV892" s="15" t="s">
        <v>171</v>
      </c>
      <c r="AW892" s="15" t="s">
        <v>175</v>
      </c>
      <c r="AX892" s="15" t="s">
        <v>23</v>
      </c>
      <c r="AY892" s="275" t="s">
        <v>163</v>
      </c>
    </row>
    <row r="893" s="12" customFormat="1" ht="22.8" customHeight="1">
      <c r="A893" s="12"/>
      <c r="B893" s="214"/>
      <c r="C893" s="215"/>
      <c r="D893" s="216" t="s">
        <v>79</v>
      </c>
      <c r="E893" s="228" t="s">
        <v>1125</v>
      </c>
      <c r="F893" s="228" t="s">
        <v>1126</v>
      </c>
      <c r="G893" s="215"/>
      <c r="H893" s="215"/>
      <c r="I893" s="218"/>
      <c r="J893" s="229">
        <f>BK893</f>
        <v>0</v>
      </c>
      <c r="K893" s="215"/>
      <c r="L893" s="220"/>
      <c r="M893" s="221"/>
      <c r="N893" s="222"/>
      <c r="O893" s="222"/>
      <c r="P893" s="223">
        <f>SUM(P894:P912)</f>
        <v>0</v>
      </c>
      <c r="Q893" s="222"/>
      <c r="R893" s="223">
        <f>SUM(R894:R912)</f>
        <v>0.14750189999999999</v>
      </c>
      <c r="S893" s="222"/>
      <c r="T893" s="224">
        <f>SUM(T894:T912)</f>
        <v>0</v>
      </c>
      <c r="U893" s="12"/>
      <c r="V893" s="12"/>
      <c r="W893" s="12"/>
      <c r="X893" s="12"/>
      <c r="Y893" s="12"/>
      <c r="Z893" s="12"/>
      <c r="AA893" s="12"/>
      <c r="AB893" s="12"/>
      <c r="AC893" s="12"/>
      <c r="AD893" s="12"/>
      <c r="AE893" s="12"/>
      <c r="AR893" s="225" t="s">
        <v>88</v>
      </c>
      <c r="AT893" s="226" t="s">
        <v>79</v>
      </c>
      <c r="AU893" s="226" t="s">
        <v>23</v>
      </c>
      <c r="AY893" s="225" t="s">
        <v>163</v>
      </c>
      <c r="BK893" s="227">
        <f>SUM(BK894:BK912)</f>
        <v>0</v>
      </c>
    </row>
    <row r="894" s="2" customFormat="1" ht="24" customHeight="1">
      <c r="A894" s="41"/>
      <c r="B894" s="42"/>
      <c r="C894" s="230" t="s">
        <v>1127</v>
      </c>
      <c r="D894" s="230" t="s">
        <v>166</v>
      </c>
      <c r="E894" s="231" t="s">
        <v>1128</v>
      </c>
      <c r="F894" s="232" t="s">
        <v>1129</v>
      </c>
      <c r="G894" s="233" t="s">
        <v>169</v>
      </c>
      <c r="H894" s="234">
        <v>388.10000000000002</v>
      </c>
      <c r="I894" s="235"/>
      <c r="J894" s="236">
        <f>ROUND(I894*H894,2)</f>
        <v>0</v>
      </c>
      <c r="K894" s="232" t="s">
        <v>170</v>
      </c>
      <c r="L894" s="47"/>
      <c r="M894" s="237" t="s">
        <v>35</v>
      </c>
      <c r="N894" s="238" t="s">
        <v>51</v>
      </c>
      <c r="O894" s="87"/>
      <c r="P894" s="239">
        <f>O894*H894</f>
        <v>0</v>
      </c>
      <c r="Q894" s="239">
        <v>0</v>
      </c>
      <c r="R894" s="239">
        <f>Q894*H894</f>
        <v>0</v>
      </c>
      <c r="S894" s="239">
        <v>0</v>
      </c>
      <c r="T894" s="240">
        <f>S894*H894</f>
        <v>0</v>
      </c>
      <c r="U894" s="41"/>
      <c r="V894" s="41"/>
      <c r="W894" s="41"/>
      <c r="X894" s="41"/>
      <c r="Y894" s="41"/>
      <c r="Z894" s="41"/>
      <c r="AA894" s="41"/>
      <c r="AB894" s="41"/>
      <c r="AC894" s="41"/>
      <c r="AD894" s="41"/>
      <c r="AE894" s="41"/>
      <c r="AR894" s="241" t="s">
        <v>275</v>
      </c>
      <c r="AT894" s="241" t="s">
        <v>166</v>
      </c>
      <c r="AU894" s="241" t="s">
        <v>88</v>
      </c>
      <c r="AY894" s="19" t="s">
        <v>163</v>
      </c>
      <c r="BE894" s="242">
        <f>IF(N894="základní",J894,0)</f>
        <v>0</v>
      </c>
      <c r="BF894" s="242">
        <f>IF(N894="snížená",J894,0)</f>
        <v>0</v>
      </c>
      <c r="BG894" s="242">
        <f>IF(N894="zákl. přenesená",J894,0)</f>
        <v>0</v>
      </c>
      <c r="BH894" s="242">
        <f>IF(N894="sníž. přenesená",J894,0)</f>
        <v>0</v>
      </c>
      <c r="BI894" s="242">
        <f>IF(N894="nulová",J894,0)</f>
        <v>0</v>
      </c>
      <c r="BJ894" s="19" t="s">
        <v>23</v>
      </c>
      <c r="BK894" s="242">
        <f>ROUND(I894*H894,2)</f>
        <v>0</v>
      </c>
      <c r="BL894" s="19" t="s">
        <v>275</v>
      </c>
      <c r="BM894" s="241" t="s">
        <v>1130</v>
      </c>
    </row>
    <row r="895" s="13" customFormat="1">
      <c r="A895" s="13"/>
      <c r="B895" s="243"/>
      <c r="C895" s="244"/>
      <c r="D895" s="245" t="s">
        <v>173</v>
      </c>
      <c r="E895" s="246" t="s">
        <v>35</v>
      </c>
      <c r="F895" s="247" t="s">
        <v>237</v>
      </c>
      <c r="G895" s="244"/>
      <c r="H895" s="246" t="s">
        <v>35</v>
      </c>
      <c r="I895" s="248"/>
      <c r="J895" s="244"/>
      <c r="K895" s="244"/>
      <c r="L895" s="249"/>
      <c r="M895" s="250"/>
      <c r="N895" s="251"/>
      <c r="O895" s="251"/>
      <c r="P895" s="251"/>
      <c r="Q895" s="251"/>
      <c r="R895" s="251"/>
      <c r="S895" s="251"/>
      <c r="T895" s="252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3" t="s">
        <v>173</v>
      </c>
      <c r="AU895" s="253" t="s">
        <v>88</v>
      </c>
      <c r="AV895" s="13" t="s">
        <v>23</v>
      </c>
      <c r="AW895" s="13" t="s">
        <v>175</v>
      </c>
      <c r="AX895" s="13" t="s">
        <v>80</v>
      </c>
      <c r="AY895" s="253" t="s">
        <v>163</v>
      </c>
    </row>
    <row r="896" s="13" customFormat="1">
      <c r="A896" s="13"/>
      <c r="B896" s="243"/>
      <c r="C896" s="244"/>
      <c r="D896" s="245" t="s">
        <v>173</v>
      </c>
      <c r="E896" s="246" t="s">
        <v>35</v>
      </c>
      <c r="F896" s="247" t="s">
        <v>229</v>
      </c>
      <c r="G896" s="244"/>
      <c r="H896" s="246" t="s">
        <v>35</v>
      </c>
      <c r="I896" s="248"/>
      <c r="J896" s="244"/>
      <c r="K896" s="244"/>
      <c r="L896" s="249"/>
      <c r="M896" s="250"/>
      <c r="N896" s="251"/>
      <c r="O896" s="251"/>
      <c r="P896" s="251"/>
      <c r="Q896" s="251"/>
      <c r="R896" s="251"/>
      <c r="S896" s="251"/>
      <c r="T896" s="252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53" t="s">
        <v>173</v>
      </c>
      <c r="AU896" s="253" t="s">
        <v>88</v>
      </c>
      <c r="AV896" s="13" t="s">
        <v>23</v>
      </c>
      <c r="AW896" s="13" t="s">
        <v>175</v>
      </c>
      <c r="AX896" s="13" t="s">
        <v>80</v>
      </c>
      <c r="AY896" s="253" t="s">
        <v>163</v>
      </c>
    </row>
    <row r="897" s="14" customFormat="1">
      <c r="A897" s="14"/>
      <c r="B897" s="254"/>
      <c r="C897" s="255"/>
      <c r="D897" s="245" t="s">
        <v>173</v>
      </c>
      <c r="E897" s="256" t="s">
        <v>35</v>
      </c>
      <c r="F897" s="257" t="s">
        <v>257</v>
      </c>
      <c r="G897" s="255"/>
      <c r="H897" s="258">
        <v>203.5</v>
      </c>
      <c r="I897" s="259"/>
      <c r="J897" s="255"/>
      <c r="K897" s="255"/>
      <c r="L897" s="260"/>
      <c r="M897" s="261"/>
      <c r="N897" s="262"/>
      <c r="O897" s="262"/>
      <c r="P897" s="262"/>
      <c r="Q897" s="262"/>
      <c r="R897" s="262"/>
      <c r="S897" s="262"/>
      <c r="T897" s="263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64" t="s">
        <v>173</v>
      </c>
      <c r="AU897" s="264" t="s">
        <v>88</v>
      </c>
      <c r="AV897" s="14" t="s">
        <v>88</v>
      </c>
      <c r="AW897" s="14" t="s">
        <v>175</v>
      </c>
      <c r="AX897" s="14" t="s">
        <v>80</v>
      </c>
      <c r="AY897" s="264" t="s">
        <v>163</v>
      </c>
    </row>
    <row r="898" s="14" customFormat="1">
      <c r="A898" s="14"/>
      <c r="B898" s="254"/>
      <c r="C898" s="255"/>
      <c r="D898" s="245" t="s">
        <v>173</v>
      </c>
      <c r="E898" s="256" t="s">
        <v>35</v>
      </c>
      <c r="F898" s="257" t="s">
        <v>258</v>
      </c>
      <c r="G898" s="255"/>
      <c r="H898" s="258">
        <v>115.08</v>
      </c>
      <c r="I898" s="259"/>
      <c r="J898" s="255"/>
      <c r="K898" s="255"/>
      <c r="L898" s="260"/>
      <c r="M898" s="261"/>
      <c r="N898" s="262"/>
      <c r="O898" s="262"/>
      <c r="P898" s="262"/>
      <c r="Q898" s="262"/>
      <c r="R898" s="262"/>
      <c r="S898" s="262"/>
      <c r="T898" s="263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4" t="s">
        <v>173</v>
      </c>
      <c r="AU898" s="264" t="s">
        <v>88</v>
      </c>
      <c r="AV898" s="14" t="s">
        <v>88</v>
      </c>
      <c r="AW898" s="14" t="s">
        <v>175</v>
      </c>
      <c r="AX898" s="14" t="s">
        <v>80</v>
      </c>
      <c r="AY898" s="264" t="s">
        <v>163</v>
      </c>
    </row>
    <row r="899" s="14" customFormat="1">
      <c r="A899" s="14"/>
      <c r="B899" s="254"/>
      <c r="C899" s="255"/>
      <c r="D899" s="245" t="s">
        <v>173</v>
      </c>
      <c r="E899" s="256" t="s">
        <v>35</v>
      </c>
      <c r="F899" s="257" t="s">
        <v>259</v>
      </c>
      <c r="G899" s="255"/>
      <c r="H899" s="258">
        <v>13.800000000000001</v>
      </c>
      <c r="I899" s="259"/>
      <c r="J899" s="255"/>
      <c r="K899" s="255"/>
      <c r="L899" s="260"/>
      <c r="M899" s="261"/>
      <c r="N899" s="262"/>
      <c r="O899" s="262"/>
      <c r="P899" s="262"/>
      <c r="Q899" s="262"/>
      <c r="R899" s="262"/>
      <c r="S899" s="262"/>
      <c r="T899" s="263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64" t="s">
        <v>173</v>
      </c>
      <c r="AU899" s="264" t="s">
        <v>88</v>
      </c>
      <c r="AV899" s="14" t="s">
        <v>88</v>
      </c>
      <c r="AW899" s="14" t="s">
        <v>175</v>
      </c>
      <c r="AX899" s="14" t="s">
        <v>80</v>
      </c>
      <c r="AY899" s="264" t="s">
        <v>163</v>
      </c>
    </row>
    <row r="900" s="13" customFormat="1">
      <c r="A900" s="13"/>
      <c r="B900" s="243"/>
      <c r="C900" s="244"/>
      <c r="D900" s="245" t="s">
        <v>173</v>
      </c>
      <c r="E900" s="246" t="s">
        <v>35</v>
      </c>
      <c r="F900" s="247" t="s">
        <v>239</v>
      </c>
      <c r="G900" s="244"/>
      <c r="H900" s="246" t="s">
        <v>35</v>
      </c>
      <c r="I900" s="248"/>
      <c r="J900" s="244"/>
      <c r="K900" s="244"/>
      <c r="L900" s="249"/>
      <c r="M900" s="250"/>
      <c r="N900" s="251"/>
      <c r="O900" s="251"/>
      <c r="P900" s="251"/>
      <c r="Q900" s="251"/>
      <c r="R900" s="251"/>
      <c r="S900" s="251"/>
      <c r="T900" s="252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53" t="s">
        <v>173</v>
      </c>
      <c r="AU900" s="253" t="s">
        <v>88</v>
      </c>
      <c r="AV900" s="13" t="s">
        <v>23</v>
      </c>
      <c r="AW900" s="13" t="s">
        <v>175</v>
      </c>
      <c r="AX900" s="13" t="s">
        <v>80</v>
      </c>
      <c r="AY900" s="253" t="s">
        <v>163</v>
      </c>
    </row>
    <row r="901" s="14" customFormat="1">
      <c r="A901" s="14"/>
      <c r="B901" s="254"/>
      <c r="C901" s="255"/>
      <c r="D901" s="245" t="s">
        <v>173</v>
      </c>
      <c r="E901" s="256" t="s">
        <v>35</v>
      </c>
      <c r="F901" s="257" t="s">
        <v>260</v>
      </c>
      <c r="G901" s="255"/>
      <c r="H901" s="258">
        <v>55.719999999999999</v>
      </c>
      <c r="I901" s="259"/>
      <c r="J901" s="255"/>
      <c r="K901" s="255"/>
      <c r="L901" s="260"/>
      <c r="M901" s="261"/>
      <c r="N901" s="262"/>
      <c r="O901" s="262"/>
      <c r="P901" s="262"/>
      <c r="Q901" s="262"/>
      <c r="R901" s="262"/>
      <c r="S901" s="262"/>
      <c r="T901" s="263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64" t="s">
        <v>173</v>
      </c>
      <c r="AU901" s="264" t="s">
        <v>88</v>
      </c>
      <c r="AV901" s="14" t="s">
        <v>88</v>
      </c>
      <c r="AW901" s="14" t="s">
        <v>175</v>
      </c>
      <c r="AX901" s="14" t="s">
        <v>80</v>
      </c>
      <c r="AY901" s="264" t="s">
        <v>163</v>
      </c>
    </row>
    <row r="902" s="15" customFormat="1">
      <c r="A902" s="15"/>
      <c r="B902" s="265"/>
      <c r="C902" s="266"/>
      <c r="D902" s="245" t="s">
        <v>173</v>
      </c>
      <c r="E902" s="267" t="s">
        <v>35</v>
      </c>
      <c r="F902" s="268" t="s">
        <v>183</v>
      </c>
      <c r="G902" s="266"/>
      <c r="H902" s="269">
        <v>388.10000000000002</v>
      </c>
      <c r="I902" s="270"/>
      <c r="J902" s="266"/>
      <c r="K902" s="266"/>
      <c r="L902" s="271"/>
      <c r="M902" s="272"/>
      <c r="N902" s="273"/>
      <c r="O902" s="273"/>
      <c r="P902" s="273"/>
      <c r="Q902" s="273"/>
      <c r="R902" s="273"/>
      <c r="S902" s="273"/>
      <c r="T902" s="274"/>
      <c r="U902" s="15"/>
      <c r="V902" s="15"/>
      <c r="W902" s="15"/>
      <c r="X902" s="15"/>
      <c r="Y902" s="15"/>
      <c r="Z902" s="15"/>
      <c r="AA902" s="15"/>
      <c r="AB902" s="15"/>
      <c r="AC902" s="15"/>
      <c r="AD902" s="15"/>
      <c r="AE902" s="15"/>
      <c r="AT902" s="275" t="s">
        <v>173</v>
      </c>
      <c r="AU902" s="275" t="s">
        <v>88</v>
      </c>
      <c r="AV902" s="15" t="s">
        <v>171</v>
      </c>
      <c r="AW902" s="15" t="s">
        <v>175</v>
      </c>
      <c r="AX902" s="15" t="s">
        <v>23</v>
      </c>
      <c r="AY902" s="275" t="s">
        <v>163</v>
      </c>
    </row>
    <row r="903" s="2" customFormat="1" ht="16.5" customHeight="1">
      <c r="A903" s="41"/>
      <c r="B903" s="42"/>
      <c r="C903" s="276" t="s">
        <v>1131</v>
      </c>
      <c r="D903" s="276" t="s">
        <v>195</v>
      </c>
      <c r="E903" s="277" t="s">
        <v>1132</v>
      </c>
      <c r="F903" s="278" t="s">
        <v>1133</v>
      </c>
      <c r="G903" s="279" t="s">
        <v>169</v>
      </c>
      <c r="H903" s="280">
        <v>407.505</v>
      </c>
      <c r="I903" s="281"/>
      <c r="J903" s="282">
        <f>ROUND(I903*H903,2)</f>
        <v>0</v>
      </c>
      <c r="K903" s="278" t="s">
        <v>170</v>
      </c>
      <c r="L903" s="283"/>
      <c r="M903" s="284" t="s">
        <v>35</v>
      </c>
      <c r="N903" s="285" t="s">
        <v>51</v>
      </c>
      <c r="O903" s="87"/>
      <c r="P903" s="239">
        <f>O903*H903</f>
        <v>0</v>
      </c>
      <c r="Q903" s="239">
        <v>0</v>
      </c>
      <c r="R903" s="239">
        <f>Q903*H903</f>
        <v>0</v>
      </c>
      <c r="S903" s="239">
        <v>0</v>
      </c>
      <c r="T903" s="240">
        <f>S903*H903</f>
        <v>0</v>
      </c>
      <c r="U903" s="41"/>
      <c r="V903" s="41"/>
      <c r="W903" s="41"/>
      <c r="X903" s="41"/>
      <c r="Y903" s="41"/>
      <c r="Z903" s="41"/>
      <c r="AA903" s="41"/>
      <c r="AB903" s="41"/>
      <c r="AC903" s="41"/>
      <c r="AD903" s="41"/>
      <c r="AE903" s="41"/>
      <c r="AR903" s="241" t="s">
        <v>363</v>
      </c>
      <c r="AT903" s="241" t="s">
        <v>195</v>
      </c>
      <c r="AU903" s="241" t="s">
        <v>88</v>
      </c>
      <c r="AY903" s="19" t="s">
        <v>163</v>
      </c>
      <c r="BE903" s="242">
        <f>IF(N903="základní",J903,0)</f>
        <v>0</v>
      </c>
      <c r="BF903" s="242">
        <f>IF(N903="snížená",J903,0)</f>
        <v>0</v>
      </c>
      <c r="BG903" s="242">
        <f>IF(N903="zákl. přenesená",J903,0)</f>
        <v>0</v>
      </c>
      <c r="BH903" s="242">
        <f>IF(N903="sníž. přenesená",J903,0)</f>
        <v>0</v>
      </c>
      <c r="BI903" s="242">
        <f>IF(N903="nulová",J903,0)</f>
        <v>0</v>
      </c>
      <c r="BJ903" s="19" t="s">
        <v>23</v>
      </c>
      <c r="BK903" s="242">
        <f>ROUND(I903*H903,2)</f>
        <v>0</v>
      </c>
      <c r="BL903" s="19" t="s">
        <v>275</v>
      </c>
      <c r="BM903" s="241" t="s">
        <v>1134</v>
      </c>
    </row>
    <row r="904" s="13" customFormat="1">
      <c r="A904" s="13"/>
      <c r="B904" s="243"/>
      <c r="C904" s="244"/>
      <c r="D904" s="245" t="s">
        <v>173</v>
      </c>
      <c r="E904" s="246" t="s">
        <v>35</v>
      </c>
      <c r="F904" s="247" t="s">
        <v>1135</v>
      </c>
      <c r="G904" s="244"/>
      <c r="H904" s="246" t="s">
        <v>35</v>
      </c>
      <c r="I904" s="248"/>
      <c r="J904" s="244"/>
      <c r="K904" s="244"/>
      <c r="L904" s="249"/>
      <c r="M904" s="250"/>
      <c r="N904" s="251"/>
      <c r="O904" s="251"/>
      <c r="P904" s="251"/>
      <c r="Q904" s="251"/>
      <c r="R904" s="251"/>
      <c r="S904" s="251"/>
      <c r="T904" s="252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53" t="s">
        <v>173</v>
      </c>
      <c r="AU904" s="253" t="s">
        <v>88</v>
      </c>
      <c r="AV904" s="13" t="s">
        <v>23</v>
      </c>
      <c r="AW904" s="13" t="s">
        <v>175</v>
      </c>
      <c r="AX904" s="13" t="s">
        <v>80</v>
      </c>
      <c r="AY904" s="253" t="s">
        <v>163</v>
      </c>
    </row>
    <row r="905" s="14" customFormat="1">
      <c r="A905" s="14"/>
      <c r="B905" s="254"/>
      <c r="C905" s="255"/>
      <c r="D905" s="245" t="s">
        <v>173</v>
      </c>
      <c r="E905" s="256" t="s">
        <v>35</v>
      </c>
      <c r="F905" s="257" t="s">
        <v>1136</v>
      </c>
      <c r="G905" s="255"/>
      <c r="H905" s="258">
        <v>388.10000000000002</v>
      </c>
      <c r="I905" s="259"/>
      <c r="J905" s="255"/>
      <c r="K905" s="255"/>
      <c r="L905" s="260"/>
      <c r="M905" s="261"/>
      <c r="N905" s="262"/>
      <c r="O905" s="262"/>
      <c r="P905" s="262"/>
      <c r="Q905" s="262"/>
      <c r="R905" s="262"/>
      <c r="S905" s="262"/>
      <c r="T905" s="263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64" t="s">
        <v>173</v>
      </c>
      <c r="AU905" s="264" t="s">
        <v>88</v>
      </c>
      <c r="AV905" s="14" t="s">
        <v>88</v>
      </c>
      <c r="AW905" s="14" t="s">
        <v>175</v>
      </c>
      <c r="AX905" s="14" t="s">
        <v>23</v>
      </c>
      <c r="AY905" s="264" t="s">
        <v>163</v>
      </c>
    </row>
    <row r="906" s="14" customFormat="1">
      <c r="A906" s="14"/>
      <c r="B906" s="254"/>
      <c r="C906" s="255"/>
      <c r="D906" s="245" t="s">
        <v>173</v>
      </c>
      <c r="E906" s="255"/>
      <c r="F906" s="257" t="s">
        <v>1137</v>
      </c>
      <c r="G906" s="255"/>
      <c r="H906" s="258">
        <v>407.505</v>
      </c>
      <c r="I906" s="259"/>
      <c r="J906" s="255"/>
      <c r="K906" s="255"/>
      <c r="L906" s="260"/>
      <c r="M906" s="261"/>
      <c r="N906" s="262"/>
      <c r="O906" s="262"/>
      <c r="P906" s="262"/>
      <c r="Q906" s="262"/>
      <c r="R906" s="262"/>
      <c r="S906" s="262"/>
      <c r="T906" s="263"/>
      <c r="U906" s="14"/>
      <c r="V906" s="14"/>
      <c r="W906" s="14"/>
      <c r="X906" s="14"/>
      <c r="Y906" s="14"/>
      <c r="Z906" s="14"/>
      <c r="AA906" s="14"/>
      <c r="AB906" s="14"/>
      <c r="AC906" s="14"/>
      <c r="AD906" s="14"/>
      <c r="AE906" s="14"/>
      <c r="AT906" s="264" t="s">
        <v>173</v>
      </c>
      <c r="AU906" s="264" t="s">
        <v>88</v>
      </c>
      <c r="AV906" s="14" t="s">
        <v>88</v>
      </c>
      <c r="AW906" s="14" t="s">
        <v>4</v>
      </c>
      <c r="AX906" s="14" t="s">
        <v>23</v>
      </c>
      <c r="AY906" s="264" t="s">
        <v>163</v>
      </c>
    </row>
    <row r="907" s="2" customFormat="1" ht="36" customHeight="1">
      <c r="A907" s="41"/>
      <c r="B907" s="42"/>
      <c r="C907" s="230" t="s">
        <v>1138</v>
      </c>
      <c r="D907" s="230" t="s">
        <v>166</v>
      </c>
      <c r="E907" s="231" t="s">
        <v>1139</v>
      </c>
      <c r="F907" s="232" t="s">
        <v>1140</v>
      </c>
      <c r="G907" s="233" t="s">
        <v>169</v>
      </c>
      <c r="H907" s="234">
        <v>1134.6300000000001</v>
      </c>
      <c r="I907" s="235"/>
      <c r="J907" s="236">
        <f>ROUND(I907*H907,2)</f>
        <v>0</v>
      </c>
      <c r="K907" s="232" t="s">
        <v>170</v>
      </c>
      <c r="L907" s="47"/>
      <c r="M907" s="237" t="s">
        <v>35</v>
      </c>
      <c r="N907" s="238" t="s">
        <v>51</v>
      </c>
      <c r="O907" s="87"/>
      <c r="P907" s="239">
        <f>O907*H907</f>
        <v>0</v>
      </c>
      <c r="Q907" s="239">
        <v>0.00012999999999999999</v>
      </c>
      <c r="R907" s="239">
        <f>Q907*H907</f>
        <v>0.14750189999999999</v>
      </c>
      <c r="S907" s="239">
        <v>0</v>
      </c>
      <c r="T907" s="240">
        <f>S907*H907</f>
        <v>0</v>
      </c>
      <c r="U907" s="41"/>
      <c r="V907" s="41"/>
      <c r="W907" s="41"/>
      <c r="X907" s="41"/>
      <c r="Y907" s="41"/>
      <c r="Z907" s="41"/>
      <c r="AA907" s="41"/>
      <c r="AB907" s="41"/>
      <c r="AC907" s="41"/>
      <c r="AD907" s="41"/>
      <c r="AE907" s="41"/>
      <c r="AR907" s="241" t="s">
        <v>275</v>
      </c>
      <c r="AT907" s="241" t="s">
        <v>166</v>
      </c>
      <c r="AU907" s="241" t="s">
        <v>88</v>
      </c>
      <c r="AY907" s="19" t="s">
        <v>163</v>
      </c>
      <c r="BE907" s="242">
        <f>IF(N907="základní",J907,0)</f>
        <v>0</v>
      </c>
      <c r="BF907" s="242">
        <f>IF(N907="snížená",J907,0)</f>
        <v>0</v>
      </c>
      <c r="BG907" s="242">
        <f>IF(N907="zákl. přenesená",J907,0)</f>
        <v>0</v>
      </c>
      <c r="BH907" s="242">
        <f>IF(N907="sníž. přenesená",J907,0)</f>
        <v>0</v>
      </c>
      <c r="BI907" s="242">
        <f>IF(N907="nulová",J907,0)</f>
        <v>0</v>
      </c>
      <c r="BJ907" s="19" t="s">
        <v>23</v>
      </c>
      <c r="BK907" s="242">
        <f>ROUND(I907*H907,2)</f>
        <v>0</v>
      </c>
      <c r="BL907" s="19" t="s">
        <v>275</v>
      </c>
      <c r="BM907" s="241" t="s">
        <v>1141</v>
      </c>
    </row>
    <row r="908" s="13" customFormat="1">
      <c r="A908" s="13"/>
      <c r="B908" s="243"/>
      <c r="C908" s="244"/>
      <c r="D908" s="245" t="s">
        <v>173</v>
      </c>
      <c r="E908" s="246" t="s">
        <v>35</v>
      </c>
      <c r="F908" s="247" t="s">
        <v>1142</v>
      </c>
      <c r="G908" s="244"/>
      <c r="H908" s="246" t="s">
        <v>35</v>
      </c>
      <c r="I908" s="248"/>
      <c r="J908" s="244"/>
      <c r="K908" s="244"/>
      <c r="L908" s="249"/>
      <c r="M908" s="250"/>
      <c r="N908" s="251"/>
      <c r="O908" s="251"/>
      <c r="P908" s="251"/>
      <c r="Q908" s="251"/>
      <c r="R908" s="251"/>
      <c r="S908" s="251"/>
      <c r="T908" s="252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3" t="s">
        <v>173</v>
      </c>
      <c r="AU908" s="253" t="s">
        <v>88</v>
      </c>
      <c r="AV908" s="13" t="s">
        <v>23</v>
      </c>
      <c r="AW908" s="13" t="s">
        <v>175</v>
      </c>
      <c r="AX908" s="13" t="s">
        <v>80</v>
      </c>
      <c r="AY908" s="253" t="s">
        <v>163</v>
      </c>
    </row>
    <row r="909" s="14" customFormat="1">
      <c r="A909" s="14"/>
      <c r="B909" s="254"/>
      <c r="C909" s="255"/>
      <c r="D909" s="245" t="s">
        <v>173</v>
      </c>
      <c r="E909" s="256" t="s">
        <v>35</v>
      </c>
      <c r="F909" s="257" t="s">
        <v>1143</v>
      </c>
      <c r="G909" s="255"/>
      <c r="H909" s="258">
        <v>725.31600000000003</v>
      </c>
      <c r="I909" s="259"/>
      <c r="J909" s="255"/>
      <c r="K909" s="255"/>
      <c r="L909" s="260"/>
      <c r="M909" s="261"/>
      <c r="N909" s="262"/>
      <c r="O909" s="262"/>
      <c r="P909" s="262"/>
      <c r="Q909" s="262"/>
      <c r="R909" s="262"/>
      <c r="S909" s="262"/>
      <c r="T909" s="263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4" t="s">
        <v>173</v>
      </c>
      <c r="AU909" s="264" t="s">
        <v>88</v>
      </c>
      <c r="AV909" s="14" t="s">
        <v>88</v>
      </c>
      <c r="AW909" s="14" t="s">
        <v>175</v>
      </c>
      <c r="AX909" s="14" t="s">
        <v>80</v>
      </c>
      <c r="AY909" s="264" t="s">
        <v>163</v>
      </c>
    </row>
    <row r="910" s="13" customFormat="1">
      <c r="A910" s="13"/>
      <c r="B910" s="243"/>
      <c r="C910" s="244"/>
      <c r="D910" s="245" t="s">
        <v>173</v>
      </c>
      <c r="E910" s="246" t="s">
        <v>35</v>
      </c>
      <c r="F910" s="247" t="s">
        <v>721</v>
      </c>
      <c r="G910" s="244"/>
      <c r="H910" s="246" t="s">
        <v>35</v>
      </c>
      <c r="I910" s="248"/>
      <c r="J910" s="244"/>
      <c r="K910" s="244"/>
      <c r="L910" s="249"/>
      <c r="M910" s="250"/>
      <c r="N910" s="251"/>
      <c r="O910" s="251"/>
      <c r="P910" s="251"/>
      <c r="Q910" s="251"/>
      <c r="R910" s="251"/>
      <c r="S910" s="251"/>
      <c r="T910" s="252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3" t="s">
        <v>173</v>
      </c>
      <c r="AU910" s="253" t="s">
        <v>88</v>
      </c>
      <c r="AV910" s="13" t="s">
        <v>23</v>
      </c>
      <c r="AW910" s="13" t="s">
        <v>175</v>
      </c>
      <c r="AX910" s="13" t="s">
        <v>80</v>
      </c>
      <c r="AY910" s="253" t="s">
        <v>163</v>
      </c>
    </row>
    <row r="911" s="14" customFormat="1">
      <c r="A911" s="14"/>
      <c r="B911" s="254"/>
      <c r="C911" s="255"/>
      <c r="D911" s="245" t="s">
        <v>173</v>
      </c>
      <c r="E911" s="256" t="s">
        <v>35</v>
      </c>
      <c r="F911" s="257" t="s">
        <v>722</v>
      </c>
      <c r="G911" s="255"/>
      <c r="H911" s="258">
        <v>409.31400000000002</v>
      </c>
      <c r="I911" s="259"/>
      <c r="J911" s="255"/>
      <c r="K911" s="255"/>
      <c r="L911" s="260"/>
      <c r="M911" s="261"/>
      <c r="N911" s="262"/>
      <c r="O911" s="262"/>
      <c r="P911" s="262"/>
      <c r="Q911" s="262"/>
      <c r="R911" s="262"/>
      <c r="S911" s="262"/>
      <c r="T911" s="263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64" t="s">
        <v>173</v>
      </c>
      <c r="AU911" s="264" t="s">
        <v>88</v>
      </c>
      <c r="AV911" s="14" t="s">
        <v>88</v>
      </c>
      <c r="AW911" s="14" t="s">
        <v>175</v>
      </c>
      <c r="AX911" s="14" t="s">
        <v>80</v>
      </c>
      <c r="AY911" s="264" t="s">
        <v>163</v>
      </c>
    </row>
    <row r="912" s="15" customFormat="1">
      <c r="A912" s="15"/>
      <c r="B912" s="265"/>
      <c r="C912" s="266"/>
      <c r="D912" s="245" t="s">
        <v>173</v>
      </c>
      <c r="E912" s="267" t="s">
        <v>35</v>
      </c>
      <c r="F912" s="268" t="s">
        <v>183</v>
      </c>
      <c r="G912" s="266"/>
      <c r="H912" s="269">
        <v>1134.6300000000001</v>
      </c>
      <c r="I912" s="270"/>
      <c r="J912" s="266"/>
      <c r="K912" s="266"/>
      <c r="L912" s="271"/>
      <c r="M912" s="297"/>
      <c r="N912" s="298"/>
      <c r="O912" s="298"/>
      <c r="P912" s="298"/>
      <c r="Q912" s="298"/>
      <c r="R912" s="298"/>
      <c r="S912" s="298"/>
      <c r="T912" s="299"/>
      <c r="U912" s="15"/>
      <c r="V912" s="15"/>
      <c r="W912" s="15"/>
      <c r="X912" s="15"/>
      <c r="Y912" s="15"/>
      <c r="Z912" s="15"/>
      <c r="AA912" s="15"/>
      <c r="AB912" s="15"/>
      <c r="AC912" s="15"/>
      <c r="AD912" s="15"/>
      <c r="AE912" s="15"/>
      <c r="AT912" s="275" t="s">
        <v>173</v>
      </c>
      <c r="AU912" s="275" t="s">
        <v>88</v>
      </c>
      <c r="AV912" s="15" t="s">
        <v>171</v>
      </c>
      <c r="AW912" s="15" t="s">
        <v>175</v>
      </c>
      <c r="AX912" s="15" t="s">
        <v>23</v>
      </c>
      <c r="AY912" s="275" t="s">
        <v>163</v>
      </c>
    </row>
    <row r="913" s="2" customFormat="1" ht="6.96" customHeight="1">
      <c r="A913" s="41"/>
      <c r="B913" s="62"/>
      <c r="C913" s="63"/>
      <c r="D913" s="63"/>
      <c r="E913" s="63"/>
      <c r="F913" s="63"/>
      <c r="G913" s="63"/>
      <c r="H913" s="63"/>
      <c r="I913" s="179"/>
      <c r="J913" s="63"/>
      <c r="K913" s="63"/>
      <c r="L913" s="47"/>
      <c r="M913" s="41"/>
      <c r="O913" s="41"/>
      <c r="P913" s="41"/>
      <c r="Q913" s="41"/>
      <c r="R913" s="41"/>
      <c r="S913" s="41"/>
      <c r="T913" s="41"/>
      <c r="U913" s="41"/>
      <c r="V913" s="41"/>
      <c r="W913" s="41"/>
      <c r="X913" s="41"/>
      <c r="Y913" s="41"/>
      <c r="Z913" s="41"/>
      <c r="AA913" s="41"/>
      <c r="AB913" s="41"/>
      <c r="AC913" s="41"/>
      <c r="AD913" s="41"/>
      <c r="AE913" s="41"/>
    </row>
  </sheetData>
  <sheetProtection sheet="1" autoFilter="0" formatColumns="0" formatRows="0" objects="1" scenarios="1" spinCount="100000" saltValue="E9YVrNlq84tlywsI0k7b6s6It+G0r/8rMcUw1iD+6yNBBzOGW6CPJnMsWQqUb659bHegHA9LkztyIQ+fXWwpDQ==" hashValue="w6okp8tFZXPreuxmVNaHiBahkBCfGh19gujcu+ZrUstheoOK3oiy5bx1pD+bAX04uDrPL2TRBiWx8IdnK0POGw==" algorithmName="SHA-512" password="CC35"/>
  <autoFilter ref="C106:K912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5:H95"/>
    <mergeCell ref="E97:H97"/>
    <mergeCell ref="E99:H9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>
      <c r="B8" s="22"/>
      <c r="D8" s="148" t="s">
        <v>118</v>
      </c>
      <c r="L8" s="22"/>
    </row>
    <row r="9" s="1" customFormat="1" ht="16.5" customHeight="1">
      <c r="B9" s="22"/>
      <c r="E9" s="149" t="s">
        <v>119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120</v>
      </c>
      <c r="I10" s="142"/>
      <c r="L10" s="22"/>
    </row>
    <row r="11" s="2" customFormat="1" ht="16.5" customHeight="1">
      <c r="A11" s="41"/>
      <c r="B11" s="47"/>
      <c r="C11" s="41"/>
      <c r="D11" s="41"/>
      <c r="E11" s="166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1144</v>
      </c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2" t="s">
        <v>1145</v>
      </c>
      <c r="F13" s="41"/>
      <c r="G13" s="41"/>
      <c r="H13" s="41"/>
      <c r="I13" s="150"/>
      <c r="J13" s="41"/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0"/>
      <c r="J14" s="41"/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19</v>
      </c>
      <c r="E15" s="41"/>
      <c r="F15" s="136" t="s">
        <v>35</v>
      </c>
      <c r="G15" s="41"/>
      <c r="H15" s="41"/>
      <c r="I15" s="153" t="s">
        <v>21</v>
      </c>
      <c r="J15" s="136" t="s">
        <v>35</v>
      </c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24</v>
      </c>
      <c r="E16" s="41"/>
      <c r="F16" s="136" t="s">
        <v>25</v>
      </c>
      <c r="G16" s="41"/>
      <c r="H16" s="41"/>
      <c r="I16" s="153" t="s">
        <v>26</v>
      </c>
      <c r="J16" s="154" t="str">
        <f>'Rekapitulace stavby'!AN8</f>
        <v>8. 10. 2019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150"/>
      <c r="J17" s="41"/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33</v>
      </c>
      <c r="E18" s="41"/>
      <c r="F18" s="41"/>
      <c r="G18" s="41"/>
      <c r="H18" s="41"/>
      <c r="I18" s="153" t="s">
        <v>34</v>
      </c>
      <c r="J18" s="136" t="s">
        <v>35</v>
      </c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36</v>
      </c>
      <c r="F19" s="41"/>
      <c r="G19" s="41"/>
      <c r="H19" s="41"/>
      <c r="I19" s="153" t="s">
        <v>37</v>
      </c>
      <c r="J19" s="136" t="s">
        <v>35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0"/>
      <c r="J20" s="41"/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38</v>
      </c>
      <c r="E21" s="41"/>
      <c r="F21" s="41"/>
      <c r="G21" s="41"/>
      <c r="H21" s="41"/>
      <c r="I21" s="153" t="s">
        <v>34</v>
      </c>
      <c r="J21" s="35" t="str">
        <f>'Rekapitulace stavby'!AN13</f>
        <v>Vyplň údaj</v>
      </c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3" t="s">
        <v>37</v>
      </c>
      <c r="J22" s="35" t="str">
        <f>'Rekapitulace stavby'!AN14</f>
        <v>Vyplň údaj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0"/>
      <c r="J23" s="41"/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40</v>
      </c>
      <c r="E24" s="41"/>
      <c r="F24" s="41"/>
      <c r="G24" s="41"/>
      <c r="H24" s="41"/>
      <c r="I24" s="153" t="s">
        <v>34</v>
      </c>
      <c r="J24" s="136" t="s">
        <v>35</v>
      </c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41</v>
      </c>
      <c r="F25" s="41"/>
      <c r="G25" s="41"/>
      <c r="H25" s="41"/>
      <c r="I25" s="153" t="s">
        <v>37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0"/>
      <c r="J26" s="41"/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42</v>
      </c>
      <c r="E27" s="41"/>
      <c r="F27" s="41"/>
      <c r="G27" s="41"/>
      <c r="H27" s="41"/>
      <c r="I27" s="153" t="s">
        <v>34</v>
      </c>
      <c r="J27" s="136" t="s">
        <v>35</v>
      </c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43</v>
      </c>
      <c r="F28" s="41"/>
      <c r="G28" s="41"/>
      <c r="H28" s="41"/>
      <c r="I28" s="153" t="s">
        <v>37</v>
      </c>
      <c r="J28" s="136" t="s">
        <v>35</v>
      </c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0"/>
      <c r="J29" s="41"/>
      <c r="K29" s="41"/>
      <c r="L29" s="15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44</v>
      </c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6.5" customHeight="1">
      <c r="A31" s="155"/>
      <c r="B31" s="156"/>
      <c r="C31" s="155"/>
      <c r="D31" s="155"/>
      <c r="E31" s="157" t="s">
        <v>122</v>
      </c>
      <c r="F31" s="157"/>
      <c r="G31" s="157"/>
      <c r="H31" s="157"/>
      <c r="I31" s="158"/>
      <c r="J31" s="155"/>
      <c r="K31" s="155"/>
      <c r="L31" s="159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0"/>
      <c r="J32" s="41"/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2" t="s">
        <v>46</v>
      </c>
      <c r="E34" s="41"/>
      <c r="F34" s="41"/>
      <c r="G34" s="41"/>
      <c r="H34" s="41"/>
      <c r="I34" s="150"/>
      <c r="J34" s="163">
        <f>ROUND(J96, 2)</f>
        <v>0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0"/>
      <c r="E35" s="160"/>
      <c r="F35" s="160"/>
      <c r="G35" s="160"/>
      <c r="H35" s="160"/>
      <c r="I35" s="161"/>
      <c r="J35" s="160"/>
      <c r="K35" s="160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4" t="s">
        <v>48</v>
      </c>
      <c r="G36" s="41"/>
      <c r="H36" s="41"/>
      <c r="I36" s="165" t="s">
        <v>47</v>
      </c>
      <c r="J36" s="164" t="s">
        <v>49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6" t="s">
        <v>50</v>
      </c>
      <c r="E37" s="148" t="s">
        <v>51</v>
      </c>
      <c r="F37" s="167">
        <f>ROUND((SUM(BE96:BE165)),  2)</f>
        <v>0</v>
      </c>
      <c r="G37" s="41"/>
      <c r="H37" s="41"/>
      <c r="I37" s="168">
        <v>0.20999999999999999</v>
      </c>
      <c r="J37" s="167">
        <f>ROUND(((SUM(BE96:BE165))*I37),  2)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52</v>
      </c>
      <c r="F38" s="167">
        <f>ROUND((SUM(BF96:BF165)),  2)</f>
        <v>0</v>
      </c>
      <c r="G38" s="41"/>
      <c r="H38" s="41"/>
      <c r="I38" s="168">
        <v>0.14999999999999999</v>
      </c>
      <c r="J38" s="167">
        <f>ROUND(((SUM(BF96:BF165))*I38),  2)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53</v>
      </c>
      <c r="F39" s="167">
        <f>ROUND((SUM(BG96:BG165)),  2)</f>
        <v>0</v>
      </c>
      <c r="G39" s="41"/>
      <c r="H39" s="41"/>
      <c r="I39" s="168">
        <v>0.20999999999999999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54</v>
      </c>
      <c r="F40" s="167">
        <f>ROUND((SUM(BH96:BH165)),  2)</f>
        <v>0</v>
      </c>
      <c r="G40" s="41"/>
      <c r="H40" s="41"/>
      <c r="I40" s="168">
        <v>0.14999999999999999</v>
      </c>
      <c r="J40" s="167">
        <f>0</f>
        <v>0</v>
      </c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55</v>
      </c>
      <c r="F41" s="167">
        <f>ROUND((SUM(BI96:BI165)),  2)</f>
        <v>0</v>
      </c>
      <c r="G41" s="41"/>
      <c r="H41" s="41"/>
      <c r="I41" s="168">
        <v>0</v>
      </c>
      <c r="J41" s="167">
        <f>0</f>
        <v>0</v>
      </c>
      <c r="K41" s="41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0"/>
      <c r="J42" s="41"/>
      <c r="K42" s="41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9"/>
      <c r="D43" s="170" t="s">
        <v>56</v>
      </c>
      <c r="E43" s="171"/>
      <c r="F43" s="171"/>
      <c r="G43" s="172" t="s">
        <v>57</v>
      </c>
      <c r="H43" s="173" t="s">
        <v>58</v>
      </c>
      <c r="I43" s="174"/>
      <c r="J43" s="175">
        <f>SUM(J34:J41)</f>
        <v>0</v>
      </c>
      <c r="K43" s="176"/>
      <c r="L43" s="15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5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0"/>
      <c r="C48" s="181"/>
      <c r="D48" s="181"/>
      <c r="E48" s="181"/>
      <c r="F48" s="181"/>
      <c r="G48" s="181"/>
      <c r="H48" s="181"/>
      <c r="I48" s="182"/>
      <c r="J48" s="181"/>
      <c r="K48" s="181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123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0"/>
      <c r="J51" s="43"/>
      <c r="K51" s="43"/>
      <c r="L51" s="15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3" t="str">
        <f>E7</f>
        <v xml:space="preserve">Rekonstrukce a dostavba - ZŠ Šternberk, Sadová 1,  I. a II. etapa</v>
      </c>
      <c r="F52" s="34"/>
      <c r="G52" s="34"/>
      <c r="H52" s="34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118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3" t="s">
        <v>119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120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300" t="s">
        <v>121</v>
      </c>
      <c r="F56" s="43"/>
      <c r="G56" s="43"/>
      <c r="H56" s="43"/>
      <c r="I56" s="150"/>
      <c r="J56" s="43"/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1144</v>
      </c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01 - Zdravotechnika</v>
      </c>
      <c r="F58" s="43"/>
      <c r="G58" s="43"/>
      <c r="H58" s="43"/>
      <c r="I58" s="150"/>
      <c r="J58" s="43"/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0"/>
      <c r="J59" s="43"/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24</v>
      </c>
      <c r="D60" s="43"/>
      <c r="E60" s="43"/>
      <c r="F60" s="29" t="str">
        <f>F16</f>
        <v>Šternberk</v>
      </c>
      <c r="G60" s="43"/>
      <c r="H60" s="43"/>
      <c r="I60" s="153" t="s">
        <v>26</v>
      </c>
      <c r="J60" s="75" t="str">
        <f>IF(J16="","",J16)</f>
        <v>8. 10. 2019</v>
      </c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0"/>
      <c r="J61" s="43"/>
      <c r="K61" s="43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3.05" customHeight="1">
      <c r="A62" s="41"/>
      <c r="B62" s="42"/>
      <c r="C62" s="34" t="s">
        <v>33</v>
      </c>
      <c r="D62" s="43"/>
      <c r="E62" s="43"/>
      <c r="F62" s="29" t="str">
        <f>E19</f>
        <v>Město Šternberk, Horní náměstí 16</v>
      </c>
      <c r="G62" s="43"/>
      <c r="H62" s="43"/>
      <c r="I62" s="153" t="s">
        <v>40</v>
      </c>
      <c r="J62" s="39" t="str">
        <f>E25</f>
        <v>Ing. Josef Vadják,Komenského 1, Šternberk</v>
      </c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38</v>
      </c>
      <c r="D63" s="43"/>
      <c r="E63" s="43"/>
      <c r="F63" s="29" t="str">
        <f>IF(E22="","",E22)</f>
        <v>Vyplň údaj</v>
      </c>
      <c r="G63" s="43"/>
      <c r="H63" s="43"/>
      <c r="I63" s="153" t="s">
        <v>42</v>
      </c>
      <c r="J63" s="39" t="str">
        <f>E28</f>
        <v>Kucek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0"/>
      <c r="J64" s="43"/>
      <c r="K64" s="43"/>
      <c r="L64" s="15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4" t="s">
        <v>124</v>
      </c>
      <c r="D65" s="185"/>
      <c r="E65" s="185"/>
      <c r="F65" s="185"/>
      <c r="G65" s="185"/>
      <c r="H65" s="185"/>
      <c r="I65" s="186"/>
      <c r="J65" s="187" t="s">
        <v>125</v>
      </c>
      <c r="K65" s="185"/>
      <c r="L65" s="15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0"/>
      <c r="J66" s="43"/>
      <c r="K66" s="43"/>
      <c r="L66" s="15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88" t="s">
        <v>78</v>
      </c>
      <c r="D67" s="43"/>
      <c r="E67" s="43"/>
      <c r="F67" s="43"/>
      <c r="G67" s="43"/>
      <c r="H67" s="43"/>
      <c r="I67" s="150"/>
      <c r="J67" s="105">
        <f>J96</f>
        <v>0</v>
      </c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126</v>
      </c>
    </row>
    <row r="68" s="9" customFormat="1" ht="24.96" customHeight="1">
      <c r="A68" s="9"/>
      <c r="B68" s="189"/>
      <c r="C68" s="190"/>
      <c r="D68" s="191" t="s">
        <v>136</v>
      </c>
      <c r="E68" s="192"/>
      <c r="F68" s="192"/>
      <c r="G68" s="192"/>
      <c r="H68" s="192"/>
      <c r="I68" s="193"/>
      <c r="J68" s="194">
        <f>J97</f>
        <v>0</v>
      </c>
      <c r="K68" s="190"/>
      <c r="L68" s="19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6"/>
      <c r="C69" s="127"/>
      <c r="D69" s="197" t="s">
        <v>1146</v>
      </c>
      <c r="E69" s="198"/>
      <c r="F69" s="198"/>
      <c r="G69" s="198"/>
      <c r="H69" s="198"/>
      <c r="I69" s="199"/>
      <c r="J69" s="200">
        <f>J98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6"/>
      <c r="C70" s="127"/>
      <c r="D70" s="197" t="s">
        <v>1147</v>
      </c>
      <c r="E70" s="198"/>
      <c r="F70" s="198"/>
      <c r="G70" s="198"/>
      <c r="H70" s="198"/>
      <c r="I70" s="199"/>
      <c r="J70" s="200">
        <f>J115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6"/>
      <c r="C71" s="127"/>
      <c r="D71" s="197" t="s">
        <v>138</v>
      </c>
      <c r="E71" s="198"/>
      <c r="F71" s="198"/>
      <c r="G71" s="198"/>
      <c r="H71" s="198"/>
      <c r="I71" s="199"/>
      <c r="J71" s="200">
        <f>J135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6"/>
      <c r="C72" s="127"/>
      <c r="D72" s="197" t="s">
        <v>1148</v>
      </c>
      <c r="E72" s="198"/>
      <c r="F72" s="198"/>
      <c r="G72" s="198"/>
      <c r="H72" s="198"/>
      <c r="I72" s="199"/>
      <c r="J72" s="200">
        <f>J159</f>
        <v>0</v>
      </c>
      <c r="K72" s="127"/>
      <c r="L72" s="20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150"/>
      <c r="J73" s="43"/>
      <c r="K73" s="43"/>
      <c r="L73" s="15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179"/>
      <c r="J74" s="63"/>
      <c r="K74" s="63"/>
      <c r="L74" s="15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182"/>
      <c r="J78" s="65"/>
      <c r="K78" s="65"/>
      <c r="L78" s="15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149</v>
      </c>
      <c r="D79" s="43"/>
      <c r="E79" s="43"/>
      <c r="F79" s="43"/>
      <c r="G79" s="43"/>
      <c r="H79" s="43"/>
      <c r="I79" s="150"/>
      <c r="J79" s="43"/>
      <c r="K79" s="43"/>
      <c r="L79" s="15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50"/>
      <c r="J80" s="43"/>
      <c r="K80" s="43"/>
      <c r="L80" s="15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150"/>
      <c r="J81" s="43"/>
      <c r="K81" s="43"/>
      <c r="L81" s="15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83" t="str">
        <f>E7</f>
        <v xml:space="preserve">Rekonstrukce a dostavba - ZŠ Šternberk, Sadová 1,  I. a II. etapa</v>
      </c>
      <c r="F82" s="34"/>
      <c r="G82" s="34"/>
      <c r="H82" s="34"/>
      <c r="I82" s="150"/>
      <c r="J82" s="43"/>
      <c r="K82" s="43"/>
      <c r="L82" s="15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118</v>
      </c>
      <c r="D83" s="24"/>
      <c r="E83" s="24"/>
      <c r="F83" s="24"/>
      <c r="G83" s="24"/>
      <c r="H83" s="24"/>
      <c r="I83" s="142"/>
      <c r="J83" s="24"/>
      <c r="K83" s="24"/>
      <c r="L83" s="22"/>
    </row>
    <row r="84" s="1" customFormat="1" ht="16.5" customHeight="1">
      <c r="B84" s="23"/>
      <c r="C84" s="24"/>
      <c r="D84" s="24"/>
      <c r="E84" s="183" t="s">
        <v>119</v>
      </c>
      <c r="F84" s="24"/>
      <c r="G84" s="24"/>
      <c r="H84" s="24"/>
      <c r="I84" s="142"/>
      <c r="J84" s="24"/>
      <c r="K84" s="24"/>
      <c r="L84" s="22"/>
    </row>
    <row r="85" s="1" customFormat="1" ht="12" customHeight="1">
      <c r="B85" s="23"/>
      <c r="C85" s="34" t="s">
        <v>120</v>
      </c>
      <c r="D85" s="24"/>
      <c r="E85" s="24"/>
      <c r="F85" s="24"/>
      <c r="G85" s="24"/>
      <c r="H85" s="24"/>
      <c r="I85" s="142"/>
      <c r="J85" s="24"/>
      <c r="K85" s="24"/>
      <c r="L85" s="22"/>
    </row>
    <row r="86" s="2" customFormat="1" ht="16.5" customHeight="1">
      <c r="A86" s="41"/>
      <c r="B86" s="42"/>
      <c r="C86" s="43"/>
      <c r="D86" s="43"/>
      <c r="E86" s="300" t="s">
        <v>121</v>
      </c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1144</v>
      </c>
      <c r="D87" s="43"/>
      <c r="E87" s="43"/>
      <c r="F87" s="43"/>
      <c r="G87" s="43"/>
      <c r="H87" s="43"/>
      <c r="I87" s="150"/>
      <c r="J87" s="43"/>
      <c r="K87" s="43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E13</f>
        <v>01 - Zdravotechnika</v>
      </c>
      <c r="F88" s="43"/>
      <c r="G88" s="43"/>
      <c r="H88" s="43"/>
      <c r="I88" s="150"/>
      <c r="J88" s="43"/>
      <c r="K88" s="43"/>
      <c r="L88" s="15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150"/>
      <c r="J89" s="43"/>
      <c r="K89" s="43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24</v>
      </c>
      <c r="D90" s="43"/>
      <c r="E90" s="43"/>
      <c r="F90" s="29" t="str">
        <f>F16</f>
        <v>Šternberk</v>
      </c>
      <c r="G90" s="43"/>
      <c r="H90" s="43"/>
      <c r="I90" s="153" t="s">
        <v>26</v>
      </c>
      <c r="J90" s="75" t="str">
        <f>IF(J16="","",J16)</f>
        <v>8. 10. 2019</v>
      </c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150"/>
      <c r="J91" s="43"/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3.05" customHeight="1">
      <c r="A92" s="41"/>
      <c r="B92" s="42"/>
      <c r="C92" s="34" t="s">
        <v>33</v>
      </c>
      <c r="D92" s="43"/>
      <c r="E92" s="43"/>
      <c r="F92" s="29" t="str">
        <f>E19</f>
        <v>Město Šternberk, Horní náměstí 16</v>
      </c>
      <c r="G92" s="43"/>
      <c r="H92" s="43"/>
      <c r="I92" s="153" t="s">
        <v>40</v>
      </c>
      <c r="J92" s="39" t="str">
        <f>E25</f>
        <v>Ing. Josef Vadják,Komenského 1, Šternberk</v>
      </c>
      <c r="K92" s="43"/>
      <c r="L92" s="15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4" t="s">
        <v>38</v>
      </c>
      <c r="D93" s="43"/>
      <c r="E93" s="43"/>
      <c r="F93" s="29" t="str">
        <f>IF(E22="","",E22)</f>
        <v>Vyplň údaj</v>
      </c>
      <c r="G93" s="43"/>
      <c r="H93" s="43"/>
      <c r="I93" s="153" t="s">
        <v>42</v>
      </c>
      <c r="J93" s="39" t="str">
        <f>E28</f>
        <v>Kucek</v>
      </c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150"/>
      <c r="J94" s="43"/>
      <c r="K94" s="43"/>
      <c r="L94" s="15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202"/>
      <c r="B95" s="203"/>
      <c r="C95" s="204" t="s">
        <v>150</v>
      </c>
      <c r="D95" s="205" t="s">
        <v>65</v>
      </c>
      <c r="E95" s="205" t="s">
        <v>61</v>
      </c>
      <c r="F95" s="205" t="s">
        <v>62</v>
      </c>
      <c r="G95" s="205" t="s">
        <v>151</v>
      </c>
      <c r="H95" s="205" t="s">
        <v>152</v>
      </c>
      <c r="I95" s="206" t="s">
        <v>153</v>
      </c>
      <c r="J95" s="205" t="s">
        <v>125</v>
      </c>
      <c r="K95" s="207" t="s">
        <v>154</v>
      </c>
      <c r="L95" s="208"/>
      <c r="M95" s="95" t="s">
        <v>35</v>
      </c>
      <c r="N95" s="96" t="s">
        <v>50</v>
      </c>
      <c r="O95" s="96" t="s">
        <v>155</v>
      </c>
      <c r="P95" s="96" t="s">
        <v>156</v>
      </c>
      <c r="Q95" s="96" t="s">
        <v>157</v>
      </c>
      <c r="R95" s="96" t="s">
        <v>158</v>
      </c>
      <c r="S95" s="96" t="s">
        <v>159</v>
      </c>
      <c r="T95" s="97" t="s">
        <v>160</v>
      </c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</row>
    <row r="96" s="2" customFormat="1" ht="22.8" customHeight="1">
      <c r="A96" s="41"/>
      <c r="B96" s="42"/>
      <c r="C96" s="102" t="s">
        <v>161</v>
      </c>
      <c r="D96" s="43"/>
      <c r="E96" s="43"/>
      <c r="F96" s="43"/>
      <c r="G96" s="43"/>
      <c r="H96" s="43"/>
      <c r="I96" s="150"/>
      <c r="J96" s="209">
        <f>BK96</f>
        <v>0</v>
      </c>
      <c r="K96" s="43"/>
      <c r="L96" s="47"/>
      <c r="M96" s="98"/>
      <c r="N96" s="210"/>
      <c r="O96" s="99"/>
      <c r="P96" s="211">
        <f>P97</f>
        <v>0</v>
      </c>
      <c r="Q96" s="99"/>
      <c r="R96" s="211">
        <f>R97</f>
        <v>0.84610000000000007</v>
      </c>
      <c r="S96" s="99"/>
      <c r="T96" s="212">
        <f>T97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79</v>
      </c>
      <c r="AU96" s="19" t="s">
        <v>126</v>
      </c>
      <c r="BK96" s="213">
        <f>BK97</f>
        <v>0</v>
      </c>
    </row>
    <row r="97" s="12" customFormat="1" ht="25.92" customHeight="1">
      <c r="A97" s="12"/>
      <c r="B97" s="214"/>
      <c r="C97" s="215"/>
      <c r="D97" s="216" t="s">
        <v>79</v>
      </c>
      <c r="E97" s="217" t="s">
        <v>347</v>
      </c>
      <c r="F97" s="217" t="s">
        <v>348</v>
      </c>
      <c r="G97" s="215"/>
      <c r="H97" s="215"/>
      <c r="I97" s="218"/>
      <c r="J97" s="219">
        <f>BK97</f>
        <v>0</v>
      </c>
      <c r="K97" s="215"/>
      <c r="L97" s="220"/>
      <c r="M97" s="221"/>
      <c r="N97" s="222"/>
      <c r="O97" s="222"/>
      <c r="P97" s="223">
        <f>P98+P115+P135+P159</f>
        <v>0</v>
      </c>
      <c r="Q97" s="222"/>
      <c r="R97" s="223">
        <f>R98+R115+R135+R159</f>
        <v>0.84610000000000007</v>
      </c>
      <c r="S97" s="222"/>
      <c r="T97" s="224">
        <f>T98+T115+T135+T159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5" t="s">
        <v>88</v>
      </c>
      <c r="AT97" s="226" t="s">
        <v>79</v>
      </c>
      <c r="AU97" s="226" t="s">
        <v>80</v>
      </c>
      <c r="AY97" s="225" t="s">
        <v>163</v>
      </c>
      <c r="BK97" s="227">
        <f>BK98+BK115+BK135+BK159</f>
        <v>0</v>
      </c>
    </row>
    <row r="98" s="12" customFormat="1" ht="22.8" customHeight="1">
      <c r="A98" s="12"/>
      <c r="B98" s="214"/>
      <c r="C98" s="215"/>
      <c r="D98" s="216" t="s">
        <v>79</v>
      </c>
      <c r="E98" s="228" t="s">
        <v>1149</v>
      </c>
      <c r="F98" s="228" t="s">
        <v>1150</v>
      </c>
      <c r="G98" s="215"/>
      <c r="H98" s="215"/>
      <c r="I98" s="218"/>
      <c r="J98" s="229">
        <f>BK98</f>
        <v>0</v>
      </c>
      <c r="K98" s="215"/>
      <c r="L98" s="220"/>
      <c r="M98" s="221"/>
      <c r="N98" s="222"/>
      <c r="O98" s="222"/>
      <c r="P98" s="223">
        <f>SUM(P99:P114)</f>
        <v>0</v>
      </c>
      <c r="Q98" s="222"/>
      <c r="R98" s="223">
        <f>SUM(R99:R114)</f>
        <v>0.11465999999999998</v>
      </c>
      <c r="S98" s="222"/>
      <c r="T98" s="224">
        <f>SUM(T99:T114)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5" t="s">
        <v>88</v>
      </c>
      <c r="AT98" s="226" t="s">
        <v>79</v>
      </c>
      <c r="AU98" s="226" t="s">
        <v>23</v>
      </c>
      <c r="AY98" s="225" t="s">
        <v>163</v>
      </c>
      <c r="BK98" s="227">
        <f>SUM(BK99:BK114)</f>
        <v>0</v>
      </c>
    </row>
    <row r="99" s="2" customFormat="1" ht="24" customHeight="1">
      <c r="A99" s="41"/>
      <c r="B99" s="42"/>
      <c r="C99" s="230" t="s">
        <v>23</v>
      </c>
      <c r="D99" s="230" t="s">
        <v>166</v>
      </c>
      <c r="E99" s="231" t="s">
        <v>1151</v>
      </c>
      <c r="F99" s="232" t="s">
        <v>1152</v>
      </c>
      <c r="G99" s="233" t="s">
        <v>179</v>
      </c>
      <c r="H99" s="234">
        <v>3</v>
      </c>
      <c r="I99" s="235"/>
      <c r="J99" s="236">
        <f>ROUND(I99*H99,2)</f>
        <v>0</v>
      </c>
      <c r="K99" s="232" t="s">
        <v>170</v>
      </c>
      <c r="L99" s="47"/>
      <c r="M99" s="237" t="s">
        <v>35</v>
      </c>
      <c r="N99" s="238" t="s">
        <v>51</v>
      </c>
      <c r="O99" s="87"/>
      <c r="P99" s="239">
        <f>O99*H99</f>
        <v>0</v>
      </c>
      <c r="Q99" s="239">
        <v>0.0017899999999999999</v>
      </c>
      <c r="R99" s="239">
        <f>Q99*H99</f>
        <v>0.0053699999999999998</v>
      </c>
      <c r="S99" s="239">
        <v>0</v>
      </c>
      <c r="T99" s="24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1" t="s">
        <v>275</v>
      </c>
      <c r="AT99" s="241" t="s">
        <v>166</v>
      </c>
      <c r="AU99" s="241" t="s">
        <v>88</v>
      </c>
      <c r="AY99" s="19" t="s">
        <v>163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23</v>
      </c>
      <c r="BK99" s="242">
        <f>ROUND(I99*H99,2)</f>
        <v>0</v>
      </c>
      <c r="BL99" s="19" t="s">
        <v>275</v>
      </c>
      <c r="BM99" s="241" t="s">
        <v>88</v>
      </c>
    </row>
    <row r="100" s="2" customFormat="1" ht="24" customHeight="1">
      <c r="A100" s="41"/>
      <c r="B100" s="42"/>
      <c r="C100" s="230" t="s">
        <v>88</v>
      </c>
      <c r="D100" s="230" t="s">
        <v>166</v>
      </c>
      <c r="E100" s="231" t="s">
        <v>1153</v>
      </c>
      <c r="F100" s="232" t="s">
        <v>1154</v>
      </c>
      <c r="G100" s="233" t="s">
        <v>179</v>
      </c>
      <c r="H100" s="234">
        <v>3</v>
      </c>
      <c r="I100" s="235"/>
      <c r="J100" s="236">
        <f>ROUND(I100*H100,2)</f>
        <v>0</v>
      </c>
      <c r="K100" s="232" t="s">
        <v>170</v>
      </c>
      <c r="L100" s="47"/>
      <c r="M100" s="237" t="s">
        <v>35</v>
      </c>
      <c r="N100" s="238" t="s">
        <v>51</v>
      </c>
      <c r="O100" s="87"/>
      <c r="P100" s="239">
        <f>O100*H100</f>
        <v>0</v>
      </c>
      <c r="Q100" s="239">
        <v>0.001</v>
      </c>
      <c r="R100" s="239">
        <f>Q100*H100</f>
        <v>0.0030000000000000001</v>
      </c>
      <c r="S100" s="239">
        <v>0</v>
      </c>
      <c r="T100" s="240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1" t="s">
        <v>275</v>
      </c>
      <c r="AT100" s="241" t="s">
        <v>166</v>
      </c>
      <c r="AU100" s="241" t="s">
        <v>88</v>
      </c>
      <c r="AY100" s="19" t="s">
        <v>163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23</v>
      </c>
      <c r="BK100" s="242">
        <f>ROUND(I100*H100,2)</f>
        <v>0</v>
      </c>
      <c r="BL100" s="19" t="s">
        <v>275</v>
      </c>
      <c r="BM100" s="241" t="s">
        <v>171</v>
      </c>
    </row>
    <row r="101" s="2" customFormat="1" ht="24" customHeight="1">
      <c r="A101" s="41"/>
      <c r="B101" s="42"/>
      <c r="C101" s="230" t="s">
        <v>94</v>
      </c>
      <c r="D101" s="230" t="s">
        <v>166</v>
      </c>
      <c r="E101" s="231" t="s">
        <v>1155</v>
      </c>
      <c r="F101" s="232" t="s">
        <v>1156</v>
      </c>
      <c r="G101" s="233" t="s">
        <v>264</v>
      </c>
      <c r="H101" s="234">
        <v>40</v>
      </c>
      <c r="I101" s="235"/>
      <c r="J101" s="236">
        <f>ROUND(I101*H101,2)</f>
        <v>0</v>
      </c>
      <c r="K101" s="232" t="s">
        <v>170</v>
      </c>
      <c r="L101" s="47"/>
      <c r="M101" s="237" t="s">
        <v>35</v>
      </c>
      <c r="N101" s="238" t="s">
        <v>51</v>
      </c>
      <c r="O101" s="87"/>
      <c r="P101" s="239">
        <f>O101*H101</f>
        <v>0</v>
      </c>
      <c r="Q101" s="239">
        <v>0.0012099999999999999</v>
      </c>
      <c r="R101" s="239">
        <f>Q101*H101</f>
        <v>0.048399999999999999</v>
      </c>
      <c r="S101" s="239">
        <v>0</v>
      </c>
      <c r="T101" s="24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41" t="s">
        <v>275</v>
      </c>
      <c r="AT101" s="241" t="s">
        <v>166</v>
      </c>
      <c r="AU101" s="241" t="s">
        <v>88</v>
      </c>
      <c r="AY101" s="19" t="s">
        <v>163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23</v>
      </c>
      <c r="BK101" s="242">
        <f>ROUND(I101*H101,2)</f>
        <v>0</v>
      </c>
      <c r="BL101" s="19" t="s">
        <v>275</v>
      </c>
      <c r="BM101" s="241" t="s">
        <v>207</v>
      </c>
    </row>
    <row r="102" s="2" customFormat="1" ht="24" customHeight="1">
      <c r="A102" s="41"/>
      <c r="B102" s="42"/>
      <c r="C102" s="230" t="s">
        <v>171</v>
      </c>
      <c r="D102" s="230" t="s">
        <v>166</v>
      </c>
      <c r="E102" s="231" t="s">
        <v>1157</v>
      </c>
      <c r="F102" s="232" t="s">
        <v>1158</v>
      </c>
      <c r="G102" s="233" t="s">
        <v>264</v>
      </c>
      <c r="H102" s="234">
        <v>10</v>
      </c>
      <c r="I102" s="235"/>
      <c r="J102" s="236">
        <f>ROUND(I102*H102,2)</f>
        <v>0</v>
      </c>
      <c r="K102" s="232" t="s">
        <v>170</v>
      </c>
      <c r="L102" s="47"/>
      <c r="M102" s="237" t="s">
        <v>35</v>
      </c>
      <c r="N102" s="238" t="s">
        <v>51</v>
      </c>
      <c r="O102" s="87"/>
      <c r="P102" s="239">
        <f>O102*H102</f>
        <v>0</v>
      </c>
      <c r="Q102" s="239">
        <v>0.00029</v>
      </c>
      <c r="R102" s="239">
        <f>Q102*H102</f>
        <v>0.0028999999999999998</v>
      </c>
      <c r="S102" s="239">
        <v>0</v>
      </c>
      <c r="T102" s="240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1" t="s">
        <v>275</v>
      </c>
      <c r="AT102" s="241" t="s">
        <v>166</v>
      </c>
      <c r="AU102" s="241" t="s">
        <v>88</v>
      </c>
      <c r="AY102" s="19" t="s">
        <v>163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23</v>
      </c>
      <c r="BK102" s="242">
        <f>ROUND(I102*H102,2)</f>
        <v>0</v>
      </c>
      <c r="BL102" s="19" t="s">
        <v>275</v>
      </c>
      <c r="BM102" s="241" t="s">
        <v>198</v>
      </c>
    </row>
    <row r="103" s="2" customFormat="1" ht="24" customHeight="1">
      <c r="A103" s="41"/>
      <c r="B103" s="42"/>
      <c r="C103" s="230" t="s">
        <v>202</v>
      </c>
      <c r="D103" s="230" t="s">
        <v>166</v>
      </c>
      <c r="E103" s="231" t="s">
        <v>1159</v>
      </c>
      <c r="F103" s="232" t="s">
        <v>1160</v>
      </c>
      <c r="G103" s="233" t="s">
        <v>264</v>
      </c>
      <c r="H103" s="234">
        <v>26</v>
      </c>
      <c r="I103" s="235"/>
      <c r="J103" s="236">
        <f>ROUND(I103*H103,2)</f>
        <v>0</v>
      </c>
      <c r="K103" s="232" t="s">
        <v>170</v>
      </c>
      <c r="L103" s="47"/>
      <c r="M103" s="237" t="s">
        <v>35</v>
      </c>
      <c r="N103" s="238" t="s">
        <v>51</v>
      </c>
      <c r="O103" s="87"/>
      <c r="P103" s="239">
        <f>O103*H103</f>
        <v>0</v>
      </c>
      <c r="Q103" s="239">
        <v>0.00035</v>
      </c>
      <c r="R103" s="239">
        <f>Q103*H103</f>
        <v>0.0091000000000000004</v>
      </c>
      <c r="S103" s="239">
        <v>0</v>
      </c>
      <c r="T103" s="240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41" t="s">
        <v>275</v>
      </c>
      <c r="AT103" s="241" t="s">
        <v>166</v>
      </c>
      <c r="AU103" s="241" t="s">
        <v>88</v>
      </c>
      <c r="AY103" s="19" t="s">
        <v>163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23</v>
      </c>
      <c r="BK103" s="242">
        <f>ROUND(I103*H103,2)</f>
        <v>0</v>
      </c>
      <c r="BL103" s="19" t="s">
        <v>275</v>
      </c>
      <c r="BM103" s="241" t="s">
        <v>233</v>
      </c>
    </row>
    <row r="104" s="2" customFormat="1" ht="24" customHeight="1">
      <c r="A104" s="41"/>
      <c r="B104" s="42"/>
      <c r="C104" s="230" t="s">
        <v>207</v>
      </c>
      <c r="D104" s="230" t="s">
        <v>166</v>
      </c>
      <c r="E104" s="231" t="s">
        <v>1161</v>
      </c>
      <c r="F104" s="232" t="s">
        <v>1162</v>
      </c>
      <c r="G104" s="233" t="s">
        <v>264</v>
      </c>
      <c r="H104" s="234">
        <v>25</v>
      </c>
      <c r="I104" s="235"/>
      <c r="J104" s="236">
        <f>ROUND(I104*H104,2)</f>
        <v>0</v>
      </c>
      <c r="K104" s="232" t="s">
        <v>170</v>
      </c>
      <c r="L104" s="47"/>
      <c r="M104" s="237" t="s">
        <v>35</v>
      </c>
      <c r="N104" s="238" t="s">
        <v>51</v>
      </c>
      <c r="O104" s="87"/>
      <c r="P104" s="239">
        <f>O104*H104</f>
        <v>0</v>
      </c>
      <c r="Q104" s="239">
        <v>0.00056999999999999998</v>
      </c>
      <c r="R104" s="239">
        <f>Q104*H104</f>
        <v>0.014249999999999999</v>
      </c>
      <c r="S104" s="239">
        <v>0</v>
      </c>
      <c r="T104" s="240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1" t="s">
        <v>275</v>
      </c>
      <c r="AT104" s="241" t="s">
        <v>166</v>
      </c>
      <c r="AU104" s="241" t="s">
        <v>88</v>
      </c>
      <c r="AY104" s="19" t="s">
        <v>163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23</v>
      </c>
      <c r="BK104" s="242">
        <f>ROUND(I104*H104,2)</f>
        <v>0</v>
      </c>
      <c r="BL104" s="19" t="s">
        <v>275</v>
      </c>
      <c r="BM104" s="241" t="s">
        <v>245</v>
      </c>
    </row>
    <row r="105" s="2" customFormat="1" ht="24" customHeight="1">
      <c r="A105" s="41"/>
      <c r="B105" s="42"/>
      <c r="C105" s="230" t="s">
        <v>212</v>
      </c>
      <c r="D105" s="230" t="s">
        <v>166</v>
      </c>
      <c r="E105" s="231" t="s">
        <v>1163</v>
      </c>
      <c r="F105" s="232" t="s">
        <v>1164</v>
      </c>
      <c r="G105" s="233" t="s">
        <v>264</v>
      </c>
      <c r="H105" s="234">
        <v>25</v>
      </c>
      <c r="I105" s="235"/>
      <c r="J105" s="236">
        <f>ROUND(I105*H105,2)</f>
        <v>0</v>
      </c>
      <c r="K105" s="232" t="s">
        <v>170</v>
      </c>
      <c r="L105" s="47"/>
      <c r="M105" s="237" t="s">
        <v>35</v>
      </c>
      <c r="N105" s="238" t="s">
        <v>51</v>
      </c>
      <c r="O105" s="87"/>
      <c r="P105" s="239">
        <f>O105*H105</f>
        <v>0</v>
      </c>
      <c r="Q105" s="239">
        <v>0.00114</v>
      </c>
      <c r="R105" s="239">
        <f>Q105*H105</f>
        <v>0.028499999999999998</v>
      </c>
      <c r="S105" s="239">
        <v>0</v>
      </c>
      <c r="T105" s="240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1" t="s">
        <v>275</v>
      </c>
      <c r="AT105" s="241" t="s">
        <v>166</v>
      </c>
      <c r="AU105" s="241" t="s">
        <v>88</v>
      </c>
      <c r="AY105" s="19" t="s">
        <v>163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23</v>
      </c>
      <c r="BK105" s="242">
        <f>ROUND(I105*H105,2)</f>
        <v>0</v>
      </c>
      <c r="BL105" s="19" t="s">
        <v>275</v>
      </c>
      <c r="BM105" s="241" t="s">
        <v>261</v>
      </c>
    </row>
    <row r="106" s="2" customFormat="1" ht="24" customHeight="1">
      <c r="A106" s="41"/>
      <c r="B106" s="42"/>
      <c r="C106" s="230" t="s">
        <v>198</v>
      </c>
      <c r="D106" s="230" t="s">
        <v>166</v>
      </c>
      <c r="E106" s="231" t="s">
        <v>1165</v>
      </c>
      <c r="F106" s="232" t="s">
        <v>1166</v>
      </c>
      <c r="G106" s="233" t="s">
        <v>179</v>
      </c>
      <c r="H106" s="234">
        <v>6</v>
      </c>
      <c r="I106" s="235"/>
      <c r="J106" s="236">
        <f>ROUND(I106*H106,2)</f>
        <v>0</v>
      </c>
      <c r="K106" s="232" t="s">
        <v>170</v>
      </c>
      <c r="L106" s="47"/>
      <c r="M106" s="237" t="s">
        <v>35</v>
      </c>
      <c r="N106" s="238" t="s">
        <v>51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1" t="s">
        <v>275</v>
      </c>
      <c r="AT106" s="241" t="s">
        <v>166</v>
      </c>
      <c r="AU106" s="241" t="s">
        <v>88</v>
      </c>
      <c r="AY106" s="19" t="s">
        <v>163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23</v>
      </c>
      <c r="BK106" s="242">
        <f>ROUND(I106*H106,2)</f>
        <v>0</v>
      </c>
      <c r="BL106" s="19" t="s">
        <v>275</v>
      </c>
      <c r="BM106" s="241" t="s">
        <v>275</v>
      </c>
    </row>
    <row r="107" s="2" customFormat="1" ht="24" customHeight="1">
      <c r="A107" s="41"/>
      <c r="B107" s="42"/>
      <c r="C107" s="230" t="s">
        <v>224</v>
      </c>
      <c r="D107" s="230" t="s">
        <v>166</v>
      </c>
      <c r="E107" s="231" t="s">
        <v>1167</v>
      </c>
      <c r="F107" s="232" t="s">
        <v>1168</v>
      </c>
      <c r="G107" s="233" t="s">
        <v>179</v>
      </c>
      <c r="H107" s="234">
        <v>5</v>
      </c>
      <c r="I107" s="235"/>
      <c r="J107" s="236">
        <f>ROUND(I107*H107,2)</f>
        <v>0</v>
      </c>
      <c r="K107" s="232" t="s">
        <v>170</v>
      </c>
      <c r="L107" s="47"/>
      <c r="M107" s="237" t="s">
        <v>35</v>
      </c>
      <c r="N107" s="238" t="s">
        <v>51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1" t="s">
        <v>275</v>
      </c>
      <c r="AT107" s="241" t="s">
        <v>166</v>
      </c>
      <c r="AU107" s="241" t="s">
        <v>88</v>
      </c>
      <c r="AY107" s="19" t="s">
        <v>163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23</v>
      </c>
      <c r="BK107" s="242">
        <f>ROUND(I107*H107,2)</f>
        <v>0</v>
      </c>
      <c r="BL107" s="19" t="s">
        <v>275</v>
      </c>
      <c r="BM107" s="241" t="s">
        <v>287</v>
      </c>
    </row>
    <row r="108" s="2" customFormat="1" ht="24" customHeight="1">
      <c r="A108" s="41"/>
      <c r="B108" s="42"/>
      <c r="C108" s="230" t="s">
        <v>233</v>
      </c>
      <c r="D108" s="230" t="s">
        <v>166</v>
      </c>
      <c r="E108" s="231" t="s">
        <v>1169</v>
      </c>
      <c r="F108" s="232" t="s">
        <v>1170</v>
      </c>
      <c r="G108" s="233" t="s">
        <v>179</v>
      </c>
      <c r="H108" s="234">
        <v>7</v>
      </c>
      <c r="I108" s="235"/>
      <c r="J108" s="236">
        <f>ROUND(I108*H108,2)</f>
        <v>0</v>
      </c>
      <c r="K108" s="232" t="s">
        <v>170</v>
      </c>
      <c r="L108" s="47"/>
      <c r="M108" s="237" t="s">
        <v>35</v>
      </c>
      <c r="N108" s="238" t="s">
        <v>51</v>
      </c>
      <c r="O108" s="87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1" t="s">
        <v>275</v>
      </c>
      <c r="AT108" s="241" t="s">
        <v>166</v>
      </c>
      <c r="AU108" s="241" t="s">
        <v>88</v>
      </c>
      <c r="AY108" s="19" t="s">
        <v>163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23</v>
      </c>
      <c r="BK108" s="242">
        <f>ROUND(I108*H108,2)</f>
        <v>0</v>
      </c>
      <c r="BL108" s="19" t="s">
        <v>275</v>
      </c>
      <c r="BM108" s="241" t="s">
        <v>300</v>
      </c>
    </row>
    <row r="109" s="2" customFormat="1" ht="16.5" customHeight="1">
      <c r="A109" s="41"/>
      <c r="B109" s="42"/>
      <c r="C109" s="230" t="s">
        <v>241</v>
      </c>
      <c r="D109" s="230" t="s">
        <v>166</v>
      </c>
      <c r="E109" s="231" t="s">
        <v>1171</v>
      </c>
      <c r="F109" s="232" t="s">
        <v>1172</v>
      </c>
      <c r="G109" s="233" t="s">
        <v>179</v>
      </c>
      <c r="H109" s="234">
        <v>2</v>
      </c>
      <c r="I109" s="235"/>
      <c r="J109" s="236">
        <f>ROUND(I109*H109,2)</f>
        <v>0</v>
      </c>
      <c r="K109" s="232" t="s">
        <v>170</v>
      </c>
      <c r="L109" s="47"/>
      <c r="M109" s="237" t="s">
        <v>35</v>
      </c>
      <c r="N109" s="238" t="s">
        <v>51</v>
      </c>
      <c r="O109" s="87"/>
      <c r="P109" s="239">
        <f>O109*H109</f>
        <v>0</v>
      </c>
      <c r="Q109" s="239">
        <v>0.00076999999999999996</v>
      </c>
      <c r="R109" s="239">
        <f>Q109*H109</f>
        <v>0.0015399999999999999</v>
      </c>
      <c r="S109" s="239">
        <v>0</v>
      </c>
      <c r="T109" s="240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41" t="s">
        <v>275</v>
      </c>
      <c r="AT109" s="241" t="s">
        <v>166</v>
      </c>
      <c r="AU109" s="241" t="s">
        <v>88</v>
      </c>
      <c r="AY109" s="19" t="s">
        <v>163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23</v>
      </c>
      <c r="BK109" s="242">
        <f>ROUND(I109*H109,2)</f>
        <v>0</v>
      </c>
      <c r="BL109" s="19" t="s">
        <v>275</v>
      </c>
      <c r="BM109" s="241" t="s">
        <v>311</v>
      </c>
    </row>
    <row r="110" s="2" customFormat="1" ht="24" customHeight="1">
      <c r="A110" s="41"/>
      <c r="B110" s="42"/>
      <c r="C110" s="230" t="s">
        <v>245</v>
      </c>
      <c r="D110" s="230" t="s">
        <v>166</v>
      </c>
      <c r="E110" s="231" t="s">
        <v>1173</v>
      </c>
      <c r="F110" s="232" t="s">
        <v>1174</v>
      </c>
      <c r="G110" s="233" t="s">
        <v>179</v>
      </c>
      <c r="H110" s="234">
        <v>2</v>
      </c>
      <c r="I110" s="235"/>
      <c r="J110" s="236">
        <f>ROUND(I110*H110,2)</f>
        <v>0</v>
      </c>
      <c r="K110" s="232" t="s">
        <v>170</v>
      </c>
      <c r="L110" s="47"/>
      <c r="M110" s="237" t="s">
        <v>35</v>
      </c>
      <c r="N110" s="238" t="s">
        <v>51</v>
      </c>
      <c r="O110" s="87"/>
      <c r="P110" s="239">
        <f>O110*H110</f>
        <v>0</v>
      </c>
      <c r="Q110" s="239">
        <v>0.00022000000000000001</v>
      </c>
      <c r="R110" s="239">
        <f>Q110*H110</f>
        <v>0.00044000000000000002</v>
      </c>
      <c r="S110" s="239">
        <v>0</v>
      </c>
      <c r="T110" s="240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1" t="s">
        <v>275</v>
      </c>
      <c r="AT110" s="241" t="s">
        <v>166</v>
      </c>
      <c r="AU110" s="241" t="s">
        <v>88</v>
      </c>
      <c r="AY110" s="19" t="s">
        <v>163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23</v>
      </c>
      <c r="BK110" s="242">
        <f>ROUND(I110*H110,2)</f>
        <v>0</v>
      </c>
      <c r="BL110" s="19" t="s">
        <v>275</v>
      </c>
      <c r="BM110" s="241" t="s">
        <v>320</v>
      </c>
    </row>
    <row r="111" s="2" customFormat="1" ht="16.5" customHeight="1">
      <c r="A111" s="41"/>
      <c r="B111" s="42"/>
      <c r="C111" s="230" t="s">
        <v>253</v>
      </c>
      <c r="D111" s="230" t="s">
        <v>166</v>
      </c>
      <c r="E111" s="231" t="s">
        <v>1175</v>
      </c>
      <c r="F111" s="232" t="s">
        <v>1176</v>
      </c>
      <c r="G111" s="233" t="s">
        <v>179</v>
      </c>
      <c r="H111" s="234">
        <v>4</v>
      </c>
      <c r="I111" s="235"/>
      <c r="J111" s="236">
        <f>ROUND(I111*H111,2)</f>
        <v>0</v>
      </c>
      <c r="K111" s="232" t="s">
        <v>170</v>
      </c>
      <c r="L111" s="47"/>
      <c r="M111" s="237" t="s">
        <v>35</v>
      </c>
      <c r="N111" s="238" t="s">
        <v>51</v>
      </c>
      <c r="O111" s="87"/>
      <c r="P111" s="239">
        <f>O111*H111</f>
        <v>0</v>
      </c>
      <c r="Q111" s="239">
        <v>0.00029</v>
      </c>
      <c r="R111" s="239">
        <f>Q111*H111</f>
        <v>0.00116</v>
      </c>
      <c r="S111" s="239">
        <v>0</v>
      </c>
      <c r="T111" s="240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41" t="s">
        <v>275</v>
      </c>
      <c r="AT111" s="241" t="s">
        <v>166</v>
      </c>
      <c r="AU111" s="241" t="s">
        <v>88</v>
      </c>
      <c r="AY111" s="19" t="s">
        <v>163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23</v>
      </c>
      <c r="BK111" s="242">
        <f>ROUND(I111*H111,2)</f>
        <v>0</v>
      </c>
      <c r="BL111" s="19" t="s">
        <v>275</v>
      </c>
      <c r="BM111" s="241" t="s">
        <v>329</v>
      </c>
    </row>
    <row r="112" s="2" customFormat="1" ht="24" customHeight="1">
      <c r="A112" s="41"/>
      <c r="B112" s="42"/>
      <c r="C112" s="230" t="s">
        <v>261</v>
      </c>
      <c r="D112" s="230" t="s">
        <v>166</v>
      </c>
      <c r="E112" s="231" t="s">
        <v>1177</v>
      </c>
      <c r="F112" s="232" t="s">
        <v>1178</v>
      </c>
      <c r="G112" s="233" t="s">
        <v>264</v>
      </c>
      <c r="H112" s="234">
        <v>300</v>
      </c>
      <c r="I112" s="235"/>
      <c r="J112" s="236">
        <f>ROUND(I112*H112,2)</f>
        <v>0</v>
      </c>
      <c r="K112" s="232" t="s">
        <v>170</v>
      </c>
      <c r="L112" s="47"/>
      <c r="M112" s="237" t="s">
        <v>35</v>
      </c>
      <c r="N112" s="238" t="s">
        <v>51</v>
      </c>
      <c r="O112" s="87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1" t="s">
        <v>275</v>
      </c>
      <c r="AT112" s="241" t="s">
        <v>166</v>
      </c>
      <c r="AU112" s="241" t="s">
        <v>88</v>
      </c>
      <c r="AY112" s="19" t="s">
        <v>163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23</v>
      </c>
      <c r="BK112" s="242">
        <f>ROUND(I112*H112,2)</f>
        <v>0</v>
      </c>
      <c r="BL112" s="19" t="s">
        <v>275</v>
      </c>
      <c r="BM112" s="241" t="s">
        <v>343</v>
      </c>
    </row>
    <row r="113" s="2" customFormat="1" ht="24" customHeight="1">
      <c r="A113" s="41"/>
      <c r="B113" s="42"/>
      <c r="C113" s="230" t="s">
        <v>8</v>
      </c>
      <c r="D113" s="230" t="s">
        <v>166</v>
      </c>
      <c r="E113" s="231" t="s">
        <v>1179</v>
      </c>
      <c r="F113" s="232" t="s">
        <v>1180</v>
      </c>
      <c r="G113" s="233" t="s">
        <v>179</v>
      </c>
      <c r="H113" s="234">
        <v>3</v>
      </c>
      <c r="I113" s="235"/>
      <c r="J113" s="236">
        <f>ROUND(I113*H113,2)</f>
        <v>0</v>
      </c>
      <c r="K113" s="232" t="s">
        <v>170</v>
      </c>
      <c r="L113" s="47"/>
      <c r="M113" s="237" t="s">
        <v>35</v>
      </c>
      <c r="N113" s="238" t="s">
        <v>51</v>
      </c>
      <c r="O113" s="87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1" t="s">
        <v>275</v>
      </c>
      <c r="AT113" s="241" t="s">
        <v>166</v>
      </c>
      <c r="AU113" s="241" t="s">
        <v>88</v>
      </c>
      <c r="AY113" s="19" t="s">
        <v>163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23</v>
      </c>
      <c r="BK113" s="242">
        <f>ROUND(I113*H113,2)</f>
        <v>0</v>
      </c>
      <c r="BL113" s="19" t="s">
        <v>275</v>
      </c>
      <c r="BM113" s="241" t="s">
        <v>360</v>
      </c>
    </row>
    <row r="114" s="2" customFormat="1" ht="48" customHeight="1">
      <c r="A114" s="41"/>
      <c r="B114" s="42"/>
      <c r="C114" s="230" t="s">
        <v>275</v>
      </c>
      <c r="D114" s="230" t="s">
        <v>166</v>
      </c>
      <c r="E114" s="231" t="s">
        <v>1181</v>
      </c>
      <c r="F114" s="232" t="s">
        <v>1182</v>
      </c>
      <c r="G114" s="233" t="s">
        <v>186</v>
      </c>
      <c r="H114" s="234">
        <v>0.114</v>
      </c>
      <c r="I114" s="235"/>
      <c r="J114" s="236">
        <f>ROUND(I114*H114,2)</f>
        <v>0</v>
      </c>
      <c r="K114" s="232" t="s">
        <v>170</v>
      </c>
      <c r="L114" s="47"/>
      <c r="M114" s="237" t="s">
        <v>35</v>
      </c>
      <c r="N114" s="238" t="s">
        <v>51</v>
      </c>
      <c r="O114" s="87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1" t="s">
        <v>275</v>
      </c>
      <c r="AT114" s="241" t="s">
        <v>166</v>
      </c>
      <c r="AU114" s="241" t="s">
        <v>88</v>
      </c>
      <c r="AY114" s="19" t="s">
        <v>163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23</v>
      </c>
      <c r="BK114" s="242">
        <f>ROUND(I114*H114,2)</f>
        <v>0</v>
      </c>
      <c r="BL114" s="19" t="s">
        <v>275</v>
      </c>
      <c r="BM114" s="241" t="s">
        <v>363</v>
      </c>
    </row>
    <row r="115" s="12" customFormat="1" ht="22.8" customHeight="1">
      <c r="A115" s="12"/>
      <c r="B115" s="214"/>
      <c r="C115" s="215"/>
      <c r="D115" s="216" t="s">
        <v>79</v>
      </c>
      <c r="E115" s="228" t="s">
        <v>1183</v>
      </c>
      <c r="F115" s="228" t="s">
        <v>1184</v>
      </c>
      <c r="G115" s="215"/>
      <c r="H115" s="215"/>
      <c r="I115" s="218"/>
      <c r="J115" s="229">
        <f>BK115</f>
        <v>0</v>
      </c>
      <c r="K115" s="215"/>
      <c r="L115" s="220"/>
      <c r="M115" s="221"/>
      <c r="N115" s="222"/>
      <c r="O115" s="222"/>
      <c r="P115" s="223">
        <f>SUM(P116:P134)</f>
        <v>0</v>
      </c>
      <c r="Q115" s="222"/>
      <c r="R115" s="223">
        <f>SUM(R116:R134)</f>
        <v>0.19772000000000001</v>
      </c>
      <c r="S115" s="222"/>
      <c r="T115" s="224">
        <f>SUM(T116:T134)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25" t="s">
        <v>88</v>
      </c>
      <c r="AT115" s="226" t="s">
        <v>79</v>
      </c>
      <c r="AU115" s="226" t="s">
        <v>23</v>
      </c>
      <c r="AY115" s="225" t="s">
        <v>163</v>
      </c>
      <c r="BK115" s="227">
        <f>SUM(BK116:BK134)</f>
        <v>0</v>
      </c>
    </row>
    <row r="116" s="2" customFormat="1" ht="24" customHeight="1">
      <c r="A116" s="41"/>
      <c r="B116" s="42"/>
      <c r="C116" s="230" t="s">
        <v>282</v>
      </c>
      <c r="D116" s="230" t="s">
        <v>166</v>
      </c>
      <c r="E116" s="231" t="s">
        <v>1185</v>
      </c>
      <c r="F116" s="232" t="s">
        <v>1186</v>
      </c>
      <c r="G116" s="233" t="s">
        <v>264</v>
      </c>
      <c r="H116" s="234">
        <v>3</v>
      </c>
      <c r="I116" s="235"/>
      <c r="J116" s="236">
        <f>ROUND(I116*H116,2)</f>
        <v>0</v>
      </c>
      <c r="K116" s="232" t="s">
        <v>170</v>
      </c>
      <c r="L116" s="47"/>
      <c r="M116" s="237" t="s">
        <v>35</v>
      </c>
      <c r="N116" s="238" t="s">
        <v>51</v>
      </c>
      <c r="O116" s="87"/>
      <c r="P116" s="239">
        <f>O116*H116</f>
        <v>0</v>
      </c>
      <c r="Q116" s="239">
        <v>0.0030899999999999999</v>
      </c>
      <c r="R116" s="239">
        <f>Q116*H116</f>
        <v>0.0092700000000000005</v>
      </c>
      <c r="S116" s="239">
        <v>0</v>
      </c>
      <c r="T116" s="240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1" t="s">
        <v>275</v>
      </c>
      <c r="AT116" s="241" t="s">
        <v>166</v>
      </c>
      <c r="AU116" s="241" t="s">
        <v>88</v>
      </c>
      <c r="AY116" s="19" t="s">
        <v>163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23</v>
      </c>
      <c r="BK116" s="242">
        <f>ROUND(I116*H116,2)</f>
        <v>0</v>
      </c>
      <c r="BL116" s="19" t="s">
        <v>275</v>
      </c>
      <c r="BM116" s="241" t="s">
        <v>382</v>
      </c>
    </row>
    <row r="117" s="2" customFormat="1" ht="36" customHeight="1">
      <c r="A117" s="41"/>
      <c r="B117" s="42"/>
      <c r="C117" s="230" t="s">
        <v>287</v>
      </c>
      <c r="D117" s="230" t="s">
        <v>166</v>
      </c>
      <c r="E117" s="231" t="s">
        <v>1187</v>
      </c>
      <c r="F117" s="232" t="s">
        <v>1188</v>
      </c>
      <c r="G117" s="233" t="s">
        <v>453</v>
      </c>
      <c r="H117" s="234">
        <v>1</v>
      </c>
      <c r="I117" s="235"/>
      <c r="J117" s="236">
        <f>ROUND(I117*H117,2)</f>
        <v>0</v>
      </c>
      <c r="K117" s="232" t="s">
        <v>170</v>
      </c>
      <c r="L117" s="47"/>
      <c r="M117" s="237" t="s">
        <v>35</v>
      </c>
      <c r="N117" s="238" t="s">
        <v>51</v>
      </c>
      <c r="O117" s="87"/>
      <c r="P117" s="239">
        <f>O117*H117</f>
        <v>0</v>
      </c>
      <c r="Q117" s="239">
        <v>0.0052399999999999999</v>
      </c>
      <c r="R117" s="239">
        <f>Q117*H117</f>
        <v>0.0052399999999999999</v>
      </c>
      <c r="S117" s="239">
        <v>0</v>
      </c>
      <c r="T117" s="240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1" t="s">
        <v>275</v>
      </c>
      <c r="AT117" s="241" t="s">
        <v>166</v>
      </c>
      <c r="AU117" s="241" t="s">
        <v>88</v>
      </c>
      <c r="AY117" s="19" t="s">
        <v>163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23</v>
      </c>
      <c r="BK117" s="242">
        <f>ROUND(I117*H117,2)</f>
        <v>0</v>
      </c>
      <c r="BL117" s="19" t="s">
        <v>275</v>
      </c>
      <c r="BM117" s="241" t="s">
        <v>403</v>
      </c>
    </row>
    <row r="118" s="2" customFormat="1" ht="24" customHeight="1">
      <c r="A118" s="41"/>
      <c r="B118" s="42"/>
      <c r="C118" s="230" t="s">
        <v>294</v>
      </c>
      <c r="D118" s="230" t="s">
        <v>166</v>
      </c>
      <c r="E118" s="231" t="s">
        <v>1189</v>
      </c>
      <c r="F118" s="232" t="s">
        <v>1190</v>
      </c>
      <c r="G118" s="233" t="s">
        <v>179</v>
      </c>
      <c r="H118" s="234">
        <v>3</v>
      </c>
      <c r="I118" s="235"/>
      <c r="J118" s="236">
        <f>ROUND(I118*H118,2)</f>
        <v>0</v>
      </c>
      <c r="K118" s="232" t="s">
        <v>170</v>
      </c>
      <c r="L118" s="47"/>
      <c r="M118" s="237" t="s">
        <v>35</v>
      </c>
      <c r="N118" s="238" t="s">
        <v>51</v>
      </c>
      <c r="O118" s="87"/>
      <c r="P118" s="239">
        <f>O118*H118</f>
        <v>0</v>
      </c>
      <c r="Q118" s="239">
        <v>0.00035</v>
      </c>
      <c r="R118" s="239">
        <f>Q118*H118</f>
        <v>0.0010499999999999999</v>
      </c>
      <c r="S118" s="239">
        <v>0</v>
      </c>
      <c r="T118" s="24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1" t="s">
        <v>275</v>
      </c>
      <c r="AT118" s="241" t="s">
        <v>166</v>
      </c>
      <c r="AU118" s="241" t="s">
        <v>88</v>
      </c>
      <c r="AY118" s="19" t="s">
        <v>163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23</v>
      </c>
      <c r="BK118" s="242">
        <f>ROUND(I118*H118,2)</f>
        <v>0</v>
      </c>
      <c r="BL118" s="19" t="s">
        <v>275</v>
      </c>
      <c r="BM118" s="241" t="s">
        <v>414</v>
      </c>
    </row>
    <row r="119" s="2" customFormat="1" ht="36" customHeight="1">
      <c r="A119" s="41"/>
      <c r="B119" s="42"/>
      <c r="C119" s="230" t="s">
        <v>300</v>
      </c>
      <c r="D119" s="230" t="s">
        <v>166</v>
      </c>
      <c r="E119" s="231" t="s">
        <v>1191</v>
      </c>
      <c r="F119" s="232" t="s">
        <v>1192</v>
      </c>
      <c r="G119" s="233" t="s">
        <v>179</v>
      </c>
      <c r="H119" s="234">
        <v>30</v>
      </c>
      <c r="I119" s="235"/>
      <c r="J119" s="236">
        <f>ROUND(I119*H119,2)</f>
        <v>0</v>
      </c>
      <c r="K119" s="232" t="s">
        <v>170</v>
      </c>
      <c r="L119" s="47"/>
      <c r="M119" s="237" t="s">
        <v>35</v>
      </c>
      <c r="N119" s="238" t="s">
        <v>51</v>
      </c>
      <c r="O119" s="87"/>
      <c r="P119" s="239">
        <f>O119*H119</f>
        <v>0</v>
      </c>
      <c r="Q119" s="239">
        <v>0.00069999999999999999</v>
      </c>
      <c r="R119" s="239">
        <f>Q119*H119</f>
        <v>0.021000000000000001</v>
      </c>
      <c r="S119" s="239">
        <v>0</v>
      </c>
      <c r="T119" s="240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41" t="s">
        <v>275</v>
      </c>
      <c r="AT119" s="241" t="s">
        <v>166</v>
      </c>
      <c r="AU119" s="241" t="s">
        <v>88</v>
      </c>
      <c r="AY119" s="19" t="s">
        <v>163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23</v>
      </c>
      <c r="BK119" s="242">
        <f>ROUND(I119*H119,2)</f>
        <v>0</v>
      </c>
      <c r="BL119" s="19" t="s">
        <v>275</v>
      </c>
      <c r="BM119" s="241" t="s">
        <v>438</v>
      </c>
    </row>
    <row r="120" s="2" customFormat="1" ht="36" customHeight="1">
      <c r="A120" s="41"/>
      <c r="B120" s="42"/>
      <c r="C120" s="230" t="s">
        <v>7</v>
      </c>
      <c r="D120" s="230" t="s">
        <v>166</v>
      </c>
      <c r="E120" s="231" t="s">
        <v>1193</v>
      </c>
      <c r="F120" s="232" t="s">
        <v>1194</v>
      </c>
      <c r="G120" s="233" t="s">
        <v>179</v>
      </c>
      <c r="H120" s="234">
        <v>60</v>
      </c>
      <c r="I120" s="235"/>
      <c r="J120" s="236">
        <f>ROUND(I120*H120,2)</f>
        <v>0</v>
      </c>
      <c r="K120" s="232" t="s">
        <v>170</v>
      </c>
      <c r="L120" s="47"/>
      <c r="M120" s="237" t="s">
        <v>35</v>
      </c>
      <c r="N120" s="238" t="s">
        <v>51</v>
      </c>
      <c r="O120" s="87"/>
      <c r="P120" s="239">
        <f>O120*H120</f>
        <v>0</v>
      </c>
      <c r="Q120" s="239">
        <v>0.00091</v>
      </c>
      <c r="R120" s="239">
        <f>Q120*H120</f>
        <v>0.054600000000000003</v>
      </c>
      <c r="S120" s="239">
        <v>0</v>
      </c>
      <c r="T120" s="240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41" t="s">
        <v>275</v>
      </c>
      <c r="AT120" s="241" t="s">
        <v>166</v>
      </c>
      <c r="AU120" s="241" t="s">
        <v>88</v>
      </c>
      <c r="AY120" s="19" t="s">
        <v>163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23</v>
      </c>
      <c r="BK120" s="242">
        <f>ROUND(I120*H120,2)</f>
        <v>0</v>
      </c>
      <c r="BL120" s="19" t="s">
        <v>275</v>
      </c>
      <c r="BM120" s="241" t="s">
        <v>450</v>
      </c>
    </row>
    <row r="121" s="2" customFormat="1" ht="48" customHeight="1">
      <c r="A121" s="41"/>
      <c r="B121" s="42"/>
      <c r="C121" s="230" t="s">
        <v>311</v>
      </c>
      <c r="D121" s="230" t="s">
        <v>166</v>
      </c>
      <c r="E121" s="231" t="s">
        <v>1195</v>
      </c>
      <c r="F121" s="232" t="s">
        <v>1196</v>
      </c>
      <c r="G121" s="233" t="s">
        <v>264</v>
      </c>
      <c r="H121" s="234">
        <v>30</v>
      </c>
      <c r="I121" s="235"/>
      <c r="J121" s="236">
        <f>ROUND(I121*H121,2)</f>
        <v>0</v>
      </c>
      <c r="K121" s="232" t="s">
        <v>170</v>
      </c>
      <c r="L121" s="47"/>
      <c r="M121" s="237" t="s">
        <v>35</v>
      </c>
      <c r="N121" s="238" t="s">
        <v>51</v>
      </c>
      <c r="O121" s="87"/>
      <c r="P121" s="239">
        <f>O121*H121</f>
        <v>0</v>
      </c>
      <c r="Q121" s="239">
        <v>0.00020000000000000001</v>
      </c>
      <c r="R121" s="239">
        <f>Q121*H121</f>
        <v>0.0060000000000000001</v>
      </c>
      <c r="S121" s="239">
        <v>0</v>
      </c>
      <c r="T121" s="240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1" t="s">
        <v>275</v>
      </c>
      <c r="AT121" s="241" t="s">
        <v>166</v>
      </c>
      <c r="AU121" s="241" t="s">
        <v>88</v>
      </c>
      <c r="AY121" s="19" t="s">
        <v>163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23</v>
      </c>
      <c r="BK121" s="242">
        <f>ROUND(I121*H121,2)</f>
        <v>0</v>
      </c>
      <c r="BL121" s="19" t="s">
        <v>275</v>
      </c>
      <c r="BM121" s="241" t="s">
        <v>459</v>
      </c>
    </row>
    <row r="122" s="2" customFormat="1" ht="48" customHeight="1">
      <c r="A122" s="41"/>
      <c r="B122" s="42"/>
      <c r="C122" s="230" t="s">
        <v>315</v>
      </c>
      <c r="D122" s="230" t="s">
        <v>166</v>
      </c>
      <c r="E122" s="231" t="s">
        <v>1197</v>
      </c>
      <c r="F122" s="232" t="s">
        <v>1198</v>
      </c>
      <c r="G122" s="233" t="s">
        <v>264</v>
      </c>
      <c r="H122" s="234">
        <v>60</v>
      </c>
      <c r="I122" s="235"/>
      <c r="J122" s="236">
        <f>ROUND(I122*H122,2)</f>
        <v>0</v>
      </c>
      <c r="K122" s="232" t="s">
        <v>170</v>
      </c>
      <c r="L122" s="47"/>
      <c r="M122" s="237" t="s">
        <v>35</v>
      </c>
      <c r="N122" s="238" t="s">
        <v>51</v>
      </c>
      <c r="O122" s="87"/>
      <c r="P122" s="239">
        <f>O122*H122</f>
        <v>0</v>
      </c>
      <c r="Q122" s="239">
        <v>0.00024000000000000001</v>
      </c>
      <c r="R122" s="239">
        <f>Q122*H122</f>
        <v>0.0144</v>
      </c>
      <c r="S122" s="239">
        <v>0</v>
      </c>
      <c r="T122" s="24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1" t="s">
        <v>275</v>
      </c>
      <c r="AT122" s="241" t="s">
        <v>166</v>
      </c>
      <c r="AU122" s="241" t="s">
        <v>88</v>
      </c>
      <c r="AY122" s="19" t="s">
        <v>163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23</v>
      </c>
      <c r="BK122" s="242">
        <f>ROUND(I122*H122,2)</f>
        <v>0</v>
      </c>
      <c r="BL122" s="19" t="s">
        <v>275</v>
      </c>
      <c r="BM122" s="241" t="s">
        <v>467</v>
      </c>
    </row>
    <row r="123" s="2" customFormat="1" ht="24" customHeight="1">
      <c r="A123" s="41"/>
      <c r="B123" s="42"/>
      <c r="C123" s="230" t="s">
        <v>320</v>
      </c>
      <c r="D123" s="230" t="s">
        <v>166</v>
      </c>
      <c r="E123" s="231" t="s">
        <v>1199</v>
      </c>
      <c r="F123" s="232" t="s">
        <v>1200</v>
      </c>
      <c r="G123" s="233" t="s">
        <v>179</v>
      </c>
      <c r="H123" s="234">
        <v>30</v>
      </c>
      <c r="I123" s="235"/>
      <c r="J123" s="236">
        <f>ROUND(I123*H123,2)</f>
        <v>0</v>
      </c>
      <c r="K123" s="232" t="s">
        <v>170</v>
      </c>
      <c r="L123" s="47"/>
      <c r="M123" s="237" t="s">
        <v>35</v>
      </c>
      <c r="N123" s="238" t="s">
        <v>51</v>
      </c>
      <c r="O123" s="87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41" t="s">
        <v>275</v>
      </c>
      <c r="AT123" s="241" t="s">
        <v>166</v>
      </c>
      <c r="AU123" s="241" t="s">
        <v>88</v>
      </c>
      <c r="AY123" s="19" t="s">
        <v>163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23</v>
      </c>
      <c r="BK123" s="242">
        <f>ROUND(I123*H123,2)</f>
        <v>0</v>
      </c>
      <c r="BL123" s="19" t="s">
        <v>275</v>
      </c>
      <c r="BM123" s="241" t="s">
        <v>474</v>
      </c>
    </row>
    <row r="124" s="2" customFormat="1" ht="24" customHeight="1">
      <c r="A124" s="41"/>
      <c r="B124" s="42"/>
      <c r="C124" s="230" t="s">
        <v>324</v>
      </c>
      <c r="D124" s="230" t="s">
        <v>166</v>
      </c>
      <c r="E124" s="231" t="s">
        <v>1201</v>
      </c>
      <c r="F124" s="232" t="s">
        <v>1202</v>
      </c>
      <c r="G124" s="233" t="s">
        <v>179</v>
      </c>
      <c r="H124" s="234">
        <v>6</v>
      </c>
      <c r="I124" s="235"/>
      <c r="J124" s="236">
        <f>ROUND(I124*H124,2)</f>
        <v>0</v>
      </c>
      <c r="K124" s="232" t="s">
        <v>170</v>
      </c>
      <c r="L124" s="47"/>
      <c r="M124" s="237" t="s">
        <v>35</v>
      </c>
      <c r="N124" s="238" t="s">
        <v>51</v>
      </c>
      <c r="O124" s="87"/>
      <c r="P124" s="239">
        <f>O124*H124</f>
        <v>0</v>
      </c>
      <c r="Q124" s="239">
        <v>0.00022000000000000001</v>
      </c>
      <c r="R124" s="239">
        <f>Q124*H124</f>
        <v>0.00132</v>
      </c>
      <c r="S124" s="239">
        <v>0</v>
      </c>
      <c r="T124" s="240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41" t="s">
        <v>275</v>
      </c>
      <c r="AT124" s="241" t="s">
        <v>166</v>
      </c>
      <c r="AU124" s="241" t="s">
        <v>88</v>
      </c>
      <c r="AY124" s="19" t="s">
        <v>163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23</v>
      </c>
      <c r="BK124" s="242">
        <f>ROUND(I124*H124,2)</f>
        <v>0</v>
      </c>
      <c r="BL124" s="19" t="s">
        <v>275</v>
      </c>
      <c r="BM124" s="241" t="s">
        <v>480</v>
      </c>
    </row>
    <row r="125" s="2" customFormat="1" ht="24" customHeight="1">
      <c r="A125" s="41"/>
      <c r="B125" s="42"/>
      <c r="C125" s="230" t="s">
        <v>329</v>
      </c>
      <c r="D125" s="230" t="s">
        <v>166</v>
      </c>
      <c r="E125" s="231" t="s">
        <v>1203</v>
      </c>
      <c r="F125" s="232" t="s">
        <v>1204</v>
      </c>
      <c r="G125" s="233" t="s">
        <v>179</v>
      </c>
      <c r="H125" s="234">
        <v>1</v>
      </c>
      <c r="I125" s="235"/>
      <c r="J125" s="236">
        <f>ROUND(I125*H125,2)</f>
        <v>0</v>
      </c>
      <c r="K125" s="232" t="s">
        <v>170</v>
      </c>
      <c r="L125" s="47"/>
      <c r="M125" s="237" t="s">
        <v>35</v>
      </c>
      <c r="N125" s="238" t="s">
        <v>51</v>
      </c>
      <c r="O125" s="87"/>
      <c r="P125" s="239">
        <f>O125*H125</f>
        <v>0</v>
      </c>
      <c r="Q125" s="239">
        <v>0.00012</v>
      </c>
      <c r="R125" s="239">
        <f>Q125*H125</f>
        <v>0.00012</v>
      </c>
      <c r="S125" s="239">
        <v>0</v>
      </c>
      <c r="T125" s="24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1" t="s">
        <v>275</v>
      </c>
      <c r="AT125" s="241" t="s">
        <v>166</v>
      </c>
      <c r="AU125" s="241" t="s">
        <v>88</v>
      </c>
      <c r="AY125" s="19" t="s">
        <v>163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23</v>
      </c>
      <c r="BK125" s="242">
        <f>ROUND(I125*H125,2)</f>
        <v>0</v>
      </c>
      <c r="BL125" s="19" t="s">
        <v>275</v>
      </c>
      <c r="BM125" s="241" t="s">
        <v>493</v>
      </c>
    </row>
    <row r="126" s="2" customFormat="1" ht="24" customHeight="1">
      <c r="A126" s="41"/>
      <c r="B126" s="42"/>
      <c r="C126" s="230" t="s">
        <v>335</v>
      </c>
      <c r="D126" s="230" t="s">
        <v>166</v>
      </c>
      <c r="E126" s="231" t="s">
        <v>1205</v>
      </c>
      <c r="F126" s="232" t="s">
        <v>1206</v>
      </c>
      <c r="G126" s="233" t="s">
        <v>179</v>
      </c>
      <c r="H126" s="234">
        <v>1</v>
      </c>
      <c r="I126" s="235"/>
      <c r="J126" s="236">
        <f>ROUND(I126*H126,2)</f>
        <v>0</v>
      </c>
      <c r="K126" s="232" t="s">
        <v>170</v>
      </c>
      <c r="L126" s="47"/>
      <c r="M126" s="237" t="s">
        <v>35</v>
      </c>
      <c r="N126" s="238" t="s">
        <v>51</v>
      </c>
      <c r="O126" s="87"/>
      <c r="P126" s="239">
        <f>O126*H126</f>
        <v>0</v>
      </c>
      <c r="Q126" s="239">
        <v>0.00024000000000000001</v>
      </c>
      <c r="R126" s="239">
        <f>Q126*H126</f>
        <v>0.00024000000000000001</v>
      </c>
      <c r="S126" s="239">
        <v>0</v>
      </c>
      <c r="T126" s="240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41" t="s">
        <v>275</v>
      </c>
      <c r="AT126" s="241" t="s">
        <v>166</v>
      </c>
      <c r="AU126" s="241" t="s">
        <v>88</v>
      </c>
      <c r="AY126" s="19" t="s">
        <v>163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23</v>
      </c>
      <c r="BK126" s="242">
        <f>ROUND(I126*H126,2)</f>
        <v>0</v>
      </c>
      <c r="BL126" s="19" t="s">
        <v>275</v>
      </c>
      <c r="BM126" s="241" t="s">
        <v>503</v>
      </c>
    </row>
    <row r="127" s="2" customFormat="1" ht="24" customHeight="1">
      <c r="A127" s="41"/>
      <c r="B127" s="42"/>
      <c r="C127" s="230" t="s">
        <v>343</v>
      </c>
      <c r="D127" s="230" t="s">
        <v>166</v>
      </c>
      <c r="E127" s="231" t="s">
        <v>1207</v>
      </c>
      <c r="F127" s="232" t="s">
        <v>1208</v>
      </c>
      <c r="G127" s="233" t="s">
        <v>179</v>
      </c>
      <c r="H127" s="234">
        <v>10</v>
      </c>
      <c r="I127" s="235"/>
      <c r="J127" s="236">
        <f>ROUND(I127*H127,2)</f>
        <v>0</v>
      </c>
      <c r="K127" s="232" t="s">
        <v>170</v>
      </c>
      <c r="L127" s="47"/>
      <c r="M127" s="237" t="s">
        <v>35</v>
      </c>
      <c r="N127" s="238" t="s">
        <v>51</v>
      </c>
      <c r="O127" s="87"/>
      <c r="P127" s="239">
        <f>O127*H127</f>
        <v>0</v>
      </c>
      <c r="Q127" s="239">
        <v>0.00027</v>
      </c>
      <c r="R127" s="239">
        <f>Q127*H127</f>
        <v>0.0027000000000000001</v>
      </c>
      <c r="S127" s="239">
        <v>0</v>
      </c>
      <c r="T127" s="240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41" t="s">
        <v>275</v>
      </c>
      <c r="AT127" s="241" t="s">
        <v>166</v>
      </c>
      <c r="AU127" s="241" t="s">
        <v>88</v>
      </c>
      <c r="AY127" s="19" t="s">
        <v>163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23</v>
      </c>
      <c r="BK127" s="242">
        <f>ROUND(I127*H127,2)</f>
        <v>0</v>
      </c>
      <c r="BL127" s="19" t="s">
        <v>275</v>
      </c>
      <c r="BM127" s="241" t="s">
        <v>514</v>
      </c>
    </row>
    <row r="128" s="2" customFormat="1" ht="24" customHeight="1">
      <c r="A128" s="41"/>
      <c r="B128" s="42"/>
      <c r="C128" s="230" t="s">
        <v>351</v>
      </c>
      <c r="D128" s="230" t="s">
        <v>166</v>
      </c>
      <c r="E128" s="231" t="s">
        <v>1209</v>
      </c>
      <c r="F128" s="232" t="s">
        <v>1210</v>
      </c>
      <c r="G128" s="233" t="s">
        <v>179</v>
      </c>
      <c r="H128" s="234">
        <v>3</v>
      </c>
      <c r="I128" s="235"/>
      <c r="J128" s="236">
        <f>ROUND(I128*H128,2)</f>
        <v>0</v>
      </c>
      <c r="K128" s="232" t="s">
        <v>170</v>
      </c>
      <c r="L128" s="47"/>
      <c r="M128" s="237" t="s">
        <v>35</v>
      </c>
      <c r="N128" s="238" t="s">
        <v>51</v>
      </c>
      <c r="O128" s="87"/>
      <c r="P128" s="239">
        <f>O128*H128</f>
        <v>0</v>
      </c>
      <c r="Q128" s="239">
        <v>0.00040000000000000002</v>
      </c>
      <c r="R128" s="239">
        <f>Q128*H128</f>
        <v>0.0012000000000000001</v>
      </c>
      <c r="S128" s="239">
        <v>0</v>
      </c>
      <c r="T128" s="240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41" t="s">
        <v>275</v>
      </c>
      <c r="AT128" s="241" t="s">
        <v>166</v>
      </c>
      <c r="AU128" s="241" t="s">
        <v>88</v>
      </c>
      <c r="AY128" s="19" t="s">
        <v>163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23</v>
      </c>
      <c r="BK128" s="242">
        <f>ROUND(I128*H128,2)</f>
        <v>0</v>
      </c>
      <c r="BL128" s="19" t="s">
        <v>275</v>
      </c>
      <c r="BM128" s="241" t="s">
        <v>524</v>
      </c>
    </row>
    <row r="129" s="2" customFormat="1" ht="24" customHeight="1">
      <c r="A129" s="41"/>
      <c r="B129" s="42"/>
      <c r="C129" s="230" t="s">
        <v>360</v>
      </c>
      <c r="D129" s="230" t="s">
        <v>166</v>
      </c>
      <c r="E129" s="231" t="s">
        <v>1211</v>
      </c>
      <c r="F129" s="232" t="s">
        <v>1212</v>
      </c>
      <c r="G129" s="233" t="s">
        <v>453</v>
      </c>
      <c r="H129" s="234">
        <v>1</v>
      </c>
      <c r="I129" s="235"/>
      <c r="J129" s="236">
        <f>ROUND(I129*H129,2)</f>
        <v>0</v>
      </c>
      <c r="K129" s="232" t="s">
        <v>170</v>
      </c>
      <c r="L129" s="47"/>
      <c r="M129" s="237" t="s">
        <v>35</v>
      </c>
      <c r="N129" s="238" t="s">
        <v>51</v>
      </c>
      <c r="O129" s="87"/>
      <c r="P129" s="239">
        <f>O129*H129</f>
        <v>0</v>
      </c>
      <c r="Q129" s="239">
        <v>0.030200000000000001</v>
      </c>
      <c r="R129" s="239">
        <f>Q129*H129</f>
        <v>0.030200000000000001</v>
      </c>
      <c r="S129" s="239">
        <v>0</v>
      </c>
      <c r="T129" s="240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41" t="s">
        <v>275</v>
      </c>
      <c r="AT129" s="241" t="s">
        <v>166</v>
      </c>
      <c r="AU129" s="241" t="s">
        <v>88</v>
      </c>
      <c r="AY129" s="19" t="s">
        <v>163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23</v>
      </c>
      <c r="BK129" s="242">
        <f>ROUND(I129*H129,2)</f>
        <v>0</v>
      </c>
      <c r="BL129" s="19" t="s">
        <v>275</v>
      </c>
      <c r="BM129" s="241" t="s">
        <v>537</v>
      </c>
    </row>
    <row r="130" s="2" customFormat="1" ht="24" customHeight="1">
      <c r="A130" s="41"/>
      <c r="B130" s="42"/>
      <c r="C130" s="230" t="s">
        <v>366</v>
      </c>
      <c r="D130" s="230" t="s">
        <v>166</v>
      </c>
      <c r="E130" s="231" t="s">
        <v>1213</v>
      </c>
      <c r="F130" s="232" t="s">
        <v>1214</v>
      </c>
      <c r="G130" s="233" t="s">
        <v>264</v>
      </c>
      <c r="H130" s="234">
        <v>30</v>
      </c>
      <c r="I130" s="235"/>
      <c r="J130" s="236">
        <f>ROUND(I130*H130,2)</f>
        <v>0</v>
      </c>
      <c r="K130" s="232" t="s">
        <v>170</v>
      </c>
      <c r="L130" s="47"/>
      <c r="M130" s="237" t="s">
        <v>35</v>
      </c>
      <c r="N130" s="238" t="s">
        <v>51</v>
      </c>
      <c r="O130" s="87"/>
      <c r="P130" s="239">
        <f>O130*H130</f>
        <v>0</v>
      </c>
      <c r="Q130" s="239">
        <v>0.00072999999999999996</v>
      </c>
      <c r="R130" s="239">
        <f>Q130*H130</f>
        <v>0.021899999999999999</v>
      </c>
      <c r="S130" s="239">
        <v>0</v>
      </c>
      <c r="T130" s="240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41" t="s">
        <v>275</v>
      </c>
      <c r="AT130" s="241" t="s">
        <v>166</v>
      </c>
      <c r="AU130" s="241" t="s">
        <v>88</v>
      </c>
      <c r="AY130" s="19" t="s">
        <v>163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23</v>
      </c>
      <c r="BK130" s="242">
        <f>ROUND(I130*H130,2)</f>
        <v>0</v>
      </c>
      <c r="BL130" s="19" t="s">
        <v>275</v>
      </c>
      <c r="BM130" s="241" t="s">
        <v>549</v>
      </c>
    </row>
    <row r="131" s="2" customFormat="1" ht="36" customHeight="1">
      <c r="A131" s="41"/>
      <c r="B131" s="42"/>
      <c r="C131" s="230" t="s">
        <v>363</v>
      </c>
      <c r="D131" s="230" t="s">
        <v>166</v>
      </c>
      <c r="E131" s="231" t="s">
        <v>1215</v>
      </c>
      <c r="F131" s="232" t="s">
        <v>1216</v>
      </c>
      <c r="G131" s="233" t="s">
        <v>264</v>
      </c>
      <c r="H131" s="234">
        <v>90</v>
      </c>
      <c r="I131" s="235"/>
      <c r="J131" s="236">
        <f>ROUND(I131*H131,2)</f>
        <v>0</v>
      </c>
      <c r="K131" s="232" t="s">
        <v>170</v>
      </c>
      <c r="L131" s="47"/>
      <c r="M131" s="237" t="s">
        <v>35</v>
      </c>
      <c r="N131" s="238" t="s">
        <v>51</v>
      </c>
      <c r="O131" s="87"/>
      <c r="P131" s="239">
        <f>O131*H131</f>
        <v>0</v>
      </c>
      <c r="Q131" s="239">
        <v>0.00019000000000000001</v>
      </c>
      <c r="R131" s="239">
        <f>Q131*H131</f>
        <v>0.017100000000000001</v>
      </c>
      <c r="S131" s="239">
        <v>0</v>
      </c>
      <c r="T131" s="240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41" t="s">
        <v>275</v>
      </c>
      <c r="AT131" s="241" t="s">
        <v>166</v>
      </c>
      <c r="AU131" s="241" t="s">
        <v>88</v>
      </c>
      <c r="AY131" s="19" t="s">
        <v>163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23</v>
      </c>
      <c r="BK131" s="242">
        <f>ROUND(I131*H131,2)</f>
        <v>0</v>
      </c>
      <c r="BL131" s="19" t="s">
        <v>275</v>
      </c>
      <c r="BM131" s="241" t="s">
        <v>560</v>
      </c>
    </row>
    <row r="132" s="2" customFormat="1" ht="24" customHeight="1">
      <c r="A132" s="41"/>
      <c r="B132" s="42"/>
      <c r="C132" s="230" t="s">
        <v>376</v>
      </c>
      <c r="D132" s="230" t="s">
        <v>166</v>
      </c>
      <c r="E132" s="231" t="s">
        <v>1217</v>
      </c>
      <c r="F132" s="232" t="s">
        <v>1218</v>
      </c>
      <c r="G132" s="233" t="s">
        <v>264</v>
      </c>
      <c r="H132" s="234">
        <v>90</v>
      </c>
      <c r="I132" s="235"/>
      <c r="J132" s="236">
        <f>ROUND(I132*H132,2)</f>
        <v>0</v>
      </c>
      <c r="K132" s="232" t="s">
        <v>170</v>
      </c>
      <c r="L132" s="47"/>
      <c r="M132" s="237" t="s">
        <v>35</v>
      </c>
      <c r="N132" s="238" t="s">
        <v>51</v>
      </c>
      <c r="O132" s="87"/>
      <c r="P132" s="239">
        <f>O132*H132</f>
        <v>0</v>
      </c>
      <c r="Q132" s="239">
        <v>1.0000000000000001E-05</v>
      </c>
      <c r="R132" s="239">
        <f>Q132*H132</f>
        <v>0.00090000000000000008</v>
      </c>
      <c r="S132" s="239">
        <v>0</v>
      </c>
      <c r="T132" s="240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41" t="s">
        <v>275</v>
      </c>
      <c r="AT132" s="241" t="s">
        <v>166</v>
      </c>
      <c r="AU132" s="241" t="s">
        <v>88</v>
      </c>
      <c r="AY132" s="19" t="s">
        <v>163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23</v>
      </c>
      <c r="BK132" s="242">
        <f>ROUND(I132*H132,2)</f>
        <v>0</v>
      </c>
      <c r="BL132" s="19" t="s">
        <v>275</v>
      </c>
      <c r="BM132" s="241" t="s">
        <v>573</v>
      </c>
    </row>
    <row r="133" s="2" customFormat="1" ht="16.5" customHeight="1">
      <c r="A133" s="41"/>
      <c r="B133" s="42"/>
      <c r="C133" s="230" t="s">
        <v>382</v>
      </c>
      <c r="D133" s="230" t="s">
        <v>166</v>
      </c>
      <c r="E133" s="231" t="s">
        <v>1219</v>
      </c>
      <c r="F133" s="232" t="s">
        <v>1220</v>
      </c>
      <c r="G133" s="233" t="s">
        <v>453</v>
      </c>
      <c r="H133" s="234">
        <v>1</v>
      </c>
      <c r="I133" s="235"/>
      <c r="J133" s="236">
        <f>ROUND(I133*H133,2)</f>
        <v>0</v>
      </c>
      <c r="K133" s="232" t="s">
        <v>35</v>
      </c>
      <c r="L133" s="47"/>
      <c r="M133" s="237" t="s">
        <v>35</v>
      </c>
      <c r="N133" s="238" t="s">
        <v>51</v>
      </c>
      <c r="O133" s="87"/>
      <c r="P133" s="239">
        <f>O133*H133</f>
        <v>0</v>
      </c>
      <c r="Q133" s="239">
        <v>0.0052399999999999999</v>
      </c>
      <c r="R133" s="239">
        <f>Q133*H133</f>
        <v>0.0052399999999999999</v>
      </c>
      <c r="S133" s="239">
        <v>0</v>
      </c>
      <c r="T133" s="240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41" t="s">
        <v>275</v>
      </c>
      <c r="AT133" s="241" t="s">
        <v>166</v>
      </c>
      <c r="AU133" s="241" t="s">
        <v>88</v>
      </c>
      <c r="AY133" s="19" t="s">
        <v>163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23</v>
      </c>
      <c r="BK133" s="242">
        <f>ROUND(I133*H133,2)</f>
        <v>0</v>
      </c>
      <c r="BL133" s="19" t="s">
        <v>275</v>
      </c>
      <c r="BM133" s="241" t="s">
        <v>589</v>
      </c>
    </row>
    <row r="134" s="2" customFormat="1" ht="16.5" customHeight="1">
      <c r="A134" s="41"/>
      <c r="B134" s="42"/>
      <c r="C134" s="230" t="s">
        <v>399</v>
      </c>
      <c r="D134" s="230" t="s">
        <v>166</v>
      </c>
      <c r="E134" s="231" t="s">
        <v>1221</v>
      </c>
      <c r="F134" s="232" t="s">
        <v>1222</v>
      </c>
      <c r="G134" s="233" t="s">
        <v>453</v>
      </c>
      <c r="H134" s="234">
        <v>1</v>
      </c>
      <c r="I134" s="235"/>
      <c r="J134" s="236">
        <f>ROUND(I134*H134,2)</f>
        <v>0</v>
      </c>
      <c r="K134" s="232" t="s">
        <v>35</v>
      </c>
      <c r="L134" s="47"/>
      <c r="M134" s="237" t="s">
        <v>35</v>
      </c>
      <c r="N134" s="238" t="s">
        <v>51</v>
      </c>
      <c r="O134" s="87"/>
      <c r="P134" s="239">
        <f>O134*H134</f>
        <v>0</v>
      </c>
      <c r="Q134" s="239">
        <v>0.0052399999999999999</v>
      </c>
      <c r="R134" s="239">
        <f>Q134*H134</f>
        <v>0.0052399999999999999</v>
      </c>
      <c r="S134" s="239">
        <v>0</v>
      </c>
      <c r="T134" s="240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41" t="s">
        <v>275</v>
      </c>
      <c r="AT134" s="241" t="s">
        <v>166</v>
      </c>
      <c r="AU134" s="241" t="s">
        <v>88</v>
      </c>
      <c r="AY134" s="19" t="s">
        <v>163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23</v>
      </c>
      <c r="BK134" s="242">
        <f>ROUND(I134*H134,2)</f>
        <v>0</v>
      </c>
      <c r="BL134" s="19" t="s">
        <v>275</v>
      </c>
      <c r="BM134" s="241" t="s">
        <v>601</v>
      </c>
    </row>
    <row r="135" s="12" customFormat="1" ht="22.8" customHeight="1">
      <c r="A135" s="12"/>
      <c r="B135" s="214"/>
      <c r="C135" s="215"/>
      <c r="D135" s="216" t="s">
        <v>79</v>
      </c>
      <c r="E135" s="228" t="s">
        <v>448</v>
      </c>
      <c r="F135" s="228" t="s">
        <v>449</v>
      </c>
      <c r="G135" s="215"/>
      <c r="H135" s="215"/>
      <c r="I135" s="218"/>
      <c r="J135" s="229">
        <f>BK135</f>
        <v>0</v>
      </c>
      <c r="K135" s="215"/>
      <c r="L135" s="220"/>
      <c r="M135" s="221"/>
      <c r="N135" s="222"/>
      <c r="O135" s="222"/>
      <c r="P135" s="223">
        <f>SUM(P136:P158)</f>
        <v>0</v>
      </c>
      <c r="Q135" s="222"/>
      <c r="R135" s="223">
        <f>SUM(R136:R158)</f>
        <v>0.32832000000000006</v>
      </c>
      <c r="S135" s="222"/>
      <c r="T135" s="224">
        <f>SUM(T136:T158)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5" t="s">
        <v>88</v>
      </c>
      <c r="AT135" s="226" t="s">
        <v>79</v>
      </c>
      <c r="AU135" s="226" t="s">
        <v>23</v>
      </c>
      <c r="AY135" s="225" t="s">
        <v>163</v>
      </c>
      <c r="BK135" s="227">
        <f>SUM(BK136:BK158)</f>
        <v>0</v>
      </c>
    </row>
    <row r="136" s="2" customFormat="1" ht="16.5" customHeight="1">
      <c r="A136" s="41"/>
      <c r="B136" s="42"/>
      <c r="C136" s="230" t="s">
        <v>403</v>
      </c>
      <c r="D136" s="230" t="s">
        <v>166</v>
      </c>
      <c r="E136" s="231" t="s">
        <v>1223</v>
      </c>
      <c r="F136" s="232" t="s">
        <v>1224</v>
      </c>
      <c r="G136" s="233" t="s">
        <v>179</v>
      </c>
      <c r="H136" s="234">
        <v>4</v>
      </c>
      <c r="I136" s="235"/>
      <c r="J136" s="236">
        <f>ROUND(I136*H136,2)</f>
        <v>0</v>
      </c>
      <c r="K136" s="232" t="s">
        <v>35</v>
      </c>
      <c r="L136" s="47"/>
      <c r="M136" s="237" t="s">
        <v>35</v>
      </c>
      <c r="N136" s="238" t="s">
        <v>51</v>
      </c>
      <c r="O136" s="87"/>
      <c r="P136" s="239">
        <f>O136*H136</f>
        <v>0</v>
      </c>
      <c r="Q136" s="239">
        <v>0.0082500000000000004</v>
      </c>
      <c r="R136" s="239">
        <f>Q136*H136</f>
        <v>0.033000000000000002</v>
      </c>
      <c r="S136" s="239">
        <v>0</v>
      </c>
      <c r="T136" s="240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41" t="s">
        <v>275</v>
      </c>
      <c r="AT136" s="241" t="s">
        <v>166</v>
      </c>
      <c r="AU136" s="241" t="s">
        <v>88</v>
      </c>
      <c r="AY136" s="19" t="s">
        <v>163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23</v>
      </c>
      <c r="BK136" s="242">
        <f>ROUND(I136*H136,2)</f>
        <v>0</v>
      </c>
      <c r="BL136" s="19" t="s">
        <v>275</v>
      </c>
      <c r="BM136" s="241" t="s">
        <v>614</v>
      </c>
    </row>
    <row r="137" s="2" customFormat="1" ht="16.5" customHeight="1">
      <c r="A137" s="41"/>
      <c r="B137" s="42"/>
      <c r="C137" s="276" t="s">
        <v>409</v>
      </c>
      <c r="D137" s="276" t="s">
        <v>195</v>
      </c>
      <c r="E137" s="277" t="s">
        <v>1225</v>
      </c>
      <c r="F137" s="278" t="s">
        <v>1226</v>
      </c>
      <c r="G137" s="279" t="s">
        <v>179</v>
      </c>
      <c r="H137" s="280">
        <v>3</v>
      </c>
      <c r="I137" s="281"/>
      <c r="J137" s="282">
        <f>ROUND(I137*H137,2)</f>
        <v>0</v>
      </c>
      <c r="K137" s="278" t="s">
        <v>35</v>
      </c>
      <c r="L137" s="283"/>
      <c r="M137" s="284" t="s">
        <v>35</v>
      </c>
      <c r="N137" s="285" t="s">
        <v>51</v>
      </c>
      <c r="O137" s="87"/>
      <c r="P137" s="239">
        <f>O137*H137</f>
        <v>0</v>
      </c>
      <c r="Q137" s="239">
        <v>0.014</v>
      </c>
      <c r="R137" s="239">
        <f>Q137*H137</f>
        <v>0.042000000000000003</v>
      </c>
      <c r="S137" s="239">
        <v>0</v>
      </c>
      <c r="T137" s="240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41" t="s">
        <v>363</v>
      </c>
      <c r="AT137" s="241" t="s">
        <v>195</v>
      </c>
      <c r="AU137" s="241" t="s">
        <v>88</v>
      </c>
      <c r="AY137" s="19" t="s">
        <v>163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23</v>
      </c>
      <c r="BK137" s="242">
        <f>ROUND(I137*H137,2)</f>
        <v>0</v>
      </c>
      <c r="BL137" s="19" t="s">
        <v>275</v>
      </c>
      <c r="BM137" s="241" t="s">
        <v>424</v>
      </c>
    </row>
    <row r="138" s="2" customFormat="1" ht="24" customHeight="1">
      <c r="A138" s="41"/>
      <c r="B138" s="42"/>
      <c r="C138" s="276" t="s">
        <v>414</v>
      </c>
      <c r="D138" s="276" t="s">
        <v>195</v>
      </c>
      <c r="E138" s="277" t="s">
        <v>1227</v>
      </c>
      <c r="F138" s="278" t="s">
        <v>1228</v>
      </c>
      <c r="G138" s="279" t="s">
        <v>179</v>
      </c>
      <c r="H138" s="280">
        <v>1</v>
      </c>
      <c r="I138" s="281"/>
      <c r="J138" s="282">
        <f>ROUND(I138*H138,2)</f>
        <v>0</v>
      </c>
      <c r="K138" s="278" t="s">
        <v>35</v>
      </c>
      <c r="L138" s="283"/>
      <c r="M138" s="284" t="s">
        <v>35</v>
      </c>
      <c r="N138" s="285" t="s">
        <v>51</v>
      </c>
      <c r="O138" s="87"/>
      <c r="P138" s="239">
        <f>O138*H138</f>
        <v>0</v>
      </c>
      <c r="Q138" s="239">
        <v>0.016</v>
      </c>
      <c r="R138" s="239">
        <f>Q138*H138</f>
        <v>0.016</v>
      </c>
      <c r="S138" s="239">
        <v>0</v>
      </c>
      <c r="T138" s="240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41" t="s">
        <v>363</v>
      </c>
      <c r="AT138" s="241" t="s">
        <v>195</v>
      </c>
      <c r="AU138" s="241" t="s">
        <v>88</v>
      </c>
      <c r="AY138" s="19" t="s">
        <v>163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23</v>
      </c>
      <c r="BK138" s="242">
        <f>ROUND(I138*H138,2)</f>
        <v>0</v>
      </c>
      <c r="BL138" s="19" t="s">
        <v>275</v>
      </c>
      <c r="BM138" s="241" t="s">
        <v>638</v>
      </c>
    </row>
    <row r="139" s="2" customFormat="1" ht="24" customHeight="1">
      <c r="A139" s="41"/>
      <c r="B139" s="42"/>
      <c r="C139" s="230" t="s">
        <v>419</v>
      </c>
      <c r="D139" s="230" t="s">
        <v>166</v>
      </c>
      <c r="E139" s="231" t="s">
        <v>1229</v>
      </c>
      <c r="F139" s="232" t="s">
        <v>1230</v>
      </c>
      <c r="G139" s="233" t="s">
        <v>453</v>
      </c>
      <c r="H139" s="234">
        <v>1</v>
      </c>
      <c r="I139" s="235"/>
      <c r="J139" s="236">
        <f>ROUND(I139*H139,2)</f>
        <v>0</v>
      </c>
      <c r="K139" s="232" t="s">
        <v>170</v>
      </c>
      <c r="L139" s="47"/>
      <c r="M139" s="237" t="s">
        <v>35</v>
      </c>
      <c r="N139" s="238" t="s">
        <v>51</v>
      </c>
      <c r="O139" s="87"/>
      <c r="P139" s="239">
        <f>O139*H139</f>
        <v>0</v>
      </c>
      <c r="Q139" s="239">
        <v>0.018079999999999999</v>
      </c>
      <c r="R139" s="239">
        <f>Q139*H139</f>
        <v>0.018079999999999999</v>
      </c>
      <c r="S139" s="239">
        <v>0</v>
      </c>
      <c r="T139" s="240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41" t="s">
        <v>275</v>
      </c>
      <c r="AT139" s="241" t="s">
        <v>166</v>
      </c>
      <c r="AU139" s="241" t="s">
        <v>88</v>
      </c>
      <c r="AY139" s="19" t="s">
        <v>163</v>
      </c>
      <c r="BE139" s="242">
        <f>IF(N139="základní",J139,0)</f>
        <v>0</v>
      </c>
      <c r="BF139" s="242">
        <f>IF(N139="snížená",J139,0)</f>
        <v>0</v>
      </c>
      <c r="BG139" s="242">
        <f>IF(N139="zákl. přenesená",J139,0)</f>
        <v>0</v>
      </c>
      <c r="BH139" s="242">
        <f>IF(N139="sníž. přenesená",J139,0)</f>
        <v>0</v>
      </c>
      <c r="BI139" s="242">
        <f>IF(N139="nulová",J139,0)</f>
        <v>0</v>
      </c>
      <c r="BJ139" s="19" t="s">
        <v>23</v>
      </c>
      <c r="BK139" s="242">
        <f>ROUND(I139*H139,2)</f>
        <v>0</v>
      </c>
      <c r="BL139" s="19" t="s">
        <v>275</v>
      </c>
      <c r="BM139" s="241" t="s">
        <v>647</v>
      </c>
    </row>
    <row r="140" s="2" customFormat="1" ht="24" customHeight="1">
      <c r="A140" s="41"/>
      <c r="B140" s="42"/>
      <c r="C140" s="230" t="s">
        <v>438</v>
      </c>
      <c r="D140" s="230" t="s">
        <v>166</v>
      </c>
      <c r="E140" s="231" t="s">
        <v>1231</v>
      </c>
      <c r="F140" s="232" t="s">
        <v>1232</v>
      </c>
      <c r="G140" s="233" t="s">
        <v>453</v>
      </c>
      <c r="H140" s="234">
        <v>2</v>
      </c>
      <c r="I140" s="235"/>
      <c r="J140" s="236">
        <f>ROUND(I140*H140,2)</f>
        <v>0</v>
      </c>
      <c r="K140" s="232" t="s">
        <v>35</v>
      </c>
      <c r="L140" s="47"/>
      <c r="M140" s="237" t="s">
        <v>35</v>
      </c>
      <c r="N140" s="238" t="s">
        <v>51</v>
      </c>
      <c r="O140" s="87"/>
      <c r="P140" s="239">
        <f>O140*H140</f>
        <v>0</v>
      </c>
      <c r="Q140" s="239">
        <v>0.018079999999999999</v>
      </c>
      <c r="R140" s="239">
        <f>Q140*H140</f>
        <v>0.036159999999999998</v>
      </c>
      <c r="S140" s="239">
        <v>0</v>
      </c>
      <c r="T140" s="240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41" t="s">
        <v>275</v>
      </c>
      <c r="AT140" s="241" t="s">
        <v>166</v>
      </c>
      <c r="AU140" s="241" t="s">
        <v>88</v>
      </c>
      <c r="AY140" s="19" t="s">
        <v>163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23</v>
      </c>
      <c r="BK140" s="242">
        <f>ROUND(I140*H140,2)</f>
        <v>0</v>
      </c>
      <c r="BL140" s="19" t="s">
        <v>275</v>
      </c>
      <c r="BM140" s="241" t="s">
        <v>663</v>
      </c>
    </row>
    <row r="141" s="2" customFormat="1" ht="24" customHeight="1">
      <c r="A141" s="41"/>
      <c r="B141" s="42"/>
      <c r="C141" s="230" t="s">
        <v>164</v>
      </c>
      <c r="D141" s="230" t="s">
        <v>166</v>
      </c>
      <c r="E141" s="231" t="s">
        <v>1233</v>
      </c>
      <c r="F141" s="232" t="s">
        <v>1234</v>
      </c>
      <c r="G141" s="233" t="s">
        <v>179</v>
      </c>
      <c r="H141" s="234">
        <v>3</v>
      </c>
      <c r="I141" s="235"/>
      <c r="J141" s="236">
        <f>ROUND(I141*H141,2)</f>
        <v>0</v>
      </c>
      <c r="K141" s="232" t="s">
        <v>170</v>
      </c>
      <c r="L141" s="47"/>
      <c r="M141" s="237" t="s">
        <v>35</v>
      </c>
      <c r="N141" s="238" t="s">
        <v>51</v>
      </c>
      <c r="O141" s="87"/>
      <c r="P141" s="239">
        <f>O141*H141</f>
        <v>0</v>
      </c>
      <c r="Q141" s="239">
        <v>8.0000000000000007E-05</v>
      </c>
      <c r="R141" s="239">
        <f>Q141*H141</f>
        <v>0.00024000000000000003</v>
      </c>
      <c r="S141" s="239">
        <v>0</v>
      </c>
      <c r="T141" s="240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41" t="s">
        <v>275</v>
      </c>
      <c r="AT141" s="241" t="s">
        <v>166</v>
      </c>
      <c r="AU141" s="241" t="s">
        <v>88</v>
      </c>
      <c r="AY141" s="19" t="s">
        <v>163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23</v>
      </c>
      <c r="BK141" s="242">
        <f>ROUND(I141*H141,2)</f>
        <v>0</v>
      </c>
      <c r="BL141" s="19" t="s">
        <v>275</v>
      </c>
      <c r="BM141" s="241" t="s">
        <v>672</v>
      </c>
    </row>
    <row r="142" s="2" customFormat="1" ht="24" customHeight="1">
      <c r="A142" s="41"/>
      <c r="B142" s="42"/>
      <c r="C142" s="230" t="s">
        <v>450</v>
      </c>
      <c r="D142" s="230" t="s">
        <v>166</v>
      </c>
      <c r="E142" s="231" t="s">
        <v>1235</v>
      </c>
      <c r="F142" s="232" t="s">
        <v>1236</v>
      </c>
      <c r="G142" s="233" t="s">
        <v>453</v>
      </c>
      <c r="H142" s="234">
        <v>6</v>
      </c>
      <c r="I142" s="235"/>
      <c r="J142" s="236">
        <f>ROUND(I142*H142,2)</f>
        <v>0</v>
      </c>
      <c r="K142" s="232" t="s">
        <v>170</v>
      </c>
      <c r="L142" s="47"/>
      <c r="M142" s="237" t="s">
        <v>35</v>
      </c>
      <c r="N142" s="238" t="s">
        <v>51</v>
      </c>
      <c r="O142" s="87"/>
      <c r="P142" s="239">
        <f>O142*H142</f>
        <v>0</v>
      </c>
      <c r="Q142" s="239">
        <v>0.0018500000000000001</v>
      </c>
      <c r="R142" s="239">
        <f>Q142*H142</f>
        <v>0.011100000000000001</v>
      </c>
      <c r="S142" s="239">
        <v>0</v>
      </c>
      <c r="T142" s="24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41" t="s">
        <v>275</v>
      </c>
      <c r="AT142" s="241" t="s">
        <v>166</v>
      </c>
      <c r="AU142" s="241" t="s">
        <v>88</v>
      </c>
      <c r="AY142" s="19" t="s">
        <v>163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23</v>
      </c>
      <c r="BK142" s="242">
        <f>ROUND(I142*H142,2)</f>
        <v>0</v>
      </c>
      <c r="BL142" s="19" t="s">
        <v>275</v>
      </c>
      <c r="BM142" s="241" t="s">
        <v>681</v>
      </c>
    </row>
    <row r="143" s="2" customFormat="1" ht="16.5" customHeight="1">
      <c r="A143" s="41"/>
      <c r="B143" s="42"/>
      <c r="C143" s="276" t="s">
        <v>455</v>
      </c>
      <c r="D143" s="276" t="s">
        <v>195</v>
      </c>
      <c r="E143" s="277" t="s">
        <v>1237</v>
      </c>
      <c r="F143" s="278" t="s">
        <v>1238</v>
      </c>
      <c r="G143" s="279" t="s">
        <v>179</v>
      </c>
      <c r="H143" s="280">
        <v>5</v>
      </c>
      <c r="I143" s="281"/>
      <c r="J143" s="282">
        <f>ROUND(I143*H143,2)</f>
        <v>0</v>
      </c>
      <c r="K143" s="278" t="s">
        <v>35</v>
      </c>
      <c r="L143" s="283"/>
      <c r="M143" s="284" t="s">
        <v>35</v>
      </c>
      <c r="N143" s="285" t="s">
        <v>51</v>
      </c>
      <c r="O143" s="87"/>
      <c r="P143" s="239">
        <f>O143*H143</f>
        <v>0</v>
      </c>
      <c r="Q143" s="239">
        <v>0.0135</v>
      </c>
      <c r="R143" s="239">
        <f>Q143*H143</f>
        <v>0.067500000000000004</v>
      </c>
      <c r="S143" s="239">
        <v>0</v>
      </c>
      <c r="T143" s="240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41" t="s">
        <v>363</v>
      </c>
      <c r="AT143" s="241" t="s">
        <v>195</v>
      </c>
      <c r="AU143" s="241" t="s">
        <v>88</v>
      </c>
      <c r="AY143" s="19" t="s">
        <v>163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23</v>
      </c>
      <c r="BK143" s="242">
        <f>ROUND(I143*H143,2)</f>
        <v>0</v>
      </c>
      <c r="BL143" s="19" t="s">
        <v>275</v>
      </c>
      <c r="BM143" s="241" t="s">
        <v>690</v>
      </c>
    </row>
    <row r="144" s="2" customFormat="1" ht="24" customHeight="1">
      <c r="A144" s="41"/>
      <c r="B144" s="42"/>
      <c r="C144" s="276" t="s">
        <v>459</v>
      </c>
      <c r="D144" s="276" t="s">
        <v>195</v>
      </c>
      <c r="E144" s="277" t="s">
        <v>1239</v>
      </c>
      <c r="F144" s="278" t="s">
        <v>1240</v>
      </c>
      <c r="G144" s="279" t="s">
        <v>179</v>
      </c>
      <c r="H144" s="280">
        <v>1</v>
      </c>
      <c r="I144" s="281"/>
      <c r="J144" s="282">
        <f>ROUND(I144*H144,2)</f>
        <v>0</v>
      </c>
      <c r="K144" s="278" t="s">
        <v>170</v>
      </c>
      <c r="L144" s="283"/>
      <c r="M144" s="284" t="s">
        <v>35</v>
      </c>
      <c r="N144" s="285" t="s">
        <v>51</v>
      </c>
      <c r="O144" s="87"/>
      <c r="P144" s="239">
        <f>O144*H144</f>
        <v>0</v>
      </c>
      <c r="Q144" s="239">
        <v>0.012999999999999999</v>
      </c>
      <c r="R144" s="239">
        <f>Q144*H144</f>
        <v>0.012999999999999999</v>
      </c>
      <c r="S144" s="239">
        <v>0</v>
      </c>
      <c r="T144" s="240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41" t="s">
        <v>363</v>
      </c>
      <c r="AT144" s="241" t="s">
        <v>195</v>
      </c>
      <c r="AU144" s="241" t="s">
        <v>88</v>
      </c>
      <c r="AY144" s="19" t="s">
        <v>163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23</v>
      </c>
      <c r="BK144" s="242">
        <f>ROUND(I144*H144,2)</f>
        <v>0</v>
      </c>
      <c r="BL144" s="19" t="s">
        <v>275</v>
      </c>
      <c r="BM144" s="241" t="s">
        <v>698</v>
      </c>
    </row>
    <row r="145" s="2" customFormat="1" ht="16.5" customHeight="1">
      <c r="A145" s="41"/>
      <c r="B145" s="42"/>
      <c r="C145" s="276" t="s">
        <v>463</v>
      </c>
      <c r="D145" s="276" t="s">
        <v>195</v>
      </c>
      <c r="E145" s="277" t="s">
        <v>1241</v>
      </c>
      <c r="F145" s="278" t="s">
        <v>1242</v>
      </c>
      <c r="G145" s="279" t="s">
        <v>179</v>
      </c>
      <c r="H145" s="280">
        <v>1</v>
      </c>
      <c r="I145" s="281"/>
      <c r="J145" s="282">
        <f>ROUND(I145*H145,2)</f>
        <v>0</v>
      </c>
      <c r="K145" s="278" t="s">
        <v>170</v>
      </c>
      <c r="L145" s="283"/>
      <c r="M145" s="284" t="s">
        <v>35</v>
      </c>
      <c r="N145" s="285" t="s">
        <v>51</v>
      </c>
      <c r="O145" s="87"/>
      <c r="P145" s="239">
        <f>O145*H145</f>
        <v>0</v>
      </c>
      <c r="Q145" s="239">
        <v>0.014</v>
      </c>
      <c r="R145" s="239">
        <f>Q145*H145</f>
        <v>0.014</v>
      </c>
      <c r="S145" s="239">
        <v>0</v>
      </c>
      <c r="T145" s="240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41" t="s">
        <v>363</v>
      </c>
      <c r="AT145" s="241" t="s">
        <v>195</v>
      </c>
      <c r="AU145" s="241" t="s">
        <v>88</v>
      </c>
      <c r="AY145" s="19" t="s">
        <v>163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23</v>
      </c>
      <c r="BK145" s="242">
        <f>ROUND(I145*H145,2)</f>
        <v>0</v>
      </c>
      <c r="BL145" s="19" t="s">
        <v>275</v>
      </c>
      <c r="BM145" s="241" t="s">
        <v>711</v>
      </c>
    </row>
    <row r="146" s="2" customFormat="1" ht="16.5" customHeight="1">
      <c r="A146" s="41"/>
      <c r="B146" s="42"/>
      <c r="C146" s="276" t="s">
        <v>467</v>
      </c>
      <c r="D146" s="276" t="s">
        <v>195</v>
      </c>
      <c r="E146" s="277" t="s">
        <v>1243</v>
      </c>
      <c r="F146" s="278" t="s">
        <v>1244</v>
      </c>
      <c r="G146" s="279" t="s">
        <v>179</v>
      </c>
      <c r="H146" s="280">
        <v>3</v>
      </c>
      <c r="I146" s="281"/>
      <c r="J146" s="282">
        <f>ROUND(I146*H146,2)</f>
        <v>0</v>
      </c>
      <c r="K146" s="278" t="s">
        <v>35</v>
      </c>
      <c r="L146" s="283"/>
      <c r="M146" s="284" t="s">
        <v>35</v>
      </c>
      <c r="N146" s="285" t="s">
        <v>51</v>
      </c>
      <c r="O146" s="87"/>
      <c r="P146" s="239">
        <f>O146*H146</f>
        <v>0</v>
      </c>
      <c r="Q146" s="239">
        <v>0.0040000000000000001</v>
      </c>
      <c r="R146" s="239">
        <f>Q146*H146</f>
        <v>0.012</v>
      </c>
      <c r="S146" s="239">
        <v>0</v>
      </c>
      <c r="T146" s="240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41" t="s">
        <v>363</v>
      </c>
      <c r="AT146" s="241" t="s">
        <v>195</v>
      </c>
      <c r="AU146" s="241" t="s">
        <v>88</v>
      </c>
      <c r="AY146" s="19" t="s">
        <v>163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23</v>
      </c>
      <c r="BK146" s="242">
        <f>ROUND(I146*H146,2)</f>
        <v>0</v>
      </c>
      <c r="BL146" s="19" t="s">
        <v>275</v>
      </c>
      <c r="BM146" s="241" t="s">
        <v>723</v>
      </c>
    </row>
    <row r="147" s="2" customFormat="1" ht="16.5" customHeight="1">
      <c r="A147" s="41"/>
      <c r="B147" s="42"/>
      <c r="C147" s="276" t="s">
        <v>471</v>
      </c>
      <c r="D147" s="276" t="s">
        <v>195</v>
      </c>
      <c r="E147" s="277" t="s">
        <v>1245</v>
      </c>
      <c r="F147" s="278" t="s">
        <v>1246</v>
      </c>
      <c r="G147" s="279" t="s">
        <v>179</v>
      </c>
      <c r="H147" s="280">
        <v>1</v>
      </c>
      <c r="I147" s="281"/>
      <c r="J147" s="282">
        <f>ROUND(I147*H147,2)</f>
        <v>0</v>
      </c>
      <c r="K147" s="278" t="s">
        <v>170</v>
      </c>
      <c r="L147" s="283"/>
      <c r="M147" s="284" t="s">
        <v>35</v>
      </c>
      <c r="N147" s="285" t="s">
        <v>51</v>
      </c>
      <c r="O147" s="87"/>
      <c r="P147" s="239">
        <f>O147*H147</f>
        <v>0</v>
      </c>
      <c r="Q147" s="239">
        <v>0.0030000000000000001</v>
      </c>
      <c r="R147" s="239">
        <f>Q147*H147</f>
        <v>0.0030000000000000001</v>
      </c>
      <c r="S147" s="239">
        <v>0</v>
      </c>
      <c r="T147" s="240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41" t="s">
        <v>363</v>
      </c>
      <c r="AT147" s="241" t="s">
        <v>195</v>
      </c>
      <c r="AU147" s="241" t="s">
        <v>88</v>
      </c>
      <c r="AY147" s="19" t="s">
        <v>163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23</v>
      </c>
      <c r="BK147" s="242">
        <f>ROUND(I147*H147,2)</f>
        <v>0</v>
      </c>
      <c r="BL147" s="19" t="s">
        <v>275</v>
      </c>
      <c r="BM147" s="241" t="s">
        <v>273</v>
      </c>
    </row>
    <row r="148" s="2" customFormat="1" ht="16.5" customHeight="1">
      <c r="A148" s="41"/>
      <c r="B148" s="42"/>
      <c r="C148" s="230" t="s">
        <v>474</v>
      </c>
      <c r="D148" s="230" t="s">
        <v>166</v>
      </c>
      <c r="E148" s="231" t="s">
        <v>1247</v>
      </c>
      <c r="F148" s="232" t="s">
        <v>1248</v>
      </c>
      <c r="G148" s="233" t="s">
        <v>453</v>
      </c>
      <c r="H148" s="234">
        <v>1</v>
      </c>
      <c r="I148" s="235"/>
      <c r="J148" s="236">
        <f>ROUND(I148*H148,2)</f>
        <v>0</v>
      </c>
      <c r="K148" s="232" t="s">
        <v>170</v>
      </c>
      <c r="L148" s="47"/>
      <c r="M148" s="237" t="s">
        <v>35</v>
      </c>
      <c r="N148" s="238" t="s">
        <v>51</v>
      </c>
      <c r="O148" s="87"/>
      <c r="P148" s="239">
        <f>O148*H148</f>
        <v>0</v>
      </c>
      <c r="Q148" s="239">
        <v>0.00031</v>
      </c>
      <c r="R148" s="239">
        <f>Q148*H148</f>
        <v>0.00031</v>
      </c>
      <c r="S148" s="239">
        <v>0</v>
      </c>
      <c r="T148" s="240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41" t="s">
        <v>275</v>
      </c>
      <c r="AT148" s="241" t="s">
        <v>166</v>
      </c>
      <c r="AU148" s="241" t="s">
        <v>88</v>
      </c>
      <c r="AY148" s="19" t="s">
        <v>163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23</v>
      </c>
      <c r="BK148" s="242">
        <f>ROUND(I148*H148,2)</f>
        <v>0</v>
      </c>
      <c r="BL148" s="19" t="s">
        <v>275</v>
      </c>
      <c r="BM148" s="241" t="s">
        <v>292</v>
      </c>
    </row>
    <row r="149" s="2" customFormat="1" ht="16.5" customHeight="1">
      <c r="A149" s="41"/>
      <c r="B149" s="42"/>
      <c r="C149" s="276" t="s">
        <v>477</v>
      </c>
      <c r="D149" s="276" t="s">
        <v>195</v>
      </c>
      <c r="E149" s="277" t="s">
        <v>1249</v>
      </c>
      <c r="F149" s="278" t="s">
        <v>1250</v>
      </c>
      <c r="G149" s="279" t="s">
        <v>179</v>
      </c>
      <c r="H149" s="280">
        <v>1</v>
      </c>
      <c r="I149" s="281"/>
      <c r="J149" s="282">
        <f>ROUND(I149*H149,2)</f>
        <v>0</v>
      </c>
      <c r="K149" s="278" t="s">
        <v>170</v>
      </c>
      <c r="L149" s="283"/>
      <c r="M149" s="284" t="s">
        <v>35</v>
      </c>
      <c r="N149" s="285" t="s">
        <v>51</v>
      </c>
      <c r="O149" s="87"/>
      <c r="P149" s="239">
        <f>O149*H149</f>
        <v>0</v>
      </c>
      <c r="Q149" s="239">
        <v>0.0080000000000000002</v>
      </c>
      <c r="R149" s="239">
        <f>Q149*H149</f>
        <v>0.0080000000000000002</v>
      </c>
      <c r="S149" s="239">
        <v>0</v>
      </c>
      <c r="T149" s="240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41" t="s">
        <v>363</v>
      </c>
      <c r="AT149" s="241" t="s">
        <v>195</v>
      </c>
      <c r="AU149" s="241" t="s">
        <v>88</v>
      </c>
      <c r="AY149" s="19" t="s">
        <v>163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23</v>
      </c>
      <c r="BK149" s="242">
        <f>ROUND(I149*H149,2)</f>
        <v>0</v>
      </c>
      <c r="BL149" s="19" t="s">
        <v>275</v>
      </c>
      <c r="BM149" s="241" t="s">
        <v>757</v>
      </c>
    </row>
    <row r="150" s="2" customFormat="1" ht="24" customHeight="1">
      <c r="A150" s="41"/>
      <c r="B150" s="42"/>
      <c r="C150" s="230" t="s">
        <v>480</v>
      </c>
      <c r="D150" s="230" t="s">
        <v>166</v>
      </c>
      <c r="E150" s="231" t="s">
        <v>1251</v>
      </c>
      <c r="F150" s="232" t="s">
        <v>1252</v>
      </c>
      <c r="G150" s="233" t="s">
        <v>453</v>
      </c>
      <c r="H150" s="234">
        <v>4</v>
      </c>
      <c r="I150" s="235"/>
      <c r="J150" s="236">
        <f>ROUND(I150*H150,2)</f>
        <v>0</v>
      </c>
      <c r="K150" s="232" t="s">
        <v>170</v>
      </c>
      <c r="L150" s="47"/>
      <c r="M150" s="237" t="s">
        <v>35</v>
      </c>
      <c r="N150" s="238" t="s">
        <v>51</v>
      </c>
      <c r="O150" s="87"/>
      <c r="P150" s="239">
        <f>O150*H150</f>
        <v>0</v>
      </c>
      <c r="Q150" s="239">
        <v>0.00051999999999999995</v>
      </c>
      <c r="R150" s="239">
        <f>Q150*H150</f>
        <v>0.0020799999999999998</v>
      </c>
      <c r="S150" s="239">
        <v>0</v>
      </c>
      <c r="T150" s="240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41" t="s">
        <v>275</v>
      </c>
      <c r="AT150" s="241" t="s">
        <v>166</v>
      </c>
      <c r="AU150" s="241" t="s">
        <v>88</v>
      </c>
      <c r="AY150" s="19" t="s">
        <v>163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9" t="s">
        <v>23</v>
      </c>
      <c r="BK150" s="242">
        <f>ROUND(I150*H150,2)</f>
        <v>0</v>
      </c>
      <c r="BL150" s="19" t="s">
        <v>275</v>
      </c>
      <c r="BM150" s="241" t="s">
        <v>768</v>
      </c>
    </row>
    <row r="151" s="2" customFormat="1" ht="24" customHeight="1">
      <c r="A151" s="41"/>
      <c r="B151" s="42"/>
      <c r="C151" s="230" t="s">
        <v>486</v>
      </c>
      <c r="D151" s="230" t="s">
        <v>166</v>
      </c>
      <c r="E151" s="231" t="s">
        <v>1253</v>
      </c>
      <c r="F151" s="232" t="s">
        <v>1254</v>
      </c>
      <c r="G151" s="233" t="s">
        <v>453</v>
      </c>
      <c r="H151" s="234">
        <v>2</v>
      </c>
      <c r="I151" s="235"/>
      <c r="J151" s="236">
        <f>ROUND(I151*H151,2)</f>
        <v>0</v>
      </c>
      <c r="K151" s="232" t="s">
        <v>170</v>
      </c>
      <c r="L151" s="47"/>
      <c r="M151" s="237" t="s">
        <v>35</v>
      </c>
      <c r="N151" s="238" t="s">
        <v>51</v>
      </c>
      <c r="O151" s="87"/>
      <c r="P151" s="239">
        <f>O151*H151</f>
        <v>0</v>
      </c>
      <c r="Q151" s="239">
        <v>0.0098300000000000002</v>
      </c>
      <c r="R151" s="239">
        <f>Q151*H151</f>
        <v>0.01966</v>
      </c>
      <c r="S151" s="239">
        <v>0</v>
      </c>
      <c r="T151" s="240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41" t="s">
        <v>275</v>
      </c>
      <c r="AT151" s="241" t="s">
        <v>166</v>
      </c>
      <c r="AU151" s="241" t="s">
        <v>88</v>
      </c>
      <c r="AY151" s="19" t="s">
        <v>163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23</v>
      </c>
      <c r="BK151" s="242">
        <f>ROUND(I151*H151,2)</f>
        <v>0</v>
      </c>
      <c r="BL151" s="19" t="s">
        <v>275</v>
      </c>
      <c r="BM151" s="241" t="s">
        <v>779</v>
      </c>
    </row>
    <row r="152" s="2" customFormat="1" ht="16.5" customHeight="1">
      <c r="A152" s="41"/>
      <c r="B152" s="42"/>
      <c r="C152" s="230" t="s">
        <v>493</v>
      </c>
      <c r="D152" s="230" t="s">
        <v>166</v>
      </c>
      <c r="E152" s="231" t="s">
        <v>1255</v>
      </c>
      <c r="F152" s="232" t="s">
        <v>1256</v>
      </c>
      <c r="G152" s="233" t="s">
        <v>453</v>
      </c>
      <c r="H152" s="234">
        <v>1</v>
      </c>
      <c r="I152" s="235"/>
      <c r="J152" s="236">
        <f>ROUND(I152*H152,2)</f>
        <v>0</v>
      </c>
      <c r="K152" s="232" t="s">
        <v>170</v>
      </c>
      <c r="L152" s="47"/>
      <c r="M152" s="237" t="s">
        <v>35</v>
      </c>
      <c r="N152" s="238" t="s">
        <v>51</v>
      </c>
      <c r="O152" s="87"/>
      <c r="P152" s="239">
        <f>O152*H152</f>
        <v>0</v>
      </c>
      <c r="Q152" s="239">
        <v>0.00059000000000000003</v>
      </c>
      <c r="R152" s="239">
        <f>Q152*H152</f>
        <v>0.00059000000000000003</v>
      </c>
      <c r="S152" s="239">
        <v>0</v>
      </c>
      <c r="T152" s="240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41" t="s">
        <v>275</v>
      </c>
      <c r="AT152" s="241" t="s">
        <v>166</v>
      </c>
      <c r="AU152" s="241" t="s">
        <v>88</v>
      </c>
      <c r="AY152" s="19" t="s">
        <v>163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23</v>
      </c>
      <c r="BK152" s="242">
        <f>ROUND(I152*H152,2)</f>
        <v>0</v>
      </c>
      <c r="BL152" s="19" t="s">
        <v>275</v>
      </c>
      <c r="BM152" s="241" t="s">
        <v>787</v>
      </c>
    </row>
    <row r="153" s="2" customFormat="1" ht="16.5" customHeight="1">
      <c r="A153" s="41"/>
      <c r="B153" s="42"/>
      <c r="C153" s="230" t="s">
        <v>499</v>
      </c>
      <c r="D153" s="230" t="s">
        <v>166</v>
      </c>
      <c r="E153" s="231" t="s">
        <v>1257</v>
      </c>
      <c r="F153" s="232" t="s">
        <v>1258</v>
      </c>
      <c r="G153" s="233" t="s">
        <v>453</v>
      </c>
      <c r="H153" s="234">
        <v>2</v>
      </c>
      <c r="I153" s="235"/>
      <c r="J153" s="236">
        <f>ROUND(I153*H153,2)</f>
        <v>0</v>
      </c>
      <c r="K153" s="232" t="s">
        <v>170</v>
      </c>
      <c r="L153" s="47"/>
      <c r="M153" s="237" t="s">
        <v>35</v>
      </c>
      <c r="N153" s="238" t="s">
        <v>51</v>
      </c>
      <c r="O153" s="87"/>
      <c r="P153" s="239">
        <f>O153*H153</f>
        <v>0</v>
      </c>
      <c r="Q153" s="239">
        <v>0.00189</v>
      </c>
      <c r="R153" s="239">
        <f>Q153*H153</f>
        <v>0.0037799999999999999</v>
      </c>
      <c r="S153" s="239">
        <v>0</v>
      </c>
      <c r="T153" s="240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41" t="s">
        <v>275</v>
      </c>
      <c r="AT153" s="241" t="s">
        <v>166</v>
      </c>
      <c r="AU153" s="241" t="s">
        <v>88</v>
      </c>
      <c r="AY153" s="19" t="s">
        <v>163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23</v>
      </c>
      <c r="BK153" s="242">
        <f>ROUND(I153*H153,2)</f>
        <v>0</v>
      </c>
      <c r="BL153" s="19" t="s">
        <v>275</v>
      </c>
      <c r="BM153" s="241" t="s">
        <v>797</v>
      </c>
    </row>
    <row r="154" s="2" customFormat="1" ht="24" customHeight="1">
      <c r="A154" s="41"/>
      <c r="B154" s="42"/>
      <c r="C154" s="230" t="s">
        <v>503</v>
      </c>
      <c r="D154" s="230" t="s">
        <v>166</v>
      </c>
      <c r="E154" s="231" t="s">
        <v>1259</v>
      </c>
      <c r="F154" s="232" t="s">
        <v>1260</v>
      </c>
      <c r="G154" s="233" t="s">
        <v>453</v>
      </c>
      <c r="H154" s="234">
        <v>7</v>
      </c>
      <c r="I154" s="235"/>
      <c r="J154" s="236">
        <f>ROUND(I154*H154,2)</f>
        <v>0</v>
      </c>
      <c r="K154" s="232" t="s">
        <v>170</v>
      </c>
      <c r="L154" s="47"/>
      <c r="M154" s="237" t="s">
        <v>35</v>
      </c>
      <c r="N154" s="238" t="s">
        <v>51</v>
      </c>
      <c r="O154" s="87"/>
      <c r="P154" s="239">
        <f>O154*H154</f>
        <v>0</v>
      </c>
      <c r="Q154" s="239">
        <v>0.0019599999999999999</v>
      </c>
      <c r="R154" s="239">
        <f>Q154*H154</f>
        <v>0.01372</v>
      </c>
      <c r="S154" s="239">
        <v>0</v>
      </c>
      <c r="T154" s="240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41" t="s">
        <v>275</v>
      </c>
      <c r="AT154" s="241" t="s">
        <v>166</v>
      </c>
      <c r="AU154" s="241" t="s">
        <v>88</v>
      </c>
      <c r="AY154" s="19" t="s">
        <v>163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23</v>
      </c>
      <c r="BK154" s="242">
        <f>ROUND(I154*H154,2)</f>
        <v>0</v>
      </c>
      <c r="BL154" s="19" t="s">
        <v>275</v>
      </c>
      <c r="BM154" s="241" t="s">
        <v>806</v>
      </c>
    </row>
    <row r="155" s="2" customFormat="1" ht="24" customHeight="1">
      <c r="A155" s="41"/>
      <c r="B155" s="42"/>
      <c r="C155" s="230" t="s">
        <v>510</v>
      </c>
      <c r="D155" s="230" t="s">
        <v>166</v>
      </c>
      <c r="E155" s="231" t="s">
        <v>1261</v>
      </c>
      <c r="F155" s="232" t="s">
        <v>1262</v>
      </c>
      <c r="G155" s="233" t="s">
        <v>453</v>
      </c>
      <c r="H155" s="234">
        <v>1</v>
      </c>
      <c r="I155" s="235"/>
      <c r="J155" s="236">
        <f>ROUND(I155*H155,2)</f>
        <v>0</v>
      </c>
      <c r="K155" s="232" t="s">
        <v>35</v>
      </c>
      <c r="L155" s="47"/>
      <c r="M155" s="237" t="s">
        <v>35</v>
      </c>
      <c r="N155" s="238" t="s">
        <v>51</v>
      </c>
      <c r="O155" s="87"/>
      <c r="P155" s="239">
        <f>O155*H155</f>
        <v>0</v>
      </c>
      <c r="Q155" s="239">
        <v>0.0018</v>
      </c>
      <c r="R155" s="239">
        <f>Q155*H155</f>
        <v>0.0018</v>
      </c>
      <c r="S155" s="239">
        <v>0</v>
      </c>
      <c r="T155" s="240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1" t="s">
        <v>275</v>
      </c>
      <c r="AT155" s="241" t="s">
        <v>166</v>
      </c>
      <c r="AU155" s="241" t="s">
        <v>88</v>
      </c>
      <c r="AY155" s="19" t="s">
        <v>163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23</v>
      </c>
      <c r="BK155" s="242">
        <f>ROUND(I155*H155,2)</f>
        <v>0</v>
      </c>
      <c r="BL155" s="19" t="s">
        <v>275</v>
      </c>
      <c r="BM155" s="241" t="s">
        <v>815</v>
      </c>
    </row>
    <row r="156" s="2" customFormat="1" ht="16.5" customHeight="1">
      <c r="A156" s="41"/>
      <c r="B156" s="42"/>
      <c r="C156" s="230" t="s">
        <v>514</v>
      </c>
      <c r="D156" s="230" t="s">
        <v>166</v>
      </c>
      <c r="E156" s="231" t="s">
        <v>1263</v>
      </c>
      <c r="F156" s="232" t="s">
        <v>1264</v>
      </c>
      <c r="G156" s="233" t="s">
        <v>453</v>
      </c>
      <c r="H156" s="234">
        <v>5</v>
      </c>
      <c r="I156" s="235"/>
      <c r="J156" s="236">
        <f>ROUND(I156*H156,2)</f>
        <v>0</v>
      </c>
      <c r="K156" s="232" t="s">
        <v>170</v>
      </c>
      <c r="L156" s="47"/>
      <c r="M156" s="237" t="s">
        <v>35</v>
      </c>
      <c r="N156" s="238" t="s">
        <v>51</v>
      </c>
      <c r="O156" s="87"/>
      <c r="P156" s="239">
        <f>O156*H156</f>
        <v>0</v>
      </c>
      <c r="Q156" s="239">
        <v>0.0018400000000000001</v>
      </c>
      <c r="R156" s="239">
        <f>Q156*H156</f>
        <v>0.0091999999999999998</v>
      </c>
      <c r="S156" s="239">
        <v>0</v>
      </c>
      <c r="T156" s="240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41" t="s">
        <v>275</v>
      </c>
      <c r="AT156" s="241" t="s">
        <v>166</v>
      </c>
      <c r="AU156" s="241" t="s">
        <v>88</v>
      </c>
      <c r="AY156" s="19" t="s">
        <v>163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23</v>
      </c>
      <c r="BK156" s="242">
        <f>ROUND(I156*H156,2)</f>
        <v>0</v>
      </c>
      <c r="BL156" s="19" t="s">
        <v>275</v>
      </c>
      <c r="BM156" s="241" t="s">
        <v>823</v>
      </c>
    </row>
    <row r="157" s="2" customFormat="1" ht="16.5" customHeight="1">
      <c r="A157" s="41"/>
      <c r="B157" s="42"/>
      <c r="C157" s="230" t="s">
        <v>520</v>
      </c>
      <c r="D157" s="230" t="s">
        <v>166</v>
      </c>
      <c r="E157" s="231" t="s">
        <v>1265</v>
      </c>
      <c r="F157" s="232" t="s">
        <v>1266</v>
      </c>
      <c r="G157" s="233" t="s">
        <v>179</v>
      </c>
      <c r="H157" s="234">
        <v>10</v>
      </c>
      <c r="I157" s="235"/>
      <c r="J157" s="236">
        <f>ROUND(I157*H157,2)</f>
        <v>0</v>
      </c>
      <c r="K157" s="232" t="s">
        <v>170</v>
      </c>
      <c r="L157" s="47"/>
      <c r="M157" s="237" t="s">
        <v>35</v>
      </c>
      <c r="N157" s="238" t="s">
        <v>51</v>
      </c>
      <c r="O157" s="87"/>
      <c r="P157" s="239">
        <f>O157*H157</f>
        <v>0</v>
      </c>
      <c r="Q157" s="239">
        <v>0.00031</v>
      </c>
      <c r="R157" s="239">
        <f>Q157*H157</f>
        <v>0.0030999999999999999</v>
      </c>
      <c r="S157" s="239">
        <v>0</v>
      </c>
      <c r="T157" s="240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41" t="s">
        <v>275</v>
      </c>
      <c r="AT157" s="241" t="s">
        <v>166</v>
      </c>
      <c r="AU157" s="241" t="s">
        <v>88</v>
      </c>
      <c r="AY157" s="19" t="s">
        <v>163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9" t="s">
        <v>23</v>
      </c>
      <c r="BK157" s="242">
        <f>ROUND(I157*H157,2)</f>
        <v>0</v>
      </c>
      <c r="BL157" s="19" t="s">
        <v>275</v>
      </c>
      <c r="BM157" s="241" t="s">
        <v>833</v>
      </c>
    </row>
    <row r="158" s="2" customFormat="1" ht="48" customHeight="1">
      <c r="A158" s="41"/>
      <c r="B158" s="42"/>
      <c r="C158" s="230" t="s">
        <v>524</v>
      </c>
      <c r="D158" s="230" t="s">
        <v>166</v>
      </c>
      <c r="E158" s="231" t="s">
        <v>481</v>
      </c>
      <c r="F158" s="232" t="s">
        <v>482</v>
      </c>
      <c r="G158" s="233" t="s">
        <v>186</v>
      </c>
      <c r="H158" s="234">
        <v>0.32800000000000001</v>
      </c>
      <c r="I158" s="235"/>
      <c r="J158" s="236">
        <f>ROUND(I158*H158,2)</f>
        <v>0</v>
      </c>
      <c r="K158" s="232" t="s">
        <v>170</v>
      </c>
      <c r="L158" s="47"/>
      <c r="M158" s="237" t="s">
        <v>35</v>
      </c>
      <c r="N158" s="238" t="s">
        <v>51</v>
      </c>
      <c r="O158" s="87"/>
      <c r="P158" s="239">
        <f>O158*H158</f>
        <v>0</v>
      </c>
      <c r="Q158" s="239">
        <v>0</v>
      </c>
      <c r="R158" s="239">
        <f>Q158*H158</f>
        <v>0</v>
      </c>
      <c r="S158" s="239">
        <v>0</v>
      </c>
      <c r="T158" s="240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41" t="s">
        <v>275</v>
      </c>
      <c r="AT158" s="241" t="s">
        <v>166</v>
      </c>
      <c r="AU158" s="241" t="s">
        <v>88</v>
      </c>
      <c r="AY158" s="19" t="s">
        <v>163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9" t="s">
        <v>23</v>
      </c>
      <c r="BK158" s="242">
        <f>ROUND(I158*H158,2)</f>
        <v>0</v>
      </c>
      <c r="BL158" s="19" t="s">
        <v>275</v>
      </c>
      <c r="BM158" s="241" t="s">
        <v>841</v>
      </c>
    </row>
    <row r="159" s="12" customFormat="1" ht="22.8" customHeight="1">
      <c r="A159" s="12"/>
      <c r="B159" s="214"/>
      <c r="C159" s="215"/>
      <c r="D159" s="216" t="s">
        <v>79</v>
      </c>
      <c r="E159" s="228" t="s">
        <v>1267</v>
      </c>
      <c r="F159" s="228" t="s">
        <v>1268</v>
      </c>
      <c r="G159" s="215"/>
      <c r="H159" s="215"/>
      <c r="I159" s="218"/>
      <c r="J159" s="229">
        <f>BK159</f>
        <v>0</v>
      </c>
      <c r="K159" s="215"/>
      <c r="L159" s="220"/>
      <c r="M159" s="221"/>
      <c r="N159" s="222"/>
      <c r="O159" s="222"/>
      <c r="P159" s="223">
        <f>SUM(P160:P165)</f>
        <v>0</v>
      </c>
      <c r="Q159" s="222"/>
      <c r="R159" s="223">
        <f>SUM(R160:R165)</f>
        <v>0.2054</v>
      </c>
      <c r="S159" s="222"/>
      <c r="T159" s="224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5" t="s">
        <v>88</v>
      </c>
      <c r="AT159" s="226" t="s">
        <v>79</v>
      </c>
      <c r="AU159" s="226" t="s">
        <v>23</v>
      </c>
      <c r="AY159" s="225" t="s">
        <v>163</v>
      </c>
      <c r="BK159" s="227">
        <f>SUM(BK160:BK165)</f>
        <v>0</v>
      </c>
    </row>
    <row r="160" s="2" customFormat="1" ht="36" customHeight="1">
      <c r="A160" s="41"/>
      <c r="B160" s="42"/>
      <c r="C160" s="230" t="s">
        <v>531</v>
      </c>
      <c r="D160" s="230" t="s">
        <v>166</v>
      </c>
      <c r="E160" s="231" t="s">
        <v>1269</v>
      </c>
      <c r="F160" s="232" t="s">
        <v>1270</v>
      </c>
      <c r="G160" s="233" t="s">
        <v>453</v>
      </c>
      <c r="H160" s="234">
        <v>6</v>
      </c>
      <c r="I160" s="235"/>
      <c r="J160" s="236">
        <f>ROUND(I160*H160,2)</f>
        <v>0</v>
      </c>
      <c r="K160" s="232" t="s">
        <v>170</v>
      </c>
      <c r="L160" s="47"/>
      <c r="M160" s="237" t="s">
        <v>35</v>
      </c>
      <c r="N160" s="238" t="s">
        <v>51</v>
      </c>
      <c r="O160" s="87"/>
      <c r="P160" s="239">
        <f>O160*H160</f>
        <v>0</v>
      </c>
      <c r="Q160" s="239">
        <v>0.012</v>
      </c>
      <c r="R160" s="239">
        <f>Q160*H160</f>
        <v>0.072000000000000008</v>
      </c>
      <c r="S160" s="239">
        <v>0</v>
      </c>
      <c r="T160" s="240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41" t="s">
        <v>275</v>
      </c>
      <c r="AT160" s="241" t="s">
        <v>166</v>
      </c>
      <c r="AU160" s="241" t="s">
        <v>88</v>
      </c>
      <c r="AY160" s="19" t="s">
        <v>163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23</v>
      </c>
      <c r="BK160" s="242">
        <f>ROUND(I160*H160,2)</f>
        <v>0</v>
      </c>
      <c r="BL160" s="19" t="s">
        <v>275</v>
      </c>
      <c r="BM160" s="241" t="s">
        <v>852</v>
      </c>
    </row>
    <row r="161" s="2" customFormat="1" ht="36" customHeight="1">
      <c r="A161" s="41"/>
      <c r="B161" s="42"/>
      <c r="C161" s="230" t="s">
        <v>537</v>
      </c>
      <c r="D161" s="230" t="s">
        <v>166</v>
      </c>
      <c r="E161" s="231" t="s">
        <v>1271</v>
      </c>
      <c r="F161" s="232" t="s">
        <v>1272</v>
      </c>
      <c r="G161" s="233" t="s">
        <v>453</v>
      </c>
      <c r="H161" s="234">
        <v>1</v>
      </c>
      <c r="I161" s="235"/>
      <c r="J161" s="236">
        <f>ROUND(I161*H161,2)</f>
        <v>0</v>
      </c>
      <c r="K161" s="232" t="s">
        <v>170</v>
      </c>
      <c r="L161" s="47"/>
      <c r="M161" s="237" t="s">
        <v>35</v>
      </c>
      <c r="N161" s="238" t="s">
        <v>51</v>
      </c>
      <c r="O161" s="87"/>
      <c r="P161" s="239">
        <f>O161*H161</f>
        <v>0</v>
      </c>
      <c r="Q161" s="239">
        <v>0.012</v>
      </c>
      <c r="R161" s="239">
        <f>Q161*H161</f>
        <v>0.012</v>
      </c>
      <c r="S161" s="239">
        <v>0</v>
      </c>
      <c r="T161" s="240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41" t="s">
        <v>275</v>
      </c>
      <c r="AT161" s="241" t="s">
        <v>166</v>
      </c>
      <c r="AU161" s="241" t="s">
        <v>88</v>
      </c>
      <c r="AY161" s="19" t="s">
        <v>163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23</v>
      </c>
      <c r="BK161" s="242">
        <f>ROUND(I161*H161,2)</f>
        <v>0</v>
      </c>
      <c r="BL161" s="19" t="s">
        <v>275</v>
      </c>
      <c r="BM161" s="241" t="s">
        <v>860</v>
      </c>
    </row>
    <row r="162" s="2" customFormat="1" ht="36" customHeight="1">
      <c r="A162" s="41"/>
      <c r="B162" s="42"/>
      <c r="C162" s="230" t="s">
        <v>543</v>
      </c>
      <c r="D162" s="230" t="s">
        <v>166</v>
      </c>
      <c r="E162" s="231" t="s">
        <v>1273</v>
      </c>
      <c r="F162" s="232" t="s">
        <v>1274</v>
      </c>
      <c r="G162" s="233" t="s">
        <v>453</v>
      </c>
      <c r="H162" s="234">
        <v>3</v>
      </c>
      <c r="I162" s="235"/>
      <c r="J162" s="236">
        <f>ROUND(I162*H162,2)</f>
        <v>0</v>
      </c>
      <c r="K162" s="232" t="s">
        <v>170</v>
      </c>
      <c r="L162" s="47"/>
      <c r="M162" s="237" t="s">
        <v>35</v>
      </c>
      <c r="N162" s="238" t="s">
        <v>51</v>
      </c>
      <c r="O162" s="87"/>
      <c r="P162" s="239">
        <f>O162*H162</f>
        <v>0</v>
      </c>
      <c r="Q162" s="239">
        <v>0.015599999999999999</v>
      </c>
      <c r="R162" s="239">
        <f>Q162*H162</f>
        <v>0.046799999999999994</v>
      </c>
      <c r="S162" s="239">
        <v>0</v>
      </c>
      <c r="T162" s="240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41" t="s">
        <v>275</v>
      </c>
      <c r="AT162" s="241" t="s">
        <v>166</v>
      </c>
      <c r="AU162" s="241" t="s">
        <v>88</v>
      </c>
      <c r="AY162" s="19" t="s">
        <v>163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23</v>
      </c>
      <c r="BK162" s="242">
        <f>ROUND(I162*H162,2)</f>
        <v>0</v>
      </c>
      <c r="BL162" s="19" t="s">
        <v>275</v>
      </c>
      <c r="BM162" s="241" t="s">
        <v>873</v>
      </c>
    </row>
    <row r="163" s="2" customFormat="1" ht="36" customHeight="1">
      <c r="A163" s="41"/>
      <c r="B163" s="42"/>
      <c r="C163" s="230" t="s">
        <v>549</v>
      </c>
      <c r="D163" s="230" t="s">
        <v>166</v>
      </c>
      <c r="E163" s="231" t="s">
        <v>1275</v>
      </c>
      <c r="F163" s="232" t="s">
        <v>1276</v>
      </c>
      <c r="G163" s="233" t="s">
        <v>453</v>
      </c>
      <c r="H163" s="234">
        <v>4</v>
      </c>
      <c r="I163" s="235"/>
      <c r="J163" s="236">
        <f>ROUND(I163*H163,2)</f>
        <v>0</v>
      </c>
      <c r="K163" s="232" t="s">
        <v>170</v>
      </c>
      <c r="L163" s="47"/>
      <c r="M163" s="237" t="s">
        <v>35</v>
      </c>
      <c r="N163" s="238" t="s">
        <v>51</v>
      </c>
      <c r="O163" s="87"/>
      <c r="P163" s="239">
        <f>O163*H163</f>
        <v>0</v>
      </c>
      <c r="Q163" s="239">
        <v>0.01865</v>
      </c>
      <c r="R163" s="239">
        <f>Q163*H163</f>
        <v>0.0746</v>
      </c>
      <c r="S163" s="239">
        <v>0</v>
      </c>
      <c r="T163" s="24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1" t="s">
        <v>275</v>
      </c>
      <c r="AT163" s="241" t="s">
        <v>166</v>
      </c>
      <c r="AU163" s="241" t="s">
        <v>88</v>
      </c>
      <c r="AY163" s="19" t="s">
        <v>163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23</v>
      </c>
      <c r="BK163" s="242">
        <f>ROUND(I163*H163,2)</f>
        <v>0</v>
      </c>
      <c r="BL163" s="19" t="s">
        <v>275</v>
      </c>
      <c r="BM163" s="241" t="s">
        <v>883</v>
      </c>
    </row>
    <row r="164" s="2" customFormat="1" ht="48" customHeight="1">
      <c r="A164" s="41"/>
      <c r="B164" s="42"/>
      <c r="C164" s="230" t="s">
        <v>222</v>
      </c>
      <c r="D164" s="230" t="s">
        <v>166</v>
      </c>
      <c r="E164" s="231" t="s">
        <v>1277</v>
      </c>
      <c r="F164" s="232" t="s">
        <v>1278</v>
      </c>
      <c r="G164" s="233" t="s">
        <v>186</v>
      </c>
      <c r="H164" s="234">
        <v>0.20499999999999999</v>
      </c>
      <c r="I164" s="235"/>
      <c r="J164" s="236">
        <f>ROUND(I164*H164,2)</f>
        <v>0</v>
      </c>
      <c r="K164" s="232" t="s">
        <v>170</v>
      </c>
      <c r="L164" s="47"/>
      <c r="M164" s="237" t="s">
        <v>35</v>
      </c>
      <c r="N164" s="238" t="s">
        <v>51</v>
      </c>
      <c r="O164" s="87"/>
      <c r="P164" s="239">
        <f>O164*H164</f>
        <v>0</v>
      </c>
      <c r="Q164" s="239">
        <v>0</v>
      </c>
      <c r="R164" s="239">
        <f>Q164*H164</f>
        <v>0</v>
      </c>
      <c r="S164" s="239">
        <v>0</v>
      </c>
      <c r="T164" s="240">
        <f>S164*H164</f>
        <v>0</v>
      </c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R164" s="241" t="s">
        <v>275</v>
      </c>
      <c r="AT164" s="241" t="s">
        <v>166</v>
      </c>
      <c r="AU164" s="241" t="s">
        <v>88</v>
      </c>
      <c r="AY164" s="19" t="s">
        <v>163</v>
      </c>
      <c r="BE164" s="242">
        <f>IF(N164="základní",J164,0)</f>
        <v>0</v>
      </c>
      <c r="BF164" s="242">
        <f>IF(N164="snížená",J164,0)</f>
        <v>0</v>
      </c>
      <c r="BG164" s="242">
        <f>IF(N164="zákl. přenesená",J164,0)</f>
        <v>0</v>
      </c>
      <c r="BH164" s="242">
        <f>IF(N164="sníž. přenesená",J164,0)</f>
        <v>0</v>
      </c>
      <c r="BI164" s="242">
        <f>IF(N164="nulová",J164,0)</f>
        <v>0</v>
      </c>
      <c r="BJ164" s="19" t="s">
        <v>23</v>
      </c>
      <c r="BK164" s="242">
        <f>ROUND(I164*H164,2)</f>
        <v>0</v>
      </c>
      <c r="BL164" s="19" t="s">
        <v>275</v>
      </c>
      <c r="BM164" s="241" t="s">
        <v>893</v>
      </c>
    </row>
    <row r="165" s="2" customFormat="1" ht="16.5" customHeight="1">
      <c r="A165" s="41"/>
      <c r="B165" s="42"/>
      <c r="C165" s="230" t="s">
        <v>560</v>
      </c>
      <c r="D165" s="230" t="s">
        <v>166</v>
      </c>
      <c r="E165" s="231" t="s">
        <v>1279</v>
      </c>
      <c r="F165" s="232" t="s">
        <v>1280</v>
      </c>
      <c r="G165" s="233" t="s">
        <v>1281</v>
      </c>
      <c r="H165" s="234">
        <v>42</v>
      </c>
      <c r="I165" s="235"/>
      <c r="J165" s="236">
        <f>ROUND(I165*H165,2)</f>
        <v>0</v>
      </c>
      <c r="K165" s="232" t="s">
        <v>35</v>
      </c>
      <c r="L165" s="47"/>
      <c r="M165" s="301" t="s">
        <v>35</v>
      </c>
      <c r="N165" s="302" t="s">
        <v>51</v>
      </c>
      <c r="O165" s="303"/>
      <c r="P165" s="304">
        <f>O165*H165</f>
        <v>0</v>
      </c>
      <c r="Q165" s="304">
        <v>0</v>
      </c>
      <c r="R165" s="304">
        <f>Q165*H165</f>
        <v>0</v>
      </c>
      <c r="S165" s="304">
        <v>0</v>
      </c>
      <c r="T165" s="30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41" t="s">
        <v>275</v>
      </c>
      <c r="AT165" s="241" t="s">
        <v>166</v>
      </c>
      <c r="AU165" s="241" t="s">
        <v>88</v>
      </c>
      <c r="AY165" s="19" t="s">
        <v>163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23</v>
      </c>
      <c r="BK165" s="242">
        <f>ROUND(I165*H165,2)</f>
        <v>0</v>
      </c>
      <c r="BL165" s="19" t="s">
        <v>275</v>
      </c>
      <c r="BM165" s="241" t="s">
        <v>905</v>
      </c>
    </row>
    <row r="166" s="2" customFormat="1" ht="6.96" customHeight="1">
      <c r="A166" s="41"/>
      <c r="B166" s="62"/>
      <c r="C166" s="63"/>
      <c r="D166" s="63"/>
      <c r="E166" s="63"/>
      <c r="F166" s="63"/>
      <c r="G166" s="63"/>
      <c r="H166" s="63"/>
      <c r="I166" s="179"/>
      <c r="J166" s="63"/>
      <c r="K166" s="63"/>
      <c r="L166" s="47"/>
      <c r="M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</row>
  </sheetData>
  <sheetProtection sheet="1" autoFilter="0" formatColumns="0" formatRows="0" objects="1" scenarios="1" spinCount="100000" saltValue="hzlxrcPrPJNfFDk8564qlBesMzSBD6+lfhZ6h5qsCzYO0yTLLqJydwzQ0wc4OPWrPkn2dxtS2mhCI4tVciR3oA==" hashValue="K10aYXWBOrO3HT6YMpggSfvNMMB5I7DEoUniXEx9w8gWoRjStYuPrjZLArA1lAV8I8zLs81+FsJn3Z1XEhCcrg==" algorithmName="SHA-512" password="CC35"/>
  <autoFilter ref="C95:K16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>
      <c r="B8" s="22"/>
      <c r="D8" s="148" t="s">
        <v>118</v>
      </c>
      <c r="L8" s="22"/>
    </row>
    <row r="9" s="1" customFormat="1" ht="16.5" customHeight="1">
      <c r="B9" s="22"/>
      <c r="E9" s="149" t="s">
        <v>119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120</v>
      </c>
      <c r="I10" s="142"/>
      <c r="L10" s="22"/>
    </row>
    <row r="11" s="2" customFormat="1" ht="16.5" customHeight="1">
      <c r="A11" s="41"/>
      <c r="B11" s="47"/>
      <c r="C11" s="41"/>
      <c r="D11" s="41"/>
      <c r="E11" s="166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1144</v>
      </c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2" t="s">
        <v>1282</v>
      </c>
      <c r="F13" s="41"/>
      <c r="G13" s="41"/>
      <c r="H13" s="41"/>
      <c r="I13" s="150"/>
      <c r="J13" s="41"/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0"/>
      <c r="J14" s="41"/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19</v>
      </c>
      <c r="E15" s="41"/>
      <c r="F15" s="136" t="s">
        <v>35</v>
      </c>
      <c r="G15" s="41"/>
      <c r="H15" s="41"/>
      <c r="I15" s="153" t="s">
        <v>21</v>
      </c>
      <c r="J15" s="136" t="s">
        <v>35</v>
      </c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24</v>
      </c>
      <c r="E16" s="41"/>
      <c r="F16" s="136" t="s">
        <v>25</v>
      </c>
      <c r="G16" s="41"/>
      <c r="H16" s="41"/>
      <c r="I16" s="153" t="s">
        <v>26</v>
      </c>
      <c r="J16" s="154" t="str">
        <f>'Rekapitulace stavby'!AN8</f>
        <v>8. 10. 2019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150"/>
      <c r="J17" s="41"/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33</v>
      </c>
      <c r="E18" s="41"/>
      <c r="F18" s="41"/>
      <c r="G18" s="41"/>
      <c r="H18" s="41"/>
      <c r="I18" s="153" t="s">
        <v>34</v>
      </c>
      <c r="J18" s="136" t="s">
        <v>35</v>
      </c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36</v>
      </c>
      <c r="F19" s="41"/>
      <c r="G19" s="41"/>
      <c r="H19" s="41"/>
      <c r="I19" s="153" t="s">
        <v>37</v>
      </c>
      <c r="J19" s="136" t="s">
        <v>35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0"/>
      <c r="J20" s="41"/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38</v>
      </c>
      <c r="E21" s="41"/>
      <c r="F21" s="41"/>
      <c r="G21" s="41"/>
      <c r="H21" s="41"/>
      <c r="I21" s="153" t="s">
        <v>34</v>
      </c>
      <c r="J21" s="35" t="str">
        <f>'Rekapitulace stavby'!AN13</f>
        <v>Vyplň údaj</v>
      </c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3" t="s">
        <v>37</v>
      </c>
      <c r="J22" s="35" t="str">
        <f>'Rekapitulace stavby'!AN14</f>
        <v>Vyplň údaj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0"/>
      <c r="J23" s="41"/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40</v>
      </c>
      <c r="E24" s="41"/>
      <c r="F24" s="41"/>
      <c r="G24" s="41"/>
      <c r="H24" s="41"/>
      <c r="I24" s="153" t="s">
        <v>34</v>
      </c>
      <c r="J24" s="136" t="s">
        <v>35</v>
      </c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41</v>
      </c>
      <c r="F25" s="41"/>
      <c r="G25" s="41"/>
      <c r="H25" s="41"/>
      <c r="I25" s="153" t="s">
        <v>37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0"/>
      <c r="J26" s="41"/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42</v>
      </c>
      <c r="E27" s="41"/>
      <c r="F27" s="41"/>
      <c r="G27" s="41"/>
      <c r="H27" s="41"/>
      <c r="I27" s="153" t="s">
        <v>34</v>
      </c>
      <c r="J27" s="136" t="s">
        <v>35</v>
      </c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43</v>
      </c>
      <c r="F28" s="41"/>
      <c r="G28" s="41"/>
      <c r="H28" s="41"/>
      <c r="I28" s="153" t="s">
        <v>37</v>
      </c>
      <c r="J28" s="136" t="s">
        <v>35</v>
      </c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0"/>
      <c r="J29" s="41"/>
      <c r="K29" s="41"/>
      <c r="L29" s="15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44</v>
      </c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6.5" customHeight="1">
      <c r="A31" s="155"/>
      <c r="B31" s="156"/>
      <c r="C31" s="155"/>
      <c r="D31" s="155"/>
      <c r="E31" s="157" t="s">
        <v>122</v>
      </c>
      <c r="F31" s="157"/>
      <c r="G31" s="157"/>
      <c r="H31" s="157"/>
      <c r="I31" s="158"/>
      <c r="J31" s="155"/>
      <c r="K31" s="155"/>
      <c r="L31" s="159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0"/>
      <c r="J32" s="41"/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2" t="s">
        <v>46</v>
      </c>
      <c r="E34" s="41"/>
      <c r="F34" s="41"/>
      <c r="G34" s="41"/>
      <c r="H34" s="41"/>
      <c r="I34" s="150"/>
      <c r="J34" s="163">
        <f>ROUND(J95, 2)</f>
        <v>0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0"/>
      <c r="E35" s="160"/>
      <c r="F35" s="160"/>
      <c r="G35" s="160"/>
      <c r="H35" s="160"/>
      <c r="I35" s="161"/>
      <c r="J35" s="160"/>
      <c r="K35" s="160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4" t="s">
        <v>48</v>
      </c>
      <c r="G36" s="41"/>
      <c r="H36" s="41"/>
      <c r="I36" s="165" t="s">
        <v>47</v>
      </c>
      <c r="J36" s="164" t="s">
        <v>49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6" t="s">
        <v>50</v>
      </c>
      <c r="E37" s="148" t="s">
        <v>51</v>
      </c>
      <c r="F37" s="167">
        <f>ROUND((SUM(BE95:BE125)),  2)</f>
        <v>0</v>
      </c>
      <c r="G37" s="41"/>
      <c r="H37" s="41"/>
      <c r="I37" s="168">
        <v>0.20999999999999999</v>
      </c>
      <c r="J37" s="167">
        <f>ROUND(((SUM(BE95:BE125))*I37),  2)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52</v>
      </c>
      <c r="F38" s="167">
        <f>ROUND((SUM(BF95:BF125)),  2)</f>
        <v>0</v>
      </c>
      <c r="G38" s="41"/>
      <c r="H38" s="41"/>
      <c r="I38" s="168">
        <v>0.14999999999999999</v>
      </c>
      <c r="J38" s="167">
        <f>ROUND(((SUM(BF95:BF125))*I38),  2)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53</v>
      </c>
      <c r="F39" s="167">
        <f>ROUND((SUM(BG95:BG125)),  2)</f>
        <v>0</v>
      </c>
      <c r="G39" s="41"/>
      <c r="H39" s="41"/>
      <c r="I39" s="168">
        <v>0.20999999999999999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54</v>
      </c>
      <c r="F40" s="167">
        <f>ROUND((SUM(BH95:BH125)),  2)</f>
        <v>0</v>
      </c>
      <c r="G40" s="41"/>
      <c r="H40" s="41"/>
      <c r="I40" s="168">
        <v>0.14999999999999999</v>
      </c>
      <c r="J40" s="167">
        <f>0</f>
        <v>0</v>
      </c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55</v>
      </c>
      <c r="F41" s="167">
        <f>ROUND((SUM(BI95:BI125)),  2)</f>
        <v>0</v>
      </c>
      <c r="G41" s="41"/>
      <c r="H41" s="41"/>
      <c r="I41" s="168">
        <v>0</v>
      </c>
      <c r="J41" s="167">
        <f>0</f>
        <v>0</v>
      </c>
      <c r="K41" s="41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0"/>
      <c r="J42" s="41"/>
      <c r="K42" s="41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9"/>
      <c r="D43" s="170" t="s">
        <v>56</v>
      </c>
      <c r="E43" s="171"/>
      <c r="F43" s="171"/>
      <c r="G43" s="172" t="s">
        <v>57</v>
      </c>
      <c r="H43" s="173" t="s">
        <v>58</v>
      </c>
      <c r="I43" s="174"/>
      <c r="J43" s="175">
        <f>SUM(J34:J41)</f>
        <v>0</v>
      </c>
      <c r="K43" s="176"/>
      <c r="L43" s="15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5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0"/>
      <c r="C48" s="181"/>
      <c r="D48" s="181"/>
      <c r="E48" s="181"/>
      <c r="F48" s="181"/>
      <c r="G48" s="181"/>
      <c r="H48" s="181"/>
      <c r="I48" s="182"/>
      <c r="J48" s="181"/>
      <c r="K48" s="181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123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0"/>
      <c r="J51" s="43"/>
      <c r="K51" s="43"/>
      <c r="L51" s="15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3" t="str">
        <f>E7</f>
        <v xml:space="preserve">Rekonstrukce a dostavba - ZŠ Šternberk, Sadová 1,  I. a II. etapa</v>
      </c>
      <c r="F52" s="34"/>
      <c r="G52" s="34"/>
      <c r="H52" s="34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118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3" t="s">
        <v>119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120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300" t="s">
        <v>121</v>
      </c>
      <c r="F56" s="43"/>
      <c r="G56" s="43"/>
      <c r="H56" s="43"/>
      <c r="I56" s="150"/>
      <c r="J56" s="43"/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1144</v>
      </c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02 - Vytápění</v>
      </c>
      <c r="F58" s="43"/>
      <c r="G58" s="43"/>
      <c r="H58" s="43"/>
      <c r="I58" s="150"/>
      <c r="J58" s="43"/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0"/>
      <c r="J59" s="43"/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24</v>
      </c>
      <c r="D60" s="43"/>
      <c r="E60" s="43"/>
      <c r="F60" s="29" t="str">
        <f>F16</f>
        <v>Šternberk</v>
      </c>
      <c r="G60" s="43"/>
      <c r="H60" s="43"/>
      <c r="I60" s="153" t="s">
        <v>26</v>
      </c>
      <c r="J60" s="75" t="str">
        <f>IF(J16="","",J16)</f>
        <v>8. 10. 2019</v>
      </c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0"/>
      <c r="J61" s="43"/>
      <c r="K61" s="43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3.05" customHeight="1">
      <c r="A62" s="41"/>
      <c r="B62" s="42"/>
      <c r="C62" s="34" t="s">
        <v>33</v>
      </c>
      <c r="D62" s="43"/>
      <c r="E62" s="43"/>
      <c r="F62" s="29" t="str">
        <f>E19</f>
        <v>Město Šternberk, Horní náměstí 16</v>
      </c>
      <c r="G62" s="43"/>
      <c r="H62" s="43"/>
      <c r="I62" s="153" t="s">
        <v>40</v>
      </c>
      <c r="J62" s="39" t="str">
        <f>E25</f>
        <v>Ing. Josef Vadják,Komenského 1, Šternberk</v>
      </c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38</v>
      </c>
      <c r="D63" s="43"/>
      <c r="E63" s="43"/>
      <c r="F63" s="29" t="str">
        <f>IF(E22="","",E22)</f>
        <v>Vyplň údaj</v>
      </c>
      <c r="G63" s="43"/>
      <c r="H63" s="43"/>
      <c r="I63" s="153" t="s">
        <v>42</v>
      </c>
      <c r="J63" s="39" t="str">
        <f>E28</f>
        <v>Kucek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0"/>
      <c r="J64" s="43"/>
      <c r="K64" s="43"/>
      <c r="L64" s="15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4" t="s">
        <v>124</v>
      </c>
      <c r="D65" s="185"/>
      <c r="E65" s="185"/>
      <c r="F65" s="185"/>
      <c r="G65" s="185"/>
      <c r="H65" s="185"/>
      <c r="I65" s="186"/>
      <c r="J65" s="187" t="s">
        <v>125</v>
      </c>
      <c r="K65" s="185"/>
      <c r="L65" s="15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0"/>
      <c r="J66" s="43"/>
      <c r="K66" s="43"/>
      <c r="L66" s="15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88" t="s">
        <v>78</v>
      </c>
      <c r="D67" s="43"/>
      <c r="E67" s="43"/>
      <c r="F67" s="43"/>
      <c r="G67" s="43"/>
      <c r="H67" s="43"/>
      <c r="I67" s="150"/>
      <c r="J67" s="105">
        <f>J95</f>
        <v>0</v>
      </c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126</v>
      </c>
    </row>
    <row r="68" s="9" customFormat="1" ht="24.96" customHeight="1">
      <c r="A68" s="9"/>
      <c r="B68" s="189"/>
      <c r="C68" s="190"/>
      <c r="D68" s="191" t="s">
        <v>136</v>
      </c>
      <c r="E68" s="192"/>
      <c r="F68" s="192"/>
      <c r="G68" s="192"/>
      <c r="H68" s="192"/>
      <c r="I68" s="193"/>
      <c r="J68" s="194">
        <f>J96</f>
        <v>0</v>
      </c>
      <c r="K68" s="190"/>
      <c r="L68" s="19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6"/>
      <c r="C69" s="127"/>
      <c r="D69" s="197" t="s">
        <v>1283</v>
      </c>
      <c r="E69" s="198"/>
      <c r="F69" s="198"/>
      <c r="G69" s="198"/>
      <c r="H69" s="198"/>
      <c r="I69" s="199"/>
      <c r="J69" s="200">
        <f>J97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6"/>
      <c r="C70" s="127"/>
      <c r="D70" s="197" t="s">
        <v>1284</v>
      </c>
      <c r="E70" s="198"/>
      <c r="F70" s="198"/>
      <c r="G70" s="198"/>
      <c r="H70" s="198"/>
      <c r="I70" s="199"/>
      <c r="J70" s="200">
        <f>J111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6"/>
      <c r="C71" s="127"/>
      <c r="D71" s="197" t="s">
        <v>1285</v>
      </c>
      <c r="E71" s="198"/>
      <c r="F71" s="198"/>
      <c r="G71" s="198"/>
      <c r="H71" s="198"/>
      <c r="I71" s="199"/>
      <c r="J71" s="200">
        <f>J119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2" customFormat="1" ht="21.84" customHeight="1">
      <c r="A72" s="41"/>
      <c r="B72" s="42"/>
      <c r="C72" s="43"/>
      <c r="D72" s="43"/>
      <c r="E72" s="43"/>
      <c r="F72" s="43"/>
      <c r="G72" s="43"/>
      <c r="H72" s="43"/>
      <c r="I72" s="150"/>
      <c r="J72" s="43"/>
      <c r="K72" s="43"/>
      <c r="L72" s="15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62"/>
      <c r="C73" s="63"/>
      <c r="D73" s="63"/>
      <c r="E73" s="63"/>
      <c r="F73" s="63"/>
      <c r="G73" s="63"/>
      <c r="H73" s="63"/>
      <c r="I73" s="179"/>
      <c r="J73" s="63"/>
      <c r="K73" s="63"/>
      <c r="L73" s="15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7" s="2" customFormat="1" ht="6.96" customHeight="1">
      <c r="A77" s="41"/>
      <c r="B77" s="64"/>
      <c r="C77" s="65"/>
      <c r="D77" s="65"/>
      <c r="E77" s="65"/>
      <c r="F77" s="65"/>
      <c r="G77" s="65"/>
      <c r="H77" s="65"/>
      <c r="I77" s="182"/>
      <c r="J77" s="65"/>
      <c r="K77" s="65"/>
      <c r="L77" s="15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4.96" customHeight="1">
      <c r="A78" s="41"/>
      <c r="B78" s="42"/>
      <c r="C78" s="25" t="s">
        <v>149</v>
      </c>
      <c r="D78" s="43"/>
      <c r="E78" s="43"/>
      <c r="F78" s="43"/>
      <c r="G78" s="43"/>
      <c r="H78" s="43"/>
      <c r="I78" s="150"/>
      <c r="J78" s="43"/>
      <c r="K78" s="43"/>
      <c r="L78" s="15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6.96" customHeight="1">
      <c r="A79" s="41"/>
      <c r="B79" s="42"/>
      <c r="C79" s="43"/>
      <c r="D79" s="43"/>
      <c r="E79" s="43"/>
      <c r="F79" s="43"/>
      <c r="G79" s="43"/>
      <c r="H79" s="43"/>
      <c r="I79" s="150"/>
      <c r="J79" s="43"/>
      <c r="K79" s="43"/>
      <c r="L79" s="15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2" customHeight="1">
      <c r="A80" s="41"/>
      <c r="B80" s="42"/>
      <c r="C80" s="34" t="s">
        <v>16</v>
      </c>
      <c r="D80" s="43"/>
      <c r="E80" s="43"/>
      <c r="F80" s="43"/>
      <c r="G80" s="43"/>
      <c r="H80" s="43"/>
      <c r="I80" s="150"/>
      <c r="J80" s="43"/>
      <c r="K80" s="43"/>
      <c r="L80" s="15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6.5" customHeight="1">
      <c r="A81" s="41"/>
      <c r="B81" s="42"/>
      <c r="C81" s="43"/>
      <c r="D81" s="43"/>
      <c r="E81" s="183" t="str">
        <f>E7</f>
        <v xml:space="preserve">Rekonstrukce a dostavba - ZŠ Šternberk, Sadová 1,  I. a II. etapa</v>
      </c>
      <c r="F81" s="34"/>
      <c r="G81" s="34"/>
      <c r="H81" s="34"/>
      <c r="I81" s="150"/>
      <c r="J81" s="43"/>
      <c r="K81" s="43"/>
      <c r="L81" s="15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" customFormat="1" ht="12" customHeight="1">
      <c r="B82" s="23"/>
      <c r="C82" s="34" t="s">
        <v>118</v>
      </c>
      <c r="D82" s="24"/>
      <c r="E82" s="24"/>
      <c r="F82" s="24"/>
      <c r="G82" s="24"/>
      <c r="H82" s="24"/>
      <c r="I82" s="142"/>
      <c r="J82" s="24"/>
      <c r="K82" s="24"/>
      <c r="L82" s="22"/>
    </row>
    <row r="83" s="1" customFormat="1" ht="16.5" customHeight="1">
      <c r="B83" s="23"/>
      <c r="C83" s="24"/>
      <c r="D83" s="24"/>
      <c r="E83" s="183" t="s">
        <v>119</v>
      </c>
      <c r="F83" s="24"/>
      <c r="G83" s="24"/>
      <c r="H83" s="24"/>
      <c r="I83" s="142"/>
      <c r="J83" s="24"/>
      <c r="K83" s="24"/>
      <c r="L83" s="22"/>
    </row>
    <row r="84" s="1" customFormat="1" ht="12" customHeight="1">
      <c r="B84" s="23"/>
      <c r="C84" s="34" t="s">
        <v>120</v>
      </c>
      <c r="D84" s="24"/>
      <c r="E84" s="24"/>
      <c r="F84" s="24"/>
      <c r="G84" s="24"/>
      <c r="H84" s="24"/>
      <c r="I84" s="142"/>
      <c r="J84" s="24"/>
      <c r="K84" s="24"/>
      <c r="L84" s="22"/>
    </row>
    <row r="85" s="2" customFormat="1" ht="16.5" customHeight="1">
      <c r="A85" s="41"/>
      <c r="B85" s="42"/>
      <c r="C85" s="43"/>
      <c r="D85" s="43"/>
      <c r="E85" s="300" t="s">
        <v>121</v>
      </c>
      <c r="F85" s="43"/>
      <c r="G85" s="43"/>
      <c r="H85" s="43"/>
      <c r="I85" s="150"/>
      <c r="J85" s="43"/>
      <c r="K85" s="43"/>
      <c r="L85" s="15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4" t="s">
        <v>1144</v>
      </c>
      <c r="D86" s="43"/>
      <c r="E86" s="43"/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6.5" customHeight="1">
      <c r="A87" s="41"/>
      <c r="B87" s="42"/>
      <c r="C87" s="43"/>
      <c r="D87" s="43"/>
      <c r="E87" s="72" t="str">
        <f>E13</f>
        <v>02 - Vytápění</v>
      </c>
      <c r="F87" s="43"/>
      <c r="G87" s="43"/>
      <c r="H87" s="43"/>
      <c r="I87" s="150"/>
      <c r="J87" s="43"/>
      <c r="K87" s="43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150"/>
      <c r="J88" s="43"/>
      <c r="K88" s="43"/>
      <c r="L88" s="15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2" customHeight="1">
      <c r="A89" s="41"/>
      <c r="B89" s="42"/>
      <c r="C89" s="34" t="s">
        <v>24</v>
      </c>
      <c r="D89" s="43"/>
      <c r="E89" s="43"/>
      <c r="F89" s="29" t="str">
        <f>F16</f>
        <v>Šternberk</v>
      </c>
      <c r="G89" s="43"/>
      <c r="H89" s="43"/>
      <c r="I89" s="153" t="s">
        <v>26</v>
      </c>
      <c r="J89" s="75" t="str">
        <f>IF(J16="","",J16)</f>
        <v>8. 10. 2019</v>
      </c>
      <c r="K89" s="43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150"/>
      <c r="J90" s="43"/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43.05" customHeight="1">
      <c r="A91" s="41"/>
      <c r="B91" s="42"/>
      <c r="C91" s="34" t="s">
        <v>33</v>
      </c>
      <c r="D91" s="43"/>
      <c r="E91" s="43"/>
      <c r="F91" s="29" t="str">
        <f>E19</f>
        <v>Město Šternberk, Horní náměstí 16</v>
      </c>
      <c r="G91" s="43"/>
      <c r="H91" s="43"/>
      <c r="I91" s="153" t="s">
        <v>40</v>
      </c>
      <c r="J91" s="39" t="str">
        <f>E25</f>
        <v>Ing. Josef Vadják,Komenského 1, Šternberk</v>
      </c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5.15" customHeight="1">
      <c r="A92" s="41"/>
      <c r="B92" s="42"/>
      <c r="C92" s="34" t="s">
        <v>38</v>
      </c>
      <c r="D92" s="43"/>
      <c r="E92" s="43"/>
      <c r="F92" s="29" t="str">
        <f>IF(E22="","",E22)</f>
        <v>Vyplň údaj</v>
      </c>
      <c r="G92" s="43"/>
      <c r="H92" s="43"/>
      <c r="I92" s="153" t="s">
        <v>42</v>
      </c>
      <c r="J92" s="39" t="str">
        <f>E28</f>
        <v>Kucek</v>
      </c>
      <c r="K92" s="43"/>
      <c r="L92" s="15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0.32" customHeight="1">
      <c r="A93" s="41"/>
      <c r="B93" s="42"/>
      <c r="C93" s="43"/>
      <c r="D93" s="43"/>
      <c r="E93" s="43"/>
      <c r="F93" s="43"/>
      <c r="G93" s="43"/>
      <c r="H93" s="43"/>
      <c r="I93" s="150"/>
      <c r="J93" s="43"/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1" customFormat="1" ht="29.28" customHeight="1">
      <c r="A94" s="202"/>
      <c r="B94" s="203"/>
      <c r="C94" s="204" t="s">
        <v>150</v>
      </c>
      <c r="D94" s="205" t="s">
        <v>65</v>
      </c>
      <c r="E94" s="205" t="s">
        <v>61</v>
      </c>
      <c r="F94" s="205" t="s">
        <v>62</v>
      </c>
      <c r="G94" s="205" t="s">
        <v>151</v>
      </c>
      <c r="H94" s="205" t="s">
        <v>152</v>
      </c>
      <c r="I94" s="206" t="s">
        <v>153</v>
      </c>
      <c r="J94" s="205" t="s">
        <v>125</v>
      </c>
      <c r="K94" s="207" t="s">
        <v>154</v>
      </c>
      <c r="L94" s="208"/>
      <c r="M94" s="95" t="s">
        <v>35</v>
      </c>
      <c r="N94" s="96" t="s">
        <v>50</v>
      </c>
      <c r="O94" s="96" t="s">
        <v>155</v>
      </c>
      <c r="P94" s="96" t="s">
        <v>156</v>
      </c>
      <c r="Q94" s="96" t="s">
        <v>157</v>
      </c>
      <c r="R94" s="96" t="s">
        <v>158</v>
      </c>
      <c r="S94" s="96" t="s">
        <v>159</v>
      </c>
      <c r="T94" s="97" t="s">
        <v>160</v>
      </c>
      <c r="U94" s="202"/>
      <c r="V94" s="202"/>
      <c r="W94" s="202"/>
      <c r="X94" s="202"/>
      <c r="Y94" s="202"/>
      <c r="Z94" s="202"/>
      <c r="AA94" s="202"/>
      <c r="AB94" s="202"/>
      <c r="AC94" s="202"/>
      <c r="AD94" s="202"/>
      <c r="AE94" s="202"/>
    </row>
    <row r="95" s="2" customFormat="1" ht="22.8" customHeight="1">
      <c r="A95" s="41"/>
      <c r="B95" s="42"/>
      <c r="C95" s="102" t="s">
        <v>161</v>
      </c>
      <c r="D95" s="43"/>
      <c r="E95" s="43"/>
      <c r="F95" s="43"/>
      <c r="G95" s="43"/>
      <c r="H95" s="43"/>
      <c r="I95" s="150"/>
      <c r="J95" s="209">
        <f>BK95</f>
        <v>0</v>
      </c>
      <c r="K95" s="43"/>
      <c r="L95" s="47"/>
      <c r="M95" s="98"/>
      <c r="N95" s="210"/>
      <c r="O95" s="99"/>
      <c r="P95" s="211">
        <f>P96</f>
        <v>0</v>
      </c>
      <c r="Q95" s="99"/>
      <c r="R95" s="211">
        <f>R96</f>
        <v>0.75997999999999988</v>
      </c>
      <c r="S95" s="99"/>
      <c r="T95" s="212">
        <f>T96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19" t="s">
        <v>79</v>
      </c>
      <c r="AU95" s="19" t="s">
        <v>126</v>
      </c>
      <c r="BK95" s="213">
        <f>BK96</f>
        <v>0</v>
      </c>
    </row>
    <row r="96" s="12" customFormat="1" ht="25.92" customHeight="1">
      <c r="A96" s="12"/>
      <c r="B96" s="214"/>
      <c r="C96" s="215"/>
      <c r="D96" s="216" t="s">
        <v>79</v>
      </c>
      <c r="E96" s="217" t="s">
        <v>347</v>
      </c>
      <c r="F96" s="217" t="s">
        <v>348</v>
      </c>
      <c r="G96" s="215"/>
      <c r="H96" s="215"/>
      <c r="I96" s="218"/>
      <c r="J96" s="219">
        <f>BK96</f>
        <v>0</v>
      </c>
      <c r="K96" s="215"/>
      <c r="L96" s="220"/>
      <c r="M96" s="221"/>
      <c r="N96" s="222"/>
      <c r="O96" s="222"/>
      <c r="P96" s="223">
        <f>P97+P111+P119</f>
        <v>0</v>
      </c>
      <c r="Q96" s="222"/>
      <c r="R96" s="223">
        <f>R97+R111+R119</f>
        <v>0.75997999999999988</v>
      </c>
      <c r="S96" s="222"/>
      <c r="T96" s="224">
        <f>T97+T111+T119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25" t="s">
        <v>88</v>
      </c>
      <c r="AT96" s="226" t="s">
        <v>79</v>
      </c>
      <c r="AU96" s="226" t="s">
        <v>80</v>
      </c>
      <c r="AY96" s="225" t="s">
        <v>163</v>
      </c>
      <c r="BK96" s="227">
        <f>BK97+BK111+BK119</f>
        <v>0</v>
      </c>
    </row>
    <row r="97" s="12" customFormat="1" ht="22.8" customHeight="1">
      <c r="A97" s="12"/>
      <c r="B97" s="214"/>
      <c r="C97" s="215"/>
      <c r="D97" s="216" t="s">
        <v>79</v>
      </c>
      <c r="E97" s="228" t="s">
        <v>1286</v>
      </c>
      <c r="F97" s="228" t="s">
        <v>1287</v>
      </c>
      <c r="G97" s="215"/>
      <c r="H97" s="215"/>
      <c r="I97" s="218"/>
      <c r="J97" s="229">
        <f>BK97</f>
        <v>0</v>
      </c>
      <c r="K97" s="215"/>
      <c r="L97" s="220"/>
      <c r="M97" s="221"/>
      <c r="N97" s="222"/>
      <c r="O97" s="222"/>
      <c r="P97" s="223">
        <f>SUM(P98:P110)</f>
        <v>0</v>
      </c>
      <c r="Q97" s="222"/>
      <c r="R97" s="223">
        <f>SUM(R98:R110)</f>
        <v>0.27044000000000001</v>
      </c>
      <c r="S97" s="222"/>
      <c r="T97" s="224">
        <f>SUM(T98:T110)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5" t="s">
        <v>88</v>
      </c>
      <c r="AT97" s="226" t="s">
        <v>79</v>
      </c>
      <c r="AU97" s="226" t="s">
        <v>23</v>
      </c>
      <c r="AY97" s="225" t="s">
        <v>163</v>
      </c>
      <c r="BK97" s="227">
        <f>SUM(BK98:BK110)</f>
        <v>0</v>
      </c>
    </row>
    <row r="98" s="2" customFormat="1" ht="24" customHeight="1">
      <c r="A98" s="41"/>
      <c r="B98" s="42"/>
      <c r="C98" s="230" t="s">
        <v>23</v>
      </c>
      <c r="D98" s="230" t="s">
        <v>166</v>
      </c>
      <c r="E98" s="231" t="s">
        <v>1288</v>
      </c>
      <c r="F98" s="232" t="s">
        <v>1289</v>
      </c>
      <c r="G98" s="233" t="s">
        <v>264</v>
      </c>
      <c r="H98" s="234">
        <v>40</v>
      </c>
      <c r="I98" s="235"/>
      <c r="J98" s="236">
        <f>ROUND(I98*H98,2)</f>
        <v>0</v>
      </c>
      <c r="K98" s="232" t="s">
        <v>170</v>
      </c>
      <c r="L98" s="47"/>
      <c r="M98" s="237" t="s">
        <v>35</v>
      </c>
      <c r="N98" s="238" t="s">
        <v>51</v>
      </c>
      <c r="O98" s="87"/>
      <c r="P98" s="239">
        <f>O98*H98</f>
        <v>0</v>
      </c>
      <c r="Q98" s="239">
        <v>0.00046000000000000001</v>
      </c>
      <c r="R98" s="239">
        <f>Q98*H98</f>
        <v>0.0184</v>
      </c>
      <c r="S98" s="239">
        <v>0</v>
      </c>
      <c r="T98" s="240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41" t="s">
        <v>275</v>
      </c>
      <c r="AT98" s="241" t="s">
        <v>166</v>
      </c>
      <c r="AU98" s="241" t="s">
        <v>88</v>
      </c>
      <c r="AY98" s="19" t="s">
        <v>163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23</v>
      </c>
      <c r="BK98" s="242">
        <f>ROUND(I98*H98,2)</f>
        <v>0</v>
      </c>
      <c r="BL98" s="19" t="s">
        <v>275</v>
      </c>
      <c r="BM98" s="241" t="s">
        <v>88</v>
      </c>
    </row>
    <row r="99" s="2" customFormat="1" ht="24" customHeight="1">
      <c r="A99" s="41"/>
      <c r="B99" s="42"/>
      <c r="C99" s="230" t="s">
        <v>88</v>
      </c>
      <c r="D99" s="230" t="s">
        <v>166</v>
      </c>
      <c r="E99" s="231" t="s">
        <v>1290</v>
      </c>
      <c r="F99" s="232" t="s">
        <v>1291</v>
      </c>
      <c r="G99" s="233" t="s">
        <v>264</v>
      </c>
      <c r="H99" s="234">
        <v>34</v>
      </c>
      <c r="I99" s="235"/>
      <c r="J99" s="236">
        <f>ROUND(I99*H99,2)</f>
        <v>0</v>
      </c>
      <c r="K99" s="232" t="s">
        <v>170</v>
      </c>
      <c r="L99" s="47"/>
      <c r="M99" s="237" t="s">
        <v>35</v>
      </c>
      <c r="N99" s="238" t="s">
        <v>51</v>
      </c>
      <c r="O99" s="87"/>
      <c r="P99" s="239">
        <f>O99*H99</f>
        <v>0</v>
      </c>
      <c r="Q99" s="239">
        <v>0.00071000000000000002</v>
      </c>
      <c r="R99" s="239">
        <f>Q99*H99</f>
        <v>0.024140000000000002</v>
      </c>
      <c r="S99" s="239">
        <v>0</v>
      </c>
      <c r="T99" s="24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1" t="s">
        <v>275</v>
      </c>
      <c r="AT99" s="241" t="s">
        <v>166</v>
      </c>
      <c r="AU99" s="241" t="s">
        <v>88</v>
      </c>
      <c r="AY99" s="19" t="s">
        <v>163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23</v>
      </c>
      <c r="BK99" s="242">
        <f>ROUND(I99*H99,2)</f>
        <v>0</v>
      </c>
      <c r="BL99" s="19" t="s">
        <v>275</v>
      </c>
      <c r="BM99" s="241" t="s">
        <v>171</v>
      </c>
    </row>
    <row r="100" s="2" customFormat="1" ht="24" customHeight="1">
      <c r="A100" s="41"/>
      <c r="B100" s="42"/>
      <c r="C100" s="230" t="s">
        <v>94</v>
      </c>
      <c r="D100" s="230" t="s">
        <v>166</v>
      </c>
      <c r="E100" s="231" t="s">
        <v>1292</v>
      </c>
      <c r="F100" s="232" t="s">
        <v>1293</v>
      </c>
      <c r="G100" s="233" t="s">
        <v>264</v>
      </c>
      <c r="H100" s="234">
        <v>70</v>
      </c>
      <c r="I100" s="235"/>
      <c r="J100" s="236">
        <f>ROUND(I100*H100,2)</f>
        <v>0</v>
      </c>
      <c r="K100" s="232" t="s">
        <v>170</v>
      </c>
      <c r="L100" s="47"/>
      <c r="M100" s="237" t="s">
        <v>35</v>
      </c>
      <c r="N100" s="238" t="s">
        <v>51</v>
      </c>
      <c r="O100" s="87"/>
      <c r="P100" s="239">
        <f>O100*H100</f>
        <v>0</v>
      </c>
      <c r="Q100" s="239">
        <v>0.00069999999999999999</v>
      </c>
      <c r="R100" s="239">
        <f>Q100*H100</f>
        <v>0.049000000000000002</v>
      </c>
      <c r="S100" s="239">
        <v>0</v>
      </c>
      <c r="T100" s="240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1" t="s">
        <v>275</v>
      </c>
      <c r="AT100" s="241" t="s">
        <v>166</v>
      </c>
      <c r="AU100" s="241" t="s">
        <v>88</v>
      </c>
      <c r="AY100" s="19" t="s">
        <v>163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23</v>
      </c>
      <c r="BK100" s="242">
        <f>ROUND(I100*H100,2)</f>
        <v>0</v>
      </c>
      <c r="BL100" s="19" t="s">
        <v>275</v>
      </c>
      <c r="BM100" s="241" t="s">
        <v>207</v>
      </c>
    </row>
    <row r="101" s="2" customFormat="1" ht="24" customHeight="1">
      <c r="A101" s="41"/>
      <c r="B101" s="42"/>
      <c r="C101" s="230" t="s">
        <v>171</v>
      </c>
      <c r="D101" s="230" t="s">
        <v>166</v>
      </c>
      <c r="E101" s="231" t="s">
        <v>1294</v>
      </c>
      <c r="F101" s="232" t="s">
        <v>1295</v>
      </c>
      <c r="G101" s="233" t="s">
        <v>264</v>
      </c>
      <c r="H101" s="234">
        <v>52</v>
      </c>
      <c r="I101" s="235"/>
      <c r="J101" s="236">
        <f>ROUND(I101*H101,2)</f>
        <v>0</v>
      </c>
      <c r="K101" s="232" t="s">
        <v>170</v>
      </c>
      <c r="L101" s="47"/>
      <c r="M101" s="237" t="s">
        <v>35</v>
      </c>
      <c r="N101" s="238" t="s">
        <v>51</v>
      </c>
      <c r="O101" s="87"/>
      <c r="P101" s="239">
        <f>O101*H101</f>
        <v>0</v>
      </c>
      <c r="Q101" s="239">
        <v>0.0012700000000000001</v>
      </c>
      <c r="R101" s="239">
        <f>Q101*H101</f>
        <v>0.066040000000000001</v>
      </c>
      <c r="S101" s="239">
        <v>0</v>
      </c>
      <c r="T101" s="24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41" t="s">
        <v>275</v>
      </c>
      <c r="AT101" s="241" t="s">
        <v>166</v>
      </c>
      <c r="AU101" s="241" t="s">
        <v>88</v>
      </c>
      <c r="AY101" s="19" t="s">
        <v>163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23</v>
      </c>
      <c r="BK101" s="242">
        <f>ROUND(I101*H101,2)</f>
        <v>0</v>
      </c>
      <c r="BL101" s="19" t="s">
        <v>275</v>
      </c>
      <c r="BM101" s="241" t="s">
        <v>198</v>
      </c>
    </row>
    <row r="102" s="2" customFormat="1" ht="24" customHeight="1">
      <c r="A102" s="41"/>
      <c r="B102" s="42"/>
      <c r="C102" s="230" t="s">
        <v>202</v>
      </c>
      <c r="D102" s="230" t="s">
        <v>166</v>
      </c>
      <c r="E102" s="231" t="s">
        <v>1296</v>
      </c>
      <c r="F102" s="232" t="s">
        <v>1297</v>
      </c>
      <c r="G102" s="233" t="s">
        <v>264</v>
      </c>
      <c r="H102" s="234">
        <v>6</v>
      </c>
      <c r="I102" s="235"/>
      <c r="J102" s="236">
        <f>ROUND(I102*H102,2)</f>
        <v>0</v>
      </c>
      <c r="K102" s="232" t="s">
        <v>170</v>
      </c>
      <c r="L102" s="47"/>
      <c r="M102" s="237" t="s">
        <v>35</v>
      </c>
      <c r="N102" s="238" t="s">
        <v>51</v>
      </c>
      <c r="O102" s="87"/>
      <c r="P102" s="239">
        <f>O102*H102</f>
        <v>0</v>
      </c>
      <c r="Q102" s="239">
        <v>0.0015900000000000001</v>
      </c>
      <c r="R102" s="239">
        <f>Q102*H102</f>
        <v>0.0095399999999999999</v>
      </c>
      <c r="S102" s="239">
        <v>0</v>
      </c>
      <c r="T102" s="240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1" t="s">
        <v>275</v>
      </c>
      <c r="AT102" s="241" t="s">
        <v>166</v>
      </c>
      <c r="AU102" s="241" t="s">
        <v>88</v>
      </c>
      <c r="AY102" s="19" t="s">
        <v>163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23</v>
      </c>
      <c r="BK102" s="242">
        <f>ROUND(I102*H102,2)</f>
        <v>0</v>
      </c>
      <c r="BL102" s="19" t="s">
        <v>275</v>
      </c>
      <c r="BM102" s="241" t="s">
        <v>233</v>
      </c>
    </row>
    <row r="103" s="2" customFormat="1" ht="24" customHeight="1">
      <c r="A103" s="41"/>
      <c r="B103" s="42"/>
      <c r="C103" s="230" t="s">
        <v>207</v>
      </c>
      <c r="D103" s="230" t="s">
        <v>166</v>
      </c>
      <c r="E103" s="231" t="s">
        <v>1298</v>
      </c>
      <c r="F103" s="232" t="s">
        <v>1299</v>
      </c>
      <c r="G103" s="233" t="s">
        <v>264</v>
      </c>
      <c r="H103" s="234">
        <v>30</v>
      </c>
      <c r="I103" s="235"/>
      <c r="J103" s="236">
        <f>ROUND(I103*H103,2)</f>
        <v>0</v>
      </c>
      <c r="K103" s="232" t="s">
        <v>170</v>
      </c>
      <c r="L103" s="47"/>
      <c r="M103" s="237" t="s">
        <v>35</v>
      </c>
      <c r="N103" s="238" t="s">
        <v>51</v>
      </c>
      <c r="O103" s="87"/>
      <c r="P103" s="239">
        <f>O103*H103</f>
        <v>0</v>
      </c>
      <c r="Q103" s="239">
        <v>0.0019499999999999999</v>
      </c>
      <c r="R103" s="239">
        <f>Q103*H103</f>
        <v>0.058499999999999996</v>
      </c>
      <c r="S103" s="239">
        <v>0</v>
      </c>
      <c r="T103" s="240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41" t="s">
        <v>275</v>
      </c>
      <c r="AT103" s="241" t="s">
        <v>166</v>
      </c>
      <c r="AU103" s="241" t="s">
        <v>88</v>
      </c>
      <c r="AY103" s="19" t="s">
        <v>163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23</v>
      </c>
      <c r="BK103" s="242">
        <f>ROUND(I103*H103,2)</f>
        <v>0</v>
      </c>
      <c r="BL103" s="19" t="s">
        <v>275</v>
      </c>
      <c r="BM103" s="241" t="s">
        <v>245</v>
      </c>
    </row>
    <row r="104" s="2" customFormat="1" ht="24" customHeight="1">
      <c r="A104" s="41"/>
      <c r="B104" s="42"/>
      <c r="C104" s="230" t="s">
        <v>212</v>
      </c>
      <c r="D104" s="230" t="s">
        <v>166</v>
      </c>
      <c r="E104" s="231" t="s">
        <v>1300</v>
      </c>
      <c r="F104" s="232" t="s">
        <v>1301</v>
      </c>
      <c r="G104" s="233" t="s">
        <v>179</v>
      </c>
      <c r="H104" s="234">
        <v>34</v>
      </c>
      <c r="I104" s="235"/>
      <c r="J104" s="236">
        <f>ROUND(I104*H104,2)</f>
        <v>0</v>
      </c>
      <c r="K104" s="232" t="s">
        <v>170</v>
      </c>
      <c r="L104" s="47"/>
      <c r="M104" s="237" t="s">
        <v>35</v>
      </c>
      <c r="N104" s="238" t="s">
        <v>51</v>
      </c>
      <c r="O104" s="87"/>
      <c r="P104" s="239">
        <f>O104*H104</f>
        <v>0</v>
      </c>
      <c r="Q104" s="239">
        <v>1.0000000000000001E-05</v>
      </c>
      <c r="R104" s="239">
        <f>Q104*H104</f>
        <v>0.00034000000000000002</v>
      </c>
      <c r="S104" s="239">
        <v>0</v>
      </c>
      <c r="T104" s="240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1" t="s">
        <v>275</v>
      </c>
      <c r="AT104" s="241" t="s">
        <v>166</v>
      </c>
      <c r="AU104" s="241" t="s">
        <v>88</v>
      </c>
      <c r="AY104" s="19" t="s">
        <v>163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23</v>
      </c>
      <c r="BK104" s="242">
        <f>ROUND(I104*H104,2)</f>
        <v>0</v>
      </c>
      <c r="BL104" s="19" t="s">
        <v>275</v>
      </c>
      <c r="BM104" s="241" t="s">
        <v>261</v>
      </c>
    </row>
    <row r="105" s="2" customFormat="1" ht="24" customHeight="1">
      <c r="A105" s="41"/>
      <c r="B105" s="42"/>
      <c r="C105" s="230" t="s">
        <v>198</v>
      </c>
      <c r="D105" s="230" t="s">
        <v>166</v>
      </c>
      <c r="E105" s="231" t="s">
        <v>1302</v>
      </c>
      <c r="F105" s="232" t="s">
        <v>1303</v>
      </c>
      <c r="G105" s="233" t="s">
        <v>179</v>
      </c>
      <c r="H105" s="234">
        <v>4</v>
      </c>
      <c r="I105" s="235"/>
      <c r="J105" s="236">
        <f>ROUND(I105*H105,2)</f>
        <v>0</v>
      </c>
      <c r="K105" s="232" t="s">
        <v>170</v>
      </c>
      <c r="L105" s="47"/>
      <c r="M105" s="237" t="s">
        <v>35</v>
      </c>
      <c r="N105" s="238" t="s">
        <v>51</v>
      </c>
      <c r="O105" s="87"/>
      <c r="P105" s="239">
        <f>O105*H105</f>
        <v>0</v>
      </c>
      <c r="Q105" s="239">
        <v>0.00010000000000000001</v>
      </c>
      <c r="R105" s="239">
        <f>Q105*H105</f>
        <v>0.00040000000000000002</v>
      </c>
      <c r="S105" s="239">
        <v>0</v>
      </c>
      <c r="T105" s="240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1" t="s">
        <v>275</v>
      </c>
      <c r="AT105" s="241" t="s">
        <v>166</v>
      </c>
      <c r="AU105" s="241" t="s">
        <v>88</v>
      </c>
      <c r="AY105" s="19" t="s">
        <v>163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23</v>
      </c>
      <c r="BK105" s="242">
        <f>ROUND(I105*H105,2)</f>
        <v>0</v>
      </c>
      <c r="BL105" s="19" t="s">
        <v>275</v>
      </c>
      <c r="BM105" s="241" t="s">
        <v>275</v>
      </c>
    </row>
    <row r="106" s="2" customFormat="1" ht="24" customHeight="1">
      <c r="A106" s="41"/>
      <c r="B106" s="42"/>
      <c r="C106" s="230" t="s">
        <v>224</v>
      </c>
      <c r="D106" s="230" t="s">
        <v>166</v>
      </c>
      <c r="E106" s="231" t="s">
        <v>1304</v>
      </c>
      <c r="F106" s="232" t="s">
        <v>1305</v>
      </c>
      <c r="G106" s="233" t="s">
        <v>264</v>
      </c>
      <c r="H106" s="234">
        <v>196</v>
      </c>
      <c r="I106" s="235"/>
      <c r="J106" s="236">
        <f>ROUND(I106*H106,2)</f>
        <v>0</v>
      </c>
      <c r="K106" s="232" t="s">
        <v>170</v>
      </c>
      <c r="L106" s="47"/>
      <c r="M106" s="237" t="s">
        <v>35</v>
      </c>
      <c r="N106" s="238" t="s">
        <v>51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1" t="s">
        <v>275</v>
      </c>
      <c r="AT106" s="241" t="s">
        <v>166</v>
      </c>
      <c r="AU106" s="241" t="s">
        <v>88</v>
      </c>
      <c r="AY106" s="19" t="s">
        <v>163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23</v>
      </c>
      <c r="BK106" s="242">
        <f>ROUND(I106*H106,2)</f>
        <v>0</v>
      </c>
      <c r="BL106" s="19" t="s">
        <v>275</v>
      </c>
      <c r="BM106" s="241" t="s">
        <v>287</v>
      </c>
    </row>
    <row r="107" s="2" customFormat="1" ht="24" customHeight="1">
      <c r="A107" s="41"/>
      <c r="B107" s="42"/>
      <c r="C107" s="230" t="s">
        <v>233</v>
      </c>
      <c r="D107" s="230" t="s">
        <v>166</v>
      </c>
      <c r="E107" s="231" t="s">
        <v>1306</v>
      </c>
      <c r="F107" s="232" t="s">
        <v>1307</v>
      </c>
      <c r="G107" s="233" t="s">
        <v>264</v>
      </c>
      <c r="H107" s="234">
        <v>36</v>
      </c>
      <c r="I107" s="235"/>
      <c r="J107" s="236">
        <f>ROUND(I107*H107,2)</f>
        <v>0</v>
      </c>
      <c r="K107" s="232" t="s">
        <v>170</v>
      </c>
      <c r="L107" s="47"/>
      <c r="M107" s="237" t="s">
        <v>35</v>
      </c>
      <c r="N107" s="238" t="s">
        <v>51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1" t="s">
        <v>275</v>
      </c>
      <c r="AT107" s="241" t="s">
        <v>166</v>
      </c>
      <c r="AU107" s="241" t="s">
        <v>88</v>
      </c>
      <c r="AY107" s="19" t="s">
        <v>163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23</v>
      </c>
      <c r="BK107" s="242">
        <f>ROUND(I107*H107,2)</f>
        <v>0</v>
      </c>
      <c r="BL107" s="19" t="s">
        <v>275</v>
      </c>
      <c r="BM107" s="241" t="s">
        <v>300</v>
      </c>
    </row>
    <row r="108" s="2" customFormat="1" ht="48" customHeight="1">
      <c r="A108" s="41"/>
      <c r="B108" s="42"/>
      <c r="C108" s="230" t="s">
        <v>241</v>
      </c>
      <c r="D108" s="230" t="s">
        <v>166</v>
      </c>
      <c r="E108" s="231" t="s">
        <v>1308</v>
      </c>
      <c r="F108" s="232" t="s">
        <v>1309</v>
      </c>
      <c r="G108" s="233" t="s">
        <v>264</v>
      </c>
      <c r="H108" s="234">
        <v>232</v>
      </c>
      <c r="I108" s="235"/>
      <c r="J108" s="236">
        <f>ROUND(I108*H108,2)</f>
        <v>0</v>
      </c>
      <c r="K108" s="232" t="s">
        <v>170</v>
      </c>
      <c r="L108" s="47"/>
      <c r="M108" s="237" t="s">
        <v>35</v>
      </c>
      <c r="N108" s="238" t="s">
        <v>51</v>
      </c>
      <c r="O108" s="87"/>
      <c r="P108" s="239">
        <f>O108*H108</f>
        <v>0</v>
      </c>
      <c r="Q108" s="239">
        <v>0.00019000000000000001</v>
      </c>
      <c r="R108" s="239">
        <f>Q108*H108</f>
        <v>0.044080000000000001</v>
      </c>
      <c r="S108" s="239">
        <v>0</v>
      </c>
      <c r="T108" s="240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1" t="s">
        <v>275</v>
      </c>
      <c r="AT108" s="241" t="s">
        <v>166</v>
      </c>
      <c r="AU108" s="241" t="s">
        <v>88</v>
      </c>
      <c r="AY108" s="19" t="s">
        <v>163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23</v>
      </c>
      <c r="BK108" s="242">
        <f>ROUND(I108*H108,2)</f>
        <v>0</v>
      </c>
      <c r="BL108" s="19" t="s">
        <v>275</v>
      </c>
      <c r="BM108" s="241" t="s">
        <v>311</v>
      </c>
    </row>
    <row r="109" s="2" customFormat="1" ht="48" customHeight="1">
      <c r="A109" s="41"/>
      <c r="B109" s="42"/>
      <c r="C109" s="230" t="s">
        <v>245</v>
      </c>
      <c r="D109" s="230" t="s">
        <v>166</v>
      </c>
      <c r="E109" s="231" t="s">
        <v>1310</v>
      </c>
      <c r="F109" s="232" t="s">
        <v>1311</v>
      </c>
      <c r="G109" s="233" t="s">
        <v>186</v>
      </c>
      <c r="H109" s="234">
        <v>0.26800000000000002</v>
      </c>
      <c r="I109" s="235"/>
      <c r="J109" s="236">
        <f>ROUND(I109*H109,2)</f>
        <v>0</v>
      </c>
      <c r="K109" s="232" t="s">
        <v>170</v>
      </c>
      <c r="L109" s="47"/>
      <c r="M109" s="237" t="s">
        <v>35</v>
      </c>
      <c r="N109" s="238" t="s">
        <v>51</v>
      </c>
      <c r="O109" s="87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41" t="s">
        <v>275</v>
      </c>
      <c r="AT109" s="241" t="s">
        <v>166</v>
      </c>
      <c r="AU109" s="241" t="s">
        <v>88</v>
      </c>
      <c r="AY109" s="19" t="s">
        <v>163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23</v>
      </c>
      <c r="BK109" s="242">
        <f>ROUND(I109*H109,2)</f>
        <v>0</v>
      </c>
      <c r="BL109" s="19" t="s">
        <v>275</v>
      </c>
      <c r="BM109" s="241" t="s">
        <v>320</v>
      </c>
    </row>
    <row r="110" s="2" customFormat="1" ht="24" customHeight="1">
      <c r="A110" s="41"/>
      <c r="B110" s="42"/>
      <c r="C110" s="230" t="s">
        <v>253</v>
      </c>
      <c r="D110" s="230" t="s">
        <v>166</v>
      </c>
      <c r="E110" s="231" t="s">
        <v>1279</v>
      </c>
      <c r="F110" s="232" t="s">
        <v>1312</v>
      </c>
      <c r="G110" s="233" t="s">
        <v>1281</v>
      </c>
      <c r="H110" s="234">
        <v>220</v>
      </c>
      <c r="I110" s="235"/>
      <c r="J110" s="236">
        <f>ROUND(I110*H110,2)</f>
        <v>0</v>
      </c>
      <c r="K110" s="232" t="s">
        <v>35</v>
      </c>
      <c r="L110" s="47"/>
      <c r="M110" s="237" t="s">
        <v>35</v>
      </c>
      <c r="N110" s="238" t="s">
        <v>51</v>
      </c>
      <c r="O110" s="87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1" t="s">
        <v>275</v>
      </c>
      <c r="AT110" s="241" t="s">
        <v>166</v>
      </c>
      <c r="AU110" s="241" t="s">
        <v>88</v>
      </c>
      <c r="AY110" s="19" t="s">
        <v>163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23</v>
      </c>
      <c r="BK110" s="242">
        <f>ROUND(I110*H110,2)</f>
        <v>0</v>
      </c>
      <c r="BL110" s="19" t="s">
        <v>275</v>
      </c>
      <c r="BM110" s="241" t="s">
        <v>329</v>
      </c>
    </row>
    <row r="111" s="12" customFormat="1" ht="22.8" customHeight="1">
      <c r="A111" s="12"/>
      <c r="B111" s="214"/>
      <c r="C111" s="215"/>
      <c r="D111" s="216" t="s">
        <v>79</v>
      </c>
      <c r="E111" s="228" t="s">
        <v>1313</v>
      </c>
      <c r="F111" s="228" t="s">
        <v>1314</v>
      </c>
      <c r="G111" s="215"/>
      <c r="H111" s="215"/>
      <c r="I111" s="218"/>
      <c r="J111" s="229">
        <f>BK111</f>
        <v>0</v>
      </c>
      <c r="K111" s="215"/>
      <c r="L111" s="220"/>
      <c r="M111" s="221"/>
      <c r="N111" s="222"/>
      <c r="O111" s="222"/>
      <c r="P111" s="223">
        <f>SUM(P112:P118)</f>
        <v>0</v>
      </c>
      <c r="Q111" s="222"/>
      <c r="R111" s="223">
        <f>SUM(R112:R118)</f>
        <v>0.022479999999999997</v>
      </c>
      <c r="S111" s="222"/>
      <c r="T111" s="224">
        <f>SUM(T112:T118)</f>
        <v>0</v>
      </c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R111" s="225" t="s">
        <v>88</v>
      </c>
      <c r="AT111" s="226" t="s">
        <v>79</v>
      </c>
      <c r="AU111" s="226" t="s">
        <v>23</v>
      </c>
      <c r="AY111" s="225" t="s">
        <v>163</v>
      </c>
      <c r="BK111" s="227">
        <f>SUM(BK112:BK118)</f>
        <v>0</v>
      </c>
    </row>
    <row r="112" s="2" customFormat="1" ht="24" customHeight="1">
      <c r="A112" s="41"/>
      <c r="B112" s="42"/>
      <c r="C112" s="230" t="s">
        <v>261</v>
      </c>
      <c r="D112" s="230" t="s">
        <v>166</v>
      </c>
      <c r="E112" s="231" t="s">
        <v>1315</v>
      </c>
      <c r="F112" s="232" t="s">
        <v>1316</v>
      </c>
      <c r="G112" s="233" t="s">
        <v>179</v>
      </c>
      <c r="H112" s="234">
        <v>4</v>
      </c>
      <c r="I112" s="235"/>
      <c r="J112" s="236">
        <f>ROUND(I112*H112,2)</f>
        <v>0</v>
      </c>
      <c r="K112" s="232" t="s">
        <v>170</v>
      </c>
      <c r="L112" s="47"/>
      <c r="M112" s="237" t="s">
        <v>35</v>
      </c>
      <c r="N112" s="238" t="s">
        <v>51</v>
      </c>
      <c r="O112" s="87"/>
      <c r="P112" s="239">
        <f>O112*H112</f>
        <v>0</v>
      </c>
      <c r="Q112" s="239">
        <v>0.00024000000000000001</v>
      </c>
      <c r="R112" s="239">
        <f>Q112*H112</f>
        <v>0.00096000000000000002</v>
      </c>
      <c r="S112" s="239">
        <v>0</v>
      </c>
      <c r="T112" s="24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1" t="s">
        <v>275</v>
      </c>
      <c r="AT112" s="241" t="s">
        <v>166</v>
      </c>
      <c r="AU112" s="241" t="s">
        <v>88</v>
      </c>
      <c r="AY112" s="19" t="s">
        <v>163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23</v>
      </c>
      <c r="BK112" s="242">
        <f>ROUND(I112*H112,2)</f>
        <v>0</v>
      </c>
      <c r="BL112" s="19" t="s">
        <v>275</v>
      </c>
      <c r="BM112" s="241" t="s">
        <v>343</v>
      </c>
    </row>
    <row r="113" s="2" customFormat="1" ht="36" customHeight="1">
      <c r="A113" s="41"/>
      <c r="B113" s="42"/>
      <c r="C113" s="230" t="s">
        <v>8</v>
      </c>
      <c r="D113" s="230" t="s">
        <v>166</v>
      </c>
      <c r="E113" s="231" t="s">
        <v>1317</v>
      </c>
      <c r="F113" s="232" t="s">
        <v>1318</v>
      </c>
      <c r="G113" s="233" t="s">
        <v>179</v>
      </c>
      <c r="H113" s="234">
        <v>17</v>
      </c>
      <c r="I113" s="235"/>
      <c r="J113" s="236">
        <f>ROUND(I113*H113,2)</f>
        <v>0</v>
      </c>
      <c r="K113" s="232" t="s">
        <v>170</v>
      </c>
      <c r="L113" s="47"/>
      <c r="M113" s="237" t="s">
        <v>35</v>
      </c>
      <c r="N113" s="238" t="s">
        <v>51</v>
      </c>
      <c r="O113" s="87"/>
      <c r="P113" s="239">
        <f>O113*H113</f>
        <v>0</v>
      </c>
      <c r="Q113" s="239">
        <v>0.00013999999999999999</v>
      </c>
      <c r="R113" s="239">
        <f>Q113*H113</f>
        <v>0.0023799999999999997</v>
      </c>
      <c r="S113" s="239">
        <v>0</v>
      </c>
      <c r="T113" s="240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1" t="s">
        <v>275</v>
      </c>
      <c r="AT113" s="241" t="s">
        <v>166</v>
      </c>
      <c r="AU113" s="241" t="s">
        <v>88</v>
      </c>
      <c r="AY113" s="19" t="s">
        <v>163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23</v>
      </c>
      <c r="BK113" s="242">
        <f>ROUND(I113*H113,2)</f>
        <v>0</v>
      </c>
      <c r="BL113" s="19" t="s">
        <v>275</v>
      </c>
      <c r="BM113" s="241" t="s">
        <v>360</v>
      </c>
    </row>
    <row r="114" s="2" customFormat="1" ht="24" customHeight="1">
      <c r="A114" s="41"/>
      <c r="B114" s="42"/>
      <c r="C114" s="230" t="s">
        <v>275</v>
      </c>
      <c r="D114" s="230" t="s">
        <v>166</v>
      </c>
      <c r="E114" s="231" t="s">
        <v>1319</v>
      </c>
      <c r="F114" s="232" t="s">
        <v>1320</v>
      </c>
      <c r="G114" s="233" t="s">
        <v>179</v>
      </c>
      <c r="H114" s="234">
        <v>17</v>
      </c>
      <c r="I114" s="235"/>
      <c r="J114" s="236">
        <f>ROUND(I114*H114,2)</f>
        <v>0</v>
      </c>
      <c r="K114" s="232" t="s">
        <v>170</v>
      </c>
      <c r="L114" s="47"/>
      <c r="M114" s="237" t="s">
        <v>35</v>
      </c>
      <c r="N114" s="238" t="s">
        <v>51</v>
      </c>
      <c r="O114" s="87"/>
      <c r="P114" s="239">
        <f>O114*H114</f>
        <v>0</v>
      </c>
      <c r="Q114" s="239">
        <v>0.00085999999999999998</v>
      </c>
      <c r="R114" s="239">
        <f>Q114*H114</f>
        <v>0.014619999999999999</v>
      </c>
      <c r="S114" s="239">
        <v>0</v>
      </c>
      <c r="T114" s="24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1" t="s">
        <v>275</v>
      </c>
      <c r="AT114" s="241" t="s">
        <v>166</v>
      </c>
      <c r="AU114" s="241" t="s">
        <v>88</v>
      </c>
      <c r="AY114" s="19" t="s">
        <v>163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23</v>
      </c>
      <c r="BK114" s="242">
        <f>ROUND(I114*H114,2)</f>
        <v>0</v>
      </c>
      <c r="BL114" s="19" t="s">
        <v>275</v>
      </c>
      <c r="BM114" s="241" t="s">
        <v>363</v>
      </c>
    </row>
    <row r="115" s="2" customFormat="1" ht="24" customHeight="1">
      <c r="A115" s="41"/>
      <c r="B115" s="42"/>
      <c r="C115" s="230" t="s">
        <v>282</v>
      </c>
      <c r="D115" s="230" t="s">
        <v>166</v>
      </c>
      <c r="E115" s="231" t="s">
        <v>1321</v>
      </c>
      <c r="F115" s="232" t="s">
        <v>1322</v>
      </c>
      <c r="G115" s="233" t="s">
        <v>179</v>
      </c>
      <c r="H115" s="234">
        <v>6</v>
      </c>
      <c r="I115" s="235"/>
      <c r="J115" s="236">
        <f>ROUND(I115*H115,2)</f>
        <v>0</v>
      </c>
      <c r="K115" s="232" t="s">
        <v>170</v>
      </c>
      <c r="L115" s="47"/>
      <c r="M115" s="237" t="s">
        <v>35</v>
      </c>
      <c r="N115" s="238" t="s">
        <v>51</v>
      </c>
      <c r="O115" s="87"/>
      <c r="P115" s="239">
        <f>O115*H115</f>
        <v>0</v>
      </c>
      <c r="Q115" s="239">
        <v>0.00022000000000000001</v>
      </c>
      <c r="R115" s="239">
        <f>Q115*H115</f>
        <v>0.00132</v>
      </c>
      <c r="S115" s="239">
        <v>0</v>
      </c>
      <c r="T115" s="24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1" t="s">
        <v>275</v>
      </c>
      <c r="AT115" s="241" t="s">
        <v>166</v>
      </c>
      <c r="AU115" s="241" t="s">
        <v>88</v>
      </c>
      <c r="AY115" s="19" t="s">
        <v>163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23</v>
      </c>
      <c r="BK115" s="242">
        <f>ROUND(I115*H115,2)</f>
        <v>0</v>
      </c>
      <c r="BL115" s="19" t="s">
        <v>275</v>
      </c>
      <c r="BM115" s="241" t="s">
        <v>382</v>
      </c>
    </row>
    <row r="116" s="2" customFormat="1" ht="24" customHeight="1">
      <c r="A116" s="41"/>
      <c r="B116" s="42"/>
      <c r="C116" s="230" t="s">
        <v>287</v>
      </c>
      <c r="D116" s="230" t="s">
        <v>166</v>
      </c>
      <c r="E116" s="231" t="s">
        <v>1323</v>
      </c>
      <c r="F116" s="232" t="s">
        <v>1324</v>
      </c>
      <c r="G116" s="233" t="s">
        <v>179</v>
      </c>
      <c r="H116" s="234">
        <v>2</v>
      </c>
      <c r="I116" s="235"/>
      <c r="J116" s="236">
        <f>ROUND(I116*H116,2)</f>
        <v>0</v>
      </c>
      <c r="K116" s="232" t="s">
        <v>170</v>
      </c>
      <c r="L116" s="47"/>
      <c r="M116" s="237" t="s">
        <v>35</v>
      </c>
      <c r="N116" s="238" t="s">
        <v>51</v>
      </c>
      <c r="O116" s="87"/>
      <c r="P116" s="239">
        <f>O116*H116</f>
        <v>0</v>
      </c>
      <c r="Q116" s="239">
        <v>0.00107</v>
      </c>
      <c r="R116" s="239">
        <f>Q116*H116</f>
        <v>0.00214</v>
      </c>
      <c r="S116" s="239">
        <v>0</v>
      </c>
      <c r="T116" s="240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1" t="s">
        <v>275</v>
      </c>
      <c r="AT116" s="241" t="s">
        <v>166</v>
      </c>
      <c r="AU116" s="241" t="s">
        <v>88</v>
      </c>
      <c r="AY116" s="19" t="s">
        <v>163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23</v>
      </c>
      <c r="BK116" s="242">
        <f>ROUND(I116*H116,2)</f>
        <v>0</v>
      </c>
      <c r="BL116" s="19" t="s">
        <v>275</v>
      </c>
      <c r="BM116" s="241" t="s">
        <v>403</v>
      </c>
    </row>
    <row r="117" s="2" customFormat="1" ht="36" customHeight="1">
      <c r="A117" s="41"/>
      <c r="B117" s="42"/>
      <c r="C117" s="230" t="s">
        <v>294</v>
      </c>
      <c r="D117" s="230" t="s">
        <v>166</v>
      </c>
      <c r="E117" s="231" t="s">
        <v>1325</v>
      </c>
      <c r="F117" s="232" t="s">
        <v>1326</v>
      </c>
      <c r="G117" s="233" t="s">
        <v>179</v>
      </c>
      <c r="H117" s="234">
        <v>2</v>
      </c>
      <c r="I117" s="235"/>
      <c r="J117" s="236">
        <f>ROUND(I117*H117,2)</f>
        <v>0</v>
      </c>
      <c r="K117" s="232" t="s">
        <v>170</v>
      </c>
      <c r="L117" s="47"/>
      <c r="M117" s="237" t="s">
        <v>35</v>
      </c>
      <c r="N117" s="238" t="s">
        <v>51</v>
      </c>
      <c r="O117" s="87"/>
      <c r="P117" s="239">
        <f>O117*H117</f>
        <v>0</v>
      </c>
      <c r="Q117" s="239">
        <v>0.00052999999999999998</v>
      </c>
      <c r="R117" s="239">
        <f>Q117*H117</f>
        <v>0.00106</v>
      </c>
      <c r="S117" s="239">
        <v>0</v>
      </c>
      <c r="T117" s="240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1" t="s">
        <v>275</v>
      </c>
      <c r="AT117" s="241" t="s">
        <v>166</v>
      </c>
      <c r="AU117" s="241" t="s">
        <v>88</v>
      </c>
      <c r="AY117" s="19" t="s">
        <v>163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23</v>
      </c>
      <c r="BK117" s="242">
        <f>ROUND(I117*H117,2)</f>
        <v>0</v>
      </c>
      <c r="BL117" s="19" t="s">
        <v>275</v>
      </c>
      <c r="BM117" s="241" t="s">
        <v>414</v>
      </c>
    </row>
    <row r="118" s="2" customFormat="1" ht="36" customHeight="1">
      <c r="A118" s="41"/>
      <c r="B118" s="42"/>
      <c r="C118" s="230" t="s">
        <v>300</v>
      </c>
      <c r="D118" s="230" t="s">
        <v>166</v>
      </c>
      <c r="E118" s="231" t="s">
        <v>1327</v>
      </c>
      <c r="F118" s="232" t="s">
        <v>1328</v>
      </c>
      <c r="G118" s="233" t="s">
        <v>186</v>
      </c>
      <c r="H118" s="234">
        <v>0.023</v>
      </c>
      <c r="I118" s="235"/>
      <c r="J118" s="236">
        <f>ROUND(I118*H118,2)</f>
        <v>0</v>
      </c>
      <c r="K118" s="232" t="s">
        <v>170</v>
      </c>
      <c r="L118" s="47"/>
      <c r="M118" s="237" t="s">
        <v>35</v>
      </c>
      <c r="N118" s="238" t="s">
        <v>51</v>
      </c>
      <c r="O118" s="87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1" t="s">
        <v>275</v>
      </c>
      <c r="AT118" s="241" t="s">
        <v>166</v>
      </c>
      <c r="AU118" s="241" t="s">
        <v>88</v>
      </c>
      <c r="AY118" s="19" t="s">
        <v>163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23</v>
      </c>
      <c r="BK118" s="242">
        <f>ROUND(I118*H118,2)</f>
        <v>0</v>
      </c>
      <c r="BL118" s="19" t="s">
        <v>275</v>
      </c>
      <c r="BM118" s="241" t="s">
        <v>438</v>
      </c>
    </row>
    <row r="119" s="12" customFormat="1" ht="22.8" customHeight="1">
      <c r="A119" s="12"/>
      <c r="B119" s="214"/>
      <c r="C119" s="215"/>
      <c r="D119" s="216" t="s">
        <v>79</v>
      </c>
      <c r="E119" s="228" t="s">
        <v>1329</v>
      </c>
      <c r="F119" s="228" t="s">
        <v>1330</v>
      </c>
      <c r="G119" s="215"/>
      <c r="H119" s="215"/>
      <c r="I119" s="218"/>
      <c r="J119" s="229">
        <f>BK119</f>
        <v>0</v>
      </c>
      <c r="K119" s="215"/>
      <c r="L119" s="220"/>
      <c r="M119" s="221"/>
      <c r="N119" s="222"/>
      <c r="O119" s="222"/>
      <c r="P119" s="223">
        <f>SUM(P120:P125)</f>
        <v>0</v>
      </c>
      <c r="Q119" s="222"/>
      <c r="R119" s="223">
        <f>SUM(R120:R125)</f>
        <v>0.46705999999999992</v>
      </c>
      <c r="S119" s="222"/>
      <c r="T119" s="224">
        <f>SUM(T120:T125)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25" t="s">
        <v>88</v>
      </c>
      <c r="AT119" s="226" t="s">
        <v>79</v>
      </c>
      <c r="AU119" s="226" t="s">
        <v>23</v>
      </c>
      <c r="AY119" s="225" t="s">
        <v>163</v>
      </c>
      <c r="BK119" s="227">
        <f>SUM(BK120:BK125)</f>
        <v>0</v>
      </c>
    </row>
    <row r="120" s="2" customFormat="1" ht="48" customHeight="1">
      <c r="A120" s="41"/>
      <c r="B120" s="42"/>
      <c r="C120" s="230" t="s">
        <v>7</v>
      </c>
      <c r="D120" s="230" t="s">
        <v>166</v>
      </c>
      <c r="E120" s="231" t="s">
        <v>1331</v>
      </c>
      <c r="F120" s="232" t="s">
        <v>1332</v>
      </c>
      <c r="G120" s="233" t="s">
        <v>179</v>
      </c>
      <c r="H120" s="234">
        <v>2</v>
      </c>
      <c r="I120" s="235"/>
      <c r="J120" s="236">
        <f>ROUND(I120*H120,2)</f>
        <v>0</v>
      </c>
      <c r="K120" s="232" t="s">
        <v>170</v>
      </c>
      <c r="L120" s="47"/>
      <c r="M120" s="237" t="s">
        <v>35</v>
      </c>
      <c r="N120" s="238" t="s">
        <v>51</v>
      </c>
      <c r="O120" s="87"/>
      <c r="P120" s="239">
        <f>O120*H120</f>
        <v>0</v>
      </c>
      <c r="Q120" s="239">
        <v>0.016539999999999999</v>
      </c>
      <c r="R120" s="239">
        <f>Q120*H120</f>
        <v>0.033079999999999998</v>
      </c>
      <c r="S120" s="239">
        <v>0</v>
      </c>
      <c r="T120" s="240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41" t="s">
        <v>275</v>
      </c>
      <c r="AT120" s="241" t="s">
        <v>166</v>
      </c>
      <c r="AU120" s="241" t="s">
        <v>88</v>
      </c>
      <c r="AY120" s="19" t="s">
        <v>163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23</v>
      </c>
      <c r="BK120" s="242">
        <f>ROUND(I120*H120,2)</f>
        <v>0</v>
      </c>
      <c r="BL120" s="19" t="s">
        <v>275</v>
      </c>
      <c r="BM120" s="241" t="s">
        <v>450</v>
      </c>
    </row>
    <row r="121" s="2" customFormat="1" ht="48" customHeight="1">
      <c r="A121" s="41"/>
      <c r="B121" s="42"/>
      <c r="C121" s="230" t="s">
        <v>311</v>
      </c>
      <c r="D121" s="230" t="s">
        <v>166</v>
      </c>
      <c r="E121" s="231" t="s">
        <v>1333</v>
      </c>
      <c r="F121" s="232" t="s">
        <v>1334</v>
      </c>
      <c r="G121" s="233" t="s">
        <v>179</v>
      </c>
      <c r="H121" s="234">
        <v>2</v>
      </c>
      <c r="I121" s="235"/>
      <c r="J121" s="236">
        <f>ROUND(I121*H121,2)</f>
        <v>0</v>
      </c>
      <c r="K121" s="232" t="s">
        <v>170</v>
      </c>
      <c r="L121" s="47"/>
      <c r="M121" s="237" t="s">
        <v>35</v>
      </c>
      <c r="N121" s="238" t="s">
        <v>51</v>
      </c>
      <c r="O121" s="87"/>
      <c r="P121" s="239">
        <f>O121*H121</f>
        <v>0</v>
      </c>
      <c r="Q121" s="239">
        <v>0.021319999999999999</v>
      </c>
      <c r="R121" s="239">
        <f>Q121*H121</f>
        <v>0.042639999999999997</v>
      </c>
      <c r="S121" s="239">
        <v>0</v>
      </c>
      <c r="T121" s="240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1" t="s">
        <v>275</v>
      </c>
      <c r="AT121" s="241" t="s">
        <v>166</v>
      </c>
      <c r="AU121" s="241" t="s">
        <v>88</v>
      </c>
      <c r="AY121" s="19" t="s">
        <v>163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23</v>
      </c>
      <c r="BK121" s="242">
        <f>ROUND(I121*H121,2)</f>
        <v>0</v>
      </c>
      <c r="BL121" s="19" t="s">
        <v>275</v>
      </c>
      <c r="BM121" s="241" t="s">
        <v>459</v>
      </c>
    </row>
    <row r="122" s="2" customFormat="1" ht="48" customHeight="1">
      <c r="A122" s="41"/>
      <c r="B122" s="42"/>
      <c r="C122" s="230" t="s">
        <v>315</v>
      </c>
      <c r="D122" s="230" t="s">
        <v>166</v>
      </c>
      <c r="E122" s="231" t="s">
        <v>1335</v>
      </c>
      <c r="F122" s="232" t="s">
        <v>1336</v>
      </c>
      <c r="G122" s="233" t="s">
        <v>179</v>
      </c>
      <c r="H122" s="234">
        <v>8</v>
      </c>
      <c r="I122" s="235"/>
      <c r="J122" s="236">
        <f>ROUND(I122*H122,2)</f>
        <v>0</v>
      </c>
      <c r="K122" s="232" t="s">
        <v>170</v>
      </c>
      <c r="L122" s="47"/>
      <c r="M122" s="237" t="s">
        <v>35</v>
      </c>
      <c r="N122" s="238" t="s">
        <v>51</v>
      </c>
      <c r="O122" s="87"/>
      <c r="P122" s="239">
        <f>O122*H122</f>
        <v>0</v>
      </c>
      <c r="Q122" s="239">
        <v>0.0287</v>
      </c>
      <c r="R122" s="239">
        <f>Q122*H122</f>
        <v>0.2296</v>
      </c>
      <c r="S122" s="239">
        <v>0</v>
      </c>
      <c r="T122" s="24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1" t="s">
        <v>275</v>
      </c>
      <c r="AT122" s="241" t="s">
        <v>166</v>
      </c>
      <c r="AU122" s="241" t="s">
        <v>88</v>
      </c>
      <c r="AY122" s="19" t="s">
        <v>163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23</v>
      </c>
      <c r="BK122" s="242">
        <f>ROUND(I122*H122,2)</f>
        <v>0</v>
      </c>
      <c r="BL122" s="19" t="s">
        <v>275</v>
      </c>
      <c r="BM122" s="241" t="s">
        <v>467</v>
      </c>
    </row>
    <row r="123" s="2" customFormat="1" ht="48" customHeight="1">
      <c r="A123" s="41"/>
      <c r="B123" s="42"/>
      <c r="C123" s="230" t="s">
        <v>329</v>
      </c>
      <c r="D123" s="230" t="s">
        <v>166</v>
      </c>
      <c r="E123" s="231" t="s">
        <v>1337</v>
      </c>
      <c r="F123" s="232" t="s">
        <v>1338</v>
      </c>
      <c r="G123" s="233" t="s">
        <v>179</v>
      </c>
      <c r="H123" s="234">
        <v>1</v>
      </c>
      <c r="I123" s="235"/>
      <c r="J123" s="236">
        <f>ROUND(I123*H123,2)</f>
        <v>0</v>
      </c>
      <c r="K123" s="232" t="s">
        <v>170</v>
      </c>
      <c r="L123" s="47"/>
      <c r="M123" s="237" t="s">
        <v>35</v>
      </c>
      <c r="N123" s="238" t="s">
        <v>51</v>
      </c>
      <c r="O123" s="87"/>
      <c r="P123" s="239">
        <f>O123*H123</f>
        <v>0</v>
      </c>
      <c r="Q123" s="239">
        <v>0.056099999999999997</v>
      </c>
      <c r="R123" s="239">
        <f>Q123*H123</f>
        <v>0.056099999999999997</v>
      </c>
      <c r="S123" s="239">
        <v>0</v>
      </c>
      <c r="T123" s="240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41" t="s">
        <v>275</v>
      </c>
      <c r="AT123" s="241" t="s">
        <v>166</v>
      </c>
      <c r="AU123" s="241" t="s">
        <v>88</v>
      </c>
      <c r="AY123" s="19" t="s">
        <v>163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23</v>
      </c>
      <c r="BK123" s="242">
        <f>ROUND(I123*H123,2)</f>
        <v>0</v>
      </c>
      <c r="BL123" s="19" t="s">
        <v>275</v>
      </c>
      <c r="BM123" s="241" t="s">
        <v>474</v>
      </c>
    </row>
    <row r="124" s="2" customFormat="1" ht="48" customHeight="1">
      <c r="A124" s="41"/>
      <c r="B124" s="42"/>
      <c r="C124" s="230" t="s">
        <v>320</v>
      </c>
      <c r="D124" s="230" t="s">
        <v>166</v>
      </c>
      <c r="E124" s="231" t="s">
        <v>1339</v>
      </c>
      <c r="F124" s="232" t="s">
        <v>1340</v>
      </c>
      <c r="G124" s="233" t="s">
        <v>179</v>
      </c>
      <c r="H124" s="234">
        <v>2</v>
      </c>
      <c r="I124" s="235"/>
      <c r="J124" s="236">
        <f>ROUND(I124*H124,2)</f>
        <v>0</v>
      </c>
      <c r="K124" s="232" t="s">
        <v>170</v>
      </c>
      <c r="L124" s="47"/>
      <c r="M124" s="237" t="s">
        <v>35</v>
      </c>
      <c r="N124" s="238" t="s">
        <v>51</v>
      </c>
      <c r="O124" s="87"/>
      <c r="P124" s="239">
        <f>O124*H124</f>
        <v>0</v>
      </c>
      <c r="Q124" s="239">
        <v>0.023720000000000002</v>
      </c>
      <c r="R124" s="239">
        <f>Q124*H124</f>
        <v>0.047440000000000003</v>
      </c>
      <c r="S124" s="239">
        <v>0</v>
      </c>
      <c r="T124" s="240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41" t="s">
        <v>275</v>
      </c>
      <c r="AT124" s="241" t="s">
        <v>166</v>
      </c>
      <c r="AU124" s="241" t="s">
        <v>88</v>
      </c>
      <c r="AY124" s="19" t="s">
        <v>163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23</v>
      </c>
      <c r="BK124" s="242">
        <f>ROUND(I124*H124,2)</f>
        <v>0</v>
      </c>
      <c r="BL124" s="19" t="s">
        <v>275</v>
      </c>
      <c r="BM124" s="241" t="s">
        <v>480</v>
      </c>
    </row>
    <row r="125" s="2" customFormat="1" ht="48" customHeight="1">
      <c r="A125" s="41"/>
      <c r="B125" s="42"/>
      <c r="C125" s="230" t="s">
        <v>324</v>
      </c>
      <c r="D125" s="230" t="s">
        <v>166</v>
      </c>
      <c r="E125" s="231" t="s">
        <v>1341</v>
      </c>
      <c r="F125" s="232" t="s">
        <v>1342</v>
      </c>
      <c r="G125" s="233" t="s">
        <v>179</v>
      </c>
      <c r="H125" s="234">
        <v>2</v>
      </c>
      <c r="I125" s="235"/>
      <c r="J125" s="236">
        <f>ROUND(I125*H125,2)</f>
        <v>0</v>
      </c>
      <c r="K125" s="232" t="s">
        <v>170</v>
      </c>
      <c r="L125" s="47"/>
      <c r="M125" s="301" t="s">
        <v>35</v>
      </c>
      <c r="N125" s="302" t="s">
        <v>51</v>
      </c>
      <c r="O125" s="303"/>
      <c r="P125" s="304">
        <f>O125*H125</f>
        <v>0</v>
      </c>
      <c r="Q125" s="304">
        <v>0.029100000000000001</v>
      </c>
      <c r="R125" s="304">
        <f>Q125*H125</f>
        <v>0.058200000000000002</v>
      </c>
      <c r="S125" s="304">
        <v>0</v>
      </c>
      <c r="T125" s="30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1" t="s">
        <v>275</v>
      </c>
      <c r="AT125" s="241" t="s">
        <v>166</v>
      </c>
      <c r="AU125" s="241" t="s">
        <v>88</v>
      </c>
      <c r="AY125" s="19" t="s">
        <v>163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23</v>
      </c>
      <c r="BK125" s="242">
        <f>ROUND(I125*H125,2)</f>
        <v>0</v>
      </c>
      <c r="BL125" s="19" t="s">
        <v>275</v>
      </c>
      <c r="BM125" s="241" t="s">
        <v>493</v>
      </c>
    </row>
    <row r="126" s="2" customFormat="1" ht="6.96" customHeight="1">
      <c r="A126" s="41"/>
      <c r="B126" s="62"/>
      <c r="C126" s="63"/>
      <c r="D126" s="63"/>
      <c r="E126" s="63"/>
      <c r="F126" s="63"/>
      <c r="G126" s="63"/>
      <c r="H126" s="63"/>
      <c r="I126" s="179"/>
      <c r="J126" s="63"/>
      <c r="K126" s="63"/>
      <c r="L126" s="47"/>
      <c r="M126" s="41"/>
      <c r="O126" s="41"/>
      <c r="P126" s="41"/>
      <c r="Q126" s="41"/>
      <c r="R126" s="41"/>
      <c r="S126" s="41"/>
      <c r="T126" s="41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</row>
  </sheetData>
  <sheetProtection sheet="1" autoFilter="0" formatColumns="0" formatRows="0" objects="1" scenarios="1" spinCount="100000" saltValue="fYwJpV3VgGlU76tFKBHC6NRiQWaQijsUnPQc1O7KhAwauM8cwZ+53eqkrC3pz3uVta8x6b5iYyFl6Cpc+p+2Yg==" hashValue="1cbbg591XxB4Uv98wKTeKv0mZP0CFpVXY2lgyXxVt8UHvAv6zcembZmEYrGzzZk8+mJZ5touQ2YMWzo2gwT0Qw==" algorithmName="SHA-512" password="CC35"/>
  <autoFilter ref="C94:K125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1:H81"/>
    <mergeCell ref="E85:H85"/>
    <mergeCell ref="E83:H83"/>
    <mergeCell ref="E87:H8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>
      <c r="B8" s="22"/>
      <c r="D8" s="148" t="s">
        <v>118</v>
      </c>
      <c r="L8" s="22"/>
    </row>
    <row r="9" s="1" customFormat="1" ht="16.5" customHeight="1">
      <c r="B9" s="22"/>
      <c r="E9" s="149" t="s">
        <v>119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120</v>
      </c>
      <c r="I10" s="142"/>
      <c r="L10" s="22"/>
    </row>
    <row r="11" s="2" customFormat="1" ht="16.5" customHeight="1">
      <c r="A11" s="41"/>
      <c r="B11" s="47"/>
      <c r="C11" s="41"/>
      <c r="D11" s="41"/>
      <c r="E11" s="166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1144</v>
      </c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2" t="s">
        <v>1343</v>
      </c>
      <c r="F13" s="41"/>
      <c r="G13" s="41"/>
      <c r="H13" s="41"/>
      <c r="I13" s="150"/>
      <c r="J13" s="41"/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0"/>
      <c r="J14" s="41"/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19</v>
      </c>
      <c r="E15" s="41"/>
      <c r="F15" s="136" t="s">
        <v>35</v>
      </c>
      <c r="G15" s="41"/>
      <c r="H15" s="41"/>
      <c r="I15" s="153" t="s">
        <v>21</v>
      </c>
      <c r="J15" s="136" t="s">
        <v>35</v>
      </c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24</v>
      </c>
      <c r="E16" s="41"/>
      <c r="F16" s="136" t="s">
        <v>25</v>
      </c>
      <c r="G16" s="41"/>
      <c r="H16" s="41"/>
      <c r="I16" s="153" t="s">
        <v>26</v>
      </c>
      <c r="J16" s="154" t="str">
        <f>'Rekapitulace stavby'!AN8</f>
        <v>8. 10. 2019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150"/>
      <c r="J17" s="41"/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33</v>
      </c>
      <c r="E18" s="41"/>
      <c r="F18" s="41"/>
      <c r="G18" s="41"/>
      <c r="H18" s="41"/>
      <c r="I18" s="153" t="s">
        <v>34</v>
      </c>
      <c r="J18" s="136" t="s">
        <v>35</v>
      </c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36</v>
      </c>
      <c r="F19" s="41"/>
      <c r="G19" s="41"/>
      <c r="H19" s="41"/>
      <c r="I19" s="153" t="s">
        <v>37</v>
      </c>
      <c r="J19" s="136" t="s">
        <v>35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0"/>
      <c r="J20" s="41"/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38</v>
      </c>
      <c r="E21" s="41"/>
      <c r="F21" s="41"/>
      <c r="G21" s="41"/>
      <c r="H21" s="41"/>
      <c r="I21" s="153" t="s">
        <v>34</v>
      </c>
      <c r="J21" s="35" t="str">
        <f>'Rekapitulace stavby'!AN13</f>
        <v>Vyplň údaj</v>
      </c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3" t="s">
        <v>37</v>
      </c>
      <c r="J22" s="35" t="str">
        <f>'Rekapitulace stavby'!AN14</f>
        <v>Vyplň údaj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0"/>
      <c r="J23" s="41"/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40</v>
      </c>
      <c r="E24" s="41"/>
      <c r="F24" s="41"/>
      <c r="G24" s="41"/>
      <c r="H24" s="41"/>
      <c r="I24" s="153" t="s">
        <v>34</v>
      </c>
      <c r="J24" s="136" t="s">
        <v>35</v>
      </c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41</v>
      </c>
      <c r="F25" s="41"/>
      <c r="G25" s="41"/>
      <c r="H25" s="41"/>
      <c r="I25" s="153" t="s">
        <v>37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0"/>
      <c r="J26" s="41"/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42</v>
      </c>
      <c r="E27" s="41"/>
      <c r="F27" s="41"/>
      <c r="G27" s="41"/>
      <c r="H27" s="41"/>
      <c r="I27" s="153" t="s">
        <v>34</v>
      </c>
      <c r="J27" s="136" t="s">
        <v>35</v>
      </c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43</v>
      </c>
      <c r="F28" s="41"/>
      <c r="G28" s="41"/>
      <c r="H28" s="41"/>
      <c r="I28" s="153" t="s">
        <v>37</v>
      </c>
      <c r="J28" s="136" t="s">
        <v>35</v>
      </c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0"/>
      <c r="J29" s="41"/>
      <c r="K29" s="41"/>
      <c r="L29" s="15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44</v>
      </c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6.5" customHeight="1">
      <c r="A31" s="155"/>
      <c r="B31" s="156"/>
      <c r="C31" s="155"/>
      <c r="D31" s="155"/>
      <c r="E31" s="157" t="s">
        <v>122</v>
      </c>
      <c r="F31" s="157"/>
      <c r="G31" s="157"/>
      <c r="H31" s="157"/>
      <c r="I31" s="158"/>
      <c r="J31" s="155"/>
      <c r="K31" s="155"/>
      <c r="L31" s="159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0"/>
      <c r="J32" s="41"/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2" t="s">
        <v>46</v>
      </c>
      <c r="E34" s="41"/>
      <c r="F34" s="41"/>
      <c r="G34" s="41"/>
      <c r="H34" s="41"/>
      <c r="I34" s="150"/>
      <c r="J34" s="163">
        <f>ROUND(J93, 2)</f>
        <v>0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0"/>
      <c r="E35" s="160"/>
      <c r="F35" s="160"/>
      <c r="G35" s="160"/>
      <c r="H35" s="160"/>
      <c r="I35" s="161"/>
      <c r="J35" s="160"/>
      <c r="K35" s="160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4" t="s">
        <v>48</v>
      </c>
      <c r="G36" s="41"/>
      <c r="H36" s="41"/>
      <c r="I36" s="165" t="s">
        <v>47</v>
      </c>
      <c r="J36" s="164" t="s">
        <v>49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6" t="s">
        <v>50</v>
      </c>
      <c r="E37" s="148" t="s">
        <v>51</v>
      </c>
      <c r="F37" s="167">
        <f>ROUND((SUM(BE93:BE118)),  2)</f>
        <v>0</v>
      </c>
      <c r="G37" s="41"/>
      <c r="H37" s="41"/>
      <c r="I37" s="168">
        <v>0.20999999999999999</v>
      </c>
      <c r="J37" s="167">
        <f>ROUND(((SUM(BE93:BE118))*I37),  2)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52</v>
      </c>
      <c r="F38" s="167">
        <f>ROUND((SUM(BF93:BF118)),  2)</f>
        <v>0</v>
      </c>
      <c r="G38" s="41"/>
      <c r="H38" s="41"/>
      <c r="I38" s="168">
        <v>0.14999999999999999</v>
      </c>
      <c r="J38" s="167">
        <f>ROUND(((SUM(BF93:BF118))*I38),  2)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53</v>
      </c>
      <c r="F39" s="167">
        <f>ROUND((SUM(BG93:BG118)),  2)</f>
        <v>0</v>
      </c>
      <c r="G39" s="41"/>
      <c r="H39" s="41"/>
      <c r="I39" s="168">
        <v>0.20999999999999999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54</v>
      </c>
      <c r="F40" s="167">
        <f>ROUND((SUM(BH93:BH118)),  2)</f>
        <v>0</v>
      </c>
      <c r="G40" s="41"/>
      <c r="H40" s="41"/>
      <c r="I40" s="168">
        <v>0.14999999999999999</v>
      </c>
      <c r="J40" s="167">
        <f>0</f>
        <v>0</v>
      </c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55</v>
      </c>
      <c r="F41" s="167">
        <f>ROUND((SUM(BI93:BI118)),  2)</f>
        <v>0</v>
      </c>
      <c r="G41" s="41"/>
      <c r="H41" s="41"/>
      <c r="I41" s="168">
        <v>0</v>
      </c>
      <c r="J41" s="167">
        <f>0</f>
        <v>0</v>
      </c>
      <c r="K41" s="41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0"/>
      <c r="J42" s="41"/>
      <c r="K42" s="41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9"/>
      <c r="D43" s="170" t="s">
        <v>56</v>
      </c>
      <c r="E43" s="171"/>
      <c r="F43" s="171"/>
      <c r="G43" s="172" t="s">
        <v>57</v>
      </c>
      <c r="H43" s="173" t="s">
        <v>58</v>
      </c>
      <c r="I43" s="174"/>
      <c r="J43" s="175">
        <f>SUM(J34:J41)</f>
        <v>0</v>
      </c>
      <c r="K43" s="176"/>
      <c r="L43" s="15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5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0"/>
      <c r="C48" s="181"/>
      <c r="D48" s="181"/>
      <c r="E48" s="181"/>
      <c r="F48" s="181"/>
      <c r="G48" s="181"/>
      <c r="H48" s="181"/>
      <c r="I48" s="182"/>
      <c r="J48" s="181"/>
      <c r="K48" s="181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123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0"/>
      <c r="J51" s="43"/>
      <c r="K51" s="43"/>
      <c r="L51" s="15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3" t="str">
        <f>E7</f>
        <v xml:space="preserve">Rekonstrukce a dostavba - ZŠ Šternberk, Sadová 1,  I. a II. etapa</v>
      </c>
      <c r="F52" s="34"/>
      <c r="G52" s="34"/>
      <c r="H52" s="34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118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3" t="s">
        <v>119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120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300" t="s">
        <v>121</v>
      </c>
      <c r="F56" s="43"/>
      <c r="G56" s="43"/>
      <c r="H56" s="43"/>
      <c r="I56" s="150"/>
      <c r="J56" s="43"/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1144</v>
      </c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03 - Vzduchotechnika</v>
      </c>
      <c r="F58" s="43"/>
      <c r="G58" s="43"/>
      <c r="H58" s="43"/>
      <c r="I58" s="150"/>
      <c r="J58" s="43"/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0"/>
      <c r="J59" s="43"/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24</v>
      </c>
      <c r="D60" s="43"/>
      <c r="E60" s="43"/>
      <c r="F60" s="29" t="str">
        <f>F16</f>
        <v>Šternberk</v>
      </c>
      <c r="G60" s="43"/>
      <c r="H60" s="43"/>
      <c r="I60" s="153" t="s">
        <v>26</v>
      </c>
      <c r="J60" s="75" t="str">
        <f>IF(J16="","",J16)</f>
        <v>8. 10. 2019</v>
      </c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0"/>
      <c r="J61" s="43"/>
      <c r="K61" s="43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3.05" customHeight="1">
      <c r="A62" s="41"/>
      <c r="B62" s="42"/>
      <c r="C62" s="34" t="s">
        <v>33</v>
      </c>
      <c r="D62" s="43"/>
      <c r="E62" s="43"/>
      <c r="F62" s="29" t="str">
        <f>E19</f>
        <v>Město Šternberk, Horní náměstí 16</v>
      </c>
      <c r="G62" s="43"/>
      <c r="H62" s="43"/>
      <c r="I62" s="153" t="s">
        <v>40</v>
      </c>
      <c r="J62" s="39" t="str">
        <f>E25</f>
        <v>Ing. Josef Vadják,Komenského 1, Šternberk</v>
      </c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38</v>
      </c>
      <c r="D63" s="43"/>
      <c r="E63" s="43"/>
      <c r="F63" s="29" t="str">
        <f>IF(E22="","",E22)</f>
        <v>Vyplň údaj</v>
      </c>
      <c r="G63" s="43"/>
      <c r="H63" s="43"/>
      <c r="I63" s="153" t="s">
        <v>42</v>
      </c>
      <c r="J63" s="39" t="str">
        <f>E28</f>
        <v>Kucek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0"/>
      <c r="J64" s="43"/>
      <c r="K64" s="43"/>
      <c r="L64" s="15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4" t="s">
        <v>124</v>
      </c>
      <c r="D65" s="185"/>
      <c r="E65" s="185"/>
      <c r="F65" s="185"/>
      <c r="G65" s="185"/>
      <c r="H65" s="185"/>
      <c r="I65" s="186"/>
      <c r="J65" s="187" t="s">
        <v>125</v>
      </c>
      <c r="K65" s="185"/>
      <c r="L65" s="15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0"/>
      <c r="J66" s="43"/>
      <c r="K66" s="43"/>
      <c r="L66" s="15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88" t="s">
        <v>78</v>
      </c>
      <c r="D67" s="43"/>
      <c r="E67" s="43"/>
      <c r="F67" s="43"/>
      <c r="G67" s="43"/>
      <c r="H67" s="43"/>
      <c r="I67" s="150"/>
      <c r="J67" s="105">
        <f>J93</f>
        <v>0</v>
      </c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126</v>
      </c>
    </row>
    <row r="68" s="9" customFormat="1" ht="24.96" customHeight="1">
      <c r="A68" s="9"/>
      <c r="B68" s="189"/>
      <c r="C68" s="190"/>
      <c r="D68" s="191" t="s">
        <v>136</v>
      </c>
      <c r="E68" s="192"/>
      <c r="F68" s="192"/>
      <c r="G68" s="192"/>
      <c r="H68" s="192"/>
      <c r="I68" s="193"/>
      <c r="J68" s="194">
        <f>J94</f>
        <v>0</v>
      </c>
      <c r="K68" s="190"/>
      <c r="L68" s="19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6"/>
      <c r="C69" s="127"/>
      <c r="D69" s="197" t="s">
        <v>1344</v>
      </c>
      <c r="E69" s="198"/>
      <c r="F69" s="198"/>
      <c r="G69" s="198"/>
      <c r="H69" s="198"/>
      <c r="I69" s="199"/>
      <c r="J69" s="200">
        <f>J95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1"/>
      <c r="B70" s="42"/>
      <c r="C70" s="43"/>
      <c r="D70" s="43"/>
      <c r="E70" s="43"/>
      <c r="F70" s="43"/>
      <c r="G70" s="43"/>
      <c r="H70" s="43"/>
      <c r="I70" s="150"/>
      <c r="J70" s="43"/>
      <c r="K70" s="43"/>
      <c r="L70" s="151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62"/>
      <c r="C71" s="63"/>
      <c r="D71" s="63"/>
      <c r="E71" s="63"/>
      <c r="F71" s="63"/>
      <c r="G71" s="63"/>
      <c r="H71" s="63"/>
      <c r="I71" s="179"/>
      <c r="J71" s="63"/>
      <c r="K71" s="63"/>
      <c r="L71" s="151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5" s="2" customFormat="1" ht="6.96" customHeight="1">
      <c r="A75" s="41"/>
      <c r="B75" s="64"/>
      <c r="C75" s="65"/>
      <c r="D75" s="65"/>
      <c r="E75" s="65"/>
      <c r="F75" s="65"/>
      <c r="G75" s="65"/>
      <c r="H75" s="65"/>
      <c r="I75" s="182"/>
      <c r="J75" s="65"/>
      <c r="K75" s="65"/>
      <c r="L75" s="15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24.96" customHeight="1">
      <c r="A76" s="41"/>
      <c r="B76" s="42"/>
      <c r="C76" s="25" t="s">
        <v>149</v>
      </c>
      <c r="D76" s="43"/>
      <c r="E76" s="43"/>
      <c r="F76" s="43"/>
      <c r="G76" s="43"/>
      <c r="H76" s="43"/>
      <c r="I76" s="150"/>
      <c r="J76" s="43"/>
      <c r="K76" s="43"/>
      <c r="L76" s="15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42"/>
      <c r="C77" s="43"/>
      <c r="D77" s="43"/>
      <c r="E77" s="43"/>
      <c r="F77" s="43"/>
      <c r="G77" s="43"/>
      <c r="H77" s="43"/>
      <c r="I77" s="150"/>
      <c r="J77" s="43"/>
      <c r="K77" s="43"/>
      <c r="L77" s="15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4" t="s">
        <v>16</v>
      </c>
      <c r="D78" s="43"/>
      <c r="E78" s="43"/>
      <c r="F78" s="43"/>
      <c r="G78" s="43"/>
      <c r="H78" s="43"/>
      <c r="I78" s="150"/>
      <c r="J78" s="43"/>
      <c r="K78" s="43"/>
      <c r="L78" s="15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183" t="str">
        <f>E7</f>
        <v xml:space="preserve">Rekonstrukce a dostavba - ZŠ Šternberk, Sadová 1,  I. a II. etapa</v>
      </c>
      <c r="F79" s="34"/>
      <c r="G79" s="34"/>
      <c r="H79" s="34"/>
      <c r="I79" s="150"/>
      <c r="J79" s="43"/>
      <c r="K79" s="43"/>
      <c r="L79" s="15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1" customFormat="1" ht="12" customHeight="1">
      <c r="B80" s="23"/>
      <c r="C80" s="34" t="s">
        <v>118</v>
      </c>
      <c r="D80" s="24"/>
      <c r="E80" s="24"/>
      <c r="F80" s="24"/>
      <c r="G80" s="24"/>
      <c r="H80" s="24"/>
      <c r="I80" s="142"/>
      <c r="J80" s="24"/>
      <c r="K80" s="24"/>
      <c r="L80" s="22"/>
    </row>
    <row r="81" s="1" customFormat="1" ht="16.5" customHeight="1">
      <c r="B81" s="23"/>
      <c r="C81" s="24"/>
      <c r="D81" s="24"/>
      <c r="E81" s="183" t="s">
        <v>119</v>
      </c>
      <c r="F81" s="24"/>
      <c r="G81" s="24"/>
      <c r="H81" s="24"/>
      <c r="I81" s="142"/>
      <c r="J81" s="24"/>
      <c r="K81" s="24"/>
      <c r="L81" s="22"/>
    </row>
    <row r="82" s="1" customFormat="1" ht="12" customHeight="1">
      <c r="B82" s="23"/>
      <c r="C82" s="34" t="s">
        <v>120</v>
      </c>
      <c r="D82" s="24"/>
      <c r="E82" s="24"/>
      <c r="F82" s="24"/>
      <c r="G82" s="24"/>
      <c r="H82" s="24"/>
      <c r="I82" s="142"/>
      <c r="J82" s="24"/>
      <c r="K82" s="24"/>
      <c r="L82" s="22"/>
    </row>
    <row r="83" s="2" customFormat="1" ht="16.5" customHeight="1">
      <c r="A83" s="41"/>
      <c r="B83" s="42"/>
      <c r="C83" s="43"/>
      <c r="D83" s="43"/>
      <c r="E83" s="300" t="s">
        <v>121</v>
      </c>
      <c r="F83" s="43"/>
      <c r="G83" s="43"/>
      <c r="H83" s="43"/>
      <c r="I83" s="150"/>
      <c r="J83" s="43"/>
      <c r="K83" s="43"/>
      <c r="L83" s="15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4" t="s">
        <v>1144</v>
      </c>
      <c r="D84" s="43"/>
      <c r="E84" s="43"/>
      <c r="F84" s="43"/>
      <c r="G84" s="43"/>
      <c r="H84" s="43"/>
      <c r="I84" s="150"/>
      <c r="J84" s="43"/>
      <c r="K84" s="43"/>
      <c r="L84" s="15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6.5" customHeight="1">
      <c r="A85" s="41"/>
      <c r="B85" s="42"/>
      <c r="C85" s="43"/>
      <c r="D85" s="43"/>
      <c r="E85" s="72" t="str">
        <f>E13</f>
        <v>03 - Vzduchotechnika</v>
      </c>
      <c r="F85" s="43"/>
      <c r="G85" s="43"/>
      <c r="H85" s="43"/>
      <c r="I85" s="150"/>
      <c r="J85" s="43"/>
      <c r="K85" s="43"/>
      <c r="L85" s="15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6.96" customHeight="1">
      <c r="A86" s="41"/>
      <c r="B86" s="42"/>
      <c r="C86" s="43"/>
      <c r="D86" s="43"/>
      <c r="E86" s="43"/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24</v>
      </c>
      <c r="D87" s="43"/>
      <c r="E87" s="43"/>
      <c r="F87" s="29" t="str">
        <f>F16</f>
        <v>Šternberk</v>
      </c>
      <c r="G87" s="43"/>
      <c r="H87" s="43"/>
      <c r="I87" s="153" t="s">
        <v>26</v>
      </c>
      <c r="J87" s="75" t="str">
        <f>IF(J16="","",J16)</f>
        <v>8. 10. 2019</v>
      </c>
      <c r="K87" s="43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6.96" customHeight="1">
      <c r="A88" s="41"/>
      <c r="B88" s="42"/>
      <c r="C88" s="43"/>
      <c r="D88" s="43"/>
      <c r="E88" s="43"/>
      <c r="F88" s="43"/>
      <c r="G88" s="43"/>
      <c r="H88" s="43"/>
      <c r="I88" s="150"/>
      <c r="J88" s="43"/>
      <c r="K88" s="43"/>
      <c r="L88" s="15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43.05" customHeight="1">
      <c r="A89" s="41"/>
      <c r="B89" s="42"/>
      <c r="C89" s="34" t="s">
        <v>33</v>
      </c>
      <c r="D89" s="43"/>
      <c r="E89" s="43"/>
      <c r="F89" s="29" t="str">
        <f>E19</f>
        <v>Město Šternberk, Horní náměstí 16</v>
      </c>
      <c r="G89" s="43"/>
      <c r="H89" s="43"/>
      <c r="I89" s="153" t="s">
        <v>40</v>
      </c>
      <c r="J89" s="39" t="str">
        <f>E25</f>
        <v>Ing. Josef Vadják,Komenského 1, Šternberk</v>
      </c>
      <c r="K89" s="43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5.15" customHeight="1">
      <c r="A90" s="41"/>
      <c r="B90" s="42"/>
      <c r="C90" s="34" t="s">
        <v>38</v>
      </c>
      <c r="D90" s="43"/>
      <c r="E90" s="43"/>
      <c r="F90" s="29" t="str">
        <f>IF(E22="","",E22)</f>
        <v>Vyplň údaj</v>
      </c>
      <c r="G90" s="43"/>
      <c r="H90" s="43"/>
      <c r="I90" s="153" t="s">
        <v>42</v>
      </c>
      <c r="J90" s="39" t="str">
        <f>E28</f>
        <v>Kucek</v>
      </c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0.32" customHeight="1">
      <c r="A91" s="41"/>
      <c r="B91" s="42"/>
      <c r="C91" s="43"/>
      <c r="D91" s="43"/>
      <c r="E91" s="43"/>
      <c r="F91" s="43"/>
      <c r="G91" s="43"/>
      <c r="H91" s="43"/>
      <c r="I91" s="150"/>
      <c r="J91" s="43"/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1" customFormat="1" ht="29.28" customHeight="1">
      <c r="A92" s="202"/>
      <c r="B92" s="203"/>
      <c r="C92" s="204" t="s">
        <v>150</v>
      </c>
      <c r="D92" s="205" t="s">
        <v>65</v>
      </c>
      <c r="E92" s="205" t="s">
        <v>61</v>
      </c>
      <c r="F92" s="205" t="s">
        <v>62</v>
      </c>
      <c r="G92" s="205" t="s">
        <v>151</v>
      </c>
      <c r="H92" s="205" t="s">
        <v>152</v>
      </c>
      <c r="I92" s="206" t="s">
        <v>153</v>
      </c>
      <c r="J92" s="205" t="s">
        <v>125</v>
      </c>
      <c r="K92" s="207" t="s">
        <v>154</v>
      </c>
      <c r="L92" s="208"/>
      <c r="M92" s="95" t="s">
        <v>35</v>
      </c>
      <c r="N92" s="96" t="s">
        <v>50</v>
      </c>
      <c r="O92" s="96" t="s">
        <v>155</v>
      </c>
      <c r="P92" s="96" t="s">
        <v>156</v>
      </c>
      <c r="Q92" s="96" t="s">
        <v>157</v>
      </c>
      <c r="R92" s="96" t="s">
        <v>158</v>
      </c>
      <c r="S92" s="96" t="s">
        <v>159</v>
      </c>
      <c r="T92" s="97" t="s">
        <v>160</v>
      </c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</row>
    <row r="93" s="2" customFormat="1" ht="22.8" customHeight="1">
      <c r="A93" s="41"/>
      <c r="B93" s="42"/>
      <c r="C93" s="102" t="s">
        <v>161</v>
      </c>
      <c r="D93" s="43"/>
      <c r="E93" s="43"/>
      <c r="F93" s="43"/>
      <c r="G93" s="43"/>
      <c r="H93" s="43"/>
      <c r="I93" s="150"/>
      <c r="J93" s="209">
        <f>BK93</f>
        <v>0</v>
      </c>
      <c r="K93" s="43"/>
      <c r="L93" s="47"/>
      <c r="M93" s="98"/>
      <c r="N93" s="210"/>
      <c r="O93" s="99"/>
      <c r="P93" s="211">
        <f>P94</f>
        <v>0</v>
      </c>
      <c r="Q93" s="99"/>
      <c r="R93" s="211">
        <f>R94</f>
        <v>0.55113999999999996</v>
      </c>
      <c r="S93" s="99"/>
      <c r="T93" s="212">
        <f>T94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19" t="s">
        <v>79</v>
      </c>
      <c r="AU93" s="19" t="s">
        <v>126</v>
      </c>
      <c r="BK93" s="213">
        <f>BK94</f>
        <v>0</v>
      </c>
    </row>
    <row r="94" s="12" customFormat="1" ht="25.92" customHeight="1">
      <c r="A94" s="12"/>
      <c r="B94" s="214"/>
      <c r="C94" s="215"/>
      <c r="D94" s="216" t="s">
        <v>79</v>
      </c>
      <c r="E94" s="217" t="s">
        <v>347</v>
      </c>
      <c r="F94" s="217" t="s">
        <v>348</v>
      </c>
      <c r="G94" s="215"/>
      <c r="H94" s="215"/>
      <c r="I94" s="218"/>
      <c r="J94" s="219">
        <f>BK94</f>
        <v>0</v>
      </c>
      <c r="K94" s="215"/>
      <c r="L94" s="220"/>
      <c r="M94" s="221"/>
      <c r="N94" s="222"/>
      <c r="O94" s="222"/>
      <c r="P94" s="223">
        <f>P95</f>
        <v>0</v>
      </c>
      <c r="Q94" s="222"/>
      <c r="R94" s="223">
        <f>R95</f>
        <v>0.55113999999999996</v>
      </c>
      <c r="S94" s="222"/>
      <c r="T94" s="224">
        <f>T95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25" t="s">
        <v>88</v>
      </c>
      <c r="AT94" s="226" t="s">
        <v>79</v>
      </c>
      <c r="AU94" s="226" t="s">
        <v>80</v>
      </c>
      <c r="AY94" s="225" t="s">
        <v>163</v>
      </c>
      <c r="BK94" s="227">
        <f>BK95</f>
        <v>0</v>
      </c>
    </row>
    <row r="95" s="12" customFormat="1" ht="22.8" customHeight="1">
      <c r="A95" s="12"/>
      <c r="B95" s="214"/>
      <c r="C95" s="215"/>
      <c r="D95" s="216" t="s">
        <v>79</v>
      </c>
      <c r="E95" s="228" t="s">
        <v>1345</v>
      </c>
      <c r="F95" s="228" t="s">
        <v>102</v>
      </c>
      <c r="G95" s="215"/>
      <c r="H95" s="215"/>
      <c r="I95" s="218"/>
      <c r="J95" s="229">
        <f>BK95</f>
        <v>0</v>
      </c>
      <c r="K95" s="215"/>
      <c r="L95" s="220"/>
      <c r="M95" s="221"/>
      <c r="N95" s="222"/>
      <c r="O95" s="222"/>
      <c r="P95" s="223">
        <f>SUM(P96:P118)</f>
        <v>0</v>
      </c>
      <c r="Q95" s="222"/>
      <c r="R95" s="223">
        <f>SUM(R96:R118)</f>
        <v>0.55113999999999996</v>
      </c>
      <c r="S95" s="222"/>
      <c r="T95" s="224">
        <f>SUM(T96:T118)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25" t="s">
        <v>88</v>
      </c>
      <c r="AT95" s="226" t="s">
        <v>79</v>
      </c>
      <c r="AU95" s="226" t="s">
        <v>23</v>
      </c>
      <c r="AY95" s="225" t="s">
        <v>163</v>
      </c>
      <c r="BK95" s="227">
        <f>SUM(BK96:BK118)</f>
        <v>0</v>
      </c>
    </row>
    <row r="96" s="2" customFormat="1" ht="24" customHeight="1">
      <c r="A96" s="41"/>
      <c r="B96" s="42"/>
      <c r="C96" s="230" t="s">
        <v>23</v>
      </c>
      <c r="D96" s="230" t="s">
        <v>166</v>
      </c>
      <c r="E96" s="231" t="s">
        <v>1346</v>
      </c>
      <c r="F96" s="232" t="s">
        <v>1347</v>
      </c>
      <c r="G96" s="233" t="s">
        <v>264</v>
      </c>
      <c r="H96" s="234">
        <v>10</v>
      </c>
      <c r="I96" s="235"/>
      <c r="J96" s="236">
        <f>ROUND(I96*H96,2)</f>
        <v>0</v>
      </c>
      <c r="K96" s="232" t="s">
        <v>35</v>
      </c>
      <c r="L96" s="47"/>
      <c r="M96" s="237" t="s">
        <v>35</v>
      </c>
      <c r="N96" s="238" t="s">
        <v>51</v>
      </c>
      <c r="O96" s="87"/>
      <c r="P96" s="239">
        <f>O96*H96</f>
        <v>0</v>
      </c>
      <c r="Q96" s="239">
        <v>0.0031199999999999999</v>
      </c>
      <c r="R96" s="239">
        <f>Q96*H96</f>
        <v>0.031199999999999999</v>
      </c>
      <c r="S96" s="239">
        <v>0</v>
      </c>
      <c r="T96" s="240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41" t="s">
        <v>275</v>
      </c>
      <c r="AT96" s="241" t="s">
        <v>166</v>
      </c>
      <c r="AU96" s="241" t="s">
        <v>88</v>
      </c>
      <c r="AY96" s="19" t="s">
        <v>163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9" t="s">
        <v>23</v>
      </c>
      <c r="BK96" s="242">
        <f>ROUND(I96*H96,2)</f>
        <v>0</v>
      </c>
      <c r="BL96" s="19" t="s">
        <v>275</v>
      </c>
      <c r="BM96" s="241" t="s">
        <v>88</v>
      </c>
    </row>
    <row r="97" s="2" customFormat="1" ht="24" customHeight="1">
      <c r="A97" s="41"/>
      <c r="B97" s="42"/>
      <c r="C97" s="230" t="s">
        <v>88</v>
      </c>
      <c r="D97" s="230" t="s">
        <v>166</v>
      </c>
      <c r="E97" s="231" t="s">
        <v>1348</v>
      </c>
      <c r="F97" s="232" t="s">
        <v>1349</v>
      </c>
      <c r="G97" s="233" t="s">
        <v>264</v>
      </c>
      <c r="H97" s="234">
        <v>14</v>
      </c>
      <c r="I97" s="235"/>
      <c r="J97" s="236">
        <f>ROUND(I97*H97,2)</f>
        <v>0</v>
      </c>
      <c r="K97" s="232" t="s">
        <v>35</v>
      </c>
      <c r="L97" s="47"/>
      <c r="M97" s="237" t="s">
        <v>35</v>
      </c>
      <c r="N97" s="238" t="s">
        <v>51</v>
      </c>
      <c r="O97" s="87"/>
      <c r="P97" s="239">
        <f>O97*H97</f>
        <v>0</v>
      </c>
      <c r="Q97" s="239">
        <v>0.0031199999999999999</v>
      </c>
      <c r="R97" s="239">
        <f>Q97*H97</f>
        <v>0.043679999999999997</v>
      </c>
      <c r="S97" s="239">
        <v>0</v>
      </c>
      <c r="T97" s="240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41" t="s">
        <v>275</v>
      </c>
      <c r="AT97" s="241" t="s">
        <v>166</v>
      </c>
      <c r="AU97" s="241" t="s">
        <v>88</v>
      </c>
      <c r="AY97" s="19" t="s">
        <v>163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23</v>
      </c>
      <c r="BK97" s="242">
        <f>ROUND(I97*H97,2)</f>
        <v>0</v>
      </c>
      <c r="BL97" s="19" t="s">
        <v>275</v>
      </c>
      <c r="BM97" s="241" t="s">
        <v>171</v>
      </c>
    </row>
    <row r="98" s="2" customFormat="1" ht="24" customHeight="1">
      <c r="A98" s="41"/>
      <c r="B98" s="42"/>
      <c r="C98" s="230" t="s">
        <v>94</v>
      </c>
      <c r="D98" s="230" t="s">
        <v>166</v>
      </c>
      <c r="E98" s="231" t="s">
        <v>1350</v>
      </c>
      <c r="F98" s="232" t="s">
        <v>1351</v>
      </c>
      <c r="G98" s="233" t="s">
        <v>264</v>
      </c>
      <c r="H98" s="234">
        <v>27</v>
      </c>
      <c r="I98" s="235"/>
      <c r="J98" s="236">
        <f>ROUND(I98*H98,2)</f>
        <v>0</v>
      </c>
      <c r="K98" s="232" t="s">
        <v>35</v>
      </c>
      <c r="L98" s="47"/>
      <c r="M98" s="237" t="s">
        <v>35</v>
      </c>
      <c r="N98" s="238" t="s">
        <v>51</v>
      </c>
      <c r="O98" s="87"/>
      <c r="P98" s="239">
        <f>O98*H98</f>
        <v>0</v>
      </c>
      <c r="Q98" s="239">
        <v>0.0031199999999999999</v>
      </c>
      <c r="R98" s="239">
        <f>Q98*H98</f>
        <v>0.084239999999999995</v>
      </c>
      <c r="S98" s="239">
        <v>0</v>
      </c>
      <c r="T98" s="240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41" t="s">
        <v>275</v>
      </c>
      <c r="AT98" s="241" t="s">
        <v>166</v>
      </c>
      <c r="AU98" s="241" t="s">
        <v>88</v>
      </c>
      <c r="AY98" s="19" t="s">
        <v>163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23</v>
      </c>
      <c r="BK98" s="242">
        <f>ROUND(I98*H98,2)</f>
        <v>0</v>
      </c>
      <c r="BL98" s="19" t="s">
        <v>275</v>
      </c>
      <c r="BM98" s="241" t="s">
        <v>207</v>
      </c>
    </row>
    <row r="99" s="2" customFormat="1" ht="16.5" customHeight="1">
      <c r="A99" s="41"/>
      <c r="B99" s="42"/>
      <c r="C99" s="230" t="s">
        <v>171</v>
      </c>
      <c r="D99" s="230" t="s">
        <v>166</v>
      </c>
      <c r="E99" s="231" t="s">
        <v>1352</v>
      </c>
      <c r="F99" s="232" t="s">
        <v>1353</v>
      </c>
      <c r="G99" s="233" t="s">
        <v>179</v>
      </c>
      <c r="H99" s="234">
        <v>10</v>
      </c>
      <c r="I99" s="235"/>
      <c r="J99" s="236">
        <f>ROUND(I99*H99,2)</f>
        <v>0</v>
      </c>
      <c r="K99" s="232" t="s">
        <v>35</v>
      </c>
      <c r="L99" s="47"/>
      <c r="M99" s="237" t="s">
        <v>35</v>
      </c>
      <c r="N99" s="238" t="s">
        <v>51</v>
      </c>
      <c r="O99" s="87"/>
      <c r="P99" s="239">
        <f>O99*H99</f>
        <v>0</v>
      </c>
      <c r="Q99" s="239">
        <v>0</v>
      </c>
      <c r="R99" s="239">
        <f>Q99*H99</f>
        <v>0</v>
      </c>
      <c r="S99" s="239">
        <v>0</v>
      </c>
      <c r="T99" s="24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1" t="s">
        <v>275</v>
      </c>
      <c r="AT99" s="241" t="s">
        <v>166</v>
      </c>
      <c r="AU99" s="241" t="s">
        <v>88</v>
      </c>
      <c r="AY99" s="19" t="s">
        <v>163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23</v>
      </c>
      <c r="BK99" s="242">
        <f>ROUND(I99*H99,2)</f>
        <v>0</v>
      </c>
      <c r="BL99" s="19" t="s">
        <v>275</v>
      </c>
      <c r="BM99" s="241" t="s">
        <v>198</v>
      </c>
    </row>
    <row r="100" s="2" customFormat="1" ht="24" customHeight="1">
      <c r="A100" s="41"/>
      <c r="B100" s="42"/>
      <c r="C100" s="230" t="s">
        <v>202</v>
      </c>
      <c r="D100" s="230" t="s">
        <v>166</v>
      </c>
      <c r="E100" s="231" t="s">
        <v>1354</v>
      </c>
      <c r="F100" s="232" t="s">
        <v>1355</v>
      </c>
      <c r="G100" s="233" t="s">
        <v>264</v>
      </c>
      <c r="H100" s="234">
        <v>20</v>
      </c>
      <c r="I100" s="235"/>
      <c r="J100" s="236">
        <f>ROUND(I100*H100,2)</f>
        <v>0</v>
      </c>
      <c r="K100" s="232" t="s">
        <v>35</v>
      </c>
      <c r="L100" s="47"/>
      <c r="M100" s="237" t="s">
        <v>35</v>
      </c>
      <c r="N100" s="238" t="s">
        <v>51</v>
      </c>
      <c r="O100" s="87"/>
      <c r="P100" s="239">
        <f>O100*H100</f>
        <v>0</v>
      </c>
      <c r="Q100" s="239">
        <v>0.0031199999999999999</v>
      </c>
      <c r="R100" s="239">
        <f>Q100*H100</f>
        <v>0.062399999999999997</v>
      </c>
      <c r="S100" s="239">
        <v>0</v>
      </c>
      <c r="T100" s="240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1" t="s">
        <v>275</v>
      </c>
      <c r="AT100" s="241" t="s">
        <v>166</v>
      </c>
      <c r="AU100" s="241" t="s">
        <v>88</v>
      </c>
      <c r="AY100" s="19" t="s">
        <v>163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23</v>
      </c>
      <c r="BK100" s="242">
        <f>ROUND(I100*H100,2)</f>
        <v>0</v>
      </c>
      <c r="BL100" s="19" t="s">
        <v>275</v>
      </c>
      <c r="BM100" s="241" t="s">
        <v>233</v>
      </c>
    </row>
    <row r="101" s="2" customFormat="1" ht="16.5" customHeight="1">
      <c r="A101" s="41"/>
      <c r="B101" s="42"/>
      <c r="C101" s="230" t="s">
        <v>207</v>
      </c>
      <c r="D101" s="230" t="s">
        <v>166</v>
      </c>
      <c r="E101" s="231" t="s">
        <v>1356</v>
      </c>
      <c r="F101" s="232" t="s">
        <v>1357</v>
      </c>
      <c r="G101" s="233" t="s">
        <v>179</v>
      </c>
      <c r="H101" s="234">
        <v>4</v>
      </c>
      <c r="I101" s="235"/>
      <c r="J101" s="236">
        <f>ROUND(I101*H101,2)</f>
        <v>0</v>
      </c>
      <c r="K101" s="232" t="s">
        <v>35</v>
      </c>
      <c r="L101" s="47"/>
      <c r="M101" s="237" t="s">
        <v>35</v>
      </c>
      <c r="N101" s="238" t="s">
        <v>51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41" t="s">
        <v>275</v>
      </c>
      <c r="AT101" s="241" t="s">
        <v>166</v>
      </c>
      <c r="AU101" s="241" t="s">
        <v>88</v>
      </c>
      <c r="AY101" s="19" t="s">
        <v>163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23</v>
      </c>
      <c r="BK101" s="242">
        <f>ROUND(I101*H101,2)</f>
        <v>0</v>
      </c>
      <c r="BL101" s="19" t="s">
        <v>275</v>
      </c>
      <c r="BM101" s="241" t="s">
        <v>245</v>
      </c>
    </row>
    <row r="102" s="2" customFormat="1" ht="24" customHeight="1">
      <c r="A102" s="41"/>
      <c r="B102" s="42"/>
      <c r="C102" s="230" t="s">
        <v>212</v>
      </c>
      <c r="D102" s="230" t="s">
        <v>166</v>
      </c>
      <c r="E102" s="231" t="s">
        <v>1358</v>
      </c>
      <c r="F102" s="232" t="s">
        <v>1359</v>
      </c>
      <c r="G102" s="233" t="s">
        <v>264</v>
      </c>
      <c r="H102" s="234">
        <v>10</v>
      </c>
      <c r="I102" s="235"/>
      <c r="J102" s="236">
        <f>ROUND(I102*H102,2)</f>
        <v>0</v>
      </c>
      <c r="K102" s="232" t="s">
        <v>35</v>
      </c>
      <c r="L102" s="47"/>
      <c r="M102" s="237" t="s">
        <v>35</v>
      </c>
      <c r="N102" s="238" t="s">
        <v>51</v>
      </c>
      <c r="O102" s="87"/>
      <c r="P102" s="239">
        <f>O102*H102</f>
        <v>0</v>
      </c>
      <c r="Q102" s="239">
        <v>0.0031199999999999999</v>
      </c>
      <c r="R102" s="239">
        <f>Q102*H102</f>
        <v>0.031199999999999999</v>
      </c>
      <c r="S102" s="239">
        <v>0</v>
      </c>
      <c r="T102" s="240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1" t="s">
        <v>275</v>
      </c>
      <c r="AT102" s="241" t="s">
        <v>166</v>
      </c>
      <c r="AU102" s="241" t="s">
        <v>88</v>
      </c>
      <c r="AY102" s="19" t="s">
        <v>163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23</v>
      </c>
      <c r="BK102" s="242">
        <f>ROUND(I102*H102,2)</f>
        <v>0</v>
      </c>
      <c r="BL102" s="19" t="s">
        <v>275</v>
      </c>
      <c r="BM102" s="241" t="s">
        <v>261</v>
      </c>
    </row>
    <row r="103" s="2" customFormat="1" ht="16.5" customHeight="1">
      <c r="A103" s="41"/>
      <c r="B103" s="42"/>
      <c r="C103" s="230" t="s">
        <v>198</v>
      </c>
      <c r="D103" s="230" t="s">
        <v>166</v>
      </c>
      <c r="E103" s="231" t="s">
        <v>1360</v>
      </c>
      <c r="F103" s="232" t="s">
        <v>1361</v>
      </c>
      <c r="G103" s="233" t="s">
        <v>179</v>
      </c>
      <c r="H103" s="234">
        <v>7</v>
      </c>
      <c r="I103" s="235"/>
      <c r="J103" s="236">
        <f>ROUND(I103*H103,2)</f>
        <v>0</v>
      </c>
      <c r="K103" s="232" t="s">
        <v>35</v>
      </c>
      <c r="L103" s="47"/>
      <c r="M103" s="237" t="s">
        <v>35</v>
      </c>
      <c r="N103" s="238" t="s">
        <v>51</v>
      </c>
      <c r="O103" s="87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41" t="s">
        <v>275</v>
      </c>
      <c r="AT103" s="241" t="s">
        <v>166</v>
      </c>
      <c r="AU103" s="241" t="s">
        <v>88</v>
      </c>
      <c r="AY103" s="19" t="s">
        <v>163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23</v>
      </c>
      <c r="BK103" s="242">
        <f>ROUND(I103*H103,2)</f>
        <v>0</v>
      </c>
      <c r="BL103" s="19" t="s">
        <v>275</v>
      </c>
      <c r="BM103" s="241" t="s">
        <v>275</v>
      </c>
    </row>
    <row r="104" s="2" customFormat="1" ht="24" customHeight="1">
      <c r="A104" s="41"/>
      <c r="B104" s="42"/>
      <c r="C104" s="230" t="s">
        <v>224</v>
      </c>
      <c r="D104" s="230" t="s">
        <v>166</v>
      </c>
      <c r="E104" s="231" t="s">
        <v>1362</v>
      </c>
      <c r="F104" s="232" t="s">
        <v>1363</v>
      </c>
      <c r="G104" s="233" t="s">
        <v>179</v>
      </c>
      <c r="H104" s="234">
        <v>8</v>
      </c>
      <c r="I104" s="235"/>
      <c r="J104" s="236">
        <f>ROUND(I104*H104,2)</f>
        <v>0</v>
      </c>
      <c r="K104" s="232" t="s">
        <v>35</v>
      </c>
      <c r="L104" s="47"/>
      <c r="M104" s="237" t="s">
        <v>35</v>
      </c>
      <c r="N104" s="238" t="s">
        <v>51</v>
      </c>
      <c r="O104" s="87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1" t="s">
        <v>275</v>
      </c>
      <c r="AT104" s="241" t="s">
        <v>166</v>
      </c>
      <c r="AU104" s="241" t="s">
        <v>88</v>
      </c>
      <c r="AY104" s="19" t="s">
        <v>163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23</v>
      </c>
      <c r="BK104" s="242">
        <f>ROUND(I104*H104,2)</f>
        <v>0</v>
      </c>
      <c r="BL104" s="19" t="s">
        <v>275</v>
      </c>
      <c r="BM104" s="241" t="s">
        <v>287</v>
      </c>
    </row>
    <row r="105" s="2" customFormat="1" ht="24" customHeight="1">
      <c r="A105" s="41"/>
      <c r="B105" s="42"/>
      <c r="C105" s="230" t="s">
        <v>233</v>
      </c>
      <c r="D105" s="230" t="s">
        <v>166</v>
      </c>
      <c r="E105" s="231" t="s">
        <v>1364</v>
      </c>
      <c r="F105" s="232" t="s">
        <v>1365</v>
      </c>
      <c r="G105" s="233" t="s">
        <v>179</v>
      </c>
      <c r="H105" s="234">
        <v>1</v>
      </c>
      <c r="I105" s="235"/>
      <c r="J105" s="236">
        <f>ROUND(I105*H105,2)</f>
        <v>0</v>
      </c>
      <c r="K105" s="232" t="s">
        <v>35</v>
      </c>
      <c r="L105" s="47"/>
      <c r="M105" s="237" t="s">
        <v>35</v>
      </c>
      <c r="N105" s="238" t="s">
        <v>51</v>
      </c>
      <c r="O105" s="87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1" t="s">
        <v>275</v>
      </c>
      <c r="AT105" s="241" t="s">
        <v>166</v>
      </c>
      <c r="AU105" s="241" t="s">
        <v>88</v>
      </c>
      <c r="AY105" s="19" t="s">
        <v>163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23</v>
      </c>
      <c r="BK105" s="242">
        <f>ROUND(I105*H105,2)</f>
        <v>0</v>
      </c>
      <c r="BL105" s="19" t="s">
        <v>275</v>
      </c>
      <c r="BM105" s="241" t="s">
        <v>300</v>
      </c>
    </row>
    <row r="106" s="2" customFormat="1" ht="24" customHeight="1">
      <c r="A106" s="41"/>
      <c r="B106" s="42"/>
      <c r="C106" s="230" t="s">
        <v>241</v>
      </c>
      <c r="D106" s="230" t="s">
        <v>166</v>
      </c>
      <c r="E106" s="231" t="s">
        <v>1366</v>
      </c>
      <c r="F106" s="232" t="s">
        <v>1367</v>
      </c>
      <c r="G106" s="233" t="s">
        <v>179</v>
      </c>
      <c r="H106" s="234">
        <v>2</v>
      </c>
      <c r="I106" s="235"/>
      <c r="J106" s="236">
        <f>ROUND(I106*H106,2)</f>
        <v>0</v>
      </c>
      <c r="K106" s="232" t="s">
        <v>35</v>
      </c>
      <c r="L106" s="47"/>
      <c r="M106" s="237" t="s">
        <v>35</v>
      </c>
      <c r="N106" s="238" t="s">
        <v>51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1" t="s">
        <v>275</v>
      </c>
      <c r="AT106" s="241" t="s">
        <v>166</v>
      </c>
      <c r="AU106" s="241" t="s">
        <v>88</v>
      </c>
      <c r="AY106" s="19" t="s">
        <v>163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23</v>
      </c>
      <c r="BK106" s="242">
        <f>ROUND(I106*H106,2)</f>
        <v>0</v>
      </c>
      <c r="BL106" s="19" t="s">
        <v>275</v>
      </c>
      <c r="BM106" s="241" t="s">
        <v>311</v>
      </c>
    </row>
    <row r="107" s="2" customFormat="1" ht="24" customHeight="1">
      <c r="A107" s="41"/>
      <c r="B107" s="42"/>
      <c r="C107" s="230" t="s">
        <v>245</v>
      </c>
      <c r="D107" s="230" t="s">
        <v>166</v>
      </c>
      <c r="E107" s="231" t="s">
        <v>1368</v>
      </c>
      <c r="F107" s="232" t="s">
        <v>1369</v>
      </c>
      <c r="G107" s="233" t="s">
        <v>179</v>
      </c>
      <c r="H107" s="234">
        <v>1</v>
      </c>
      <c r="I107" s="235"/>
      <c r="J107" s="236">
        <f>ROUND(I107*H107,2)</f>
        <v>0</v>
      </c>
      <c r="K107" s="232" t="s">
        <v>35</v>
      </c>
      <c r="L107" s="47"/>
      <c r="M107" s="237" t="s">
        <v>35</v>
      </c>
      <c r="N107" s="238" t="s">
        <v>51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1" t="s">
        <v>275</v>
      </c>
      <c r="AT107" s="241" t="s">
        <v>166</v>
      </c>
      <c r="AU107" s="241" t="s">
        <v>88</v>
      </c>
      <c r="AY107" s="19" t="s">
        <v>163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23</v>
      </c>
      <c r="BK107" s="242">
        <f>ROUND(I107*H107,2)</f>
        <v>0</v>
      </c>
      <c r="BL107" s="19" t="s">
        <v>275</v>
      </c>
      <c r="BM107" s="241" t="s">
        <v>320</v>
      </c>
    </row>
    <row r="108" s="2" customFormat="1" ht="16.5" customHeight="1">
      <c r="A108" s="41"/>
      <c r="B108" s="42"/>
      <c r="C108" s="230" t="s">
        <v>253</v>
      </c>
      <c r="D108" s="230" t="s">
        <v>166</v>
      </c>
      <c r="E108" s="231" t="s">
        <v>1370</v>
      </c>
      <c r="F108" s="232" t="s">
        <v>1371</v>
      </c>
      <c r="G108" s="233" t="s">
        <v>179</v>
      </c>
      <c r="H108" s="234">
        <v>10</v>
      </c>
      <c r="I108" s="235"/>
      <c r="J108" s="236">
        <f>ROUND(I108*H108,2)</f>
        <v>0</v>
      </c>
      <c r="K108" s="232" t="s">
        <v>35</v>
      </c>
      <c r="L108" s="47"/>
      <c r="M108" s="237" t="s">
        <v>35</v>
      </c>
      <c r="N108" s="238" t="s">
        <v>51</v>
      </c>
      <c r="O108" s="87"/>
      <c r="P108" s="239">
        <f>O108*H108</f>
        <v>0</v>
      </c>
      <c r="Q108" s="239">
        <v>0</v>
      </c>
      <c r="R108" s="239">
        <f>Q108*H108</f>
        <v>0</v>
      </c>
      <c r="S108" s="239">
        <v>0</v>
      </c>
      <c r="T108" s="240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1" t="s">
        <v>275</v>
      </c>
      <c r="AT108" s="241" t="s">
        <v>166</v>
      </c>
      <c r="AU108" s="241" t="s">
        <v>88</v>
      </c>
      <c r="AY108" s="19" t="s">
        <v>163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23</v>
      </c>
      <c r="BK108" s="242">
        <f>ROUND(I108*H108,2)</f>
        <v>0</v>
      </c>
      <c r="BL108" s="19" t="s">
        <v>275</v>
      </c>
      <c r="BM108" s="241" t="s">
        <v>329</v>
      </c>
    </row>
    <row r="109" s="2" customFormat="1" ht="16.5" customHeight="1">
      <c r="A109" s="41"/>
      <c r="B109" s="42"/>
      <c r="C109" s="230" t="s">
        <v>261</v>
      </c>
      <c r="D109" s="230" t="s">
        <v>166</v>
      </c>
      <c r="E109" s="231" t="s">
        <v>1372</v>
      </c>
      <c r="F109" s="232" t="s">
        <v>1373</v>
      </c>
      <c r="G109" s="233" t="s">
        <v>179</v>
      </c>
      <c r="H109" s="234">
        <v>15</v>
      </c>
      <c r="I109" s="235"/>
      <c r="J109" s="236">
        <f>ROUND(I109*H109,2)</f>
        <v>0</v>
      </c>
      <c r="K109" s="232" t="s">
        <v>35</v>
      </c>
      <c r="L109" s="47"/>
      <c r="M109" s="237" t="s">
        <v>35</v>
      </c>
      <c r="N109" s="238" t="s">
        <v>51</v>
      </c>
      <c r="O109" s="87"/>
      <c r="P109" s="239">
        <f>O109*H109</f>
        <v>0</v>
      </c>
      <c r="Q109" s="239">
        <v>0</v>
      </c>
      <c r="R109" s="239">
        <f>Q109*H109</f>
        <v>0</v>
      </c>
      <c r="S109" s="239">
        <v>0</v>
      </c>
      <c r="T109" s="240">
        <f>S109*H109</f>
        <v>0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41" t="s">
        <v>275</v>
      </c>
      <c r="AT109" s="241" t="s">
        <v>166</v>
      </c>
      <c r="AU109" s="241" t="s">
        <v>88</v>
      </c>
      <c r="AY109" s="19" t="s">
        <v>163</v>
      </c>
      <c r="BE109" s="242">
        <f>IF(N109="základní",J109,0)</f>
        <v>0</v>
      </c>
      <c r="BF109" s="242">
        <f>IF(N109="snížená",J109,0)</f>
        <v>0</v>
      </c>
      <c r="BG109" s="242">
        <f>IF(N109="zákl. přenesená",J109,0)</f>
        <v>0</v>
      </c>
      <c r="BH109" s="242">
        <f>IF(N109="sníž. přenesená",J109,0)</f>
        <v>0</v>
      </c>
      <c r="BI109" s="242">
        <f>IF(N109="nulová",J109,0)</f>
        <v>0</v>
      </c>
      <c r="BJ109" s="19" t="s">
        <v>23</v>
      </c>
      <c r="BK109" s="242">
        <f>ROUND(I109*H109,2)</f>
        <v>0</v>
      </c>
      <c r="BL109" s="19" t="s">
        <v>275</v>
      </c>
      <c r="BM109" s="241" t="s">
        <v>343</v>
      </c>
    </row>
    <row r="110" s="2" customFormat="1" ht="24" customHeight="1">
      <c r="A110" s="41"/>
      <c r="B110" s="42"/>
      <c r="C110" s="230" t="s">
        <v>8</v>
      </c>
      <c r="D110" s="230" t="s">
        <v>166</v>
      </c>
      <c r="E110" s="231" t="s">
        <v>1374</v>
      </c>
      <c r="F110" s="232" t="s">
        <v>1375</v>
      </c>
      <c r="G110" s="233" t="s">
        <v>179</v>
      </c>
      <c r="H110" s="234">
        <v>4</v>
      </c>
      <c r="I110" s="235"/>
      <c r="J110" s="236">
        <f>ROUND(I110*H110,2)</f>
        <v>0</v>
      </c>
      <c r="K110" s="232" t="s">
        <v>170</v>
      </c>
      <c r="L110" s="47"/>
      <c r="M110" s="237" t="s">
        <v>35</v>
      </c>
      <c r="N110" s="238" t="s">
        <v>51</v>
      </c>
      <c r="O110" s="87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1" t="s">
        <v>275</v>
      </c>
      <c r="AT110" s="241" t="s">
        <v>166</v>
      </c>
      <c r="AU110" s="241" t="s">
        <v>88</v>
      </c>
      <c r="AY110" s="19" t="s">
        <v>163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23</v>
      </c>
      <c r="BK110" s="242">
        <f>ROUND(I110*H110,2)</f>
        <v>0</v>
      </c>
      <c r="BL110" s="19" t="s">
        <v>275</v>
      </c>
      <c r="BM110" s="241" t="s">
        <v>360</v>
      </c>
    </row>
    <row r="111" s="2" customFormat="1" ht="24" customHeight="1">
      <c r="A111" s="41"/>
      <c r="B111" s="42"/>
      <c r="C111" s="230" t="s">
        <v>275</v>
      </c>
      <c r="D111" s="230" t="s">
        <v>166</v>
      </c>
      <c r="E111" s="231" t="s">
        <v>1376</v>
      </c>
      <c r="F111" s="232" t="s">
        <v>1377</v>
      </c>
      <c r="G111" s="233" t="s">
        <v>179</v>
      </c>
      <c r="H111" s="234">
        <v>1</v>
      </c>
      <c r="I111" s="235"/>
      <c r="J111" s="236">
        <f>ROUND(I111*H111,2)</f>
        <v>0</v>
      </c>
      <c r="K111" s="232" t="s">
        <v>170</v>
      </c>
      <c r="L111" s="47"/>
      <c r="M111" s="237" t="s">
        <v>35</v>
      </c>
      <c r="N111" s="238" t="s">
        <v>51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41" t="s">
        <v>275</v>
      </c>
      <c r="AT111" s="241" t="s">
        <v>166</v>
      </c>
      <c r="AU111" s="241" t="s">
        <v>88</v>
      </c>
      <c r="AY111" s="19" t="s">
        <v>163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23</v>
      </c>
      <c r="BK111" s="242">
        <f>ROUND(I111*H111,2)</f>
        <v>0</v>
      </c>
      <c r="BL111" s="19" t="s">
        <v>275</v>
      </c>
      <c r="BM111" s="241" t="s">
        <v>363</v>
      </c>
    </row>
    <row r="112" s="2" customFormat="1" ht="36" customHeight="1">
      <c r="A112" s="41"/>
      <c r="B112" s="42"/>
      <c r="C112" s="230" t="s">
        <v>282</v>
      </c>
      <c r="D112" s="230" t="s">
        <v>166</v>
      </c>
      <c r="E112" s="231" t="s">
        <v>1378</v>
      </c>
      <c r="F112" s="232" t="s">
        <v>1379</v>
      </c>
      <c r="G112" s="233" t="s">
        <v>264</v>
      </c>
      <c r="H112" s="234">
        <v>61</v>
      </c>
      <c r="I112" s="235"/>
      <c r="J112" s="236">
        <f>ROUND(I112*H112,2)</f>
        <v>0</v>
      </c>
      <c r="K112" s="232" t="s">
        <v>170</v>
      </c>
      <c r="L112" s="47"/>
      <c r="M112" s="237" t="s">
        <v>35</v>
      </c>
      <c r="N112" s="238" t="s">
        <v>51</v>
      </c>
      <c r="O112" s="87"/>
      <c r="P112" s="239">
        <f>O112*H112</f>
        <v>0</v>
      </c>
      <c r="Q112" s="239">
        <v>0.0031199999999999999</v>
      </c>
      <c r="R112" s="239">
        <f>Q112*H112</f>
        <v>0.19031999999999999</v>
      </c>
      <c r="S112" s="239">
        <v>0</v>
      </c>
      <c r="T112" s="24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1" t="s">
        <v>275</v>
      </c>
      <c r="AT112" s="241" t="s">
        <v>166</v>
      </c>
      <c r="AU112" s="241" t="s">
        <v>88</v>
      </c>
      <c r="AY112" s="19" t="s">
        <v>163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23</v>
      </c>
      <c r="BK112" s="242">
        <f>ROUND(I112*H112,2)</f>
        <v>0</v>
      </c>
      <c r="BL112" s="19" t="s">
        <v>275</v>
      </c>
      <c r="BM112" s="241" t="s">
        <v>382</v>
      </c>
    </row>
    <row r="113" s="2" customFormat="1" ht="36" customHeight="1">
      <c r="A113" s="41"/>
      <c r="B113" s="42"/>
      <c r="C113" s="230" t="s">
        <v>287</v>
      </c>
      <c r="D113" s="230" t="s">
        <v>166</v>
      </c>
      <c r="E113" s="231" t="s">
        <v>1380</v>
      </c>
      <c r="F113" s="232" t="s">
        <v>1381</v>
      </c>
      <c r="G113" s="233" t="s">
        <v>264</v>
      </c>
      <c r="H113" s="234">
        <v>10</v>
      </c>
      <c r="I113" s="235"/>
      <c r="J113" s="236">
        <f>ROUND(I113*H113,2)</f>
        <v>0</v>
      </c>
      <c r="K113" s="232" t="s">
        <v>170</v>
      </c>
      <c r="L113" s="47"/>
      <c r="M113" s="237" t="s">
        <v>35</v>
      </c>
      <c r="N113" s="238" t="s">
        <v>51</v>
      </c>
      <c r="O113" s="87"/>
      <c r="P113" s="239">
        <f>O113*H113</f>
        <v>0</v>
      </c>
      <c r="Q113" s="239">
        <v>0.01081</v>
      </c>
      <c r="R113" s="239">
        <f>Q113*H113</f>
        <v>0.1081</v>
      </c>
      <c r="S113" s="239">
        <v>0</v>
      </c>
      <c r="T113" s="240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1" t="s">
        <v>275</v>
      </c>
      <c r="AT113" s="241" t="s">
        <v>166</v>
      </c>
      <c r="AU113" s="241" t="s">
        <v>88</v>
      </c>
      <c r="AY113" s="19" t="s">
        <v>163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23</v>
      </c>
      <c r="BK113" s="242">
        <f>ROUND(I113*H113,2)</f>
        <v>0</v>
      </c>
      <c r="BL113" s="19" t="s">
        <v>275</v>
      </c>
      <c r="BM113" s="241" t="s">
        <v>403</v>
      </c>
    </row>
    <row r="114" s="2" customFormat="1" ht="36" customHeight="1">
      <c r="A114" s="41"/>
      <c r="B114" s="42"/>
      <c r="C114" s="230" t="s">
        <v>294</v>
      </c>
      <c r="D114" s="230" t="s">
        <v>166</v>
      </c>
      <c r="E114" s="231" t="s">
        <v>1382</v>
      </c>
      <c r="F114" s="232" t="s">
        <v>1383</v>
      </c>
      <c r="G114" s="233" t="s">
        <v>179</v>
      </c>
      <c r="H114" s="234">
        <v>4</v>
      </c>
      <c r="I114" s="235"/>
      <c r="J114" s="236">
        <f>ROUND(I114*H114,2)</f>
        <v>0</v>
      </c>
      <c r="K114" s="232" t="s">
        <v>170</v>
      </c>
      <c r="L114" s="47"/>
      <c r="M114" s="237" t="s">
        <v>35</v>
      </c>
      <c r="N114" s="238" t="s">
        <v>51</v>
      </c>
      <c r="O114" s="87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1" t="s">
        <v>275</v>
      </c>
      <c r="AT114" s="241" t="s">
        <v>166</v>
      </c>
      <c r="AU114" s="241" t="s">
        <v>88</v>
      </c>
      <c r="AY114" s="19" t="s">
        <v>163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23</v>
      </c>
      <c r="BK114" s="242">
        <f>ROUND(I114*H114,2)</f>
        <v>0</v>
      </c>
      <c r="BL114" s="19" t="s">
        <v>275</v>
      </c>
      <c r="BM114" s="241" t="s">
        <v>414</v>
      </c>
    </row>
    <row r="115" s="2" customFormat="1" ht="36" customHeight="1">
      <c r="A115" s="41"/>
      <c r="B115" s="42"/>
      <c r="C115" s="230" t="s">
        <v>300</v>
      </c>
      <c r="D115" s="230" t="s">
        <v>166</v>
      </c>
      <c r="E115" s="231" t="s">
        <v>1384</v>
      </c>
      <c r="F115" s="232" t="s">
        <v>1385</v>
      </c>
      <c r="G115" s="233" t="s">
        <v>179</v>
      </c>
      <c r="H115" s="234">
        <v>4</v>
      </c>
      <c r="I115" s="235"/>
      <c r="J115" s="236">
        <f>ROUND(I115*H115,2)</f>
        <v>0</v>
      </c>
      <c r="K115" s="232" t="s">
        <v>170</v>
      </c>
      <c r="L115" s="47"/>
      <c r="M115" s="237" t="s">
        <v>35</v>
      </c>
      <c r="N115" s="238" t="s">
        <v>51</v>
      </c>
      <c r="O115" s="87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1" t="s">
        <v>275</v>
      </c>
      <c r="AT115" s="241" t="s">
        <v>166</v>
      </c>
      <c r="AU115" s="241" t="s">
        <v>88</v>
      </c>
      <c r="AY115" s="19" t="s">
        <v>163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23</v>
      </c>
      <c r="BK115" s="242">
        <f>ROUND(I115*H115,2)</f>
        <v>0</v>
      </c>
      <c r="BL115" s="19" t="s">
        <v>275</v>
      </c>
      <c r="BM115" s="241" t="s">
        <v>438</v>
      </c>
    </row>
    <row r="116" s="2" customFormat="1" ht="36" customHeight="1">
      <c r="A116" s="41"/>
      <c r="B116" s="42"/>
      <c r="C116" s="230" t="s">
        <v>7</v>
      </c>
      <c r="D116" s="230" t="s">
        <v>166</v>
      </c>
      <c r="E116" s="231" t="s">
        <v>1386</v>
      </c>
      <c r="F116" s="232" t="s">
        <v>1387</v>
      </c>
      <c r="G116" s="233" t="s">
        <v>179</v>
      </c>
      <c r="H116" s="234">
        <v>2</v>
      </c>
      <c r="I116" s="235"/>
      <c r="J116" s="236">
        <f>ROUND(I116*H116,2)</f>
        <v>0</v>
      </c>
      <c r="K116" s="232" t="s">
        <v>170</v>
      </c>
      <c r="L116" s="47"/>
      <c r="M116" s="237" t="s">
        <v>35</v>
      </c>
      <c r="N116" s="238" t="s">
        <v>51</v>
      </c>
      <c r="O116" s="87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1" t="s">
        <v>275</v>
      </c>
      <c r="AT116" s="241" t="s">
        <v>166</v>
      </c>
      <c r="AU116" s="241" t="s">
        <v>88</v>
      </c>
      <c r="AY116" s="19" t="s">
        <v>163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23</v>
      </c>
      <c r="BK116" s="242">
        <f>ROUND(I116*H116,2)</f>
        <v>0</v>
      </c>
      <c r="BL116" s="19" t="s">
        <v>275</v>
      </c>
      <c r="BM116" s="241" t="s">
        <v>450</v>
      </c>
    </row>
    <row r="117" s="2" customFormat="1" ht="36" customHeight="1">
      <c r="A117" s="41"/>
      <c r="B117" s="42"/>
      <c r="C117" s="230" t="s">
        <v>311</v>
      </c>
      <c r="D117" s="230" t="s">
        <v>166</v>
      </c>
      <c r="E117" s="231" t="s">
        <v>1388</v>
      </c>
      <c r="F117" s="232" t="s">
        <v>1389</v>
      </c>
      <c r="G117" s="233" t="s">
        <v>179</v>
      </c>
      <c r="H117" s="234">
        <v>1</v>
      </c>
      <c r="I117" s="235"/>
      <c r="J117" s="236">
        <f>ROUND(I117*H117,2)</f>
        <v>0</v>
      </c>
      <c r="K117" s="232" t="s">
        <v>170</v>
      </c>
      <c r="L117" s="47"/>
      <c r="M117" s="237" t="s">
        <v>35</v>
      </c>
      <c r="N117" s="238" t="s">
        <v>51</v>
      </c>
      <c r="O117" s="87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1" t="s">
        <v>275</v>
      </c>
      <c r="AT117" s="241" t="s">
        <v>166</v>
      </c>
      <c r="AU117" s="241" t="s">
        <v>88</v>
      </c>
      <c r="AY117" s="19" t="s">
        <v>163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23</v>
      </c>
      <c r="BK117" s="242">
        <f>ROUND(I117*H117,2)</f>
        <v>0</v>
      </c>
      <c r="BL117" s="19" t="s">
        <v>275</v>
      </c>
      <c r="BM117" s="241" t="s">
        <v>459</v>
      </c>
    </row>
    <row r="118" s="2" customFormat="1" ht="36" customHeight="1">
      <c r="A118" s="41"/>
      <c r="B118" s="42"/>
      <c r="C118" s="230" t="s">
        <v>315</v>
      </c>
      <c r="D118" s="230" t="s">
        <v>166</v>
      </c>
      <c r="E118" s="231" t="s">
        <v>1390</v>
      </c>
      <c r="F118" s="232" t="s">
        <v>1391</v>
      </c>
      <c r="G118" s="233" t="s">
        <v>179</v>
      </c>
      <c r="H118" s="234">
        <v>1</v>
      </c>
      <c r="I118" s="235"/>
      <c r="J118" s="236">
        <f>ROUND(I118*H118,2)</f>
        <v>0</v>
      </c>
      <c r="K118" s="232" t="s">
        <v>35</v>
      </c>
      <c r="L118" s="47"/>
      <c r="M118" s="301" t="s">
        <v>35</v>
      </c>
      <c r="N118" s="302" t="s">
        <v>51</v>
      </c>
      <c r="O118" s="303"/>
      <c r="P118" s="304">
        <f>O118*H118</f>
        <v>0</v>
      </c>
      <c r="Q118" s="304">
        <v>0</v>
      </c>
      <c r="R118" s="304">
        <f>Q118*H118</f>
        <v>0</v>
      </c>
      <c r="S118" s="304">
        <v>0</v>
      </c>
      <c r="T118" s="30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1" t="s">
        <v>275</v>
      </c>
      <c r="AT118" s="241" t="s">
        <v>166</v>
      </c>
      <c r="AU118" s="241" t="s">
        <v>88</v>
      </c>
      <c r="AY118" s="19" t="s">
        <v>163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23</v>
      </c>
      <c r="BK118" s="242">
        <f>ROUND(I118*H118,2)</f>
        <v>0</v>
      </c>
      <c r="BL118" s="19" t="s">
        <v>275</v>
      </c>
      <c r="BM118" s="241" t="s">
        <v>467</v>
      </c>
    </row>
    <row r="119" s="2" customFormat="1" ht="6.96" customHeight="1">
      <c r="A119" s="41"/>
      <c r="B119" s="62"/>
      <c r="C119" s="63"/>
      <c r="D119" s="63"/>
      <c r="E119" s="63"/>
      <c r="F119" s="63"/>
      <c r="G119" s="63"/>
      <c r="H119" s="63"/>
      <c r="I119" s="179"/>
      <c r="J119" s="63"/>
      <c r="K119" s="63"/>
      <c r="L119" s="47"/>
      <c r="M119" s="41"/>
      <c r="O119" s="41"/>
      <c r="P119" s="41"/>
      <c r="Q119" s="41"/>
      <c r="R119" s="41"/>
      <c r="S119" s="41"/>
      <c r="T119" s="41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</row>
  </sheetData>
  <sheetProtection sheet="1" autoFilter="0" formatColumns="0" formatRows="0" objects="1" scenarios="1" spinCount="100000" saltValue="C0XVYlXxuTksHQhsOvxQRdoaarUyDhbBybLpTV2gSstOCTkG4XLBOEIQ5mxYTivHATS3OKFIZhUCfcuC7Uc0iA==" hashValue="ng17ZxASm6VadLmT/T/zpp8sho+wkUySHKT03ADGBLEwm+89J9XPdx04az4F4FvFp4SZuGGJu07wzkaR/iVBTw==" algorithmName="SHA-512" password="CC35"/>
  <autoFilter ref="C92:K118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79:H79"/>
    <mergeCell ref="E83:H83"/>
    <mergeCell ref="E81:H81"/>
    <mergeCell ref="E85:H8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>
      <c r="B8" s="22"/>
      <c r="D8" s="148" t="s">
        <v>118</v>
      </c>
      <c r="L8" s="22"/>
    </row>
    <row r="9" s="1" customFormat="1" ht="16.5" customHeight="1">
      <c r="B9" s="22"/>
      <c r="E9" s="149" t="s">
        <v>119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120</v>
      </c>
      <c r="I10" s="142"/>
      <c r="L10" s="22"/>
    </row>
    <row r="11" s="2" customFormat="1" ht="16.5" customHeight="1">
      <c r="A11" s="41"/>
      <c r="B11" s="47"/>
      <c r="C11" s="41"/>
      <c r="D11" s="41"/>
      <c r="E11" s="166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1144</v>
      </c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2" t="s">
        <v>1392</v>
      </c>
      <c r="F13" s="41"/>
      <c r="G13" s="41"/>
      <c r="H13" s="41"/>
      <c r="I13" s="150"/>
      <c r="J13" s="41"/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0"/>
      <c r="J14" s="41"/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19</v>
      </c>
      <c r="E15" s="41"/>
      <c r="F15" s="136" t="s">
        <v>35</v>
      </c>
      <c r="G15" s="41"/>
      <c r="H15" s="41"/>
      <c r="I15" s="153" t="s">
        <v>21</v>
      </c>
      <c r="J15" s="136" t="s">
        <v>35</v>
      </c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24</v>
      </c>
      <c r="E16" s="41"/>
      <c r="F16" s="136" t="s">
        <v>25</v>
      </c>
      <c r="G16" s="41"/>
      <c r="H16" s="41"/>
      <c r="I16" s="153" t="s">
        <v>26</v>
      </c>
      <c r="J16" s="154" t="str">
        <f>'Rekapitulace stavby'!AN8</f>
        <v>8. 10. 2019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150"/>
      <c r="J17" s="41"/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33</v>
      </c>
      <c r="E18" s="41"/>
      <c r="F18" s="41"/>
      <c r="G18" s="41"/>
      <c r="H18" s="41"/>
      <c r="I18" s="153" t="s">
        <v>34</v>
      </c>
      <c r="J18" s="136" t="s">
        <v>35</v>
      </c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36</v>
      </c>
      <c r="F19" s="41"/>
      <c r="G19" s="41"/>
      <c r="H19" s="41"/>
      <c r="I19" s="153" t="s">
        <v>37</v>
      </c>
      <c r="J19" s="136" t="s">
        <v>35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0"/>
      <c r="J20" s="41"/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38</v>
      </c>
      <c r="E21" s="41"/>
      <c r="F21" s="41"/>
      <c r="G21" s="41"/>
      <c r="H21" s="41"/>
      <c r="I21" s="153" t="s">
        <v>34</v>
      </c>
      <c r="J21" s="35" t="str">
        <f>'Rekapitulace stavby'!AN13</f>
        <v>Vyplň údaj</v>
      </c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3" t="s">
        <v>37</v>
      </c>
      <c r="J22" s="35" t="str">
        <f>'Rekapitulace stavby'!AN14</f>
        <v>Vyplň údaj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0"/>
      <c r="J23" s="41"/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40</v>
      </c>
      <c r="E24" s="41"/>
      <c r="F24" s="41"/>
      <c r="G24" s="41"/>
      <c r="H24" s="41"/>
      <c r="I24" s="153" t="s">
        <v>34</v>
      </c>
      <c r="J24" s="136" t="s">
        <v>35</v>
      </c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41</v>
      </c>
      <c r="F25" s="41"/>
      <c r="G25" s="41"/>
      <c r="H25" s="41"/>
      <c r="I25" s="153" t="s">
        <v>37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0"/>
      <c r="J26" s="41"/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42</v>
      </c>
      <c r="E27" s="41"/>
      <c r="F27" s="41"/>
      <c r="G27" s="41"/>
      <c r="H27" s="41"/>
      <c r="I27" s="153" t="s">
        <v>34</v>
      </c>
      <c r="J27" s="136" t="s">
        <v>35</v>
      </c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43</v>
      </c>
      <c r="F28" s="41"/>
      <c r="G28" s="41"/>
      <c r="H28" s="41"/>
      <c r="I28" s="153" t="s">
        <v>37</v>
      </c>
      <c r="J28" s="136" t="s">
        <v>35</v>
      </c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0"/>
      <c r="J29" s="41"/>
      <c r="K29" s="41"/>
      <c r="L29" s="15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44</v>
      </c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6.5" customHeight="1">
      <c r="A31" s="155"/>
      <c r="B31" s="156"/>
      <c r="C31" s="155"/>
      <c r="D31" s="155"/>
      <c r="E31" s="157" t="s">
        <v>122</v>
      </c>
      <c r="F31" s="157"/>
      <c r="G31" s="157"/>
      <c r="H31" s="157"/>
      <c r="I31" s="158"/>
      <c r="J31" s="155"/>
      <c r="K31" s="155"/>
      <c r="L31" s="159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0"/>
      <c r="J32" s="41"/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2" t="s">
        <v>46</v>
      </c>
      <c r="E34" s="41"/>
      <c r="F34" s="41"/>
      <c r="G34" s="41"/>
      <c r="H34" s="41"/>
      <c r="I34" s="150"/>
      <c r="J34" s="163">
        <f>ROUND(J107, 2)</f>
        <v>0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0"/>
      <c r="E35" s="160"/>
      <c r="F35" s="160"/>
      <c r="G35" s="160"/>
      <c r="H35" s="160"/>
      <c r="I35" s="161"/>
      <c r="J35" s="160"/>
      <c r="K35" s="160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4" t="s">
        <v>48</v>
      </c>
      <c r="G36" s="41"/>
      <c r="H36" s="41"/>
      <c r="I36" s="165" t="s">
        <v>47</v>
      </c>
      <c r="J36" s="164" t="s">
        <v>49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6" t="s">
        <v>50</v>
      </c>
      <c r="E37" s="148" t="s">
        <v>51</v>
      </c>
      <c r="F37" s="167">
        <f>ROUND((SUM(BE107:BE247)),  2)</f>
        <v>0</v>
      </c>
      <c r="G37" s="41"/>
      <c r="H37" s="41"/>
      <c r="I37" s="168">
        <v>0.20999999999999999</v>
      </c>
      <c r="J37" s="167">
        <f>ROUND(((SUM(BE107:BE247))*I37),  2)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52</v>
      </c>
      <c r="F38" s="167">
        <f>ROUND((SUM(BF107:BF247)),  2)</f>
        <v>0</v>
      </c>
      <c r="G38" s="41"/>
      <c r="H38" s="41"/>
      <c r="I38" s="168">
        <v>0.14999999999999999</v>
      </c>
      <c r="J38" s="167">
        <f>ROUND(((SUM(BF107:BF247))*I38),  2)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53</v>
      </c>
      <c r="F39" s="167">
        <f>ROUND((SUM(BG107:BG247)),  2)</f>
        <v>0</v>
      </c>
      <c r="G39" s="41"/>
      <c r="H39" s="41"/>
      <c r="I39" s="168">
        <v>0.20999999999999999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54</v>
      </c>
      <c r="F40" s="167">
        <f>ROUND((SUM(BH107:BH247)),  2)</f>
        <v>0</v>
      </c>
      <c r="G40" s="41"/>
      <c r="H40" s="41"/>
      <c r="I40" s="168">
        <v>0.14999999999999999</v>
      </c>
      <c r="J40" s="167">
        <f>0</f>
        <v>0</v>
      </c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55</v>
      </c>
      <c r="F41" s="167">
        <f>ROUND((SUM(BI107:BI247)),  2)</f>
        <v>0</v>
      </c>
      <c r="G41" s="41"/>
      <c r="H41" s="41"/>
      <c r="I41" s="168">
        <v>0</v>
      </c>
      <c r="J41" s="167">
        <f>0</f>
        <v>0</v>
      </c>
      <c r="K41" s="41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0"/>
      <c r="J42" s="41"/>
      <c r="K42" s="41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9"/>
      <c r="D43" s="170" t="s">
        <v>56</v>
      </c>
      <c r="E43" s="171"/>
      <c r="F43" s="171"/>
      <c r="G43" s="172" t="s">
        <v>57</v>
      </c>
      <c r="H43" s="173" t="s">
        <v>58</v>
      </c>
      <c r="I43" s="174"/>
      <c r="J43" s="175">
        <f>SUM(J34:J41)</f>
        <v>0</v>
      </c>
      <c r="K43" s="176"/>
      <c r="L43" s="15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5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0"/>
      <c r="C48" s="181"/>
      <c r="D48" s="181"/>
      <c r="E48" s="181"/>
      <c r="F48" s="181"/>
      <c r="G48" s="181"/>
      <c r="H48" s="181"/>
      <c r="I48" s="182"/>
      <c r="J48" s="181"/>
      <c r="K48" s="181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123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0"/>
      <c r="J51" s="43"/>
      <c r="K51" s="43"/>
      <c r="L51" s="15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3" t="str">
        <f>E7</f>
        <v xml:space="preserve">Rekonstrukce a dostavba - ZŠ Šternberk, Sadová 1,  I. a II. etapa</v>
      </c>
      <c r="F52" s="34"/>
      <c r="G52" s="34"/>
      <c r="H52" s="34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118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3" t="s">
        <v>119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120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300" t="s">
        <v>121</v>
      </c>
      <c r="F56" s="43"/>
      <c r="G56" s="43"/>
      <c r="H56" s="43"/>
      <c r="I56" s="150"/>
      <c r="J56" s="43"/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1144</v>
      </c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04 - Slaboproud</v>
      </c>
      <c r="F58" s="43"/>
      <c r="G58" s="43"/>
      <c r="H58" s="43"/>
      <c r="I58" s="150"/>
      <c r="J58" s="43"/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0"/>
      <c r="J59" s="43"/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24</v>
      </c>
      <c r="D60" s="43"/>
      <c r="E60" s="43"/>
      <c r="F60" s="29" t="str">
        <f>F16</f>
        <v>Šternberk</v>
      </c>
      <c r="G60" s="43"/>
      <c r="H60" s="43"/>
      <c r="I60" s="153" t="s">
        <v>26</v>
      </c>
      <c r="J60" s="75" t="str">
        <f>IF(J16="","",J16)</f>
        <v>8. 10. 2019</v>
      </c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0"/>
      <c r="J61" s="43"/>
      <c r="K61" s="43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3.05" customHeight="1">
      <c r="A62" s="41"/>
      <c r="B62" s="42"/>
      <c r="C62" s="34" t="s">
        <v>33</v>
      </c>
      <c r="D62" s="43"/>
      <c r="E62" s="43"/>
      <c r="F62" s="29" t="str">
        <f>E19</f>
        <v>Město Šternberk, Horní náměstí 16</v>
      </c>
      <c r="G62" s="43"/>
      <c r="H62" s="43"/>
      <c r="I62" s="153" t="s">
        <v>40</v>
      </c>
      <c r="J62" s="39" t="str">
        <f>E25</f>
        <v>Ing. Josef Vadják,Komenského 1, Šternberk</v>
      </c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38</v>
      </c>
      <c r="D63" s="43"/>
      <c r="E63" s="43"/>
      <c r="F63" s="29" t="str">
        <f>IF(E22="","",E22)</f>
        <v>Vyplň údaj</v>
      </c>
      <c r="G63" s="43"/>
      <c r="H63" s="43"/>
      <c r="I63" s="153" t="s">
        <v>42</v>
      </c>
      <c r="J63" s="39" t="str">
        <f>E28</f>
        <v>Kucek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0"/>
      <c r="J64" s="43"/>
      <c r="K64" s="43"/>
      <c r="L64" s="15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4" t="s">
        <v>124</v>
      </c>
      <c r="D65" s="185"/>
      <c r="E65" s="185"/>
      <c r="F65" s="185"/>
      <c r="G65" s="185"/>
      <c r="H65" s="185"/>
      <c r="I65" s="186"/>
      <c r="J65" s="187" t="s">
        <v>125</v>
      </c>
      <c r="K65" s="185"/>
      <c r="L65" s="15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0"/>
      <c r="J66" s="43"/>
      <c r="K66" s="43"/>
      <c r="L66" s="15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88" t="s">
        <v>78</v>
      </c>
      <c r="D67" s="43"/>
      <c r="E67" s="43"/>
      <c r="F67" s="43"/>
      <c r="G67" s="43"/>
      <c r="H67" s="43"/>
      <c r="I67" s="150"/>
      <c r="J67" s="105">
        <f>J107</f>
        <v>0</v>
      </c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126</v>
      </c>
    </row>
    <row r="68" s="9" customFormat="1" ht="24.96" customHeight="1">
      <c r="A68" s="9"/>
      <c r="B68" s="189"/>
      <c r="C68" s="190"/>
      <c r="D68" s="191" t="s">
        <v>1393</v>
      </c>
      <c r="E68" s="192"/>
      <c r="F68" s="192"/>
      <c r="G68" s="192"/>
      <c r="H68" s="192"/>
      <c r="I68" s="193"/>
      <c r="J68" s="194">
        <f>J108</f>
        <v>0</v>
      </c>
      <c r="K68" s="190"/>
      <c r="L68" s="19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6"/>
      <c r="C69" s="127"/>
      <c r="D69" s="197" t="s">
        <v>1394</v>
      </c>
      <c r="E69" s="198"/>
      <c r="F69" s="198"/>
      <c r="G69" s="198"/>
      <c r="H69" s="198"/>
      <c r="I69" s="199"/>
      <c r="J69" s="200">
        <f>J109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96"/>
      <c r="C70" s="127"/>
      <c r="D70" s="197" t="s">
        <v>1395</v>
      </c>
      <c r="E70" s="198"/>
      <c r="F70" s="198"/>
      <c r="G70" s="198"/>
      <c r="H70" s="198"/>
      <c r="I70" s="199"/>
      <c r="J70" s="200">
        <f>J110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96"/>
      <c r="C71" s="127"/>
      <c r="D71" s="197" t="s">
        <v>1396</v>
      </c>
      <c r="E71" s="198"/>
      <c r="F71" s="198"/>
      <c r="G71" s="198"/>
      <c r="H71" s="198"/>
      <c r="I71" s="199"/>
      <c r="J71" s="200">
        <f>J139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6"/>
      <c r="C72" s="127"/>
      <c r="D72" s="197" t="s">
        <v>1397</v>
      </c>
      <c r="E72" s="198"/>
      <c r="F72" s="198"/>
      <c r="G72" s="198"/>
      <c r="H72" s="198"/>
      <c r="I72" s="199"/>
      <c r="J72" s="200">
        <f>J158</f>
        <v>0</v>
      </c>
      <c r="K72" s="127"/>
      <c r="L72" s="20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96"/>
      <c r="C73" s="127"/>
      <c r="D73" s="197" t="s">
        <v>1395</v>
      </c>
      <c r="E73" s="198"/>
      <c r="F73" s="198"/>
      <c r="G73" s="198"/>
      <c r="H73" s="198"/>
      <c r="I73" s="199"/>
      <c r="J73" s="200">
        <f>J159</f>
        <v>0</v>
      </c>
      <c r="K73" s="127"/>
      <c r="L73" s="20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4.88" customHeight="1">
      <c r="A74" s="10"/>
      <c r="B74" s="196"/>
      <c r="C74" s="127"/>
      <c r="D74" s="197" t="s">
        <v>1396</v>
      </c>
      <c r="E74" s="198"/>
      <c r="F74" s="198"/>
      <c r="G74" s="198"/>
      <c r="H74" s="198"/>
      <c r="I74" s="199"/>
      <c r="J74" s="200">
        <f>J164</f>
        <v>0</v>
      </c>
      <c r="K74" s="127"/>
      <c r="L74" s="20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96"/>
      <c r="C75" s="127"/>
      <c r="D75" s="197" t="s">
        <v>1398</v>
      </c>
      <c r="E75" s="198"/>
      <c r="F75" s="198"/>
      <c r="G75" s="198"/>
      <c r="H75" s="198"/>
      <c r="I75" s="199"/>
      <c r="J75" s="200">
        <f>J167</f>
        <v>0</v>
      </c>
      <c r="K75" s="127"/>
      <c r="L75" s="20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96"/>
      <c r="C76" s="127"/>
      <c r="D76" s="197" t="s">
        <v>1395</v>
      </c>
      <c r="E76" s="198"/>
      <c r="F76" s="198"/>
      <c r="G76" s="198"/>
      <c r="H76" s="198"/>
      <c r="I76" s="199"/>
      <c r="J76" s="200">
        <f>J168</f>
        <v>0</v>
      </c>
      <c r="K76" s="127"/>
      <c r="L76" s="20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96"/>
      <c r="C77" s="127"/>
      <c r="D77" s="197" t="s">
        <v>1399</v>
      </c>
      <c r="E77" s="198"/>
      <c r="F77" s="198"/>
      <c r="G77" s="198"/>
      <c r="H77" s="198"/>
      <c r="I77" s="199"/>
      <c r="J77" s="200">
        <f>J183</f>
        <v>0</v>
      </c>
      <c r="K77" s="127"/>
      <c r="L77" s="20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6"/>
      <c r="C78" s="127"/>
      <c r="D78" s="197" t="s">
        <v>1400</v>
      </c>
      <c r="E78" s="198"/>
      <c r="F78" s="198"/>
      <c r="G78" s="198"/>
      <c r="H78" s="198"/>
      <c r="I78" s="199"/>
      <c r="J78" s="200">
        <f>J190</f>
        <v>0</v>
      </c>
      <c r="K78" s="127"/>
      <c r="L78" s="20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4.88" customHeight="1">
      <c r="A79" s="10"/>
      <c r="B79" s="196"/>
      <c r="C79" s="127"/>
      <c r="D79" s="197" t="s">
        <v>1395</v>
      </c>
      <c r="E79" s="198"/>
      <c r="F79" s="198"/>
      <c r="G79" s="198"/>
      <c r="H79" s="198"/>
      <c r="I79" s="199"/>
      <c r="J79" s="200">
        <f>J191</f>
        <v>0</v>
      </c>
      <c r="K79" s="127"/>
      <c r="L79" s="20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96"/>
      <c r="C80" s="127"/>
      <c r="D80" s="197" t="s">
        <v>1401</v>
      </c>
      <c r="E80" s="198"/>
      <c r="F80" s="198"/>
      <c r="G80" s="198"/>
      <c r="H80" s="198"/>
      <c r="I80" s="199"/>
      <c r="J80" s="200">
        <f>J201</f>
        <v>0</v>
      </c>
      <c r="K80" s="127"/>
      <c r="L80" s="20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96"/>
      <c r="C81" s="127"/>
      <c r="D81" s="197" t="s">
        <v>1402</v>
      </c>
      <c r="E81" s="198"/>
      <c r="F81" s="198"/>
      <c r="G81" s="198"/>
      <c r="H81" s="198"/>
      <c r="I81" s="199"/>
      <c r="J81" s="200">
        <f>J210</f>
        <v>0</v>
      </c>
      <c r="K81" s="127"/>
      <c r="L81" s="20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96"/>
      <c r="C82" s="127"/>
      <c r="D82" s="197" t="s">
        <v>1395</v>
      </c>
      <c r="E82" s="198"/>
      <c r="F82" s="198"/>
      <c r="G82" s="198"/>
      <c r="H82" s="198"/>
      <c r="I82" s="199"/>
      <c r="J82" s="200">
        <f>J211</f>
        <v>0</v>
      </c>
      <c r="K82" s="127"/>
      <c r="L82" s="201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4.88" customHeight="1">
      <c r="A83" s="10"/>
      <c r="B83" s="196"/>
      <c r="C83" s="127"/>
      <c r="D83" s="197" t="s">
        <v>1396</v>
      </c>
      <c r="E83" s="198"/>
      <c r="F83" s="198"/>
      <c r="G83" s="198"/>
      <c r="H83" s="198"/>
      <c r="I83" s="199"/>
      <c r="J83" s="200">
        <f>J233</f>
        <v>0</v>
      </c>
      <c r="K83" s="127"/>
      <c r="L83" s="20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2" customFormat="1" ht="21.84" customHeight="1">
      <c r="A84" s="41"/>
      <c r="B84" s="42"/>
      <c r="C84" s="43"/>
      <c r="D84" s="43"/>
      <c r="E84" s="43"/>
      <c r="F84" s="43"/>
      <c r="G84" s="43"/>
      <c r="H84" s="43"/>
      <c r="I84" s="150"/>
      <c r="J84" s="43"/>
      <c r="K84" s="43"/>
      <c r="L84" s="15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62"/>
      <c r="C85" s="63"/>
      <c r="D85" s="63"/>
      <c r="E85" s="63"/>
      <c r="F85" s="63"/>
      <c r="G85" s="63"/>
      <c r="H85" s="63"/>
      <c r="I85" s="179"/>
      <c r="J85" s="63"/>
      <c r="K85" s="63"/>
      <c r="L85" s="15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9" s="2" customFormat="1" ht="6.96" customHeight="1">
      <c r="A89" s="41"/>
      <c r="B89" s="64"/>
      <c r="C89" s="65"/>
      <c r="D89" s="65"/>
      <c r="E89" s="65"/>
      <c r="F89" s="65"/>
      <c r="G89" s="65"/>
      <c r="H89" s="65"/>
      <c r="I89" s="182"/>
      <c r="J89" s="65"/>
      <c r="K89" s="65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24.96" customHeight="1">
      <c r="A90" s="41"/>
      <c r="B90" s="42"/>
      <c r="C90" s="25" t="s">
        <v>149</v>
      </c>
      <c r="D90" s="43"/>
      <c r="E90" s="43"/>
      <c r="F90" s="43"/>
      <c r="G90" s="43"/>
      <c r="H90" s="43"/>
      <c r="I90" s="150"/>
      <c r="J90" s="43"/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150"/>
      <c r="J91" s="43"/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12" customHeight="1">
      <c r="A92" s="41"/>
      <c r="B92" s="42"/>
      <c r="C92" s="34" t="s">
        <v>16</v>
      </c>
      <c r="D92" s="43"/>
      <c r="E92" s="43"/>
      <c r="F92" s="43"/>
      <c r="G92" s="43"/>
      <c r="H92" s="43"/>
      <c r="I92" s="150"/>
      <c r="J92" s="43"/>
      <c r="K92" s="43"/>
      <c r="L92" s="15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6.5" customHeight="1">
      <c r="A93" s="41"/>
      <c r="B93" s="42"/>
      <c r="C93" s="43"/>
      <c r="D93" s="43"/>
      <c r="E93" s="183" t="str">
        <f>E7</f>
        <v xml:space="preserve">Rekonstrukce a dostavba - ZŠ Šternberk, Sadová 1,  I. a II. etapa</v>
      </c>
      <c r="F93" s="34"/>
      <c r="G93" s="34"/>
      <c r="H93" s="34"/>
      <c r="I93" s="150"/>
      <c r="J93" s="43"/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1" customFormat="1" ht="12" customHeight="1">
      <c r="B94" s="23"/>
      <c r="C94" s="34" t="s">
        <v>118</v>
      </c>
      <c r="D94" s="24"/>
      <c r="E94" s="24"/>
      <c r="F94" s="24"/>
      <c r="G94" s="24"/>
      <c r="H94" s="24"/>
      <c r="I94" s="142"/>
      <c r="J94" s="24"/>
      <c r="K94" s="24"/>
      <c r="L94" s="22"/>
    </row>
    <row r="95" s="1" customFormat="1" ht="16.5" customHeight="1">
      <c r="B95" s="23"/>
      <c r="C95" s="24"/>
      <c r="D95" s="24"/>
      <c r="E95" s="183" t="s">
        <v>119</v>
      </c>
      <c r="F95" s="24"/>
      <c r="G95" s="24"/>
      <c r="H95" s="24"/>
      <c r="I95" s="142"/>
      <c r="J95" s="24"/>
      <c r="K95" s="24"/>
      <c r="L95" s="22"/>
    </row>
    <row r="96" s="1" customFormat="1" ht="12" customHeight="1">
      <c r="B96" s="23"/>
      <c r="C96" s="34" t="s">
        <v>120</v>
      </c>
      <c r="D96" s="24"/>
      <c r="E96" s="24"/>
      <c r="F96" s="24"/>
      <c r="G96" s="24"/>
      <c r="H96" s="24"/>
      <c r="I96" s="142"/>
      <c r="J96" s="24"/>
      <c r="K96" s="24"/>
      <c r="L96" s="22"/>
    </row>
    <row r="97" s="2" customFormat="1" ht="16.5" customHeight="1">
      <c r="A97" s="41"/>
      <c r="B97" s="42"/>
      <c r="C97" s="43"/>
      <c r="D97" s="43"/>
      <c r="E97" s="300" t="s">
        <v>121</v>
      </c>
      <c r="F97" s="43"/>
      <c r="G97" s="43"/>
      <c r="H97" s="43"/>
      <c r="I97" s="150"/>
      <c r="J97" s="43"/>
      <c r="K97" s="43"/>
      <c r="L97" s="15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12" customHeight="1">
      <c r="A98" s="41"/>
      <c r="B98" s="42"/>
      <c r="C98" s="34" t="s">
        <v>1144</v>
      </c>
      <c r="D98" s="43"/>
      <c r="E98" s="43"/>
      <c r="F98" s="43"/>
      <c r="G98" s="43"/>
      <c r="H98" s="43"/>
      <c r="I98" s="150"/>
      <c r="J98" s="43"/>
      <c r="K98" s="43"/>
      <c r="L98" s="15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6.5" customHeight="1">
      <c r="A99" s="41"/>
      <c r="B99" s="42"/>
      <c r="C99" s="43"/>
      <c r="D99" s="43"/>
      <c r="E99" s="72" t="str">
        <f>E13</f>
        <v>04 - Slaboproud</v>
      </c>
      <c r="F99" s="43"/>
      <c r="G99" s="43"/>
      <c r="H99" s="43"/>
      <c r="I99" s="150"/>
      <c r="J99" s="43"/>
      <c r="K99" s="43"/>
      <c r="L99" s="15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6.96" customHeight="1">
      <c r="A100" s="41"/>
      <c r="B100" s="42"/>
      <c r="C100" s="43"/>
      <c r="D100" s="43"/>
      <c r="E100" s="43"/>
      <c r="F100" s="43"/>
      <c r="G100" s="43"/>
      <c r="H100" s="43"/>
      <c r="I100" s="150"/>
      <c r="J100" s="43"/>
      <c r="K100" s="43"/>
      <c r="L100" s="15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2" customHeight="1">
      <c r="A101" s="41"/>
      <c r="B101" s="42"/>
      <c r="C101" s="34" t="s">
        <v>24</v>
      </c>
      <c r="D101" s="43"/>
      <c r="E101" s="43"/>
      <c r="F101" s="29" t="str">
        <f>F16</f>
        <v>Šternberk</v>
      </c>
      <c r="G101" s="43"/>
      <c r="H101" s="43"/>
      <c r="I101" s="153" t="s">
        <v>26</v>
      </c>
      <c r="J101" s="75" t="str">
        <f>IF(J16="","",J16)</f>
        <v>8. 10. 2019</v>
      </c>
      <c r="K101" s="43"/>
      <c r="L101" s="15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2" customFormat="1" ht="6.96" customHeight="1">
      <c r="A102" s="41"/>
      <c r="B102" s="42"/>
      <c r="C102" s="43"/>
      <c r="D102" s="43"/>
      <c r="E102" s="43"/>
      <c r="F102" s="43"/>
      <c r="G102" s="43"/>
      <c r="H102" s="43"/>
      <c r="I102" s="150"/>
      <c r="J102" s="43"/>
      <c r="K102" s="43"/>
      <c r="L102" s="151"/>
      <c r="S102" s="41"/>
      <c r="T102" s="41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</row>
    <row r="103" s="2" customFormat="1" ht="43.05" customHeight="1">
      <c r="A103" s="41"/>
      <c r="B103" s="42"/>
      <c r="C103" s="34" t="s">
        <v>33</v>
      </c>
      <c r="D103" s="43"/>
      <c r="E103" s="43"/>
      <c r="F103" s="29" t="str">
        <f>E19</f>
        <v>Město Šternberk, Horní náměstí 16</v>
      </c>
      <c r="G103" s="43"/>
      <c r="H103" s="43"/>
      <c r="I103" s="153" t="s">
        <v>40</v>
      </c>
      <c r="J103" s="39" t="str">
        <f>E25</f>
        <v>Ing. Josef Vadják,Komenského 1, Šternberk</v>
      </c>
      <c r="K103" s="43"/>
      <c r="L103" s="15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  <row r="104" s="2" customFormat="1" ht="15.15" customHeight="1">
      <c r="A104" s="41"/>
      <c r="B104" s="42"/>
      <c r="C104" s="34" t="s">
        <v>38</v>
      </c>
      <c r="D104" s="43"/>
      <c r="E104" s="43"/>
      <c r="F104" s="29" t="str">
        <f>IF(E22="","",E22)</f>
        <v>Vyplň údaj</v>
      </c>
      <c r="G104" s="43"/>
      <c r="H104" s="43"/>
      <c r="I104" s="153" t="s">
        <v>42</v>
      </c>
      <c r="J104" s="39" t="str">
        <f>E28</f>
        <v>Kucek</v>
      </c>
      <c r="K104" s="43"/>
      <c r="L104" s="151"/>
      <c r="S104" s="41"/>
      <c r="T104" s="41"/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</row>
    <row r="105" s="2" customFormat="1" ht="10.32" customHeight="1">
      <c r="A105" s="41"/>
      <c r="B105" s="42"/>
      <c r="C105" s="43"/>
      <c r="D105" s="43"/>
      <c r="E105" s="43"/>
      <c r="F105" s="43"/>
      <c r="G105" s="43"/>
      <c r="H105" s="43"/>
      <c r="I105" s="150"/>
      <c r="J105" s="43"/>
      <c r="K105" s="43"/>
      <c r="L105" s="151"/>
      <c r="S105" s="41"/>
      <c r="T105" s="41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</row>
    <row r="106" s="11" customFormat="1" ht="29.28" customHeight="1">
      <c r="A106" s="202"/>
      <c r="B106" s="203"/>
      <c r="C106" s="204" t="s">
        <v>150</v>
      </c>
      <c r="D106" s="205" t="s">
        <v>65</v>
      </c>
      <c r="E106" s="205" t="s">
        <v>61</v>
      </c>
      <c r="F106" s="205" t="s">
        <v>62</v>
      </c>
      <c r="G106" s="205" t="s">
        <v>151</v>
      </c>
      <c r="H106" s="205" t="s">
        <v>152</v>
      </c>
      <c r="I106" s="206" t="s">
        <v>153</v>
      </c>
      <c r="J106" s="205" t="s">
        <v>125</v>
      </c>
      <c r="K106" s="207" t="s">
        <v>154</v>
      </c>
      <c r="L106" s="208"/>
      <c r="M106" s="95" t="s">
        <v>35</v>
      </c>
      <c r="N106" s="96" t="s">
        <v>50</v>
      </c>
      <c r="O106" s="96" t="s">
        <v>155</v>
      </c>
      <c r="P106" s="96" t="s">
        <v>156</v>
      </c>
      <c r="Q106" s="96" t="s">
        <v>157</v>
      </c>
      <c r="R106" s="96" t="s">
        <v>158</v>
      </c>
      <c r="S106" s="96" t="s">
        <v>159</v>
      </c>
      <c r="T106" s="97" t="s">
        <v>160</v>
      </c>
      <c r="U106" s="202"/>
      <c r="V106" s="202"/>
      <c r="W106" s="202"/>
      <c r="X106" s="202"/>
      <c r="Y106" s="202"/>
      <c r="Z106" s="202"/>
      <c r="AA106" s="202"/>
      <c r="AB106" s="202"/>
      <c r="AC106" s="202"/>
      <c r="AD106" s="202"/>
      <c r="AE106" s="202"/>
    </row>
    <row r="107" s="2" customFormat="1" ht="22.8" customHeight="1">
      <c r="A107" s="41"/>
      <c r="B107" s="42"/>
      <c r="C107" s="102" t="s">
        <v>161</v>
      </c>
      <c r="D107" s="43"/>
      <c r="E107" s="43"/>
      <c r="F107" s="43"/>
      <c r="G107" s="43"/>
      <c r="H107" s="43"/>
      <c r="I107" s="150"/>
      <c r="J107" s="209">
        <f>BK107</f>
        <v>0</v>
      </c>
      <c r="K107" s="43"/>
      <c r="L107" s="47"/>
      <c r="M107" s="98"/>
      <c r="N107" s="210"/>
      <c r="O107" s="99"/>
      <c r="P107" s="211">
        <f>P108</f>
        <v>0</v>
      </c>
      <c r="Q107" s="99"/>
      <c r="R107" s="211">
        <f>R108</f>
        <v>0</v>
      </c>
      <c r="S107" s="99"/>
      <c r="T107" s="212">
        <f>T108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19" t="s">
        <v>79</v>
      </c>
      <c r="AU107" s="19" t="s">
        <v>126</v>
      </c>
      <c r="BK107" s="213">
        <f>BK108</f>
        <v>0</v>
      </c>
    </row>
    <row r="108" s="12" customFormat="1" ht="25.92" customHeight="1">
      <c r="A108" s="12"/>
      <c r="B108" s="214"/>
      <c r="C108" s="215"/>
      <c r="D108" s="216" t="s">
        <v>79</v>
      </c>
      <c r="E108" s="217" t="s">
        <v>1403</v>
      </c>
      <c r="F108" s="217" t="s">
        <v>1404</v>
      </c>
      <c r="G108" s="215"/>
      <c r="H108" s="215"/>
      <c r="I108" s="218"/>
      <c r="J108" s="219">
        <f>BK108</f>
        <v>0</v>
      </c>
      <c r="K108" s="215"/>
      <c r="L108" s="220"/>
      <c r="M108" s="221"/>
      <c r="N108" s="222"/>
      <c r="O108" s="222"/>
      <c r="P108" s="223">
        <f>P109+P158+P167+P190+P210</f>
        <v>0</v>
      </c>
      <c r="Q108" s="222"/>
      <c r="R108" s="223">
        <f>R109+R158+R167+R190+R210</f>
        <v>0</v>
      </c>
      <c r="S108" s="222"/>
      <c r="T108" s="224">
        <f>T109+T158+T167+T190+T210</f>
        <v>0</v>
      </c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R108" s="225" t="s">
        <v>88</v>
      </c>
      <c r="AT108" s="226" t="s">
        <v>79</v>
      </c>
      <c r="AU108" s="226" t="s">
        <v>80</v>
      </c>
      <c r="AY108" s="225" t="s">
        <v>163</v>
      </c>
      <c r="BK108" s="227">
        <f>BK109+BK158+BK167+BK190+BK210</f>
        <v>0</v>
      </c>
    </row>
    <row r="109" s="12" customFormat="1" ht="22.8" customHeight="1">
      <c r="A109" s="12"/>
      <c r="B109" s="214"/>
      <c r="C109" s="215"/>
      <c r="D109" s="216" t="s">
        <v>79</v>
      </c>
      <c r="E109" s="228" t="s">
        <v>1405</v>
      </c>
      <c r="F109" s="228" t="s">
        <v>1406</v>
      </c>
      <c r="G109" s="215"/>
      <c r="H109" s="215"/>
      <c r="I109" s="218"/>
      <c r="J109" s="229">
        <f>BK109</f>
        <v>0</v>
      </c>
      <c r="K109" s="215"/>
      <c r="L109" s="220"/>
      <c r="M109" s="221"/>
      <c r="N109" s="222"/>
      <c r="O109" s="222"/>
      <c r="P109" s="223">
        <f>P110+P139</f>
        <v>0</v>
      </c>
      <c r="Q109" s="222"/>
      <c r="R109" s="223">
        <f>R110+R139</f>
        <v>0</v>
      </c>
      <c r="S109" s="222"/>
      <c r="T109" s="224">
        <f>T110+T139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25" t="s">
        <v>88</v>
      </c>
      <c r="AT109" s="226" t="s">
        <v>79</v>
      </c>
      <c r="AU109" s="226" t="s">
        <v>23</v>
      </c>
      <c r="AY109" s="225" t="s">
        <v>163</v>
      </c>
      <c r="BK109" s="227">
        <f>BK110+BK139</f>
        <v>0</v>
      </c>
    </row>
    <row r="110" s="12" customFormat="1" ht="20.88" customHeight="1">
      <c r="A110" s="12"/>
      <c r="B110" s="214"/>
      <c r="C110" s="215"/>
      <c r="D110" s="216" t="s">
        <v>79</v>
      </c>
      <c r="E110" s="228" t="s">
        <v>1407</v>
      </c>
      <c r="F110" s="228" t="s">
        <v>1408</v>
      </c>
      <c r="G110" s="215"/>
      <c r="H110" s="215"/>
      <c r="I110" s="218"/>
      <c r="J110" s="229">
        <f>BK110</f>
        <v>0</v>
      </c>
      <c r="K110" s="215"/>
      <c r="L110" s="220"/>
      <c r="M110" s="221"/>
      <c r="N110" s="222"/>
      <c r="O110" s="222"/>
      <c r="P110" s="223">
        <f>SUM(P111:P138)</f>
        <v>0</v>
      </c>
      <c r="Q110" s="222"/>
      <c r="R110" s="223">
        <f>SUM(R111:R138)</f>
        <v>0</v>
      </c>
      <c r="S110" s="222"/>
      <c r="T110" s="224">
        <f>SUM(T111:T138)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25" t="s">
        <v>88</v>
      </c>
      <c r="AT110" s="226" t="s">
        <v>79</v>
      </c>
      <c r="AU110" s="226" t="s">
        <v>88</v>
      </c>
      <c r="AY110" s="225" t="s">
        <v>163</v>
      </c>
      <c r="BK110" s="227">
        <f>SUM(BK111:BK138)</f>
        <v>0</v>
      </c>
    </row>
    <row r="111" s="2" customFormat="1" ht="16.5" customHeight="1">
      <c r="A111" s="41"/>
      <c r="B111" s="42"/>
      <c r="C111" s="276" t="s">
        <v>23</v>
      </c>
      <c r="D111" s="276" t="s">
        <v>195</v>
      </c>
      <c r="E111" s="277" t="s">
        <v>23</v>
      </c>
      <c r="F111" s="278" t="s">
        <v>1409</v>
      </c>
      <c r="G111" s="279" t="s">
        <v>285</v>
      </c>
      <c r="H111" s="280">
        <v>1</v>
      </c>
      <c r="I111" s="281"/>
      <c r="J111" s="282">
        <f>ROUND(I111*H111,2)</f>
        <v>0</v>
      </c>
      <c r="K111" s="278" t="s">
        <v>35</v>
      </c>
      <c r="L111" s="283"/>
      <c r="M111" s="284" t="s">
        <v>35</v>
      </c>
      <c r="N111" s="285" t="s">
        <v>51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41" t="s">
        <v>363</v>
      </c>
      <c r="AT111" s="241" t="s">
        <v>195</v>
      </c>
      <c r="AU111" s="241" t="s">
        <v>94</v>
      </c>
      <c r="AY111" s="19" t="s">
        <v>163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23</v>
      </c>
      <c r="BK111" s="242">
        <f>ROUND(I111*H111,2)</f>
        <v>0</v>
      </c>
      <c r="BL111" s="19" t="s">
        <v>275</v>
      </c>
      <c r="BM111" s="241" t="s">
        <v>88</v>
      </c>
    </row>
    <row r="112" s="2" customFormat="1" ht="16.5" customHeight="1">
      <c r="A112" s="41"/>
      <c r="B112" s="42"/>
      <c r="C112" s="276" t="s">
        <v>88</v>
      </c>
      <c r="D112" s="276" t="s">
        <v>195</v>
      </c>
      <c r="E112" s="277" t="s">
        <v>88</v>
      </c>
      <c r="F112" s="278" t="s">
        <v>1410</v>
      </c>
      <c r="G112" s="279" t="s">
        <v>285</v>
      </c>
      <c r="H112" s="280">
        <v>1</v>
      </c>
      <c r="I112" s="281"/>
      <c r="J112" s="282">
        <f>ROUND(I112*H112,2)</f>
        <v>0</v>
      </c>
      <c r="K112" s="278" t="s">
        <v>35</v>
      </c>
      <c r="L112" s="283"/>
      <c r="M112" s="284" t="s">
        <v>35</v>
      </c>
      <c r="N112" s="285" t="s">
        <v>51</v>
      </c>
      <c r="O112" s="87"/>
      <c r="P112" s="239">
        <f>O112*H112</f>
        <v>0</v>
      </c>
      <c r="Q112" s="239">
        <v>0</v>
      </c>
      <c r="R112" s="239">
        <f>Q112*H112</f>
        <v>0</v>
      </c>
      <c r="S112" s="239">
        <v>0</v>
      </c>
      <c r="T112" s="240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41" t="s">
        <v>363</v>
      </c>
      <c r="AT112" s="241" t="s">
        <v>195</v>
      </c>
      <c r="AU112" s="241" t="s">
        <v>94</v>
      </c>
      <c r="AY112" s="19" t="s">
        <v>163</v>
      </c>
      <c r="BE112" s="242">
        <f>IF(N112="základní",J112,0)</f>
        <v>0</v>
      </c>
      <c r="BF112" s="242">
        <f>IF(N112="snížená",J112,0)</f>
        <v>0</v>
      </c>
      <c r="BG112" s="242">
        <f>IF(N112="zákl. přenesená",J112,0)</f>
        <v>0</v>
      </c>
      <c r="BH112" s="242">
        <f>IF(N112="sníž. přenesená",J112,0)</f>
        <v>0</v>
      </c>
      <c r="BI112" s="242">
        <f>IF(N112="nulová",J112,0)</f>
        <v>0</v>
      </c>
      <c r="BJ112" s="19" t="s">
        <v>23</v>
      </c>
      <c r="BK112" s="242">
        <f>ROUND(I112*H112,2)</f>
        <v>0</v>
      </c>
      <c r="BL112" s="19" t="s">
        <v>275</v>
      </c>
      <c r="BM112" s="241" t="s">
        <v>171</v>
      </c>
    </row>
    <row r="113" s="2" customFormat="1" ht="16.5" customHeight="1">
      <c r="A113" s="41"/>
      <c r="B113" s="42"/>
      <c r="C113" s="276" t="s">
        <v>94</v>
      </c>
      <c r="D113" s="276" t="s">
        <v>195</v>
      </c>
      <c r="E113" s="277" t="s">
        <v>94</v>
      </c>
      <c r="F113" s="278" t="s">
        <v>1411</v>
      </c>
      <c r="G113" s="279" t="s">
        <v>285</v>
      </c>
      <c r="H113" s="280">
        <v>1</v>
      </c>
      <c r="I113" s="281"/>
      <c r="J113" s="282">
        <f>ROUND(I113*H113,2)</f>
        <v>0</v>
      </c>
      <c r="K113" s="278" t="s">
        <v>35</v>
      </c>
      <c r="L113" s="283"/>
      <c r="M113" s="284" t="s">
        <v>35</v>
      </c>
      <c r="N113" s="285" t="s">
        <v>51</v>
      </c>
      <c r="O113" s="87"/>
      <c r="P113" s="239">
        <f>O113*H113</f>
        <v>0</v>
      </c>
      <c r="Q113" s="239">
        <v>0</v>
      </c>
      <c r="R113" s="239">
        <f>Q113*H113</f>
        <v>0</v>
      </c>
      <c r="S113" s="239">
        <v>0</v>
      </c>
      <c r="T113" s="240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41" t="s">
        <v>363</v>
      </c>
      <c r="AT113" s="241" t="s">
        <v>195</v>
      </c>
      <c r="AU113" s="241" t="s">
        <v>94</v>
      </c>
      <c r="AY113" s="19" t="s">
        <v>163</v>
      </c>
      <c r="BE113" s="242">
        <f>IF(N113="základní",J113,0)</f>
        <v>0</v>
      </c>
      <c r="BF113" s="242">
        <f>IF(N113="snížená",J113,0)</f>
        <v>0</v>
      </c>
      <c r="BG113" s="242">
        <f>IF(N113="zákl. přenesená",J113,0)</f>
        <v>0</v>
      </c>
      <c r="BH113" s="242">
        <f>IF(N113="sníž. přenesená",J113,0)</f>
        <v>0</v>
      </c>
      <c r="BI113" s="242">
        <f>IF(N113="nulová",J113,0)</f>
        <v>0</v>
      </c>
      <c r="BJ113" s="19" t="s">
        <v>23</v>
      </c>
      <c r="BK113" s="242">
        <f>ROUND(I113*H113,2)</f>
        <v>0</v>
      </c>
      <c r="BL113" s="19" t="s">
        <v>275</v>
      </c>
      <c r="BM113" s="241" t="s">
        <v>207</v>
      </c>
    </row>
    <row r="114" s="2" customFormat="1" ht="16.5" customHeight="1">
      <c r="A114" s="41"/>
      <c r="B114" s="42"/>
      <c r="C114" s="276" t="s">
        <v>171</v>
      </c>
      <c r="D114" s="276" t="s">
        <v>195</v>
      </c>
      <c r="E114" s="277" t="s">
        <v>171</v>
      </c>
      <c r="F114" s="278" t="s">
        <v>1412</v>
      </c>
      <c r="G114" s="279" t="s">
        <v>285</v>
      </c>
      <c r="H114" s="280">
        <v>15</v>
      </c>
      <c r="I114" s="281"/>
      <c r="J114" s="282">
        <f>ROUND(I114*H114,2)</f>
        <v>0</v>
      </c>
      <c r="K114" s="278" t="s">
        <v>35</v>
      </c>
      <c r="L114" s="283"/>
      <c r="M114" s="284" t="s">
        <v>35</v>
      </c>
      <c r="N114" s="285" t="s">
        <v>51</v>
      </c>
      <c r="O114" s="87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1" t="s">
        <v>363</v>
      </c>
      <c r="AT114" s="241" t="s">
        <v>195</v>
      </c>
      <c r="AU114" s="241" t="s">
        <v>94</v>
      </c>
      <c r="AY114" s="19" t="s">
        <v>163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23</v>
      </c>
      <c r="BK114" s="242">
        <f>ROUND(I114*H114,2)</f>
        <v>0</v>
      </c>
      <c r="BL114" s="19" t="s">
        <v>275</v>
      </c>
      <c r="BM114" s="241" t="s">
        <v>198</v>
      </c>
    </row>
    <row r="115" s="2" customFormat="1" ht="16.5" customHeight="1">
      <c r="A115" s="41"/>
      <c r="B115" s="42"/>
      <c r="C115" s="276" t="s">
        <v>202</v>
      </c>
      <c r="D115" s="276" t="s">
        <v>195</v>
      </c>
      <c r="E115" s="277" t="s">
        <v>202</v>
      </c>
      <c r="F115" s="278" t="s">
        <v>1413</v>
      </c>
      <c r="G115" s="279" t="s">
        <v>285</v>
      </c>
      <c r="H115" s="280">
        <v>3</v>
      </c>
      <c r="I115" s="281"/>
      <c r="J115" s="282">
        <f>ROUND(I115*H115,2)</f>
        <v>0</v>
      </c>
      <c r="K115" s="278" t="s">
        <v>35</v>
      </c>
      <c r="L115" s="283"/>
      <c r="M115" s="284" t="s">
        <v>35</v>
      </c>
      <c r="N115" s="285" t="s">
        <v>51</v>
      </c>
      <c r="O115" s="87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1" t="s">
        <v>363</v>
      </c>
      <c r="AT115" s="241" t="s">
        <v>195</v>
      </c>
      <c r="AU115" s="241" t="s">
        <v>94</v>
      </c>
      <c r="AY115" s="19" t="s">
        <v>163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23</v>
      </c>
      <c r="BK115" s="242">
        <f>ROUND(I115*H115,2)</f>
        <v>0</v>
      </c>
      <c r="BL115" s="19" t="s">
        <v>275</v>
      </c>
      <c r="BM115" s="241" t="s">
        <v>233</v>
      </c>
    </row>
    <row r="116" s="2" customFormat="1" ht="16.5" customHeight="1">
      <c r="A116" s="41"/>
      <c r="B116" s="42"/>
      <c r="C116" s="276" t="s">
        <v>207</v>
      </c>
      <c r="D116" s="276" t="s">
        <v>195</v>
      </c>
      <c r="E116" s="277" t="s">
        <v>207</v>
      </c>
      <c r="F116" s="278" t="s">
        <v>1414</v>
      </c>
      <c r="G116" s="279" t="s">
        <v>285</v>
      </c>
      <c r="H116" s="280">
        <v>4</v>
      </c>
      <c r="I116" s="281"/>
      <c r="J116" s="282">
        <f>ROUND(I116*H116,2)</f>
        <v>0</v>
      </c>
      <c r="K116" s="278" t="s">
        <v>35</v>
      </c>
      <c r="L116" s="283"/>
      <c r="M116" s="284" t="s">
        <v>35</v>
      </c>
      <c r="N116" s="285" t="s">
        <v>51</v>
      </c>
      <c r="O116" s="87"/>
      <c r="P116" s="239">
        <f>O116*H116</f>
        <v>0</v>
      </c>
      <c r="Q116" s="239">
        <v>0</v>
      </c>
      <c r="R116" s="239">
        <f>Q116*H116</f>
        <v>0</v>
      </c>
      <c r="S116" s="239">
        <v>0</v>
      </c>
      <c r="T116" s="240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41" t="s">
        <v>363</v>
      </c>
      <c r="AT116" s="241" t="s">
        <v>195</v>
      </c>
      <c r="AU116" s="241" t="s">
        <v>94</v>
      </c>
      <c r="AY116" s="19" t="s">
        <v>163</v>
      </c>
      <c r="BE116" s="242">
        <f>IF(N116="základní",J116,0)</f>
        <v>0</v>
      </c>
      <c r="BF116" s="242">
        <f>IF(N116="snížená",J116,0)</f>
        <v>0</v>
      </c>
      <c r="BG116" s="242">
        <f>IF(N116="zákl. přenesená",J116,0)</f>
        <v>0</v>
      </c>
      <c r="BH116" s="242">
        <f>IF(N116="sníž. přenesená",J116,0)</f>
        <v>0</v>
      </c>
      <c r="BI116" s="242">
        <f>IF(N116="nulová",J116,0)</f>
        <v>0</v>
      </c>
      <c r="BJ116" s="19" t="s">
        <v>23</v>
      </c>
      <c r="BK116" s="242">
        <f>ROUND(I116*H116,2)</f>
        <v>0</v>
      </c>
      <c r="BL116" s="19" t="s">
        <v>275</v>
      </c>
      <c r="BM116" s="241" t="s">
        <v>245</v>
      </c>
    </row>
    <row r="117" s="2" customFormat="1" ht="16.5" customHeight="1">
      <c r="A117" s="41"/>
      <c r="B117" s="42"/>
      <c r="C117" s="276" t="s">
        <v>212</v>
      </c>
      <c r="D117" s="276" t="s">
        <v>195</v>
      </c>
      <c r="E117" s="277" t="s">
        <v>212</v>
      </c>
      <c r="F117" s="278" t="s">
        <v>1415</v>
      </c>
      <c r="G117" s="279" t="s">
        <v>285</v>
      </c>
      <c r="H117" s="280">
        <v>1</v>
      </c>
      <c r="I117" s="281"/>
      <c r="J117" s="282">
        <f>ROUND(I117*H117,2)</f>
        <v>0</v>
      </c>
      <c r="K117" s="278" t="s">
        <v>35</v>
      </c>
      <c r="L117" s="283"/>
      <c r="M117" s="284" t="s">
        <v>35</v>
      </c>
      <c r="N117" s="285" t="s">
        <v>51</v>
      </c>
      <c r="O117" s="87"/>
      <c r="P117" s="239">
        <f>O117*H117</f>
        <v>0</v>
      </c>
      <c r="Q117" s="239">
        <v>0</v>
      </c>
      <c r="R117" s="239">
        <f>Q117*H117</f>
        <v>0</v>
      </c>
      <c r="S117" s="239">
        <v>0</v>
      </c>
      <c r="T117" s="240">
        <f>S117*H117</f>
        <v>0</v>
      </c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R117" s="241" t="s">
        <v>363</v>
      </c>
      <c r="AT117" s="241" t="s">
        <v>195</v>
      </c>
      <c r="AU117" s="241" t="s">
        <v>94</v>
      </c>
      <c r="AY117" s="19" t="s">
        <v>163</v>
      </c>
      <c r="BE117" s="242">
        <f>IF(N117="základní",J117,0)</f>
        <v>0</v>
      </c>
      <c r="BF117" s="242">
        <f>IF(N117="snížená",J117,0)</f>
        <v>0</v>
      </c>
      <c r="BG117" s="242">
        <f>IF(N117="zákl. přenesená",J117,0)</f>
        <v>0</v>
      </c>
      <c r="BH117" s="242">
        <f>IF(N117="sníž. přenesená",J117,0)</f>
        <v>0</v>
      </c>
      <c r="BI117" s="242">
        <f>IF(N117="nulová",J117,0)</f>
        <v>0</v>
      </c>
      <c r="BJ117" s="19" t="s">
        <v>23</v>
      </c>
      <c r="BK117" s="242">
        <f>ROUND(I117*H117,2)</f>
        <v>0</v>
      </c>
      <c r="BL117" s="19" t="s">
        <v>275</v>
      </c>
      <c r="BM117" s="241" t="s">
        <v>261</v>
      </c>
    </row>
    <row r="118" s="2" customFormat="1" ht="16.5" customHeight="1">
      <c r="A118" s="41"/>
      <c r="B118" s="42"/>
      <c r="C118" s="276" t="s">
        <v>198</v>
      </c>
      <c r="D118" s="276" t="s">
        <v>195</v>
      </c>
      <c r="E118" s="277" t="s">
        <v>198</v>
      </c>
      <c r="F118" s="278" t="s">
        <v>1416</v>
      </c>
      <c r="G118" s="279" t="s">
        <v>285</v>
      </c>
      <c r="H118" s="280">
        <v>1</v>
      </c>
      <c r="I118" s="281"/>
      <c r="J118" s="282">
        <f>ROUND(I118*H118,2)</f>
        <v>0</v>
      </c>
      <c r="K118" s="278" t="s">
        <v>35</v>
      </c>
      <c r="L118" s="283"/>
      <c r="M118" s="284" t="s">
        <v>35</v>
      </c>
      <c r="N118" s="285" t="s">
        <v>51</v>
      </c>
      <c r="O118" s="87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1" t="s">
        <v>363</v>
      </c>
      <c r="AT118" s="241" t="s">
        <v>195</v>
      </c>
      <c r="AU118" s="241" t="s">
        <v>94</v>
      </c>
      <c r="AY118" s="19" t="s">
        <v>163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23</v>
      </c>
      <c r="BK118" s="242">
        <f>ROUND(I118*H118,2)</f>
        <v>0</v>
      </c>
      <c r="BL118" s="19" t="s">
        <v>275</v>
      </c>
      <c r="BM118" s="241" t="s">
        <v>275</v>
      </c>
    </row>
    <row r="119" s="2" customFormat="1" ht="16.5" customHeight="1">
      <c r="A119" s="41"/>
      <c r="B119" s="42"/>
      <c r="C119" s="276" t="s">
        <v>224</v>
      </c>
      <c r="D119" s="276" t="s">
        <v>195</v>
      </c>
      <c r="E119" s="277" t="s">
        <v>224</v>
      </c>
      <c r="F119" s="278" t="s">
        <v>1417</v>
      </c>
      <c r="G119" s="279" t="s">
        <v>285</v>
      </c>
      <c r="H119" s="280">
        <v>1</v>
      </c>
      <c r="I119" s="281"/>
      <c r="J119" s="282">
        <f>ROUND(I119*H119,2)</f>
        <v>0</v>
      </c>
      <c r="K119" s="278" t="s">
        <v>35</v>
      </c>
      <c r="L119" s="283"/>
      <c r="M119" s="284" t="s">
        <v>35</v>
      </c>
      <c r="N119" s="285" t="s">
        <v>51</v>
      </c>
      <c r="O119" s="87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41" t="s">
        <v>363</v>
      </c>
      <c r="AT119" s="241" t="s">
        <v>195</v>
      </c>
      <c r="AU119" s="241" t="s">
        <v>94</v>
      </c>
      <c r="AY119" s="19" t="s">
        <v>163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23</v>
      </c>
      <c r="BK119" s="242">
        <f>ROUND(I119*H119,2)</f>
        <v>0</v>
      </c>
      <c r="BL119" s="19" t="s">
        <v>275</v>
      </c>
      <c r="BM119" s="241" t="s">
        <v>287</v>
      </c>
    </row>
    <row r="120" s="2" customFormat="1" ht="16.5" customHeight="1">
      <c r="A120" s="41"/>
      <c r="B120" s="42"/>
      <c r="C120" s="276" t="s">
        <v>233</v>
      </c>
      <c r="D120" s="276" t="s">
        <v>195</v>
      </c>
      <c r="E120" s="277" t="s">
        <v>233</v>
      </c>
      <c r="F120" s="278" t="s">
        <v>1418</v>
      </c>
      <c r="G120" s="279" t="s">
        <v>285</v>
      </c>
      <c r="H120" s="280">
        <v>2</v>
      </c>
      <c r="I120" s="281"/>
      <c r="J120" s="282">
        <f>ROUND(I120*H120,2)</f>
        <v>0</v>
      </c>
      <c r="K120" s="278" t="s">
        <v>35</v>
      </c>
      <c r="L120" s="283"/>
      <c r="M120" s="284" t="s">
        <v>35</v>
      </c>
      <c r="N120" s="285" t="s">
        <v>51</v>
      </c>
      <c r="O120" s="87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41" t="s">
        <v>363</v>
      </c>
      <c r="AT120" s="241" t="s">
        <v>195</v>
      </c>
      <c r="AU120" s="241" t="s">
        <v>94</v>
      </c>
      <c r="AY120" s="19" t="s">
        <v>163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23</v>
      </c>
      <c r="BK120" s="242">
        <f>ROUND(I120*H120,2)</f>
        <v>0</v>
      </c>
      <c r="BL120" s="19" t="s">
        <v>275</v>
      </c>
      <c r="BM120" s="241" t="s">
        <v>300</v>
      </c>
    </row>
    <row r="121" s="2" customFormat="1" ht="36" customHeight="1">
      <c r="A121" s="41"/>
      <c r="B121" s="42"/>
      <c r="C121" s="276" t="s">
        <v>241</v>
      </c>
      <c r="D121" s="276" t="s">
        <v>195</v>
      </c>
      <c r="E121" s="277" t="s">
        <v>241</v>
      </c>
      <c r="F121" s="278" t="s">
        <v>1419</v>
      </c>
      <c r="G121" s="279" t="s">
        <v>285</v>
      </c>
      <c r="H121" s="280">
        <v>1</v>
      </c>
      <c r="I121" s="281"/>
      <c r="J121" s="282">
        <f>ROUND(I121*H121,2)</f>
        <v>0</v>
      </c>
      <c r="K121" s="278" t="s">
        <v>35</v>
      </c>
      <c r="L121" s="283"/>
      <c r="M121" s="284" t="s">
        <v>35</v>
      </c>
      <c r="N121" s="285" t="s">
        <v>51</v>
      </c>
      <c r="O121" s="87"/>
      <c r="P121" s="239">
        <f>O121*H121</f>
        <v>0</v>
      </c>
      <c r="Q121" s="239">
        <v>0</v>
      </c>
      <c r="R121" s="239">
        <f>Q121*H121</f>
        <v>0</v>
      </c>
      <c r="S121" s="239">
        <v>0</v>
      </c>
      <c r="T121" s="240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41" t="s">
        <v>363</v>
      </c>
      <c r="AT121" s="241" t="s">
        <v>195</v>
      </c>
      <c r="AU121" s="241" t="s">
        <v>94</v>
      </c>
      <c r="AY121" s="19" t="s">
        <v>163</v>
      </c>
      <c r="BE121" s="242">
        <f>IF(N121="základní",J121,0)</f>
        <v>0</v>
      </c>
      <c r="BF121" s="242">
        <f>IF(N121="snížená",J121,0)</f>
        <v>0</v>
      </c>
      <c r="BG121" s="242">
        <f>IF(N121="zákl. přenesená",J121,0)</f>
        <v>0</v>
      </c>
      <c r="BH121" s="242">
        <f>IF(N121="sníž. přenesená",J121,0)</f>
        <v>0</v>
      </c>
      <c r="BI121" s="242">
        <f>IF(N121="nulová",J121,0)</f>
        <v>0</v>
      </c>
      <c r="BJ121" s="19" t="s">
        <v>23</v>
      </c>
      <c r="BK121" s="242">
        <f>ROUND(I121*H121,2)</f>
        <v>0</v>
      </c>
      <c r="BL121" s="19" t="s">
        <v>275</v>
      </c>
      <c r="BM121" s="241" t="s">
        <v>311</v>
      </c>
    </row>
    <row r="122" s="2" customFormat="1" ht="16.5" customHeight="1">
      <c r="A122" s="41"/>
      <c r="B122" s="42"/>
      <c r="C122" s="276" t="s">
        <v>245</v>
      </c>
      <c r="D122" s="276" t="s">
        <v>195</v>
      </c>
      <c r="E122" s="277" t="s">
        <v>245</v>
      </c>
      <c r="F122" s="278" t="s">
        <v>1420</v>
      </c>
      <c r="G122" s="279" t="s">
        <v>285</v>
      </c>
      <c r="H122" s="280">
        <v>70</v>
      </c>
      <c r="I122" s="281"/>
      <c r="J122" s="282">
        <f>ROUND(I122*H122,2)</f>
        <v>0</v>
      </c>
      <c r="K122" s="278" t="s">
        <v>35</v>
      </c>
      <c r="L122" s="283"/>
      <c r="M122" s="284" t="s">
        <v>35</v>
      </c>
      <c r="N122" s="285" t="s">
        <v>51</v>
      </c>
      <c r="O122" s="87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1" t="s">
        <v>363</v>
      </c>
      <c r="AT122" s="241" t="s">
        <v>195</v>
      </c>
      <c r="AU122" s="241" t="s">
        <v>94</v>
      </c>
      <c r="AY122" s="19" t="s">
        <v>163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23</v>
      </c>
      <c r="BK122" s="242">
        <f>ROUND(I122*H122,2)</f>
        <v>0</v>
      </c>
      <c r="BL122" s="19" t="s">
        <v>275</v>
      </c>
      <c r="BM122" s="241" t="s">
        <v>320</v>
      </c>
    </row>
    <row r="123" s="2" customFormat="1" ht="16.5" customHeight="1">
      <c r="A123" s="41"/>
      <c r="B123" s="42"/>
      <c r="C123" s="276" t="s">
        <v>253</v>
      </c>
      <c r="D123" s="276" t="s">
        <v>195</v>
      </c>
      <c r="E123" s="277" t="s">
        <v>253</v>
      </c>
      <c r="F123" s="278" t="s">
        <v>1421</v>
      </c>
      <c r="G123" s="279" t="s">
        <v>285</v>
      </c>
      <c r="H123" s="280">
        <v>30</v>
      </c>
      <c r="I123" s="281"/>
      <c r="J123" s="282">
        <f>ROUND(I123*H123,2)</f>
        <v>0</v>
      </c>
      <c r="K123" s="278" t="s">
        <v>35</v>
      </c>
      <c r="L123" s="283"/>
      <c r="M123" s="284" t="s">
        <v>35</v>
      </c>
      <c r="N123" s="285" t="s">
        <v>51</v>
      </c>
      <c r="O123" s="87"/>
      <c r="P123" s="239">
        <f>O123*H123</f>
        <v>0</v>
      </c>
      <c r="Q123" s="239">
        <v>0</v>
      </c>
      <c r="R123" s="239">
        <f>Q123*H123</f>
        <v>0</v>
      </c>
      <c r="S123" s="239">
        <v>0</v>
      </c>
      <c r="T123" s="240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41" t="s">
        <v>363</v>
      </c>
      <c r="AT123" s="241" t="s">
        <v>195</v>
      </c>
      <c r="AU123" s="241" t="s">
        <v>94</v>
      </c>
      <c r="AY123" s="19" t="s">
        <v>163</v>
      </c>
      <c r="BE123" s="242">
        <f>IF(N123="základní",J123,0)</f>
        <v>0</v>
      </c>
      <c r="BF123" s="242">
        <f>IF(N123="snížená",J123,0)</f>
        <v>0</v>
      </c>
      <c r="BG123" s="242">
        <f>IF(N123="zákl. přenesená",J123,0)</f>
        <v>0</v>
      </c>
      <c r="BH123" s="242">
        <f>IF(N123="sníž. přenesená",J123,0)</f>
        <v>0</v>
      </c>
      <c r="BI123" s="242">
        <f>IF(N123="nulová",J123,0)</f>
        <v>0</v>
      </c>
      <c r="BJ123" s="19" t="s">
        <v>23</v>
      </c>
      <c r="BK123" s="242">
        <f>ROUND(I123*H123,2)</f>
        <v>0</v>
      </c>
      <c r="BL123" s="19" t="s">
        <v>275</v>
      </c>
      <c r="BM123" s="241" t="s">
        <v>329</v>
      </c>
    </row>
    <row r="124" s="2" customFormat="1" ht="16.5" customHeight="1">
      <c r="A124" s="41"/>
      <c r="B124" s="42"/>
      <c r="C124" s="276" t="s">
        <v>261</v>
      </c>
      <c r="D124" s="276" t="s">
        <v>195</v>
      </c>
      <c r="E124" s="277" t="s">
        <v>261</v>
      </c>
      <c r="F124" s="278" t="s">
        <v>1422</v>
      </c>
      <c r="G124" s="279" t="s">
        <v>285</v>
      </c>
      <c r="H124" s="280">
        <v>10</v>
      </c>
      <c r="I124" s="281"/>
      <c r="J124" s="282">
        <f>ROUND(I124*H124,2)</f>
        <v>0</v>
      </c>
      <c r="K124" s="278" t="s">
        <v>35</v>
      </c>
      <c r="L124" s="283"/>
      <c r="M124" s="284" t="s">
        <v>35</v>
      </c>
      <c r="N124" s="285" t="s">
        <v>51</v>
      </c>
      <c r="O124" s="87"/>
      <c r="P124" s="239">
        <f>O124*H124</f>
        <v>0</v>
      </c>
      <c r="Q124" s="239">
        <v>0</v>
      </c>
      <c r="R124" s="239">
        <f>Q124*H124</f>
        <v>0</v>
      </c>
      <c r="S124" s="239">
        <v>0</v>
      </c>
      <c r="T124" s="240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41" t="s">
        <v>363</v>
      </c>
      <c r="AT124" s="241" t="s">
        <v>195</v>
      </c>
      <c r="AU124" s="241" t="s">
        <v>94</v>
      </c>
      <c r="AY124" s="19" t="s">
        <v>163</v>
      </c>
      <c r="BE124" s="242">
        <f>IF(N124="základní",J124,0)</f>
        <v>0</v>
      </c>
      <c r="BF124" s="242">
        <f>IF(N124="snížená",J124,0)</f>
        <v>0</v>
      </c>
      <c r="BG124" s="242">
        <f>IF(N124="zákl. přenesená",J124,0)</f>
        <v>0</v>
      </c>
      <c r="BH124" s="242">
        <f>IF(N124="sníž. přenesená",J124,0)</f>
        <v>0</v>
      </c>
      <c r="BI124" s="242">
        <f>IF(N124="nulová",J124,0)</f>
        <v>0</v>
      </c>
      <c r="BJ124" s="19" t="s">
        <v>23</v>
      </c>
      <c r="BK124" s="242">
        <f>ROUND(I124*H124,2)</f>
        <v>0</v>
      </c>
      <c r="BL124" s="19" t="s">
        <v>275</v>
      </c>
      <c r="BM124" s="241" t="s">
        <v>343</v>
      </c>
    </row>
    <row r="125" s="2" customFormat="1" ht="16.5" customHeight="1">
      <c r="A125" s="41"/>
      <c r="B125" s="42"/>
      <c r="C125" s="276" t="s">
        <v>8</v>
      </c>
      <c r="D125" s="276" t="s">
        <v>195</v>
      </c>
      <c r="E125" s="277" t="s">
        <v>8</v>
      </c>
      <c r="F125" s="278" t="s">
        <v>1423</v>
      </c>
      <c r="G125" s="279" t="s">
        <v>264</v>
      </c>
      <c r="H125" s="280">
        <v>3150</v>
      </c>
      <c r="I125" s="281"/>
      <c r="J125" s="282">
        <f>ROUND(I125*H125,2)</f>
        <v>0</v>
      </c>
      <c r="K125" s="278" t="s">
        <v>35</v>
      </c>
      <c r="L125" s="283"/>
      <c r="M125" s="284" t="s">
        <v>35</v>
      </c>
      <c r="N125" s="285" t="s">
        <v>51</v>
      </c>
      <c r="O125" s="87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1" t="s">
        <v>363</v>
      </c>
      <c r="AT125" s="241" t="s">
        <v>195</v>
      </c>
      <c r="AU125" s="241" t="s">
        <v>94</v>
      </c>
      <c r="AY125" s="19" t="s">
        <v>163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23</v>
      </c>
      <c r="BK125" s="242">
        <f>ROUND(I125*H125,2)</f>
        <v>0</v>
      </c>
      <c r="BL125" s="19" t="s">
        <v>275</v>
      </c>
      <c r="BM125" s="241" t="s">
        <v>360</v>
      </c>
    </row>
    <row r="126" s="2" customFormat="1" ht="16.5" customHeight="1">
      <c r="A126" s="41"/>
      <c r="B126" s="42"/>
      <c r="C126" s="276" t="s">
        <v>275</v>
      </c>
      <c r="D126" s="276" t="s">
        <v>195</v>
      </c>
      <c r="E126" s="277" t="s">
        <v>275</v>
      </c>
      <c r="F126" s="278" t="s">
        <v>1424</v>
      </c>
      <c r="G126" s="279" t="s">
        <v>285</v>
      </c>
      <c r="H126" s="280">
        <v>4</v>
      </c>
      <c r="I126" s="281"/>
      <c r="J126" s="282">
        <f>ROUND(I126*H126,2)</f>
        <v>0</v>
      </c>
      <c r="K126" s="278" t="s">
        <v>35</v>
      </c>
      <c r="L126" s="283"/>
      <c r="M126" s="284" t="s">
        <v>35</v>
      </c>
      <c r="N126" s="285" t="s">
        <v>51</v>
      </c>
      <c r="O126" s="87"/>
      <c r="P126" s="239">
        <f>O126*H126</f>
        <v>0</v>
      </c>
      <c r="Q126" s="239">
        <v>0</v>
      </c>
      <c r="R126" s="239">
        <f>Q126*H126</f>
        <v>0</v>
      </c>
      <c r="S126" s="239">
        <v>0</v>
      </c>
      <c r="T126" s="240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41" t="s">
        <v>363</v>
      </c>
      <c r="AT126" s="241" t="s">
        <v>195</v>
      </c>
      <c r="AU126" s="241" t="s">
        <v>94</v>
      </c>
      <c r="AY126" s="19" t="s">
        <v>163</v>
      </c>
      <c r="BE126" s="242">
        <f>IF(N126="základní",J126,0)</f>
        <v>0</v>
      </c>
      <c r="BF126" s="242">
        <f>IF(N126="snížená",J126,0)</f>
        <v>0</v>
      </c>
      <c r="BG126" s="242">
        <f>IF(N126="zákl. přenesená",J126,0)</f>
        <v>0</v>
      </c>
      <c r="BH126" s="242">
        <f>IF(N126="sníž. přenesená",J126,0)</f>
        <v>0</v>
      </c>
      <c r="BI126" s="242">
        <f>IF(N126="nulová",J126,0)</f>
        <v>0</v>
      </c>
      <c r="BJ126" s="19" t="s">
        <v>23</v>
      </c>
      <c r="BK126" s="242">
        <f>ROUND(I126*H126,2)</f>
        <v>0</v>
      </c>
      <c r="BL126" s="19" t="s">
        <v>275</v>
      </c>
      <c r="BM126" s="241" t="s">
        <v>363</v>
      </c>
    </row>
    <row r="127" s="2" customFormat="1" ht="16.5" customHeight="1">
      <c r="A127" s="41"/>
      <c r="B127" s="42"/>
      <c r="C127" s="276" t="s">
        <v>282</v>
      </c>
      <c r="D127" s="276" t="s">
        <v>195</v>
      </c>
      <c r="E127" s="277" t="s">
        <v>282</v>
      </c>
      <c r="F127" s="278" t="s">
        <v>1425</v>
      </c>
      <c r="G127" s="279" t="s">
        <v>285</v>
      </c>
      <c r="H127" s="280">
        <v>6</v>
      </c>
      <c r="I127" s="281"/>
      <c r="J127" s="282">
        <f>ROUND(I127*H127,2)</f>
        <v>0</v>
      </c>
      <c r="K127" s="278" t="s">
        <v>35</v>
      </c>
      <c r="L127" s="283"/>
      <c r="M127" s="284" t="s">
        <v>35</v>
      </c>
      <c r="N127" s="285" t="s">
        <v>51</v>
      </c>
      <c r="O127" s="87"/>
      <c r="P127" s="239">
        <f>O127*H127</f>
        <v>0</v>
      </c>
      <c r="Q127" s="239">
        <v>0</v>
      </c>
      <c r="R127" s="239">
        <f>Q127*H127</f>
        <v>0</v>
      </c>
      <c r="S127" s="239">
        <v>0</v>
      </c>
      <c r="T127" s="240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41" t="s">
        <v>363</v>
      </c>
      <c r="AT127" s="241" t="s">
        <v>195</v>
      </c>
      <c r="AU127" s="241" t="s">
        <v>94</v>
      </c>
      <c r="AY127" s="19" t="s">
        <v>163</v>
      </c>
      <c r="BE127" s="242">
        <f>IF(N127="základní",J127,0)</f>
        <v>0</v>
      </c>
      <c r="BF127" s="242">
        <f>IF(N127="snížená",J127,0)</f>
        <v>0</v>
      </c>
      <c r="BG127" s="242">
        <f>IF(N127="zákl. přenesená",J127,0)</f>
        <v>0</v>
      </c>
      <c r="BH127" s="242">
        <f>IF(N127="sníž. přenesená",J127,0)</f>
        <v>0</v>
      </c>
      <c r="BI127" s="242">
        <f>IF(N127="nulová",J127,0)</f>
        <v>0</v>
      </c>
      <c r="BJ127" s="19" t="s">
        <v>23</v>
      </c>
      <c r="BK127" s="242">
        <f>ROUND(I127*H127,2)</f>
        <v>0</v>
      </c>
      <c r="BL127" s="19" t="s">
        <v>275</v>
      </c>
      <c r="BM127" s="241" t="s">
        <v>382</v>
      </c>
    </row>
    <row r="128" s="2" customFormat="1" ht="16.5" customHeight="1">
      <c r="A128" s="41"/>
      <c r="B128" s="42"/>
      <c r="C128" s="276" t="s">
        <v>287</v>
      </c>
      <c r="D128" s="276" t="s">
        <v>195</v>
      </c>
      <c r="E128" s="277" t="s">
        <v>287</v>
      </c>
      <c r="F128" s="278" t="s">
        <v>1426</v>
      </c>
      <c r="G128" s="279" t="s">
        <v>285</v>
      </c>
      <c r="H128" s="280">
        <v>40</v>
      </c>
      <c r="I128" s="281"/>
      <c r="J128" s="282">
        <f>ROUND(I128*H128,2)</f>
        <v>0</v>
      </c>
      <c r="K128" s="278" t="s">
        <v>35</v>
      </c>
      <c r="L128" s="283"/>
      <c r="M128" s="284" t="s">
        <v>35</v>
      </c>
      <c r="N128" s="285" t="s">
        <v>51</v>
      </c>
      <c r="O128" s="87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41" t="s">
        <v>363</v>
      </c>
      <c r="AT128" s="241" t="s">
        <v>195</v>
      </c>
      <c r="AU128" s="241" t="s">
        <v>94</v>
      </c>
      <c r="AY128" s="19" t="s">
        <v>163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23</v>
      </c>
      <c r="BK128" s="242">
        <f>ROUND(I128*H128,2)</f>
        <v>0</v>
      </c>
      <c r="BL128" s="19" t="s">
        <v>275</v>
      </c>
      <c r="BM128" s="241" t="s">
        <v>403</v>
      </c>
    </row>
    <row r="129" s="2" customFormat="1" ht="16.5" customHeight="1">
      <c r="A129" s="41"/>
      <c r="B129" s="42"/>
      <c r="C129" s="276" t="s">
        <v>294</v>
      </c>
      <c r="D129" s="276" t="s">
        <v>195</v>
      </c>
      <c r="E129" s="277" t="s">
        <v>294</v>
      </c>
      <c r="F129" s="278" t="s">
        <v>1427</v>
      </c>
      <c r="G129" s="279" t="s">
        <v>285</v>
      </c>
      <c r="H129" s="280">
        <v>500</v>
      </c>
      <c r="I129" s="281"/>
      <c r="J129" s="282">
        <f>ROUND(I129*H129,2)</f>
        <v>0</v>
      </c>
      <c r="K129" s="278" t="s">
        <v>35</v>
      </c>
      <c r="L129" s="283"/>
      <c r="M129" s="284" t="s">
        <v>35</v>
      </c>
      <c r="N129" s="285" t="s">
        <v>51</v>
      </c>
      <c r="O129" s="87"/>
      <c r="P129" s="239">
        <f>O129*H129</f>
        <v>0</v>
      </c>
      <c r="Q129" s="239">
        <v>0</v>
      </c>
      <c r="R129" s="239">
        <f>Q129*H129</f>
        <v>0</v>
      </c>
      <c r="S129" s="239">
        <v>0</v>
      </c>
      <c r="T129" s="240">
        <f>S129*H129</f>
        <v>0</v>
      </c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R129" s="241" t="s">
        <v>363</v>
      </c>
      <c r="AT129" s="241" t="s">
        <v>195</v>
      </c>
      <c r="AU129" s="241" t="s">
        <v>94</v>
      </c>
      <c r="AY129" s="19" t="s">
        <v>163</v>
      </c>
      <c r="BE129" s="242">
        <f>IF(N129="základní",J129,0)</f>
        <v>0</v>
      </c>
      <c r="BF129" s="242">
        <f>IF(N129="snížená",J129,0)</f>
        <v>0</v>
      </c>
      <c r="BG129" s="242">
        <f>IF(N129="zákl. přenesená",J129,0)</f>
        <v>0</v>
      </c>
      <c r="BH129" s="242">
        <f>IF(N129="sníž. přenesená",J129,0)</f>
        <v>0</v>
      </c>
      <c r="BI129" s="242">
        <f>IF(N129="nulová",J129,0)</f>
        <v>0</v>
      </c>
      <c r="BJ129" s="19" t="s">
        <v>23</v>
      </c>
      <c r="BK129" s="242">
        <f>ROUND(I129*H129,2)</f>
        <v>0</v>
      </c>
      <c r="BL129" s="19" t="s">
        <v>275</v>
      </c>
      <c r="BM129" s="241" t="s">
        <v>414</v>
      </c>
    </row>
    <row r="130" s="2" customFormat="1" ht="16.5" customHeight="1">
      <c r="A130" s="41"/>
      <c r="B130" s="42"/>
      <c r="C130" s="276" t="s">
        <v>300</v>
      </c>
      <c r="D130" s="276" t="s">
        <v>195</v>
      </c>
      <c r="E130" s="277" t="s">
        <v>300</v>
      </c>
      <c r="F130" s="278" t="s">
        <v>1428</v>
      </c>
      <c r="G130" s="279" t="s">
        <v>264</v>
      </c>
      <c r="H130" s="280">
        <v>10</v>
      </c>
      <c r="I130" s="281"/>
      <c r="J130" s="282">
        <f>ROUND(I130*H130,2)</f>
        <v>0</v>
      </c>
      <c r="K130" s="278" t="s">
        <v>35</v>
      </c>
      <c r="L130" s="283"/>
      <c r="M130" s="284" t="s">
        <v>35</v>
      </c>
      <c r="N130" s="285" t="s">
        <v>51</v>
      </c>
      <c r="O130" s="87"/>
      <c r="P130" s="239">
        <f>O130*H130</f>
        <v>0</v>
      </c>
      <c r="Q130" s="239">
        <v>0</v>
      </c>
      <c r="R130" s="239">
        <f>Q130*H130</f>
        <v>0</v>
      </c>
      <c r="S130" s="239">
        <v>0</v>
      </c>
      <c r="T130" s="240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41" t="s">
        <v>363</v>
      </c>
      <c r="AT130" s="241" t="s">
        <v>195</v>
      </c>
      <c r="AU130" s="241" t="s">
        <v>94</v>
      </c>
      <c r="AY130" s="19" t="s">
        <v>163</v>
      </c>
      <c r="BE130" s="242">
        <f>IF(N130="základní",J130,0)</f>
        <v>0</v>
      </c>
      <c r="BF130" s="242">
        <f>IF(N130="snížená",J130,0)</f>
        <v>0</v>
      </c>
      <c r="BG130" s="242">
        <f>IF(N130="zákl. přenesená",J130,0)</f>
        <v>0</v>
      </c>
      <c r="BH130" s="242">
        <f>IF(N130="sníž. přenesená",J130,0)</f>
        <v>0</v>
      </c>
      <c r="BI130" s="242">
        <f>IF(N130="nulová",J130,0)</f>
        <v>0</v>
      </c>
      <c r="BJ130" s="19" t="s">
        <v>23</v>
      </c>
      <c r="BK130" s="242">
        <f>ROUND(I130*H130,2)</f>
        <v>0</v>
      </c>
      <c r="BL130" s="19" t="s">
        <v>275</v>
      </c>
      <c r="BM130" s="241" t="s">
        <v>438</v>
      </c>
    </row>
    <row r="131" s="2" customFormat="1" ht="16.5" customHeight="1">
      <c r="A131" s="41"/>
      <c r="B131" s="42"/>
      <c r="C131" s="276" t="s">
        <v>7</v>
      </c>
      <c r="D131" s="276" t="s">
        <v>195</v>
      </c>
      <c r="E131" s="277" t="s">
        <v>7</v>
      </c>
      <c r="F131" s="278" t="s">
        <v>1429</v>
      </c>
      <c r="G131" s="279" t="s">
        <v>264</v>
      </c>
      <c r="H131" s="280">
        <v>35</v>
      </c>
      <c r="I131" s="281"/>
      <c r="J131" s="282">
        <f>ROUND(I131*H131,2)</f>
        <v>0</v>
      </c>
      <c r="K131" s="278" t="s">
        <v>35</v>
      </c>
      <c r="L131" s="283"/>
      <c r="M131" s="284" t="s">
        <v>35</v>
      </c>
      <c r="N131" s="285" t="s">
        <v>51</v>
      </c>
      <c r="O131" s="87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41" t="s">
        <v>363</v>
      </c>
      <c r="AT131" s="241" t="s">
        <v>195</v>
      </c>
      <c r="AU131" s="241" t="s">
        <v>94</v>
      </c>
      <c r="AY131" s="19" t="s">
        <v>163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23</v>
      </c>
      <c r="BK131" s="242">
        <f>ROUND(I131*H131,2)</f>
        <v>0</v>
      </c>
      <c r="BL131" s="19" t="s">
        <v>275</v>
      </c>
      <c r="BM131" s="241" t="s">
        <v>450</v>
      </c>
    </row>
    <row r="132" s="2" customFormat="1" ht="16.5" customHeight="1">
      <c r="A132" s="41"/>
      <c r="B132" s="42"/>
      <c r="C132" s="276" t="s">
        <v>311</v>
      </c>
      <c r="D132" s="276" t="s">
        <v>195</v>
      </c>
      <c r="E132" s="277" t="s">
        <v>311</v>
      </c>
      <c r="F132" s="278" t="s">
        <v>1430</v>
      </c>
      <c r="G132" s="279" t="s">
        <v>264</v>
      </c>
      <c r="H132" s="280">
        <v>5</v>
      </c>
      <c r="I132" s="281"/>
      <c r="J132" s="282">
        <f>ROUND(I132*H132,2)</f>
        <v>0</v>
      </c>
      <c r="K132" s="278" t="s">
        <v>35</v>
      </c>
      <c r="L132" s="283"/>
      <c r="M132" s="284" t="s">
        <v>35</v>
      </c>
      <c r="N132" s="285" t="s">
        <v>51</v>
      </c>
      <c r="O132" s="87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41" t="s">
        <v>363</v>
      </c>
      <c r="AT132" s="241" t="s">
        <v>195</v>
      </c>
      <c r="AU132" s="241" t="s">
        <v>94</v>
      </c>
      <c r="AY132" s="19" t="s">
        <v>163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23</v>
      </c>
      <c r="BK132" s="242">
        <f>ROUND(I132*H132,2)</f>
        <v>0</v>
      </c>
      <c r="BL132" s="19" t="s">
        <v>275</v>
      </c>
      <c r="BM132" s="241" t="s">
        <v>459</v>
      </c>
    </row>
    <row r="133" s="2" customFormat="1" ht="16.5" customHeight="1">
      <c r="A133" s="41"/>
      <c r="B133" s="42"/>
      <c r="C133" s="276" t="s">
        <v>315</v>
      </c>
      <c r="D133" s="276" t="s">
        <v>195</v>
      </c>
      <c r="E133" s="277" t="s">
        <v>315</v>
      </c>
      <c r="F133" s="278" t="s">
        <v>1431</v>
      </c>
      <c r="G133" s="279" t="s">
        <v>264</v>
      </c>
      <c r="H133" s="280">
        <v>50</v>
      </c>
      <c r="I133" s="281"/>
      <c r="J133" s="282">
        <f>ROUND(I133*H133,2)</f>
        <v>0</v>
      </c>
      <c r="K133" s="278" t="s">
        <v>35</v>
      </c>
      <c r="L133" s="283"/>
      <c r="M133" s="284" t="s">
        <v>35</v>
      </c>
      <c r="N133" s="285" t="s">
        <v>51</v>
      </c>
      <c r="O133" s="87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41" t="s">
        <v>363</v>
      </c>
      <c r="AT133" s="241" t="s">
        <v>195</v>
      </c>
      <c r="AU133" s="241" t="s">
        <v>94</v>
      </c>
      <c r="AY133" s="19" t="s">
        <v>163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9" t="s">
        <v>23</v>
      </c>
      <c r="BK133" s="242">
        <f>ROUND(I133*H133,2)</f>
        <v>0</v>
      </c>
      <c r="BL133" s="19" t="s">
        <v>275</v>
      </c>
      <c r="BM133" s="241" t="s">
        <v>467</v>
      </c>
    </row>
    <row r="134" s="2" customFormat="1" ht="16.5" customHeight="1">
      <c r="A134" s="41"/>
      <c r="B134" s="42"/>
      <c r="C134" s="276" t="s">
        <v>320</v>
      </c>
      <c r="D134" s="276" t="s">
        <v>195</v>
      </c>
      <c r="E134" s="277" t="s">
        <v>320</v>
      </c>
      <c r="F134" s="278" t="s">
        <v>1432</v>
      </c>
      <c r="G134" s="279" t="s">
        <v>264</v>
      </c>
      <c r="H134" s="280">
        <v>80</v>
      </c>
      <c r="I134" s="281"/>
      <c r="J134" s="282">
        <f>ROUND(I134*H134,2)</f>
        <v>0</v>
      </c>
      <c r="K134" s="278" t="s">
        <v>35</v>
      </c>
      <c r="L134" s="283"/>
      <c r="M134" s="284" t="s">
        <v>35</v>
      </c>
      <c r="N134" s="285" t="s">
        <v>51</v>
      </c>
      <c r="O134" s="87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41" t="s">
        <v>363</v>
      </c>
      <c r="AT134" s="241" t="s">
        <v>195</v>
      </c>
      <c r="AU134" s="241" t="s">
        <v>94</v>
      </c>
      <c r="AY134" s="19" t="s">
        <v>163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23</v>
      </c>
      <c r="BK134" s="242">
        <f>ROUND(I134*H134,2)</f>
        <v>0</v>
      </c>
      <c r="BL134" s="19" t="s">
        <v>275</v>
      </c>
      <c r="BM134" s="241" t="s">
        <v>474</v>
      </c>
    </row>
    <row r="135" s="2" customFormat="1" ht="16.5" customHeight="1">
      <c r="A135" s="41"/>
      <c r="B135" s="42"/>
      <c r="C135" s="276" t="s">
        <v>324</v>
      </c>
      <c r="D135" s="276" t="s">
        <v>195</v>
      </c>
      <c r="E135" s="277" t="s">
        <v>324</v>
      </c>
      <c r="F135" s="278" t="s">
        <v>1433</v>
      </c>
      <c r="G135" s="279" t="s">
        <v>264</v>
      </c>
      <c r="H135" s="280">
        <v>30</v>
      </c>
      <c r="I135" s="281"/>
      <c r="J135" s="282">
        <f>ROUND(I135*H135,2)</f>
        <v>0</v>
      </c>
      <c r="K135" s="278" t="s">
        <v>35</v>
      </c>
      <c r="L135" s="283"/>
      <c r="M135" s="284" t="s">
        <v>35</v>
      </c>
      <c r="N135" s="285" t="s">
        <v>51</v>
      </c>
      <c r="O135" s="87"/>
      <c r="P135" s="239">
        <f>O135*H135</f>
        <v>0</v>
      </c>
      <c r="Q135" s="239">
        <v>0</v>
      </c>
      <c r="R135" s="239">
        <f>Q135*H135</f>
        <v>0</v>
      </c>
      <c r="S135" s="239">
        <v>0</v>
      </c>
      <c r="T135" s="240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41" t="s">
        <v>363</v>
      </c>
      <c r="AT135" s="241" t="s">
        <v>195</v>
      </c>
      <c r="AU135" s="241" t="s">
        <v>94</v>
      </c>
      <c r="AY135" s="19" t="s">
        <v>163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9" t="s">
        <v>23</v>
      </c>
      <c r="BK135" s="242">
        <f>ROUND(I135*H135,2)</f>
        <v>0</v>
      </c>
      <c r="BL135" s="19" t="s">
        <v>275</v>
      </c>
      <c r="BM135" s="241" t="s">
        <v>480</v>
      </c>
    </row>
    <row r="136" s="2" customFormat="1" ht="16.5" customHeight="1">
      <c r="A136" s="41"/>
      <c r="B136" s="42"/>
      <c r="C136" s="276" t="s">
        <v>329</v>
      </c>
      <c r="D136" s="276" t="s">
        <v>195</v>
      </c>
      <c r="E136" s="277" t="s">
        <v>329</v>
      </c>
      <c r="F136" s="278" t="s">
        <v>1434</v>
      </c>
      <c r="G136" s="279" t="s">
        <v>285</v>
      </c>
      <c r="H136" s="280">
        <v>4</v>
      </c>
      <c r="I136" s="281"/>
      <c r="J136" s="282">
        <f>ROUND(I136*H136,2)</f>
        <v>0</v>
      </c>
      <c r="K136" s="278" t="s">
        <v>35</v>
      </c>
      <c r="L136" s="283"/>
      <c r="M136" s="284" t="s">
        <v>35</v>
      </c>
      <c r="N136" s="285" t="s">
        <v>51</v>
      </c>
      <c r="O136" s="87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41" t="s">
        <v>363</v>
      </c>
      <c r="AT136" s="241" t="s">
        <v>195</v>
      </c>
      <c r="AU136" s="241" t="s">
        <v>94</v>
      </c>
      <c r="AY136" s="19" t="s">
        <v>163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23</v>
      </c>
      <c r="BK136" s="242">
        <f>ROUND(I136*H136,2)</f>
        <v>0</v>
      </c>
      <c r="BL136" s="19" t="s">
        <v>275</v>
      </c>
      <c r="BM136" s="241" t="s">
        <v>493</v>
      </c>
    </row>
    <row r="137" s="2" customFormat="1" ht="16.5" customHeight="1">
      <c r="A137" s="41"/>
      <c r="B137" s="42"/>
      <c r="C137" s="276" t="s">
        <v>335</v>
      </c>
      <c r="D137" s="276" t="s">
        <v>195</v>
      </c>
      <c r="E137" s="277" t="s">
        <v>335</v>
      </c>
      <c r="F137" s="278" t="s">
        <v>1435</v>
      </c>
      <c r="G137" s="279" t="s">
        <v>285</v>
      </c>
      <c r="H137" s="280">
        <v>4</v>
      </c>
      <c r="I137" s="281"/>
      <c r="J137" s="282">
        <f>ROUND(I137*H137,2)</f>
        <v>0</v>
      </c>
      <c r="K137" s="278" t="s">
        <v>35</v>
      </c>
      <c r="L137" s="283"/>
      <c r="M137" s="284" t="s">
        <v>35</v>
      </c>
      <c r="N137" s="285" t="s">
        <v>51</v>
      </c>
      <c r="O137" s="87"/>
      <c r="P137" s="239">
        <f>O137*H137</f>
        <v>0</v>
      </c>
      <c r="Q137" s="239">
        <v>0</v>
      </c>
      <c r="R137" s="239">
        <f>Q137*H137</f>
        <v>0</v>
      </c>
      <c r="S137" s="239">
        <v>0</v>
      </c>
      <c r="T137" s="240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41" t="s">
        <v>363</v>
      </c>
      <c r="AT137" s="241" t="s">
        <v>195</v>
      </c>
      <c r="AU137" s="241" t="s">
        <v>94</v>
      </c>
      <c r="AY137" s="19" t="s">
        <v>163</v>
      </c>
      <c r="BE137" s="242">
        <f>IF(N137="základní",J137,0)</f>
        <v>0</v>
      </c>
      <c r="BF137" s="242">
        <f>IF(N137="snížená",J137,0)</f>
        <v>0</v>
      </c>
      <c r="BG137" s="242">
        <f>IF(N137="zákl. přenesená",J137,0)</f>
        <v>0</v>
      </c>
      <c r="BH137" s="242">
        <f>IF(N137="sníž. přenesená",J137,0)</f>
        <v>0</v>
      </c>
      <c r="BI137" s="242">
        <f>IF(N137="nulová",J137,0)</f>
        <v>0</v>
      </c>
      <c r="BJ137" s="19" t="s">
        <v>23</v>
      </c>
      <c r="BK137" s="242">
        <f>ROUND(I137*H137,2)</f>
        <v>0</v>
      </c>
      <c r="BL137" s="19" t="s">
        <v>275</v>
      </c>
      <c r="BM137" s="241" t="s">
        <v>503</v>
      </c>
    </row>
    <row r="138" s="2" customFormat="1" ht="16.5" customHeight="1">
      <c r="A138" s="41"/>
      <c r="B138" s="42"/>
      <c r="C138" s="276" t="s">
        <v>343</v>
      </c>
      <c r="D138" s="276" t="s">
        <v>195</v>
      </c>
      <c r="E138" s="277" t="s">
        <v>343</v>
      </c>
      <c r="F138" s="278" t="s">
        <v>1436</v>
      </c>
      <c r="G138" s="279" t="s">
        <v>285</v>
      </c>
      <c r="H138" s="280">
        <v>1</v>
      </c>
      <c r="I138" s="281"/>
      <c r="J138" s="282">
        <f>ROUND(I138*H138,2)</f>
        <v>0</v>
      </c>
      <c r="K138" s="278" t="s">
        <v>35</v>
      </c>
      <c r="L138" s="283"/>
      <c r="M138" s="284" t="s">
        <v>35</v>
      </c>
      <c r="N138" s="285" t="s">
        <v>51</v>
      </c>
      <c r="O138" s="87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41" t="s">
        <v>363</v>
      </c>
      <c r="AT138" s="241" t="s">
        <v>195</v>
      </c>
      <c r="AU138" s="241" t="s">
        <v>94</v>
      </c>
      <c r="AY138" s="19" t="s">
        <v>163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23</v>
      </c>
      <c r="BK138" s="242">
        <f>ROUND(I138*H138,2)</f>
        <v>0</v>
      </c>
      <c r="BL138" s="19" t="s">
        <v>275</v>
      </c>
      <c r="BM138" s="241" t="s">
        <v>514</v>
      </c>
    </row>
    <row r="139" s="12" customFormat="1" ht="20.88" customHeight="1">
      <c r="A139" s="12"/>
      <c r="B139" s="214"/>
      <c r="C139" s="215"/>
      <c r="D139" s="216" t="s">
        <v>79</v>
      </c>
      <c r="E139" s="228" t="s">
        <v>1437</v>
      </c>
      <c r="F139" s="228" t="s">
        <v>1438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SUM(P140:P157)</f>
        <v>0</v>
      </c>
      <c r="Q139" s="222"/>
      <c r="R139" s="223">
        <f>SUM(R140:R157)</f>
        <v>0</v>
      </c>
      <c r="S139" s="222"/>
      <c r="T139" s="224">
        <f>SUM(T140:T157)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5" t="s">
        <v>88</v>
      </c>
      <c r="AT139" s="226" t="s">
        <v>79</v>
      </c>
      <c r="AU139" s="226" t="s">
        <v>88</v>
      </c>
      <c r="AY139" s="225" t="s">
        <v>163</v>
      </c>
      <c r="BK139" s="227">
        <f>SUM(BK140:BK157)</f>
        <v>0</v>
      </c>
    </row>
    <row r="140" s="2" customFormat="1" ht="24" customHeight="1">
      <c r="A140" s="41"/>
      <c r="B140" s="42"/>
      <c r="C140" s="230" t="s">
        <v>351</v>
      </c>
      <c r="D140" s="230" t="s">
        <v>166</v>
      </c>
      <c r="E140" s="231" t="s">
        <v>351</v>
      </c>
      <c r="F140" s="232" t="s">
        <v>1439</v>
      </c>
      <c r="G140" s="233" t="s">
        <v>285</v>
      </c>
      <c r="H140" s="234">
        <v>2</v>
      </c>
      <c r="I140" s="235"/>
      <c r="J140" s="236">
        <f>ROUND(I140*H140,2)</f>
        <v>0</v>
      </c>
      <c r="K140" s="232" t="s">
        <v>35</v>
      </c>
      <c r="L140" s="47"/>
      <c r="M140" s="237" t="s">
        <v>35</v>
      </c>
      <c r="N140" s="238" t="s">
        <v>51</v>
      </c>
      <c r="O140" s="87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41" t="s">
        <v>275</v>
      </c>
      <c r="AT140" s="241" t="s">
        <v>166</v>
      </c>
      <c r="AU140" s="241" t="s">
        <v>94</v>
      </c>
      <c r="AY140" s="19" t="s">
        <v>163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9" t="s">
        <v>23</v>
      </c>
      <c r="BK140" s="242">
        <f>ROUND(I140*H140,2)</f>
        <v>0</v>
      </c>
      <c r="BL140" s="19" t="s">
        <v>275</v>
      </c>
      <c r="BM140" s="241" t="s">
        <v>524</v>
      </c>
    </row>
    <row r="141" s="2" customFormat="1" ht="16.5" customHeight="1">
      <c r="A141" s="41"/>
      <c r="B141" s="42"/>
      <c r="C141" s="230" t="s">
        <v>360</v>
      </c>
      <c r="D141" s="230" t="s">
        <v>166</v>
      </c>
      <c r="E141" s="231" t="s">
        <v>360</v>
      </c>
      <c r="F141" s="232" t="s">
        <v>1440</v>
      </c>
      <c r="G141" s="233" t="s">
        <v>285</v>
      </c>
      <c r="H141" s="234">
        <v>1</v>
      </c>
      <c r="I141" s="235"/>
      <c r="J141" s="236">
        <f>ROUND(I141*H141,2)</f>
        <v>0</v>
      </c>
      <c r="K141" s="232" t="s">
        <v>35</v>
      </c>
      <c r="L141" s="47"/>
      <c r="M141" s="237" t="s">
        <v>35</v>
      </c>
      <c r="N141" s="238" t="s">
        <v>51</v>
      </c>
      <c r="O141" s="87"/>
      <c r="P141" s="239">
        <f>O141*H141</f>
        <v>0</v>
      </c>
      <c r="Q141" s="239">
        <v>0</v>
      </c>
      <c r="R141" s="239">
        <f>Q141*H141</f>
        <v>0</v>
      </c>
      <c r="S141" s="239">
        <v>0</v>
      </c>
      <c r="T141" s="240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41" t="s">
        <v>275</v>
      </c>
      <c r="AT141" s="241" t="s">
        <v>166</v>
      </c>
      <c r="AU141" s="241" t="s">
        <v>94</v>
      </c>
      <c r="AY141" s="19" t="s">
        <v>163</v>
      </c>
      <c r="BE141" s="242">
        <f>IF(N141="základní",J141,0)</f>
        <v>0</v>
      </c>
      <c r="BF141" s="242">
        <f>IF(N141="snížená",J141,0)</f>
        <v>0</v>
      </c>
      <c r="BG141" s="242">
        <f>IF(N141="zákl. přenesená",J141,0)</f>
        <v>0</v>
      </c>
      <c r="BH141" s="242">
        <f>IF(N141="sníž. přenesená",J141,0)</f>
        <v>0</v>
      </c>
      <c r="BI141" s="242">
        <f>IF(N141="nulová",J141,0)</f>
        <v>0</v>
      </c>
      <c r="BJ141" s="19" t="s">
        <v>23</v>
      </c>
      <c r="BK141" s="242">
        <f>ROUND(I141*H141,2)</f>
        <v>0</v>
      </c>
      <c r="BL141" s="19" t="s">
        <v>275</v>
      </c>
      <c r="BM141" s="241" t="s">
        <v>537</v>
      </c>
    </row>
    <row r="142" s="2" customFormat="1" ht="16.5" customHeight="1">
      <c r="A142" s="41"/>
      <c r="B142" s="42"/>
      <c r="C142" s="230" t="s">
        <v>366</v>
      </c>
      <c r="D142" s="230" t="s">
        <v>166</v>
      </c>
      <c r="E142" s="231" t="s">
        <v>366</v>
      </c>
      <c r="F142" s="232" t="s">
        <v>1441</v>
      </c>
      <c r="G142" s="233" t="s">
        <v>285</v>
      </c>
      <c r="H142" s="234">
        <v>7</v>
      </c>
      <c r="I142" s="235"/>
      <c r="J142" s="236">
        <f>ROUND(I142*H142,2)</f>
        <v>0</v>
      </c>
      <c r="K142" s="232" t="s">
        <v>35</v>
      </c>
      <c r="L142" s="47"/>
      <c r="M142" s="237" t="s">
        <v>35</v>
      </c>
      <c r="N142" s="238" t="s">
        <v>51</v>
      </c>
      <c r="O142" s="87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41" t="s">
        <v>275</v>
      </c>
      <c r="AT142" s="241" t="s">
        <v>166</v>
      </c>
      <c r="AU142" s="241" t="s">
        <v>94</v>
      </c>
      <c r="AY142" s="19" t="s">
        <v>163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23</v>
      </c>
      <c r="BK142" s="242">
        <f>ROUND(I142*H142,2)</f>
        <v>0</v>
      </c>
      <c r="BL142" s="19" t="s">
        <v>275</v>
      </c>
      <c r="BM142" s="241" t="s">
        <v>549</v>
      </c>
    </row>
    <row r="143" s="2" customFormat="1" ht="16.5" customHeight="1">
      <c r="A143" s="41"/>
      <c r="B143" s="42"/>
      <c r="C143" s="230" t="s">
        <v>363</v>
      </c>
      <c r="D143" s="230" t="s">
        <v>166</v>
      </c>
      <c r="E143" s="231" t="s">
        <v>363</v>
      </c>
      <c r="F143" s="232" t="s">
        <v>1442</v>
      </c>
      <c r="G143" s="233" t="s">
        <v>264</v>
      </c>
      <c r="H143" s="234">
        <v>3150</v>
      </c>
      <c r="I143" s="235"/>
      <c r="J143" s="236">
        <f>ROUND(I143*H143,2)</f>
        <v>0</v>
      </c>
      <c r="K143" s="232" t="s">
        <v>35</v>
      </c>
      <c r="L143" s="47"/>
      <c r="M143" s="237" t="s">
        <v>35</v>
      </c>
      <c r="N143" s="238" t="s">
        <v>51</v>
      </c>
      <c r="O143" s="87"/>
      <c r="P143" s="239">
        <f>O143*H143</f>
        <v>0</v>
      </c>
      <c r="Q143" s="239">
        <v>0</v>
      </c>
      <c r="R143" s="239">
        <f>Q143*H143</f>
        <v>0</v>
      </c>
      <c r="S143" s="239">
        <v>0</v>
      </c>
      <c r="T143" s="240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41" t="s">
        <v>275</v>
      </c>
      <c r="AT143" s="241" t="s">
        <v>166</v>
      </c>
      <c r="AU143" s="241" t="s">
        <v>94</v>
      </c>
      <c r="AY143" s="19" t="s">
        <v>163</v>
      </c>
      <c r="BE143" s="242">
        <f>IF(N143="základní",J143,0)</f>
        <v>0</v>
      </c>
      <c r="BF143" s="242">
        <f>IF(N143="snížená",J143,0)</f>
        <v>0</v>
      </c>
      <c r="BG143" s="242">
        <f>IF(N143="zákl. přenesená",J143,0)</f>
        <v>0</v>
      </c>
      <c r="BH143" s="242">
        <f>IF(N143="sníž. přenesená",J143,0)</f>
        <v>0</v>
      </c>
      <c r="BI143" s="242">
        <f>IF(N143="nulová",J143,0)</f>
        <v>0</v>
      </c>
      <c r="BJ143" s="19" t="s">
        <v>23</v>
      </c>
      <c r="BK143" s="242">
        <f>ROUND(I143*H143,2)</f>
        <v>0</v>
      </c>
      <c r="BL143" s="19" t="s">
        <v>275</v>
      </c>
      <c r="BM143" s="241" t="s">
        <v>560</v>
      </c>
    </row>
    <row r="144" s="2" customFormat="1" ht="16.5" customHeight="1">
      <c r="A144" s="41"/>
      <c r="B144" s="42"/>
      <c r="C144" s="230" t="s">
        <v>376</v>
      </c>
      <c r="D144" s="230" t="s">
        <v>166</v>
      </c>
      <c r="E144" s="231" t="s">
        <v>376</v>
      </c>
      <c r="F144" s="232" t="s">
        <v>1443</v>
      </c>
      <c r="G144" s="233" t="s">
        <v>285</v>
      </c>
      <c r="H144" s="234">
        <v>69</v>
      </c>
      <c r="I144" s="235"/>
      <c r="J144" s="236">
        <f>ROUND(I144*H144,2)</f>
        <v>0</v>
      </c>
      <c r="K144" s="232" t="s">
        <v>35</v>
      </c>
      <c r="L144" s="47"/>
      <c r="M144" s="237" t="s">
        <v>35</v>
      </c>
      <c r="N144" s="238" t="s">
        <v>51</v>
      </c>
      <c r="O144" s="87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41" t="s">
        <v>275</v>
      </c>
      <c r="AT144" s="241" t="s">
        <v>166</v>
      </c>
      <c r="AU144" s="241" t="s">
        <v>94</v>
      </c>
      <c r="AY144" s="19" t="s">
        <v>163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9" t="s">
        <v>23</v>
      </c>
      <c r="BK144" s="242">
        <f>ROUND(I144*H144,2)</f>
        <v>0</v>
      </c>
      <c r="BL144" s="19" t="s">
        <v>275</v>
      </c>
      <c r="BM144" s="241" t="s">
        <v>573</v>
      </c>
    </row>
    <row r="145" s="2" customFormat="1" ht="16.5" customHeight="1">
      <c r="A145" s="41"/>
      <c r="B145" s="42"/>
      <c r="C145" s="230" t="s">
        <v>382</v>
      </c>
      <c r="D145" s="230" t="s">
        <v>166</v>
      </c>
      <c r="E145" s="231" t="s">
        <v>382</v>
      </c>
      <c r="F145" s="232" t="s">
        <v>1444</v>
      </c>
      <c r="G145" s="233" t="s">
        <v>285</v>
      </c>
      <c r="H145" s="234">
        <v>30</v>
      </c>
      <c r="I145" s="235"/>
      <c r="J145" s="236">
        <f>ROUND(I145*H145,2)</f>
        <v>0</v>
      </c>
      <c r="K145" s="232" t="s">
        <v>35</v>
      </c>
      <c r="L145" s="47"/>
      <c r="M145" s="237" t="s">
        <v>35</v>
      </c>
      <c r="N145" s="238" t="s">
        <v>51</v>
      </c>
      <c r="O145" s="87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41" t="s">
        <v>275</v>
      </c>
      <c r="AT145" s="241" t="s">
        <v>166</v>
      </c>
      <c r="AU145" s="241" t="s">
        <v>94</v>
      </c>
      <c r="AY145" s="19" t="s">
        <v>163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23</v>
      </c>
      <c r="BK145" s="242">
        <f>ROUND(I145*H145,2)</f>
        <v>0</v>
      </c>
      <c r="BL145" s="19" t="s">
        <v>275</v>
      </c>
      <c r="BM145" s="241" t="s">
        <v>589</v>
      </c>
    </row>
    <row r="146" s="2" customFormat="1" ht="16.5" customHeight="1">
      <c r="A146" s="41"/>
      <c r="B146" s="42"/>
      <c r="C146" s="230" t="s">
        <v>399</v>
      </c>
      <c r="D146" s="230" t="s">
        <v>166</v>
      </c>
      <c r="E146" s="231" t="s">
        <v>399</v>
      </c>
      <c r="F146" s="232" t="s">
        <v>1445</v>
      </c>
      <c r="G146" s="233" t="s">
        <v>285</v>
      </c>
      <c r="H146" s="234">
        <v>10</v>
      </c>
      <c r="I146" s="235"/>
      <c r="J146" s="236">
        <f>ROUND(I146*H146,2)</f>
        <v>0</v>
      </c>
      <c r="K146" s="232" t="s">
        <v>35</v>
      </c>
      <c r="L146" s="47"/>
      <c r="M146" s="237" t="s">
        <v>35</v>
      </c>
      <c r="N146" s="238" t="s">
        <v>51</v>
      </c>
      <c r="O146" s="87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41" t="s">
        <v>275</v>
      </c>
      <c r="AT146" s="241" t="s">
        <v>166</v>
      </c>
      <c r="AU146" s="241" t="s">
        <v>94</v>
      </c>
      <c r="AY146" s="19" t="s">
        <v>163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9" t="s">
        <v>23</v>
      </c>
      <c r="BK146" s="242">
        <f>ROUND(I146*H146,2)</f>
        <v>0</v>
      </c>
      <c r="BL146" s="19" t="s">
        <v>275</v>
      </c>
      <c r="BM146" s="241" t="s">
        <v>601</v>
      </c>
    </row>
    <row r="147" s="2" customFormat="1" ht="16.5" customHeight="1">
      <c r="A147" s="41"/>
      <c r="B147" s="42"/>
      <c r="C147" s="230" t="s">
        <v>403</v>
      </c>
      <c r="D147" s="230" t="s">
        <v>166</v>
      </c>
      <c r="E147" s="231" t="s">
        <v>403</v>
      </c>
      <c r="F147" s="232" t="s">
        <v>1446</v>
      </c>
      <c r="G147" s="233" t="s">
        <v>285</v>
      </c>
      <c r="H147" s="234">
        <v>69</v>
      </c>
      <c r="I147" s="235"/>
      <c r="J147" s="236">
        <f>ROUND(I147*H147,2)</f>
        <v>0</v>
      </c>
      <c r="K147" s="232" t="s">
        <v>35</v>
      </c>
      <c r="L147" s="47"/>
      <c r="M147" s="237" t="s">
        <v>35</v>
      </c>
      <c r="N147" s="238" t="s">
        <v>51</v>
      </c>
      <c r="O147" s="87"/>
      <c r="P147" s="239">
        <f>O147*H147</f>
        <v>0</v>
      </c>
      <c r="Q147" s="239">
        <v>0</v>
      </c>
      <c r="R147" s="239">
        <f>Q147*H147</f>
        <v>0</v>
      </c>
      <c r="S147" s="239">
        <v>0</v>
      </c>
      <c r="T147" s="240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41" t="s">
        <v>275</v>
      </c>
      <c r="AT147" s="241" t="s">
        <v>166</v>
      </c>
      <c r="AU147" s="241" t="s">
        <v>94</v>
      </c>
      <c r="AY147" s="19" t="s">
        <v>163</v>
      </c>
      <c r="BE147" s="242">
        <f>IF(N147="základní",J147,0)</f>
        <v>0</v>
      </c>
      <c r="BF147" s="242">
        <f>IF(N147="snížená",J147,0)</f>
        <v>0</v>
      </c>
      <c r="BG147" s="242">
        <f>IF(N147="zákl. přenesená",J147,0)</f>
        <v>0</v>
      </c>
      <c r="BH147" s="242">
        <f>IF(N147="sníž. přenesená",J147,0)</f>
        <v>0</v>
      </c>
      <c r="BI147" s="242">
        <f>IF(N147="nulová",J147,0)</f>
        <v>0</v>
      </c>
      <c r="BJ147" s="19" t="s">
        <v>23</v>
      </c>
      <c r="BK147" s="242">
        <f>ROUND(I147*H147,2)</f>
        <v>0</v>
      </c>
      <c r="BL147" s="19" t="s">
        <v>275</v>
      </c>
      <c r="BM147" s="241" t="s">
        <v>614</v>
      </c>
    </row>
    <row r="148" s="2" customFormat="1" ht="16.5" customHeight="1">
      <c r="A148" s="41"/>
      <c r="B148" s="42"/>
      <c r="C148" s="230" t="s">
        <v>409</v>
      </c>
      <c r="D148" s="230" t="s">
        <v>166</v>
      </c>
      <c r="E148" s="231" t="s">
        <v>409</v>
      </c>
      <c r="F148" s="232" t="s">
        <v>1447</v>
      </c>
      <c r="G148" s="233" t="s">
        <v>264</v>
      </c>
      <c r="H148" s="234">
        <v>10</v>
      </c>
      <c r="I148" s="235"/>
      <c r="J148" s="236">
        <f>ROUND(I148*H148,2)</f>
        <v>0</v>
      </c>
      <c r="K148" s="232" t="s">
        <v>35</v>
      </c>
      <c r="L148" s="47"/>
      <c r="M148" s="237" t="s">
        <v>35</v>
      </c>
      <c r="N148" s="238" t="s">
        <v>51</v>
      </c>
      <c r="O148" s="87"/>
      <c r="P148" s="239">
        <f>O148*H148</f>
        <v>0</v>
      </c>
      <c r="Q148" s="239">
        <v>0</v>
      </c>
      <c r="R148" s="239">
        <f>Q148*H148</f>
        <v>0</v>
      </c>
      <c r="S148" s="239">
        <v>0</v>
      </c>
      <c r="T148" s="240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41" t="s">
        <v>275</v>
      </c>
      <c r="AT148" s="241" t="s">
        <v>166</v>
      </c>
      <c r="AU148" s="241" t="s">
        <v>94</v>
      </c>
      <c r="AY148" s="19" t="s">
        <v>163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23</v>
      </c>
      <c r="BK148" s="242">
        <f>ROUND(I148*H148,2)</f>
        <v>0</v>
      </c>
      <c r="BL148" s="19" t="s">
        <v>275</v>
      </c>
      <c r="BM148" s="241" t="s">
        <v>424</v>
      </c>
    </row>
    <row r="149" s="2" customFormat="1" ht="16.5" customHeight="1">
      <c r="A149" s="41"/>
      <c r="B149" s="42"/>
      <c r="C149" s="230" t="s">
        <v>414</v>
      </c>
      <c r="D149" s="230" t="s">
        <v>166</v>
      </c>
      <c r="E149" s="231" t="s">
        <v>414</v>
      </c>
      <c r="F149" s="232" t="s">
        <v>1448</v>
      </c>
      <c r="G149" s="233" t="s">
        <v>264</v>
      </c>
      <c r="H149" s="234">
        <v>40</v>
      </c>
      <c r="I149" s="235"/>
      <c r="J149" s="236">
        <f>ROUND(I149*H149,2)</f>
        <v>0</v>
      </c>
      <c r="K149" s="232" t="s">
        <v>35</v>
      </c>
      <c r="L149" s="47"/>
      <c r="M149" s="237" t="s">
        <v>35</v>
      </c>
      <c r="N149" s="238" t="s">
        <v>51</v>
      </c>
      <c r="O149" s="87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41" t="s">
        <v>275</v>
      </c>
      <c r="AT149" s="241" t="s">
        <v>166</v>
      </c>
      <c r="AU149" s="241" t="s">
        <v>94</v>
      </c>
      <c r="AY149" s="19" t="s">
        <v>163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23</v>
      </c>
      <c r="BK149" s="242">
        <f>ROUND(I149*H149,2)</f>
        <v>0</v>
      </c>
      <c r="BL149" s="19" t="s">
        <v>275</v>
      </c>
      <c r="BM149" s="241" t="s">
        <v>638</v>
      </c>
    </row>
    <row r="150" s="2" customFormat="1" ht="24" customHeight="1">
      <c r="A150" s="41"/>
      <c r="B150" s="42"/>
      <c r="C150" s="230" t="s">
        <v>419</v>
      </c>
      <c r="D150" s="230" t="s">
        <v>166</v>
      </c>
      <c r="E150" s="231" t="s">
        <v>419</v>
      </c>
      <c r="F150" s="232" t="s">
        <v>1449</v>
      </c>
      <c r="G150" s="233" t="s">
        <v>264</v>
      </c>
      <c r="H150" s="234">
        <v>20</v>
      </c>
      <c r="I150" s="235"/>
      <c r="J150" s="236">
        <f>ROUND(I150*H150,2)</f>
        <v>0</v>
      </c>
      <c r="K150" s="232" t="s">
        <v>35</v>
      </c>
      <c r="L150" s="47"/>
      <c r="M150" s="237" t="s">
        <v>35</v>
      </c>
      <c r="N150" s="238" t="s">
        <v>51</v>
      </c>
      <c r="O150" s="87"/>
      <c r="P150" s="239">
        <f>O150*H150</f>
        <v>0</v>
      </c>
      <c r="Q150" s="239">
        <v>0</v>
      </c>
      <c r="R150" s="239">
        <f>Q150*H150</f>
        <v>0</v>
      </c>
      <c r="S150" s="239">
        <v>0</v>
      </c>
      <c r="T150" s="240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41" t="s">
        <v>275</v>
      </c>
      <c r="AT150" s="241" t="s">
        <v>166</v>
      </c>
      <c r="AU150" s="241" t="s">
        <v>94</v>
      </c>
      <c r="AY150" s="19" t="s">
        <v>163</v>
      </c>
      <c r="BE150" s="242">
        <f>IF(N150="základní",J150,0)</f>
        <v>0</v>
      </c>
      <c r="BF150" s="242">
        <f>IF(N150="snížená",J150,0)</f>
        <v>0</v>
      </c>
      <c r="BG150" s="242">
        <f>IF(N150="zákl. přenesená",J150,0)</f>
        <v>0</v>
      </c>
      <c r="BH150" s="242">
        <f>IF(N150="sníž. přenesená",J150,0)</f>
        <v>0</v>
      </c>
      <c r="BI150" s="242">
        <f>IF(N150="nulová",J150,0)</f>
        <v>0</v>
      </c>
      <c r="BJ150" s="19" t="s">
        <v>23</v>
      </c>
      <c r="BK150" s="242">
        <f>ROUND(I150*H150,2)</f>
        <v>0</v>
      </c>
      <c r="BL150" s="19" t="s">
        <v>275</v>
      </c>
      <c r="BM150" s="241" t="s">
        <v>647</v>
      </c>
    </row>
    <row r="151" s="2" customFormat="1" ht="16.5" customHeight="1">
      <c r="A151" s="41"/>
      <c r="B151" s="42"/>
      <c r="C151" s="230" t="s">
        <v>438</v>
      </c>
      <c r="D151" s="230" t="s">
        <v>166</v>
      </c>
      <c r="E151" s="231" t="s">
        <v>438</v>
      </c>
      <c r="F151" s="232" t="s">
        <v>1450</v>
      </c>
      <c r="G151" s="233" t="s">
        <v>264</v>
      </c>
      <c r="H151" s="234">
        <v>140</v>
      </c>
      <c r="I151" s="235"/>
      <c r="J151" s="236">
        <f>ROUND(I151*H151,2)</f>
        <v>0</v>
      </c>
      <c r="K151" s="232" t="s">
        <v>35</v>
      </c>
      <c r="L151" s="47"/>
      <c r="M151" s="237" t="s">
        <v>35</v>
      </c>
      <c r="N151" s="238" t="s">
        <v>51</v>
      </c>
      <c r="O151" s="87"/>
      <c r="P151" s="239">
        <f>O151*H151</f>
        <v>0</v>
      </c>
      <c r="Q151" s="239">
        <v>0</v>
      </c>
      <c r="R151" s="239">
        <f>Q151*H151</f>
        <v>0</v>
      </c>
      <c r="S151" s="239">
        <v>0</v>
      </c>
      <c r="T151" s="240">
        <f>S151*H151</f>
        <v>0</v>
      </c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R151" s="241" t="s">
        <v>275</v>
      </c>
      <c r="AT151" s="241" t="s">
        <v>166</v>
      </c>
      <c r="AU151" s="241" t="s">
        <v>94</v>
      </c>
      <c r="AY151" s="19" t="s">
        <v>163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9" t="s">
        <v>23</v>
      </c>
      <c r="BK151" s="242">
        <f>ROUND(I151*H151,2)</f>
        <v>0</v>
      </c>
      <c r="BL151" s="19" t="s">
        <v>275</v>
      </c>
      <c r="BM151" s="241" t="s">
        <v>663</v>
      </c>
    </row>
    <row r="152" s="2" customFormat="1" ht="16.5" customHeight="1">
      <c r="A152" s="41"/>
      <c r="B152" s="42"/>
      <c r="C152" s="230" t="s">
        <v>164</v>
      </c>
      <c r="D152" s="230" t="s">
        <v>166</v>
      </c>
      <c r="E152" s="231" t="s">
        <v>164</v>
      </c>
      <c r="F152" s="232" t="s">
        <v>1451</v>
      </c>
      <c r="G152" s="233" t="s">
        <v>285</v>
      </c>
      <c r="H152" s="234">
        <v>40</v>
      </c>
      <c r="I152" s="235"/>
      <c r="J152" s="236">
        <f>ROUND(I152*H152,2)</f>
        <v>0</v>
      </c>
      <c r="K152" s="232" t="s">
        <v>35</v>
      </c>
      <c r="L152" s="47"/>
      <c r="M152" s="237" t="s">
        <v>35</v>
      </c>
      <c r="N152" s="238" t="s">
        <v>51</v>
      </c>
      <c r="O152" s="87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41" t="s">
        <v>275</v>
      </c>
      <c r="AT152" s="241" t="s">
        <v>166</v>
      </c>
      <c r="AU152" s="241" t="s">
        <v>94</v>
      </c>
      <c r="AY152" s="19" t="s">
        <v>163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23</v>
      </c>
      <c r="BK152" s="242">
        <f>ROUND(I152*H152,2)</f>
        <v>0</v>
      </c>
      <c r="BL152" s="19" t="s">
        <v>275</v>
      </c>
      <c r="BM152" s="241" t="s">
        <v>672</v>
      </c>
    </row>
    <row r="153" s="2" customFormat="1" ht="16.5" customHeight="1">
      <c r="A153" s="41"/>
      <c r="B153" s="42"/>
      <c r="C153" s="230" t="s">
        <v>450</v>
      </c>
      <c r="D153" s="230" t="s">
        <v>166</v>
      </c>
      <c r="E153" s="231" t="s">
        <v>450</v>
      </c>
      <c r="F153" s="232" t="s">
        <v>1452</v>
      </c>
      <c r="G153" s="233" t="s">
        <v>285</v>
      </c>
      <c r="H153" s="234">
        <v>4</v>
      </c>
      <c r="I153" s="235"/>
      <c r="J153" s="236">
        <f>ROUND(I153*H153,2)</f>
        <v>0</v>
      </c>
      <c r="K153" s="232" t="s">
        <v>35</v>
      </c>
      <c r="L153" s="47"/>
      <c r="M153" s="237" t="s">
        <v>35</v>
      </c>
      <c r="N153" s="238" t="s">
        <v>51</v>
      </c>
      <c r="O153" s="87"/>
      <c r="P153" s="239">
        <f>O153*H153</f>
        <v>0</v>
      </c>
      <c r="Q153" s="239">
        <v>0</v>
      </c>
      <c r="R153" s="239">
        <f>Q153*H153</f>
        <v>0</v>
      </c>
      <c r="S153" s="239">
        <v>0</v>
      </c>
      <c r="T153" s="240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41" t="s">
        <v>275</v>
      </c>
      <c r="AT153" s="241" t="s">
        <v>166</v>
      </c>
      <c r="AU153" s="241" t="s">
        <v>94</v>
      </c>
      <c r="AY153" s="19" t="s">
        <v>163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23</v>
      </c>
      <c r="BK153" s="242">
        <f>ROUND(I153*H153,2)</f>
        <v>0</v>
      </c>
      <c r="BL153" s="19" t="s">
        <v>275</v>
      </c>
      <c r="BM153" s="241" t="s">
        <v>681</v>
      </c>
    </row>
    <row r="154" s="2" customFormat="1" ht="16.5" customHeight="1">
      <c r="A154" s="41"/>
      <c r="B154" s="42"/>
      <c r="C154" s="230" t="s">
        <v>455</v>
      </c>
      <c r="D154" s="230" t="s">
        <v>166</v>
      </c>
      <c r="E154" s="231" t="s">
        <v>455</v>
      </c>
      <c r="F154" s="232" t="s">
        <v>1453</v>
      </c>
      <c r="G154" s="233" t="s">
        <v>285</v>
      </c>
      <c r="H154" s="234">
        <v>6</v>
      </c>
      <c r="I154" s="235"/>
      <c r="J154" s="236">
        <f>ROUND(I154*H154,2)</f>
        <v>0</v>
      </c>
      <c r="K154" s="232" t="s">
        <v>35</v>
      </c>
      <c r="L154" s="47"/>
      <c r="M154" s="237" t="s">
        <v>35</v>
      </c>
      <c r="N154" s="238" t="s">
        <v>51</v>
      </c>
      <c r="O154" s="87"/>
      <c r="P154" s="239">
        <f>O154*H154</f>
        <v>0</v>
      </c>
      <c r="Q154" s="239">
        <v>0</v>
      </c>
      <c r="R154" s="239">
        <f>Q154*H154</f>
        <v>0</v>
      </c>
      <c r="S154" s="239">
        <v>0</v>
      </c>
      <c r="T154" s="240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41" t="s">
        <v>275</v>
      </c>
      <c r="AT154" s="241" t="s">
        <v>166</v>
      </c>
      <c r="AU154" s="241" t="s">
        <v>94</v>
      </c>
      <c r="AY154" s="19" t="s">
        <v>163</v>
      </c>
      <c r="BE154" s="242">
        <f>IF(N154="základní",J154,0)</f>
        <v>0</v>
      </c>
      <c r="BF154" s="242">
        <f>IF(N154="snížená",J154,0)</f>
        <v>0</v>
      </c>
      <c r="BG154" s="242">
        <f>IF(N154="zákl. přenesená",J154,0)</f>
        <v>0</v>
      </c>
      <c r="BH154" s="242">
        <f>IF(N154="sníž. přenesená",J154,0)</f>
        <v>0</v>
      </c>
      <c r="BI154" s="242">
        <f>IF(N154="nulová",J154,0)</f>
        <v>0</v>
      </c>
      <c r="BJ154" s="19" t="s">
        <v>23</v>
      </c>
      <c r="BK154" s="242">
        <f>ROUND(I154*H154,2)</f>
        <v>0</v>
      </c>
      <c r="BL154" s="19" t="s">
        <v>275</v>
      </c>
      <c r="BM154" s="241" t="s">
        <v>690</v>
      </c>
    </row>
    <row r="155" s="2" customFormat="1" ht="24" customHeight="1">
      <c r="A155" s="41"/>
      <c r="B155" s="42"/>
      <c r="C155" s="230" t="s">
        <v>459</v>
      </c>
      <c r="D155" s="230" t="s">
        <v>166</v>
      </c>
      <c r="E155" s="231" t="s">
        <v>459</v>
      </c>
      <c r="F155" s="232" t="s">
        <v>1454</v>
      </c>
      <c r="G155" s="233" t="s">
        <v>285</v>
      </c>
      <c r="H155" s="234">
        <v>4</v>
      </c>
      <c r="I155" s="235"/>
      <c r="J155" s="236">
        <f>ROUND(I155*H155,2)</f>
        <v>0</v>
      </c>
      <c r="K155" s="232" t="s">
        <v>35</v>
      </c>
      <c r="L155" s="47"/>
      <c r="M155" s="237" t="s">
        <v>35</v>
      </c>
      <c r="N155" s="238" t="s">
        <v>51</v>
      </c>
      <c r="O155" s="87"/>
      <c r="P155" s="239">
        <f>O155*H155</f>
        <v>0</v>
      </c>
      <c r="Q155" s="239">
        <v>0</v>
      </c>
      <c r="R155" s="239">
        <f>Q155*H155</f>
        <v>0</v>
      </c>
      <c r="S155" s="239">
        <v>0</v>
      </c>
      <c r="T155" s="240">
        <f>S155*H155</f>
        <v>0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41" t="s">
        <v>275</v>
      </c>
      <c r="AT155" s="241" t="s">
        <v>166</v>
      </c>
      <c r="AU155" s="241" t="s">
        <v>94</v>
      </c>
      <c r="AY155" s="19" t="s">
        <v>163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9" t="s">
        <v>23</v>
      </c>
      <c r="BK155" s="242">
        <f>ROUND(I155*H155,2)</f>
        <v>0</v>
      </c>
      <c r="BL155" s="19" t="s">
        <v>275</v>
      </c>
      <c r="BM155" s="241" t="s">
        <v>698</v>
      </c>
    </row>
    <row r="156" s="2" customFormat="1" ht="24" customHeight="1">
      <c r="A156" s="41"/>
      <c r="B156" s="42"/>
      <c r="C156" s="230" t="s">
        <v>463</v>
      </c>
      <c r="D156" s="230" t="s">
        <v>166</v>
      </c>
      <c r="E156" s="231" t="s">
        <v>463</v>
      </c>
      <c r="F156" s="232" t="s">
        <v>1455</v>
      </c>
      <c r="G156" s="233" t="s">
        <v>285</v>
      </c>
      <c r="H156" s="234">
        <v>10</v>
      </c>
      <c r="I156" s="235"/>
      <c r="J156" s="236">
        <f>ROUND(I156*H156,2)</f>
        <v>0</v>
      </c>
      <c r="K156" s="232" t="s">
        <v>35</v>
      </c>
      <c r="L156" s="47"/>
      <c r="M156" s="237" t="s">
        <v>35</v>
      </c>
      <c r="N156" s="238" t="s">
        <v>51</v>
      </c>
      <c r="O156" s="87"/>
      <c r="P156" s="239">
        <f>O156*H156</f>
        <v>0</v>
      </c>
      <c r="Q156" s="239">
        <v>0</v>
      </c>
      <c r="R156" s="239">
        <f>Q156*H156</f>
        <v>0</v>
      </c>
      <c r="S156" s="239">
        <v>0</v>
      </c>
      <c r="T156" s="240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41" t="s">
        <v>275</v>
      </c>
      <c r="AT156" s="241" t="s">
        <v>166</v>
      </c>
      <c r="AU156" s="241" t="s">
        <v>94</v>
      </c>
      <c r="AY156" s="19" t="s">
        <v>163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23</v>
      </c>
      <c r="BK156" s="242">
        <f>ROUND(I156*H156,2)</f>
        <v>0</v>
      </c>
      <c r="BL156" s="19" t="s">
        <v>275</v>
      </c>
      <c r="BM156" s="241" t="s">
        <v>711</v>
      </c>
    </row>
    <row r="157" s="2" customFormat="1" ht="16.5" customHeight="1">
      <c r="A157" s="41"/>
      <c r="B157" s="42"/>
      <c r="C157" s="230" t="s">
        <v>467</v>
      </c>
      <c r="D157" s="230" t="s">
        <v>166</v>
      </c>
      <c r="E157" s="231" t="s">
        <v>467</v>
      </c>
      <c r="F157" s="232" t="s">
        <v>1456</v>
      </c>
      <c r="G157" s="233" t="s">
        <v>285</v>
      </c>
      <c r="H157" s="234">
        <v>4</v>
      </c>
      <c r="I157" s="235"/>
      <c r="J157" s="236">
        <f>ROUND(I157*H157,2)</f>
        <v>0</v>
      </c>
      <c r="K157" s="232" t="s">
        <v>35</v>
      </c>
      <c r="L157" s="47"/>
      <c r="M157" s="237" t="s">
        <v>35</v>
      </c>
      <c r="N157" s="238" t="s">
        <v>51</v>
      </c>
      <c r="O157" s="87"/>
      <c r="P157" s="239">
        <f>O157*H157</f>
        <v>0</v>
      </c>
      <c r="Q157" s="239">
        <v>0</v>
      </c>
      <c r="R157" s="239">
        <f>Q157*H157</f>
        <v>0</v>
      </c>
      <c r="S157" s="239">
        <v>0</v>
      </c>
      <c r="T157" s="240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41" t="s">
        <v>275</v>
      </c>
      <c r="AT157" s="241" t="s">
        <v>166</v>
      </c>
      <c r="AU157" s="241" t="s">
        <v>94</v>
      </c>
      <c r="AY157" s="19" t="s">
        <v>163</v>
      </c>
      <c r="BE157" s="242">
        <f>IF(N157="základní",J157,0)</f>
        <v>0</v>
      </c>
      <c r="BF157" s="242">
        <f>IF(N157="snížená",J157,0)</f>
        <v>0</v>
      </c>
      <c r="BG157" s="242">
        <f>IF(N157="zákl. přenesená",J157,0)</f>
        <v>0</v>
      </c>
      <c r="BH157" s="242">
        <f>IF(N157="sníž. přenesená",J157,0)</f>
        <v>0</v>
      </c>
      <c r="BI157" s="242">
        <f>IF(N157="nulová",J157,0)</f>
        <v>0</v>
      </c>
      <c r="BJ157" s="19" t="s">
        <v>23</v>
      </c>
      <c r="BK157" s="242">
        <f>ROUND(I157*H157,2)</f>
        <v>0</v>
      </c>
      <c r="BL157" s="19" t="s">
        <v>275</v>
      </c>
      <c r="BM157" s="241" t="s">
        <v>723</v>
      </c>
    </row>
    <row r="158" s="12" customFormat="1" ht="22.8" customHeight="1">
      <c r="A158" s="12"/>
      <c r="B158" s="214"/>
      <c r="C158" s="215"/>
      <c r="D158" s="216" t="s">
        <v>79</v>
      </c>
      <c r="E158" s="228" t="s">
        <v>1457</v>
      </c>
      <c r="F158" s="228" t="s">
        <v>1458</v>
      </c>
      <c r="G158" s="215"/>
      <c r="H158" s="215"/>
      <c r="I158" s="218"/>
      <c r="J158" s="229">
        <f>BK158</f>
        <v>0</v>
      </c>
      <c r="K158" s="215"/>
      <c r="L158" s="220"/>
      <c r="M158" s="221"/>
      <c r="N158" s="222"/>
      <c r="O158" s="222"/>
      <c r="P158" s="223">
        <f>P159+P164</f>
        <v>0</v>
      </c>
      <c r="Q158" s="222"/>
      <c r="R158" s="223">
        <f>R159+R164</f>
        <v>0</v>
      </c>
      <c r="S158" s="222"/>
      <c r="T158" s="224">
        <f>T159+T164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25" t="s">
        <v>88</v>
      </c>
      <c r="AT158" s="226" t="s">
        <v>79</v>
      </c>
      <c r="AU158" s="226" t="s">
        <v>23</v>
      </c>
      <c r="AY158" s="225" t="s">
        <v>163</v>
      </c>
      <c r="BK158" s="227">
        <f>BK159+BK164</f>
        <v>0</v>
      </c>
    </row>
    <row r="159" s="12" customFormat="1" ht="20.88" customHeight="1">
      <c r="A159" s="12"/>
      <c r="B159" s="214"/>
      <c r="C159" s="215"/>
      <c r="D159" s="216" t="s">
        <v>79</v>
      </c>
      <c r="E159" s="228" t="s">
        <v>1407</v>
      </c>
      <c r="F159" s="228" t="s">
        <v>1408</v>
      </c>
      <c r="G159" s="215"/>
      <c r="H159" s="215"/>
      <c r="I159" s="218"/>
      <c r="J159" s="229">
        <f>BK159</f>
        <v>0</v>
      </c>
      <c r="K159" s="215"/>
      <c r="L159" s="220"/>
      <c r="M159" s="221"/>
      <c r="N159" s="222"/>
      <c r="O159" s="222"/>
      <c r="P159" s="223">
        <f>SUM(P160:P163)</f>
        <v>0</v>
      </c>
      <c r="Q159" s="222"/>
      <c r="R159" s="223">
        <f>SUM(R160:R163)</f>
        <v>0</v>
      </c>
      <c r="S159" s="222"/>
      <c r="T159" s="224">
        <f>SUM(T160:T163)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5" t="s">
        <v>88</v>
      </c>
      <c r="AT159" s="226" t="s">
        <v>79</v>
      </c>
      <c r="AU159" s="226" t="s">
        <v>88</v>
      </c>
      <c r="AY159" s="225" t="s">
        <v>163</v>
      </c>
      <c r="BK159" s="227">
        <f>SUM(BK160:BK163)</f>
        <v>0</v>
      </c>
    </row>
    <row r="160" s="2" customFormat="1" ht="144" customHeight="1">
      <c r="A160" s="41"/>
      <c r="B160" s="42"/>
      <c r="C160" s="276" t="s">
        <v>471</v>
      </c>
      <c r="D160" s="276" t="s">
        <v>195</v>
      </c>
      <c r="E160" s="277" t="s">
        <v>471</v>
      </c>
      <c r="F160" s="278" t="s">
        <v>1459</v>
      </c>
      <c r="G160" s="279" t="s">
        <v>285</v>
      </c>
      <c r="H160" s="280">
        <v>1</v>
      </c>
      <c r="I160" s="281"/>
      <c r="J160" s="282">
        <f>ROUND(I160*H160,2)</f>
        <v>0</v>
      </c>
      <c r="K160" s="278" t="s">
        <v>35</v>
      </c>
      <c r="L160" s="283"/>
      <c r="M160" s="284" t="s">
        <v>35</v>
      </c>
      <c r="N160" s="285" t="s">
        <v>51</v>
      </c>
      <c r="O160" s="87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41" t="s">
        <v>363</v>
      </c>
      <c r="AT160" s="241" t="s">
        <v>195</v>
      </c>
      <c r="AU160" s="241" t="s">
        <v>94</v>
      </c>
      <c r="AY160" s="19" t="s">
        <v>163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9" t="s">
        <v>23</v>
      </c>
      <c r="BK160" s="242">
        <f>ROUND(I160*H160,2)</f>
        <v>0</v>
      </c>
      <c r="BL160" s="19" t="s">
        <v>275</v>
      </c>
      <c r="BM160" s="241" t="s">
        <v>273</v>
      </c>
    </row>
    <row r="161" s="2" customFormat="1" ht="132" customHeight="1">
      <c r="A161" s="41"/>
      <c r="B161" s="42"/>
      <c r="C161" s="276" t="s">
        <v>474</v>
      </c>
      <c r="D161" s="276" t="s">
        <v>195</v>
      </c>
      <c r="E161" s="277" t="s">
        <v>474</v>
      </c>
      <c r="F161" s="278" t="s">
        <v>1460</v>
      </c>
      <c r="G161" s="279" t="s">
        <v>285</v>
      </c>
      <c r="H161" s="280">
        <v>1</v>
      </c>
      <c r="I161" s="281"/>
      <c r="J161" s="282">
        <f>ROUND(I161*H161,2)</f>
        <v>0</v>
      </c>
      <c r="K161" s="278" t="s">
        <v>35</v>
      </c>
      <c r="L161" s="283"/>
      <c r="M161" s="284" t="s">
        <v>35</v>
      </c>
      <c r="N161" s="285" t="s">
        <v>51</v>
      </c>
      <c r="O161" s="87"/>
      <c r="P161" s="239">
        <f>O161*H161</f>
        <v>0</v>
      </c>
      <c r="Q161" s="239">
        <v>0</v>
      </c>
      <c r="R161" s="239">
        <f>Q161*H161</f>
        <v>0</v>
      </c>
      <c r="S161" s="239">
        <v>0</v>
      </c>
      <c r="T161" s="240">
        <f>S161*H161</f>
        <v>0</v>
      </c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R161" s="241" t="s">
        <v>363</v>
      </c>
      <c r="AT161" s="241" t="s">
        <v>195</v>
      </c>
      <c r="AU161" s="241" t="s">
        <v>94</v>
      </c>
      <c r="AY161" s="19" t="s">
        <v>163</v>
      </c>
      <c r="BE161" s="242">
        <f>IF(N161="základní",J161,0)</f>
        <v>0</v>
      </c>
      <c r="BF161" s="242">
        <f>IF(N161="snížená",J161,0)</f>
        <v>0</v>
      </c>
      <c r="BG161" s="242">
        <f>IF(N161="zákl. přenesená",J161,0)</f>
        <v>0</v>
      </c>
      <c r="BH161" s="242">
        <f>IF(N161="sníž. přenesená",J161,0)</f>
        <v>0</v>
      </c>
      <c r="BI161" s="242">
        <f>IF(N161="nulová",J161,0)</f>
        <v>0</v>
      </c>
      <c r="BJ161" s="19" t="s">
        <v>23</v>
      </c>
      <c r="BK161" s="242">
        <f>ROUND(I161*H161,2)</f>
        <v>0</v>
      </c>
      <c r="BL161" s="19" t="s">
        <v>275</v>
      </c>
      <c r="BM161" s="241" t="s">
        <v>292</v>
      </c>
    </row>
    <row r="162" s="2" customFormat="1" ht="16.5" customHeight="1">
      <c r="A162" s="41"/>
      <c r="B162" s="42"/>
      <c r="C162" s="276" t="s">
        <v>477</v>
      </c>
      <c r="D162" s="276" t="s">
        <v>195</v>
      </c>
      <c r="E162" s="277" t="s">
        <v>477</v>
      </c>
      <c r="F162" s="278" t="s">
        <v>1461</v>
      </c>
      <c r="G162" s="279" t="s">
        <v>285</v>
      </c>
      <c r="H162" s="280">
        <v>1</v>
      </c>
      <c r="I162" s="281"/>
      <c r="J162" s="282">
        <f>ROUND(I162*H162,2)</f>
        <v>0</v>
      </c>
      <c r="K162" s="278" t="s">
        <v>35</v>
      </c>
      <c r="L162" s="283"/>
      <c r="M162" s="284" t="s">
        <v>35</v>
      </c>
      <c r="N162" s="285" t="s">
        <v>51</v>
      </c>
      <c r="O162" s="87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R162" s="241" t="s">
        <v>363</v>
      </c>
      <c r="AT162" s="241" t="s">
        <v>195</v>
      </c>
      <c r="AU162" s="241" t="s">
        <v>94</v>
      </c>
      <c r="AY162" s="19" t="s">
        <v>163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9" t="s">
        <v>23</v>
      </c>
      <c r="BK162" s="242">
        <f>ROUND(I162*H162,2)</f>
        <v>0</v>
      </c>
      <c r="BL162" s="19" t="s">
        <v>275</v>
      </c>
      <c r="BM162" s="241" t="s">
        <v>757</v>
      </c>
    </row>
    <row r="163" s="2" customFormat="1" ht="16.5" customHeight="1">
      <c r="A163" s="41"/>
      <c r="B163" s="42"/>
      <c r="C163" s="276" t="s">
        <v>480</v>
      </c>
      <c r="D163" s="276" t="s">
        <v>195</v>
      </c>
      <c r="E163" s="277" t="s">
        <v>480</v>
      </c>
      <c r="F163" s="278" t="s">
        <v>1436</v>
      </c>
      <c r="G163" s="279" t="s">
        <v>285</v>
      </c>
      <c r="H163" s="280">
        <v>1</v>
      </c>
      <c r="I163" s="281"/>
      <c r="J163" s="282">
        <f>ROUND(I163*H163,2)</f>
        <v>0</v>
      </c>
      <c r="K163" s="278" t="s">
        <v>35</v>
      </c>
      <c r="L163" s="283"/>
      <c r="M163" s="284" t="s">
        <v>35</v>
      </c>
      <c r="N163" s="285" t="s">
        <v>51</v>
      </c>
      <c r="O163" s="87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1" t="s">
        <v>363</v>
      </c>
      <c r="AT163" s="241" t="s">
        <v>195</v>
      </c>
      <c r="AU163" s="241" t="s">
        <v>94</v>
      </c>
      <c r="AY163" s="19" t="s">
        <v>163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23</v>
      </c>
      <c r="BK163" s="242">
        <f>ROUND(I163*H163,2)</f>
        <v>0</v>
      </c>
      <c r="BL163" s="19" t="s">
        <v>275</v>
      </c>
      <c r="BM163" s="241" t="s">
        <v>768</v>
      </c>
    </row>
    <row r="164" s="12" customFormat="1" ht="20.88" customHeight="1">
      <c r="A164" s="12"/>
      <c r="B164" s="214"/>
      <c r="C164" s="215"/>
      <c r="D164" s="216" t="s">
        <v>79</v>
      </c>
      <c r="E164" s="228" t="s">
        <v>1437</v>
      </c>
      <c r="F164" s="228" t="s">
        <v>1438</v>
      </c>
      <c r="G164" s="215"/>
      <c r="H164" s="215"/>
      <c r="I164" s="218"/>
      <c r="J164" s="229">
        <f>BK164</f>
        <v>0</v>
      </c>
      <c r="K164" s="215"/>
      <c r="L164" s="220"/>
      <c r="M164" s="221"/>
      <c r="N164" s="222"/>
      <c r="O164" s="222"/>
      <c r="P164" s="223">
        <f>SUM(P165:P166)</f>
        <v>0</v>
      </c>
      <c r="Q164" s="222"/>
      <c r="R164" s="223">
        <f>SUM(R165:R166)</f>
        <v>0</v>
      </c>
      <c r="S164" s="222"/>
      <c r="T164" s="224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5" t="s">
        <v>88</v>
      </c>
      <c r="AT164" s="226" t="s">
        <v>79</v>
      </c>
      <c r="AU164" s="226" t="s">
        <v>88</v>
      </c>
      <c r="AY164" s="225" t="s">
        <v>163</v>
      </c>
      <c r="BK164" s="227">
        <f>SUM(BK165:BK166)</f>
        <v>0</v>
      </c>
    </row>
    <row r="165" s="2" customFormat="1" ht="16.5" customHeight="1">
      <c r="A165" s="41"/>
      <c r="B165" s="42"/>
      <c r="C165" s="230" t="s">
        <v>486</v>
      </c>
      <c r="D165" s="230" t="s">
        <v>166</v>
      </c>
      <c r="E165" s="231" t="s">
        <v>486</v>
      </c>
      <c r="F165" s="232" t="s">
        <v>1462</v>
      </c>
      <c r="G165" s="233" t="s">
        <v>285</v>
      </c>
      <c r="H165" s="234">
        <v>1</v>
      </c>
      <c r="I165" s="235"/>
      <c r="J165" s="236">
        <f>ROUND(I165*H165,2)</f>
        <v>0</v>
      </c>
      <c r="K165" s="232" t="s">
        <v>35</v>
      </c>
      <c r="L165" s="47"/>
      <c r="M165" s="237" t="s">
        <v>35</v>
      </c>
      <c r="N165" s="238" t="s">
        <v>51</v>
      </c>
      <c r="O165" s="87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41" t="s">
        <v>275</v>
      </c>
      <c r="AT165" s="241" t="s">
        <v>166</v>
      </c>
      <c r="AU165" s="241" t="s">
        <v>94</v>
      </c>
      <c r="AY165" s="19" t="s">
        <v>163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9" t="s">
        <v>23</v>
      </c>
      <c r="BK165" s="242">
        <f>ROUND(I165*H165,2)</f>
        <v>0</v>
      </c>
      <c r="BL165" s="19" t="s">
        <v>275</v>
      </c>
      <c r="BM165" s="241" t="s">
        <v>779</v>
      </c>
    </row>
    <row r="166" s="2" customFormat="1" ht="16.5" customHeight="1">
      <c r="A166" s="41"/>
      <c r="B166" s="42"/>
      <c r="C166" s="230" t="s">
        <v>493</v>
      </c>
      <c r="D166" s="230" t="s">
        <v>166</v>
      </c>
      <c r="E166" s="231" t="s">
        <v>493</v>
      </c>
      <c r="F166" s="232" t="s">
        <v>1463</v>
      </c>
      <c r="G166" s="233" t="s">
        <v>285</v>
      </c>
      <c r="H166" s="234">
        <v>1</v>
      </c>
      <c r="I166" s="235"/>
      <c r="J166" s="236">
        <f>ROUND(I166*H166,2)</f>
        <v>0</v>
      </c>
      <c r="K166" s="232" t="s">
        <v>35</v>
      </c>
      <c r="L166" s="47"/>
      <c r="M166" s="237" t="s">
        <v>35</v>
      </c>
      <c r="N166" s="238" t="s">
        <v>51</v>
      </c>
      <c r="O166" s="87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41" t="s">
        <v>275</v>
      </c>
      <c r="AT166" s="241" t="s">
        <v>166</v>
      </c>
      <c r="AU166" s="241" t="s">
        <v>94</v>
      </c>
      <c r="AY166" s="19" t="s">
        <v>163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23</v>
      </c>
      <c r="BK166" s="242">
        <f>ROUND(I166*H166,2)</f>
        <v>0</v>
      </c>
      <c r="BL166" s="19" t="s">
        <v>275</v>
      </c>
      <c r="BM166" s="241" t="s">
        <v>787</v>
      </c>
    </row>
    <row r="167" s="12" customFormat="1" ht="22.8" customHeight="1">
      <c r="A167" s="12"/>
      <c r="B167" s="214"/>
      <c r="C167" s="215"/>
      <c r="D167" s="216" t="s">
        <v>79</v>
      </c>
      <c r="E167" s="228" t="s">
        <v>1464</v>
      </c>
      <c r="F167" s="228" t="s">
        <v>1465</v>
      </c>
      <c r="G167" s="215"/>
      <c r="H167" s="215"/>
      <c r="I167" s="218"/>
      <c r="J167" s="229">
        <f>BK167</f>
        <v>0</v>
      </c>
      <c r="K167" s="215"/>
      <c r="L167" s="220"/>
      <c r="M167" s="221"/>
      <c r="N167" s="222"/>
      <c r="O167" s="222"/>
      <c r="P167" s="223">
        <f>P168+P183</f>
        <v>0</v>
      </c>
      <c r="Q167" s="222"/>
      <c r="R167" s="223">
        <f>R168+R183</f>
        <v>0</v>
      </c>
      <c r="S167" s="222"/>
      <c r="T167" s="224">
        <f>T168+T183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5" t="s">
        <v>88</v>
      </c>
      <c r="AT167" s="226" t="s">
        <v>79</v>
      </c>
      <c r="AU167" s="226" t="s">
        <v>23</v>
      </c>
      <c r="AY167" s="225" t="s">
        <v>163</v>
      </c>
      <c r="BK167" s="227">
        <f>BK168+BK183</f>
        <v>0</v>
      </c>
    </row>
    <row r="168" s="12" customFormat="1" ht="20.88" customHeight="1">
      <c r="A168" s="12"/>
      <c r="B168" s="214"/>
      <c r="C168" s="215"/>
      <c r="D168" s="216" t="s">
        <v>79</v>
      </c>
      <c r="E168" s="228" t="s">
        <v>1407</v>
      </c>
      <c r="F168" s="228" t="s">
        <v>1408</v>
      </c>
      <c r="G168" s="215"/>
      <c r="H168" s="215"/>
      <c r="I168" s="218"/>
      <c r="J168" s="229">
        <f>BK168</f>
        <v>0</v>
      </c>
      <c r="K168" s="215"/>
      <c r="L168" s="220"/>
      <c r="M168" s="221"/>
      <c r="N168" s="222"/>
      <c r="O168" s="222"/>
      <c r="P168" s="223">
        <f>SUM(P169:P182)</f>
        <v>0</v>
      </c>
      <c r="Q168" s="222"/>
      <c r="R168" s="223">
        <f>SUM(R169:R182)</f>
        <v>0</v>
      </c>
      <c r="S168" s="222"/>
      <c r="T168" s="224">
        <f>SUM(T169:T182)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225" t="s">
        <v>88</v>
      </c>
      <c r="AT168" s="226" t="s">
        <v>79</v>
      </c>
      <c r="AU168" s="226" t="s">
        <v>88</v>
      </c>
      <c r="AY168" s="225" t="s">
        <v>163</v>
      </c>
      <c r="BK168" s="227">
        <f>SUM(BK169:BK182)</f>
        <v>0</v>
      </c>
    </row>
    <row r="169" s="2" customFormat="1" ht="16.5" customHeight="1">
      <c r="A169" s="41"/>
      <c r="B169" s="42"/>
      <c r="C169" s="276" t="s">
        <v>499</v>
      </c>
      <c r="D169" s="276" t="s">
        <v>195</v>
      </c>
      <c r="E169" s="277" t="s">
        <v>499</v>
      </c>
      <c r="F169" s="278" t="s">
        <v>1466</v>
      </c>
      <c r="G169" s="279" t="s">
        <v>285</v>
      </c>
      <c r="H169" s="280">
        <v>3</v>
      </c>
      <c r="I169" s="281"/>
      <c r="J169" s="282">
        <f>ROUND(I169*H169,2)</f>
        <v>0</v>
      </c>
      <c r="K169" s="278" t="s">
        <v>35</v>
      </c>
      <c r="L169" s="283"/>
      <c r="M169" s="284" t="s">
        <v>35</v>
      </c>
      <c r="N169" s="285" t="s">
        <v>51</v>
      </c>
      <c r="O169" s="87"/>
      <c r="P169" s="239">
        <f>O169*H169</f>
        <v>0</v>
      </c>
      <c r="Q169" s="239">
        <v>0</v>
      </c>
      <c r="R169" s="239">
        <f>Q169*H169</f>
        <v>0</v>
      </c>
      <c r="S169" s="239">
        <v>0</v>
      </c>
      <c r="T169" s="240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41" t="s">
        <v>363</v>
      </c>
      <c r="AT169" s="241" t="s">
        <v>195</v>
      </c>
      <c r="AU169" s="241" t="s">
        <v>94</v>
      </c>
      <c r="AY169" s="19" t="s">
        <v>163</v>
      </c>
      <c r="BE169" s="242">
        <f>IF(N169="základní",J169,0)</f>
        <v>0</v>
      </c>
      <c r="BF169" s="242">
        <f>IF(N169="snížená",J169,0)</f>
        <v>0</v>
      </c>
      <c r="BG169" s="242">
        <f>IF(N169="zákl. přenesená",J169,0)</f>
        <v>0</v>
      </c>
      <c r="BH169" s="242">
        <f>IF(N169="sníž. přenesená",J169,0)</f>
        <v>0</v>
      </c>
      <c r="BI169" s="242">
        <f>IF(N169="nulová",J169,0)</f>
        <v>0</v>
      </c>
      <c r="BJ169" s="19" t="s">
        <v>23</v>
      </c>
      <c r="BK169" s="242">
        <f>ROUND(I169*H169,2)</f>
        <v>0</v>
      </c>
      <c r="BL169" s="19" t="s">
        <v>275</v>
      </c>
      <c r="BM169" s="241" t="s">
        <v>797</v>
      </c>
    </row>
    <row r="170" s="2" customFormat="1" ht="16.5" customHeight="1">
      <c r="A170" s="41"/>
      <c r="B170" s="42"/>
      <c r="C170" s="276" t="s">
        <v>503</v>
      </c>
      <c r="D170" s="276" t="s">
        <v>195</v>
      </c>
      <c r="E170" s="277" t="s">
        <v>503</v>
      </c>
      <c r="F170" s="278" t="s">
        <v>1467</v>
      </c>
      <c r="G170" s="279" t="s">
        <v>285</v>
      </c>
      <c r="H170" s="280">
        <v>1</v>
      </c>
      <c r="I170" s="281"/>
      <c r="J170" s="282">
        <f>ROUND(I170*H170,2)</f>
        <v>0</v>
      </c>
      <c r="K170" s="278" t="s">
        <v>35</v>
      </c>
      <c r="L170" s="283"/>
      <c r="M170" s="284" t="s">
        <v>35</v>
      </c>
      <c r="N170" s="285" t="s">
        <v>51</v>
      </c>
      <c r="O170" s="87"/>
      <c r="P170" s="239">
        <f>O170*H170</f>
        <v>0</v>
      </c>
      <c r="Q170" s="239">
        <v>0</v>
      </c>
      <c r="R170" s="239">
        <f>Q170*H170</f>
        <v>0</v>
      </c>
      <c r="S170" s="239">
        <v>0</v>
      </c>
      <c r="T170" s="240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41" t="s">
        <v>363</v>
      </c>
      <c r="AT170" s="241" t="s">
        <v>195</v>
      </c>
      <c r="AU170" s="241" t="s">
        <v>94</v>
      </c>
      <c r="AY170" s="19" t="s">
        <v>163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23</v>
      </c>
      <c r="BK170" s="242">
        <f>ROUND(I170*H170,2)</f>
        <v>0</v>
      </c>
      <c r="BL170" s="19" t="s">
        <v>275</v>
      </c>
      <c r="BM170" s="241" t="s">
        <v>806</v>
      </c>
    </row>
    <row r="171" s="2" customFormat="1" ht="16.5" customHeight="1">
      <c r="A171" s="41"/>
      <c r="B171" s="42"/>
      <c r="C171" s="276" t="s">
        <v>510</v>
      </c>
      <c r="D171" s="276" t="s">
        <v>195</v>
      </c>
      <c r="E171" s="277" t="s">
        <v>510</v>
      </c>
      <c r="F171" s="278" t="s">
        <v>1468</v>
      </c>
      <c r="G171" s="279" t="s">
        <v>285</v>
      </c>
      <c r="H171" s="280">
        <v>3</v>
      </c>
      <c r="I171" s="281"/>
      <c r="J171" s="282">
        <f>ROUND(I171*H171,2)</f>
        <v>0</v>
      </c>
      <c r="K171" s="278" t="s">
        <v>35</v>
      </c>
      <c r="L171" s="283"/>
      <c r="M171" s="284" t="s">
        <v>35</v>
      </c>
      <c r="N171" s="285" t="s">
        <v>51</v>
      </c>
      <c r="O171" s="87"/>
      <c r="P171" s="239">
        <f>O171*H171</f>
        <v>0</v>
      </c>
      <c r="Q171" s="239">
        <v>0</v>
      </c>
      <c r="R171" s="239">
        <f>Q171*H171</f>
        <v>0</v>
      </c>
      <c r="S171" s="239">
        <v>0</v>
      </c>
      <c r="T171" s="240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41" t="s">
        <v>363</v>
      </c>
      <c r="AT171" s="241" t="s">
        <v>195</v>
      </c>
      <c r="AU171" s="241" t="s">
        <v>94</v>
      </c>
      <c r="AY171" s="19" t="s">
        <v>163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23</v>
      </c>
      <c r="BK171" s="242">
        <f>ROUND(I171*H171,2)</f>
        <v>0</v>
      </c>
      <c r="BL171" s="19" t="s">
        <v>275</v>
      </c>
      <c r="BM171" s="241" t="s">
        <v>815</v>
      </c>
    </row>
    <row r="172" s="2" customFormat="1" ht="16.5" customHeight="1">
      <c r="A172" s="41"/>
      <c r="B172" s="42"/>
      <c r="C172" s="276" t="s">
        <v>514</v>
      </c>
      <c r="D172" s="276" t="s">
        <v>195</v>
      </c>
      <c r="E172" s="277" t="s">
        <v>514</v>
      </c>
      <c r="F172" s="278" t="s">
        <v>1469</v>
      </c>
      <c r="G172" s="279" t="s">
        <v>285</v>
      </c>
      <c r="H172" s="280">
        <v>1</v>
      </c>
      <c r="I172" s="281"/>
      <c r="J172" s="282">
        <f>ROUND(I172*H172,2)</f>
        <v>0</v>
      </c>
      <c r="K172" s="278" t="s">
        <v>35</v>
      </c>
      <c r="L172" s="283"/>
      <c r="M172" s="284" t="s">
        <v>35</v>
      </c>
      <c r="N172" s="285" t="s">
        <v>51</v>
      </c>
      <c r="O172" s="87"/>
      <c r="P172" s="239">
        <f>O172*H172</f>
        <v>0</v>
      </c>
      <c r="Q172" s="239">
        <v>0</v>
      </c>
      <c r="R172" s="239">
        <f>Q172*H172</f>
        <v>0</v>
      </c>
      <c r="S172" s="239">
        <v>0</v>
      </c>
      <c r="T172" s="240">
        <f>S172*H172</f>
        <v>0</v>
      </c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R172" s="241" t="s">
        <v>363</v>
      </c>
      <c r="AT172" s="241" t="s">
        <v>195</v>
      </c>
      <c r="AU172" s="241" t="s">
        <v>94</v>
      </c>
      <c r="AY172" s="19" t="s">
        <v>163</v>
      </c>
      <c r="BE172" s="242">
        <f>IF(N172="základní",J172,0)</f>
        <v>0</v>
      </c>
      <c r="BF172" s="242">
        <f>IF(N172="snížená",J172,0)</f>
        <v>0</v>
      </c>
      <c r="BG172" s="242">
        <f>IF(N172="zákl. přenesená",J172,0)</f>
        <v>0</v>
      </c>
      <c r="BH172" s="242">
        <f>IF(N172="sníž. přenesená",J172,0)</f>
        <v>0</v>
      </c>
      <c r="BI172" s="242">
        <f>IF(N172="nulová",J172,0)</f>
        <v>0</v>
      </c>
      <c r="BJ172" s="19" t="s">
        <v>23</v>
      </c>
      <c r="BK172" s="242">
        <f>ROUND(I172*H172,2)</f>
        <v>0</v>
      </c>
      <c r="BL172" s="19" t="s">
        <v>275</v>
      </c>
      <c r="BM172" s="241" t="s">
        <v>823</v>
      </c>
    </row>
    <row r="173" s="2" customFormat="1" ht="24" customHeight="1">
      <c r="A173" s="41"/>
      <c r="B173" s="42"/>
      <c r="C173" s="276" t="s">
        <v>520</v>
      </c>
      <c r="D173" s="276" t="s">
        <v>195</v>
      </c>
      <c r="E173" s="277" t="s">
        <v>520</v>
      </c>
      <c r="F173" s="278" t="s">
        <v>1470</v>
      </c>
      <c r="G173" s="279" t="s">
        <v>285</v>
      </c>
      <c r="H173" s="280">
        <v>3</v>
      </c>
      <c r="I173" s="281"/>
      <c r="J173" s="282">
        <f>ROUND(I173*H173,2)</f>
        <v>0</v>
      </c>
      <c r="K173" s="278" t="s">
        <v>35</v>
      </c>
      <c r="L173" s="283"/>
      <c r="M173" s="284" t="s">
        <v>35</v>
      </c>
      <c r="N173" s="285" t="s">
        <v>51</v>
      </c>
      <c r="O173" s="87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41" t="s">
        <v>363</v>
      </c>
      <c r="AT173" s="241" t="s">
        <v>195</v>
      </c>
      <c r="AU173" s="241" t="s">
        <v>94</v>
      </c>
      <c r="AY173" s="19" t="s">
        <v>163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23</v>
      </c>
      <c r="BK173" s="242">
        <f>ROUND(I173*H173,2)</f>
        <v>0</v>
      </c>
      <c r="BL173" s="19" t="s">
        <v>275</v>
      </c>
      <c r="BM173" s="241" t="s">
        <v>833</v>
      </c>
    </row>
    <row r="174" s="2" customFormat="1" ht="16.5" customHeight="1">
      <c r="A174" s="41"/>
      <c r="B174" s="42"/>
      <c r="C174" s="276" t="s">
        <v>524</v>
      </c>
      <c r="D174" s="276" t="s">
        <v>195</v>
      </c>
      <c r="E174" s="277" t="s">
        <v>524</v>
      </c>
      <c r="F174" s="278" t="s">
        <v>1471</v>
      </c>
      <c r="G174" s="279" t="s">
        <v>285</v>
      </c>
      <c r="H174" s="280">
        <v>1</v>
      </c>
      <c r="I174" s="281"/>
      <c r="J174" s="282">
        <f>ROUND(I174*H174,2)</f>
        <v>0</v>
      </c>
      <c r="K174" s="278" t="s">
        <v>35</v>
      </c>
      <c r="L174" s="283"/>
      <c r="M174" s="284" t="s">
        <v>35</v>
      </c>
      <c r="N174" s="285" t="s">
        <v>51</v>
      </c>
      <c r="O174" s="87"/>
      <c r="P174" s="239">
        <f>O174*H174</f>
        <v>0</v>
      </c>
      <c r="Q174" s="239">
        <v>0</v>
      </c>
      <c r="R174" s="239">
        <f>Q174*H174</f>
        <v>0</v>
      </c>
      <c r="S174" s="239">
        <v>0</v>
      </c>
      <c r="T174" s="240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41" t="s">
        <v>363</v>
      </c>
      <c r="AT174" s="241" t="s">
        <v>195</v>
      </c>
      <c r="AU174" s="241" t="s">
        <v>94</v>
      </c>
      <c r="AY174" s="19" t="s">
        <v>163</v>
      </c>
      <c r="BE174" s="242">
        <f>IF(N174="základní",J174,0)</f>
        <v>0</v>
      </c>
      <c r="BF174" s="242">
        <f>IF(N174="snížená",J174,0)</f>
        <v>0</v>
      </c>
      <c r="BG174" s="242">
        <f>IF(N174="zákl. přenesená",J174,0)</f>
        <v>0</v>
      </c>
      <c r="BH174" s="242">
        <f>IF(N174="sníž. přenesená",J174,0)</f>
        <v>0</v>
      </c>
      <c r="BI174" s="242">
        <f>IF(N174="nulová",J174,0)</f>
        <v>0</v>
      </c>
      <c r="BJ174" s="19" t="s">
        <v>23</v>
      </c>
      <c r="BK174" s="242">
        <f>ROUND(I174*H174,2)</f>
        <v>0</v>
      </c>
      <c r="BL174" s="19" t="s">
        <v>275</v>
      </c>
      <c r="BM174" s="241" t="s">
        <v>841</v>
      </c>
    </row>
    <row r="175" s="2" customFormat="1" ht="16.5" customHeight="1">
      <c r="A175" s="41"/>
      <c r="B175" s="42"/>
      <c r="C175" s="276" t="s">
        <v>531</v>
      </c>
      <c r="D175" s="276" t="s">
        <v>195</v>
      </c>
      <c r="E175" s="277" t="s">
        <v>531</v>
      </c>
      <c r="F175" s="278" t="s">
        <v>1472</v>
      </c>
      <c r="G175" s="279" t="s">
        <v>285</v>
      </c>
      <c r="H175" s="280">
        <v>4</v>
      </c>
      <c r="I175" s="281"/>
      <c r="J175" s="282">
        <f>ROUND(I175*H175,2)</f>
        <v>0</v>
      </c>
      <c r="K175" s="278" t="s">
        <v>35</v>
      </c>
      <c r="L175" s="283"/>
      <c r="M175" s="284" t="s">
        <v>35</v>
      </c>
      <c r="N175" s="285" t="s">
        <v>51</v>
      </c>
      <c r="O175" s="87"/>
      <c r="P175" s="239">
        <f>O175*H175</f>
        <v>0</v>
      </c>
      <c r="Q175" s="239">
        <v>0</v>
      </c>
      <c r="R175" s="239">
        <f>Q175*H175</f>
        <v>0</v>
      </c>
      <c r="S175" s="239">
        <v>0</v>
      </c>
      <c r="T175" s="240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41" t="s">
        <v>363</v>
      </c>
      <c r="AT175" s="241" t="s">
        <v>195</v>
      </c>
      <c r="AU175" s="241" t="s">
        <v>94</v>
      </c>
      <c r="AY175" s="19" t="s">
        <v>163</v>
      </c>
      <c r="BE175" s="242">
        <f>IF(N175="základní",J175,0)</f>
        <v>0</v>
      </c>
      <c r="BF175" s="242">
        <f>IF(N175="snížená",J175,0)</f>
        <v>0</v>
      </c>
      <c r="BG175" s="242">
        <f>IF(N175="zákl. přenesená",J175,0)</f>
        <v>0</v>
      </c>
      <c r="BH175" s="242">
        <f>IF(N175="sníž. přenesená",J175,0)</f>
        <v>0</v>
      </c>
      <c r="BI175" s="242">
        <f>IF(N175="nulová",J175,0)</f>
        <v>0</v>
      </c>
      <c r="BJ175" s="19" t="s">
        <v>23</v>
      </c>
      <c r="BK175" s="242">
        <f>ROUND(I175*H175,2)</f>
        <v>0</v>
      </c>
      <c r="BL175" s="19" t="s">
        <v>275</v>
      </c>
      <c r="BM175" s="241" t="s">
        <v>852</v>
      </c>
    </row>
    <row r="176" s="2" customFormat="1" ht="16.5" customHeight="1">
      <c r="A176" s="41"/>
      <c r="B176" s="42"/>
      <c r="C176" s="276" t="s">
        <v>537</v>
      </c>
      <c r="D176" s="276" t="s">
        <v>195</v>
      </c>
      <c r="E176" s="277" t="s">
        <v>537</v>
      </c>
      <c r="F176" s="278" t="s">
        <v>1473</v>
      </c>
      <c r="G176" s="279" t="s">
        <v>285</v>
      </c>
      <c r="H176" s="280">
        <v>1</v>
      </c>
      <c r="I176" s="281"/>
      <c r="J176" s="282">
        <f>ROUND(I176*H176,2)</f>
        <v>0</v>
      </c>
      <c r="K176" s="278" t="s">
        <v>35</v>
      </c>
      <c r="L176" s="283"/>
      <c r="M176" s="284" t="s">
        <v>35</v>
      </c>
      <c r="N176" s="285" t="s">
        <v>51</v>
      </c>
      <c r="O176" s="87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41" t="s">
        <v>363</v>
      </c>
      <c r="AT176" s="241" t="s">
        <v>195</v>
      </c>
      <c r="AU176" s="241" t="s">
        <v>94</v>
      </c>
      <c r="AY176" s="19" t="s">
        <v>163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9" t="s">
        <v>23</v>
      </c>
      <c r="BK176" s="242">
        <f>ROUND(I176*H176,2)</f>
        <v>0</v>
      </c>
      <c r="BL176" s="19" t="s">
        <v>275</v>
      </c>
      <c r="BM176" s="241" t="s">
        <v>860</v>
      </c>
    </row>
    <row r="177" s="2" customFormat="1" ht="16.5" customHeight="1">
      <c r="A177" s="41"/>
      <c r="B177" s="42"/>
      <c r="C177" s="276" t="s">
        <v>543</v>
      </c>
      <c r="D177" s="276" t="s">
        <v>195</v>
      </c>
      <c r="E177" s="277" t="s">
        <v>543</v>
      </c>
      <c r="F177" s="278" t="s">
        <v>1474</v>
      </c>
      <c r="G177" s="279" t="s">
        <v>285</v>
      </c>
      <c r="H177" s="280">
        <v>1</v>
      </c>
      <c r="I177" s="281"/>
      <c r="J177" s="282">
        <f>ROUND(I177*H177,2)</f>
        <v>0</v>
      </c>
      <c r="K177" s="278" t="s">
        <v>35</v>
      </c>
      <c r="L177" s="283"/>
      <c r="M177" s="284" t="s">
        <v>35</v>
      </c>
      <c r="N177" s="285" t="s">
        <v>51</v>
      </c>
      <c r="O177" s="87"/>
      <c r="P177" s="239">
        <f>O177*H177</f>
        <v>0</v>
      </c>
      <c r="Q177" s="239">
        <v>0</v>
      </c>
      <c r="R177" s="239">
        <f>Q177*H177</f>
        <v>0</v>
      </c>
      <c r="S177" s="239">
        <v>0</v>
      </c>
      <c r="T177" s="240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41" t="s">
        <v>363</v>
      </c>
      <c r="AT177" s="241" t="s">
        <v>195</v>
      </c>
      <c r="AU177" s="241" t="s">
        <v>94</v>
      </c>
      <c r="AY177" s="19" t="s">
        <v>163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9" t="s">
        <v>23</v>
      </c>
      <c r="BK177" s="242">
        <f>ROUND(I177*H177,2)</f>
        <v>0</v>
      </c>
      <c r="BL177" s="19" t="s">
        <v>275</v>
      </c>
      <c r="BM177" s="241" t="s">
        <v>873</v>
      </c>
    </row>
    <row r="178" s="2" customFormat="1" ht="24" customHeight="1">
      <c r="A178" s="41"/>
      <c r="B178" s="42"/>
      <c r="C178" s="276" t="s">
        <v>549</v>
      </c>
      <c r="D178" s="276" t="s">
        <v>195</v>
      </c>
      <c r="E178" s="277" t="s">
        <v>549</v>
      </c>
      <c r="F178" s="278" t="s">
        <v>1475</v>
      </c>
      <c r="G178" s="279" t="s">
        <v>285</v>
      </c>
      <c r="H178" s="280">
        <v>1</v>
      </c>
      <c r="I178" s="281"/>
      <c r="J178" s="282">
        <f>ROUND(I178*H178,2)</f>
        <v>0</v>
      </c>
      <c r="K178" s="278" t="s">
        <v>35</v>
      </c>
      <c r="L178" s="283"/>
      <c r="M178" s="284" t="s">
        <v>35</v>
      </c>
      <c r="N178" s="285" t="s">
        <v>51</v>
      </c>
      <c r="O178" s="87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41" t="s">
        <v>363</v>
      </c>
      <c r="AT178" s="241" t="s">
        <v>195</v>
      </c>
      <c r="AU178" s="241" t="s">
        <v>94</v>
      </c>
      <c r="AY178" s="19" t="s">
        <v>163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9" t="s">
        <v>23</v>
      </c>
      <c r="BK178" s="242">
        <f>ROUND(I178*H178,2)</f>
        <v>0</v>
      </c>
      <c r="BL178" s="19" t="s">
        <v>275</v>
      </c>
      <c r="BM178" s="241" t="s">
        <v>883</v>
      </c>
    </row>
    <row r="179" s="2" customFormat="1" ht="16.5" customHeight="1">
      <c r="A179" s="41"/>
      <c r="B179" s="42"/>
      <c r="C179" s="276" t="s">
        <v>222</v>
      </c>
      <c r="D179" s="276" t="s">
        <v>195</v>
      </c>
      <c r="E179" s="277" t="s">
        <v>222</v>
      </c>
      <c r="F179" s="278" t="s">
        <v>1476</v>
      </c>
      <c r="G179" s="279" t="s">
        <v>285</v>
      </c>
      <c r="H179" s="280">
        <v>1</v>
      </c>
      <c r="I179" s="281"/>
      <c r="J179" s="282">
        <f>ROUND(I179*H179,2)</f>
        <v>0</v>
      </c>
      <c r="K179" s="278" t="s">
        <v>35</v>
      </c>
      <c r="L179" s="283"/>
      <c r="M179" s="284" t="s">
        <v>35</v>
      </c>
      <c r="N179" s="285" t="s">
        <v>51</v>
      </c>
      <c r="O179" s="87"/>
      <c r="P179" s="239">
        <f>O179*H179</f>
        <v>0</v>
      </c>
      <c r="Q179" s="239">
        <v>0</v>
      </c>
      <c r="R179" s="239">
        <f>Q179*H179</f>
        <v>0</v>
      </c>
      <c r="S179" s="239">
        <v>0</v>
      </c>
      <c r="T179" s="240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41" t="s">
        <v>363</v>
      </c>
      <c r="AT179" s="241" t="s">
        <v>195</v>
      </c>
      <c r="AU179" s="241" t="s">
        <v>94</v>
      </c>
      <c r="AY179" s="19" t="s">
        <v>163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23</v>
      </c>
      <c r="BK179" s="242">
        <f>ROUND(I179*H179,2)</f>
        <v>0</v>
      </c>
      <c r="BL179" s="19" t="s">
        <v>275</v>
      </c>
      <c r="BM179" s="241" t="s">
        <v>893</v>
      </c>
    </row>
    <row r="180" s="2" customFormat="1" ht="16.5" customHeight="1">
      <c r="A180" s="41"/>
      <c r="B180" s="42"/>
      <c r="C180" s="276" t="s">
        <v>560</v>
      </c>
      <c r="D180" s="276" t="s">
        <v>195</v>
      </c>
      <c r="E180" s="277" t="s">
        <v>560</v>
      </c>
      <c r="F180" s="278" t="s">
        <v>1477</v>
      </c>
      <c r="G180" s="279" t="s">
        <v>285</v>
      </c>
      <c r="H180" s="280">
        <v>2</v>
      </c>
      <c r="I180" s="281"/>
      <c r="J180" s="282">
        <f>ROUND(I180*H180,2)</f>
        <v>0</v>
      </c>
      <c r="K180" s="278" t="s">
        <v>35</v>
      </c>
      <c r="L180" s="283"/>
      <c r="M180" s="284" t="s">
        <v>35</v>
      </c>
      <c r="N180" s="285" t="s">
        <v>51</v>
      </c>
      <c r="O180" s="87"/>
      <c r="P180" s="239">
        <f>O180*H180</f>
        <v>0</v>
      </c>
      <c r="Q180" s="239">
        <v>0</v>
      </c>
      <c r="R180" s="239">
        <f>Q180*H180</f>
        <v>0</v>
      </c>
      <c r="S180" s="239">
        <v>0</v>
      </c>
      <c r="T180" s="240">
        <f>S180*H180</f>
        <v>0</v>
      </c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R180" s="241" t="s">
        <v>363</v>
      </c>
      <c r="AT180" s="241" t="s">
        <v>195</v>
      </c>
      <c r="AU180" s="241" t="s">
        <v>94</v>
      </c>
      <c r="AY180" s="19" t="s">
        <v>163</v>
      </c>
      <c r="BE180" s="242">
        <f>IF(N180="základní",J180,0)</f>
        <v>0</v>
      </c>
      <c r="BF180" s="242">
        <f>IF(N180="snížená",J180,0)</f>
        <v>0</v>
      </c>
      <c r="BG180" s="242">
        <f>IF(N180="zákl. přenesená",J180,0)</f>
        <v>0</v>
      </c>
      <c r="BH180" s="242">
        <f>IF(N180="sníž. přenesená",J180,0)</f>
        <v>0</v>
      </c>
      <c r="BI180" s="242">
        <f>IF(N180="nulová",J180,0)</f>
        <v>0</v>
      </c>
      <c r="BJ180" s="19" t="s">
        <v>23</v>
      </c>
      <c r="BK180" s="242">
        <f>ROUND(I180*H180,2)</f>
        <v>0</v>
      </c>
      <c r="BL180" s="19" t="s">
        <v>275</v>
      </c>
      <c r="BM180" s="241" t="s">
        <v>905</v>
      </c>
    </row>
    <row r="181" s="2" customFormat="1" ht="16.5" customHeight="1">
      <c r="A181" s="41"/>
      <c r="B181" s="42"/>
      <c r="C181" s="276" t="s">
        <v>565</v>
      </c>
      <c r="D181" s="276" t="s">
        <v>195</v>
      </c>
      <c r="E181" s="277" t="s">
        <v>565</v>
      </c>
      <c r="F181" s="278" t="s">
        <v>1478</v>
      </c>
      <c r="G181" s="279" t="s">
        <v>264</v>
      </c>
      <c r="H181" s="280">
        <v>40</v>
      </c>
      <c r="I181" s="281"/>
      <c r="J181" s="282">
        <f>ROUND(I181*H181,2)</f>
        <v>0</v>
      </c>
      <c r="K181" s="278" t="s">
        <v>35</v>
      </c>
      <c r="L181" s="283"/>
      <c r="M181" s="284" t="s">
        <v>35</v>
      </c>
      <c r="N181" s="285" t="s">
        <v>51</v>
      </c>
      <c r="O181" s="87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41" t="s">
        <v>363</v>
      </c>
      <c r="AT181" s="241" t="s">
        <v>195</v>
      </c>
      <c r="AU181" s="241" t="s">
        <v>94</v>
      </c>
      <c r="AY181" s="19" t="s">
        <v>163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23</v>
      </c>
      <c r="BK181" s="242">
        <f>ROUND(I181*H181,2)</f>
        <v>0</v>
      </c>
      <c r="BL181" s="19" t="s">
        <v>275</v>
      </c>
      <c r="BM181" s="241" t="s">
        <v>916</v>
      </c>
    </row>
    <row r="182" s="2" customFormat="1" ht="16.5" customHeight="1">
      <c r="A182" s="41"/>
      <c r="B182" s="42"/>
      <c r="C182" s="276" t="s">
        <v>573</v>
      </c>
      <c r="D182" s="276" t="s">
        <v>195</v>
      </c>
      <c r="E182" s="277" t="s">
        <v>573</v>
      </c>
      <c r="F182" s="278" t="s">
        <v>1479</v>
      </c>
      <c r="G182" s="279" t="s">
        <v>285</v>
      </c>
      <c r="H182" s="280">
        <v>1</v>
      </c>
      <c r="I182" s="281"/>
      <c r="J182" s="282">
        <f>ROUND(I182*H182,2)</f>
        <v>0</v>
      </c>
      <c r="K182" s="278" t="s">
        <v>35</v>
      </c>
      <c r="L182" s="283"/>
      <c r="M182" s="284" t="s">
        <v>35</v>
      </c>
      <c r="N182" s="285" t="s">
        <v>51</v>
      </c>
      <c r="O182" s="87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41" t="s">
        <v>363</v>
      </c>
      <c r="AT182" s="241" t="s">
        <v>195</v>
      </c>
      <c r="AU182" s="241" t="s">
        <v>94</v>
      </c>
      <c r="AY182" s="19" t="s">
        <v>163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23</v>
      </c>
      <c r="BK182" s="242">
        <f>ROUND(I182*H182,2)</f>
        <v>0</v>
      </c>
      <c r="BL182" s="19" t="s">
        <v>275</v>
      </c>
      <c r="BM182" s="241" t="s">
        <v>937</v>
      </c>
    </row>
    <row r="183" s="12" customFormat="1" ht="20.88" customHeight="1">
      <c r="A183" s="12"/>
      <c r="B183" s="214"/>
      <c r="C183" s="215"/>
      <c r="D183" s="216" t="s">
        <v>79</v>
      </c>
      <c r="E183" s="228" t="s">
        <v>1480</v>
      </c>
      <c r="F183" s="228" t="s">
        <v>1481</v>
      </c>
      <c r="G183" s="215"/>
      <c r="H183" s="215"/>
      <c r="I183" s="218"/>
      <c r="J183" s="229">
        <f>BK183</f>
        <v>0</v>
      </c>
      <c r="K183" s="215"/>
      <c r="L183" s="220"/>
      <c r="M183" s="221"/>
      <c r="N183" s="222"/>
      <c r="O183" s="222"/>
      <c r="P183" s="223">
        <f>SUM(P184:P189)</f>
        <v>0</v>
      </c>
      <c r="Q183" s="222"/>
      <c r="R183" s="223">
        <f>SUM(R184:R189)</f>
        <v>0</v>
      </c>
      <c r="S183" s="222"/>
      <c r="T183" s="224">
        <f>SUM(T184:T189)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5" t="s">
        <v>88</v>
      </c>
      <c r="AT183" s="226" t="s">
        <v>79</v>
      </c>
      <c r="AU183" s="226" t="s">
        <v>88</v>
      </c>
      <c r="AY183" s="225" t="s">
        <v>163</v>
      </c>
      <c r="BK183" s="227">
        <f>SUM(BK184:BK189)</f>
        <v>0</v>
      </c>
    </row>
    <row r="184" s="2" customFormat="1" ht="16.5" customHeight="1">
      <c r="A184" s="41"/>
      <c r="B184" s="42"/>
      <c r="C184" s="230" t="s">
        <v>581</v>
      </c>
      <c r="D184" s="230" t="s">
        <v>166</v>
      </c>
      <c r="E184" s="231" t="s">
        <v>581</v>
      </c>
      <c r="F184" s="232" t="s">
        <v>1482</v>
      </c>
      <c r="G184" s="233" t="s">
        <v>285</v>
      </c>
      <c r="H184" s="234">
        <v>1</v>
      </c>
      <c r="I184" s="235"/>
      <c r="J184" s="236">
        <f>ROUND(I184*H184,2)</f>
        <v>0</v>
      </c>
      <c r="K184" s="232" t="s">
        <v>35</v>
      </c>
      <c r="L184" s="47"/>
      <c r="M184" s="237" t="s">
        <v>35</v>
      </c>
      <c r="N184" s="238" t="s">
        <v>51</v>
      </c>
      <c r="O184" s="87"/>
      <c r="P184" s="239">
        <f>O184*H184</f>
        <v>0</v>
      </c>
      <c r="Q184" s="239">
        <v>0</v>
      </c>
      <c r="R184" s="239">
        <f>Q184*H184</f>
        <v>0</v>
      </c>
      <c r="S184" s="239">
        <v>0</v>
      </c>
      <c r="T184" s="240">
        <f>S184*H184</f>
        <v>0</v>
      </c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R184" s="241" t="s">
        <v>275</v>
      </c>
      <c r="AT184" s="241" t="s">
        <v>166</v>
      </c>
      <c r="AU184" s="241" t="s">
        <v>94</v>
      </c>
      <c r="AY184" s="19" t="s">
        <v>163</v>
      </c>
      <c r="BE184" s="242">
        <f>IF(N184="základní",J184,0)</f>
        <v>0</v>
      </c>
      <c r="BF184" s="242">
        <f>IF(N184="snížená",J184,0)</f>
        <v>0</v>
      </c>
      <c r="BG184" s="242">
        <f>IF(N184="zákl. přenesená",J184,0)</f>
        <v>0</v>
      </c>
      <c r="BH184" s="242">
        <f>IF(N184="sníž. přenesená",J184,0)</f>
        <v>0</v>
      </c>
      <c r="BI184" s="242">
        <f>IF(N184="nulová",J184,0)</f>
        <v>0</v>
      </c>
      <c r="BJ184" s="19" t="s">
        <v>23</v>
      </c>
      <c r="BK184" s="242">
        <f>ROUND(I184*H184,2)</f>
        <v>0</v>
      </c>
      <c r="BL184" s="19" t="s">
        <v>275</v>
      </c>
      <c r="BM184" s="241" t="s">
        <v>948</v>
      </c>
    </row>
    <row r="185" s="2" customFormat="1" ht="16.5" customHeight="1">
      <c r="A185" s="41"/>
      <c r="B185" s="42"/>
      <c r="C185" s="230" t="s">
        <v>589</v>
      </c>
      <c r="D185" s="230" t="s">
        <v>166</v>
      </c>
      <c r="E185" s="231" t="s">
        <v>589</v>
      </c>
      <c r="F185" s="232" t="s">
        <v>1483</v>
      </c>
      <c r="G185" s="233" t="s">
        <v>1484</v>
      </c>
      <c r="H185" s="234">
        <v>1</v>
      </c>
      <c r="I185" s="235"/>
      <c r="J185" s="236">
        <f>ROUND(I185*H185,2)</f>
        <v>0</v>
      </c>
      <c r="K185" s="232" t="s">
        <v>35</v>
      </c>
      <c r="L185" s="47"/>
      <c r="M185" s="237" t="s">
        <v>35</v>
      </c>
      <c r="N185" s="238" t="s">
        <v>51</v>
      </c>
      <c r="O185" s="87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41" t="s">
        <v>275</v>
      </c>
      <c r="AT185" s="241" t="s">
        <v>166</v>
      </c>
      <c r="AU185" s="241" t="s">
        <v>94</v>
      </c>
      <c r="AY185" s="19" t="s">
        <v>163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23</v>
      </c>
      <c r="BK185" s="242">
        <f>ROUND(I185*H185,2)</f>
        <v>0</v>
      </c>
      <c r="BL185" s="19" t="s">
        <v>275</v>
      </c>
      <c r="BM185" s="241" t="s">
        <v>959</v>
      </c>
    </row>
    <row r="186" s="2" customFormat="1" ht="16.5" customHeight="1">
      <c r="A186" s="41"/>
      <c r="B186" s="42"/>
      <c r="C186" s="230" t="s">
        <v>596</v>
      </c>
      <c r="D186" s="230" t="s">
        <v>166</v>
      </c>
      <c r="E186" s="231" t="s">
        <v>596</v>
      </c>
      <c r="F186" s="232" t="s">
        <v>1485</v>
      </c>
      <c r="G186" s="233" t="s">
        <v>285</v>
      </c>
      <c r="H186" s="234">
        <v>3</v>
      </c>
      <c r="I186" s="235"/>
      <c r="J186" s="236">
        <f>ROUND(I186*H186,2)</f>
        <v>0</v>
      </c>
      <c r="K186" s="232" t="s">
        <v>35</v>
      </c>
      <c r="L186" s="47"/>
      <c r="M186" s="237" t="s">
        <v>35</v>
      </c>
      <c r="N186" s="238" t="s">
        <v>51</v>
      </c>
      <c r="O186" s="87"/>
      <c r="P186" s="239">
        <f>O186*H186</f>
        <v>0</v>
      </c>
      <c r="Q186" s="239">
        <v>0</v>
      </c>
      <c r="R186" s="239">
        <f>Q186*H186</f>
        <v>0</v>
      </c>
      <c r="S186" s="239">
        <v>0</v>
      </c>
      <c r="T186" s="240">
        <f>S186*H186</f>
        <v>0</v>
      </c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R186" s="241" t="s">
        <v>275</v>
      </c>
      <c r="AT186" s="241" t="s">
        <v>166</v>
      </c>
      <c r="AU186" s="241" t="s">
        <v>94</v>
      </c>
      <c r="AY186" s="19" t="s">
        <v>163</v>
      </c>
      <c r="BE186" s="242">
        <f>IF(N186="základní",J186,0)</f>
        <v>0</v>
      </c>
      <c r="BF186" s="242">
        <f>IF(N186="snížená",J186,0)</f>
        <v>0</v>
      </c>
      <c r="BG186" s="242">
        <f>IF(N186="zákl. přenesená",J186,0)</f>
        <v>0</v>
      </c>
      <c r="BH186" s="242">
        <f>IF(N186="sníž. přenesená",J186,0)</f>
        <v>0</v>
      </c>
      <c r="BI186" s="242">
        <f>IF(N186="nulová",J186,0)</f>
        <v>0</v>
      </c>
      <c r="BJ186" s="19" t="s">
        <v>23</v>
      </c>
      <c r="BK186" s="242">
        <f>ROUND(I186*H186,2)</f>
        <v>0</v>
      </c>
      <c r="BL186" s="19" t="s">
        <v>275</v>
      </c>
      <c r="BM186" s="241" t="s">
        <v>971</v>
      </c>
    </row>
    <row r="187" s="2" customFormat="1" ht="16.5" customHeight="1">
      <c r="A187" s="41"/>
      <c r="B187" s="42"/>
      <c r="C187" s="230" t="s">
        <v>601</v>
      </c>
      <c r="D187" s="230" t="s">
        <v>166</v>
      </c>
      <c r="E187" s="231" t="s">
        <v>601</v>
      </c>
      <c r="F187" s="232" t="s">
        <v>1486</v>
      </c>
      <c r="G187" s="233" t="s">
        <v>264</v>
      </c>
      <c r="H187" s="234">
        <v>40</v>
      </c>
      <c r="I187" s="235"/>
      <c r="J187" s="236">
        <f>ROUND(I187*H187,2)</f>
        <v>0</v>
      </c>
      <c r="K187" s="232" t="s">
        <v>35</v>
      </c>
      <c r="L187" s="47"/>
      <c r="M187" s="237" t="s">
        <v>35</v>
      </c>
      <c r="N187" s="238" t="s">
        <v>51</v>
      </c>
      <c r="O187" s="87"/>
      <c r="P187" s="239">
        <f>O187*H187</f>
        <v>0</v>
      </c>
      <c r="Q187" s="239">
        <v>0</v>
      </c>
      <c r="R187" s="239">
        <f>Q187*H187</f>
        <v>0</v>
      </c>
      <c r="S187" s="239">
        <v>0</v>
      </c>
      <c r="T187" s="240">
        <f>S187*H187</f>
        <v>0</v>
      </c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R187" s="241" t="s">
        <v>275</v>
      </c>
      <c r="AT187" s="241" t="s">
        <v>166</v>
      </c>
      <c r="AU187" s="241" t="s">
        <v>94</v>
      </c>
      <c r="AY187" s="19" t="s">
        <v>163</v>
      </c>
      <c r="BE187" s="242">
        <f>IF(N187="základní",J187,0)</f>
        <v>0</v>
      </c>
      <c r="BF187" s="242">
        <f>IF(N187="snížená",J187,0)</f>
        <v>0</v>
      </c>
      <c r="BG187" s="242">
        <f>IF(N187="zákl. přenesená",J187,0)</f>
        <v>0</v>
      </c>
      <c r="BH187" s="242">
        <f>IF(N187="sníž. přenesená",J187,0)</f>
        <v>0</v>
      </c>
      <c r="BI187" s="242">
        <f>IF(N187="nulová",J187,0)</f>
        <v>0</v>
      </c>
      <c r="BJ187" s="19" t="s">
        <v>23</v>
      </c>
      <c r="BK187" s="242">
        <f>ROUND(I187*H187,2)</f>
        <v>0</v>
      </c>
      <c r="BL187" s="19" t="s">
        <v>275</v>
      </c>
      <c r="BM187" s="241" t="s">
        <v>979</v>
      </c>
    </row>
    <row r="188" s="2" customFormat="1" ht="16.5" customHeight="1">
      <c r="A188" s="41"/>
      <c r="B188" s="42"/>
      <c r="C188" s="230" t="s">
        <v>605</v>
      </c>
      <c r="D188" s="230" t="s">
        <v>166</v>
      </c>
      <c r="E188" s="231" t="s">
        <v>605</v>
      </c>
      <c r="F188" s="232" t="s">
        <v>1487</v>
      </c>
      <c r="G188" s="233" t="s">
        <v>285</v>
      </c>
      <c r="H188" s="234">
        <v>1</v>
      </c>
      <c r="I188" s="235"/>
      <c r="J188" s="236">
        <f>ROUND(I188*H188,2)</f>
        <v>0</v>
      </c>
      <c r="K188" s="232" t="s">
        <v>35</v>
      </c>
      <c r="L188" s="47"/>
      <c r="M188" s="237" t="s">
        <v>35</v>
      </c>
      <c r="N188" s="238" t="s">
        <v>51</v>
      </c>
      <c r="O188" s="87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41" t="s">
        <v>275</v>
      </c>
      <c r="AT188" s="241" t="s">
        <v>166</v>
      </c>
      <c r="AU188" s="241" t="s">
        <v>94</v>
      </c>
      <c r="AY188" s="19" t="s">
        <v>163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23</v>
      </c>
      <c r="BK188" s="242">
        <f>ROUND(I188*H188,2)</f>
        <v>0</v>
      </c>
      <c r="BL188" s="19" t="s">
        <v>275</v>
      </c>
      <c r="BM188" s="241" t="s">
        <v>988</v>
      </c>
    </row>
    <row r="189" s="2" customFormat="1" ht="16.5" customHeight="1">
      <c r="A189" s="41"/>
      <c r="B189" s="42"/>
      <c r="C189" s="230" t="s">
        <v>614</v>
      </c>
      <c r="D189" s="230" t="s">
        <v>166</v>
      </c>
      <c r="E189" s="231" t="s">
        <v>614</v>
      </c>
      <c r="F189" s="232" t="s">
        <v>1488</v>
      </c>
      <c r="G189" s="233" t="s">
        <v>285</v>
      </c>
      <c r="H189" s="234">
        <v>1</v>
      </c>
      <c r="I189" s="235"/>
      <c r="J189" s="236">
        <f>ROUND(I189*H189,2)</f>
        <v>0</v>
      </c>
      <c r="K189" s="232" t="s">
        <v>35</v>
      </c>
      <c r="L189" s="47"/>
      <c r="M189" s="237" t="s">
        <v>35</v>
      </c>
      <c r="N189" s="238" t="s">
        <v>51</v>
      </c>
      <c r="O189" s="87"/>
      <c r="P189" s="239">
        <f>O189*H189</f>
        <v>0</v>
      </c>
      <c r="Q189" s="239">
        <v>0</v>
      </c>
      <c r="R189" s="239">
        <f>Q189*H189</f>
        <v>0</v>
      </c>
      <c r="S189" s="239">
        <v>0</v>
      </c>
      <c r="T189" s="240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41" t="s">
        <v>275</v>
      </c>
      <c r="AT189" s="241" t="s">
        <v>166</v>
      </c>
      <c r="AU189" s="241" t="s">
        <v>94</v>
      </c>
      <c r="AY189" s="19" t="s">
        <v>163</v>
      </c>
      <c r="BE189" s="242">
        <f>IF(N189="základní",J189,0)</f>
        <v>0</v>
      </c>
      <c r="BF189" s="242">
        <f>IF(N189="snížená",J189,0)</f>
        <v>0</v>
      </c>
      <c r="BG189" s="242">
        <f>IF(N189="zákl. přenesená",J189,0)</f>
        <v>0</v>
      </c>
      <c r="BH189" s="242">
        <f>IF(N189="sníž. přenesená",J189,0)</f>
        <v>0</v>
      </c>
      <c r="BI189" s="242">
        <f>IF(N189="nulová",J189,0)</f>
        <v>0</v>
      </c>
      <c r="BJ189" s="19" t="s">
        <v>23</v>
      </c>
      <c r="BK189" s="242">
        <f>ROUND(I189*H189,2)</f>
        <v>0</v>
      </c>
      <c r="BL189" s="19" t="s">
        <v>275</v>
      </c>
      <c r="BM189" s="241" t="s">
        <v>1003</v>
      </c>
    </row>
    <row r="190" s="12" customFormat="1" ht="22.8" customHeight="1">
      <c r="A190" s="12"/>
      <c r="B190" s="214"/>
      <c r="C190" s="215"/>
      <c r="D190" s="216" t="s">
        <v>79</v>
      </c>
      <c r="E190" s="228" t="s">
        <v>1489</v>
      </c>
      <c r="F190" s="228" t="s">
        <v>1490</v>
      </c>
      <c r="G190" s="215"/>
      <c r="H190" s="215"/>
      <c r="I190" s="218"/>
      <c r="J190" s="229">
        <f>BK190</f>
        <v>0</v>
      </c>
      <c r="K190" s="215"/>
      <c r="L190" s="220"/>
      <c r="M190" s="221"/>
      <c r="N190" s="222"/>
      <c r="O190" s="222"/>
      <c r="P190" s="223">
        <f>P191+P201</f>
        <v>0</v>
      </c>
      <c r="Q190" s="222"/>
      <c r="R190" s="223">
        <f>R191+R201</f>
        <v>0</v>
      </c>
      <c r="S190" s="222"/>
      <c r="T190" s="224">
        <f>T191+T201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5" t="s">
        <v>88</v>
      </c>
      <c r="AT190" s="226" t="s">
        <v>79</v>
      </c>
      <c r="AU190" s="226" t="s">
        <v>23</v>
      </c>
      <c r="AY190" s="225" t="s">
        <v>163</v>
      </c>
      <c r="BK190" s="227">
        <f>BK191+BK201</f>
        <v>0</v>
      </c>
    </row>
    <row r="191" s="12" customFormat="1" ht="20.88" customHeight="1">
      <c r="A191" s="12"/>
      <c r="B191" s="214"/>
      <c r="C191" s="215"/>
      <c r="D191" s="216" t="s">
        <v>79</v>
      </c>
      <c r="E191" s="228" t="s">
        <v>1407</v>
      </c>
      <c r="F191" s="228" t="s">
        <v>1408</v>
      </c>
      <c r="G191" s="215"/>
      <c r="H191" s="215"/>
      <c r="I191" s="218"/>
      <c r="J191" s="229">
        <f>BK191</f>
        <v>0</v>
      </c>
      <c r="K191" s="215"/>
      <c r="L191" s="220"/>
      <c r="M191" s="221"/>
      <c r="N191" s="222"/>
      <c r="O191" s="222"/>
      <c r="P191" s="223">
        <f>SUM(P192:P200)</f>
        <v>0</v>
      </c>
      <c r="Q191" s="222"/>
      <c r="R191" s="223">
        <f>SUM(R192:R200)</f>
        <v>0</v>
      </c>
      <c r="S191" s="222"/>
      <c r="T191" s="224">
        <f>SUM(T192:T200)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25" t="s">
        <v>88</v>
      </c>
      <c r="AT191" s="226" t="s">
        <v>79</v>
      </c>
      <c r="AU191" s="226" t="s">
        <v>88</v>
      </c>
      <c r="AY191" s="225" t="s">
        <v>163</v>
      </c>
      <c r="BK191" s="227">
        <f>SUM(BK192:BK200)</f>
        <v>0</v>
      </c>
    </row>
    <row r="192" s="2" customFormat="1" ht="36" customHeight="1">
      <c r="A192" s="41"/>
      <c r="B192" s="42"/>
      <c r="C192" s="276" t="s">
        <v>620</v>
      </c>
      <c r="D192" s="276" t="s">
        <v>195</v>
      </c>
      <c r="E192" s="277" t="s">
        <v>620</v>
      </c>
      <c r="F192" s="278" t="s">
        <v>1491</v>
      </c>
      <c r="G192" s="279" t="s">
        <v>285</v>
      </c>
      <c r="H192" s="280">
        <v>1</v>
      </c>
      <c r="I192" s="281"/>
      <c r="J192" s="282">
        <f>ROUND(I192*H192,2)</f>
        <v>0</v>
      </c>
      <c r="K192" s="278" t="s">
        <v>35</v>
      </c>
      <c r="L192" s="283"/>
      <c r="M192" s="284" t="s">
        <v>35</v>
      </c>
      <c r="N192" s="285" t="s">
        <v>51</v>
      </c>
      <c r="O192" s="87"/>
      <c r="P192" s="239">
        <f>O192*H192</f>
        <v>0</v>
      </c>
      <c r="Q192" s="239">
        <v>0</v>
      </c>
      <c r="R192" s="239">
        <f>Q192*H192</f>
        <v>0</v>
      </c>
      <c r="S192" s="239">
        <v>0</v>
      </c>
      <c r="T192" s="240">
        <f>S192*H192</f>
        <v>0</v>
      </c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R192" s="241" t="s">
        <v>363</v>
      </c>
      <c r="AT192" s="241" t="s">
        <v>195</v>
      </c>
      <c r="AU192" s="241" t="s">
        <v>94</v>
      </c>
      <c r="AY192" s="19" t="s">
        <v>163</v>
      </c>
      <c r="BE192" s="242">
        <f>IF(N192="základní",J192,0)</f>
        <v>0</v>
      </c>
      <c r="BF192" s="242">
        <f>IF(N192="snížená",J192,0)</f>
        <v>0</v>
      </c>
      <c r="BG192" s="242">
        <f>IF(N192="zákl. přenesená",J192,0)</f>
        <v>0</v>
      </c>
      <c r="BH192" s="242">
        <f>IF(N192="sníž. přenesená",J192,0)</f>
        <v>0</v>
      </c>
      <c r="BI192" s="242">
        <f>IF(N192="nulová",J192,0)</f>
        <v>0</v>
      </c>
      <c r="BJ192" s="19" t="s">
        <v>23</v>
      </c>
      <c r="BK192" s="242">
        <f>ROUND(I192*H192,2)</f>
        <v>0</v>
      </c>
      <c r="BL192" s="19" t="s">
        <v>275</v>
      </c>
      <c r="BM192" s="241" t="s">
        <v>1013</v>
      </c>
    </row>
    <row r="193" s="2" customFormat="1" ht="16.5" customHeight="1">
      <c r="A193" s="41"/>
      <c r="B193" s="42"/>
      <c r="C193" s="276" t="s">
        <v>424</v>
      </c>
      <c r="D193" s="276" t="s">
        <v>195</v>
      </c>
      <c r="E193" s="277" t="s">
        <v>424</v>
      </c>
      <c r="F193" s="278" t="s">
        <v>1492</v>
      </c>
      <c r="G193" s="279" t="s">
        <v>264</v>
      </c>
      <c r="H193" s="280">
        <v>40</v>
      </c>
      <c r="I193" s="281"/>
      <c r="J193" s="282">
        <f>ROUND(I193*H193,2)</f>
        <v>0</v>
      </c>
      <c r="K193" s="278" t="s">
        <v>35</v>
      </c>
      <c r="L193" s="283"/>
      <c r="M193" s="284" t="s">
        <v>35</v>
      </c>
      <c r="N193" s="285" t="s">
        <v>51</v>
      </c>
      <c r="O193" s="87"/>
      <c r="P193" s="239">
        <f>O193*H193</f>
        <v>0</v>
      </c>
      <c r="Q193" s="239">
        <v>0</v>
      </c>
      <c r="R193" s="239">
        <f>Q193*H193</f>
        <v>0</v>
      </c>
      <c r="S193" s="239">
        <v>0</v>
      </c>
      <c r="T193" s="240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41" t="s">
        <v>363</v>
      </c>
      <c r="AT193" s="241" t="s">
        <v>195</v>
      </c>
      <c r="AU193" s="241" t="s">
        <v>94</v>
      </c>
      <c r="AY193" s="19" t="s">
        <v>163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23</v>
      </c>
      <c r="BK193" s="242">
        <f>ROUND(I193*H193,2)</f>
        <v>0</v>
      </c>
      <c r="BL193" s="19" t="s">
        <v>275</v>
      </c>
      <c r="BM193" s="241" t="s">
        <v>1023</v>
      </c>
    </row>
    <row r="194" s="2" customFormat="1" ht="16.5" customHeight="1">
      <c r="A194" s="41"/>
      <c r="B194" s="42"/>
      <c r="C194" s="276" t="s">
        <v>634</v>
      </c>
      <c r="D194" s="276" t="s">
        <v>195</v>
      </c>
      <c r="E194" s="277" t="s">
        <v>634</v>
      </c>
      <c r="F194" s="278" t="s">
        <v>1429</v>
      </c>
      <c r="G194" s="279" t="s">
        <v>264</v>
      </c>
      <c r="H194" s="280">
        <v>25</v>
      </c>
      <c r="I194" s="281"/>
      <c r="J194" s="282">
        <f>ROUND(I194*H194,2)</f>
        <v>0</v>
      </c>
      <c r="K194" s="278" t="s">
        <v>35</v>
      </c>
      <c r="L194" s="283"/>
      <c r="M194" s="284" t="s">
        <v>35</v>
      </c>
      <c r="N194" s="285" t="s">
        <v>51</v>
      </c>
      <c r="O194" s="87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41" t="s">
        <v>363</v>
      </c>
      <c r="AT194" s="241" t="s">
        <v>195</v>
      </c>
      <c r="AU194" s="241" t="s">
        <v>94</v>
      </c>
      <c r="AY194" s="19" t="s">
        <v>163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23</v>
      </c>
      <c r="BK194" s="242">
        <f>ROUND(I194*H194,2)</f>
        <v>0</v>
      </c>
      <c r="BL194" s="19" t="s">
        <v>275</v>
      </c>
      <c r="BM194" s="241" t="s">
        <v>1048</v>
      </c>
    </row>
    <row r="195" s="2" customFormat="1" ht="16.5" customHeight="1">
      <c r="A195" s="41"/>
      <c r="B195" s="42"/>
      <c r="C195" s="276" t="s">
        <v>638</v>
      </c>
      <c r="D195" s="276" t="s">
        <v>195</v>
      </c>
      <c r="E195" s="277" t="s">
        <v>638</v>
      </c>
      <c r="F195" s="278" t="s">
        <v>1493</v>
      </c>
      <c r="G195" s="279" t="s">
        <v>264</v>
      </c>
      <c r="H195" s="280">
        <v>15</v>
      </c>
      <c r="I195" s="281"/>
      <c r="J195" s="282">
        <f>ROUND(I195*H195,2)</f>
        <v>0</v>
      </c>
      <c r="K195" s="278" t="s">
        <v>35</v>
      </c>
      <c r="L195" s="283"/>
      <c r="M195" s="284" t="s">
        <v>35</v>
      </c>
      <c r="N195" s="285" t="s">
        <v>51</v>
      </c>
      <c r="O195" s="87"/>
      <c r="P195" s="239">
        <f>O195*H195</f>
        <v>0</v>
      </c>
      <c r="Q195" s="239">
        <v>0</v>
      </c>
      <c r="R195" s="239">
        <f>Q195*H195</f>
        <v>0</v>
      </c>
      <c r="S195" s="239">
        <v>0</v>
      </c>
      <c r="T195" s="240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41" t="s">
        <v>363</v>
      </c>
      <c r="AT195" s="241" t="s">
        <v>195</v>
      </c>
      <c r="AU195" s="241" t="s">
        <v>94</v>
      </c>
      <c r="AY195" s="19" t="s">
        <v>163</v>
      </c>
      <c r="BE195" s="242">
        <f>IF(N195="základní",J195,0)</f>
        <v>0</v>
      </c>
      <c r="BF195" s="242">
        <f>IF(N195="snížená",J195,0)</f>
        <v>0</v>
      </c>
      <c r="BG195" s="242">
        <f>IF(N195="zákl. přenesená",J195,0)</f>
        <v>0</v>
      </c>
      <c r="BH195" s="242">
        <f>IF(N195="sníž. přenesená",J195,0)</f>
        <v>0</v>
      </c>
      <c r="BI195" s="242">
        <f>IF(N195="nulová",J195,0)</f>
        <v>0</v>
      </c>
      <c r="BJ195" s="19" t="s">
        <v>23</v>
      </c>
      <c r="BK195" s="242">
        <f>ROUND(I195*H195,2)</f>
        <v>0</v>
      </c>
      <c r="BL195" s="19" t="s">
        <v>275</v>
      </c>
      <c r="BM195" s="241" t="s">
        <v>1057</v>
      </c>
    </row>
    <row r="196" s="2" customFormat="1" ht="16.5" customHeight="1">
      <c r="A196" s="41"/>
      <c r="B196" s="42"/>
      <c r="C196" s="276" t="s">
        <v>643</v>
      </c>
      <c r="D196" s="276" t="s">
        <v>195</v>
      </c>
      <c r="E196" s="277" t="s">
        <v>643</v>
      </c>
      <c r="F196" s="278" t="s">
        <v>1431</v>
      </c>
      <c r="G196" s="279" t="s">
        <v>264</v>
      </c>
      <c r="H196" s="280">
        <v>10</v>
      </c>
      <c r="I196" s="281"/>
      <c r="J196" s="282">
        <f>ROUND(I196*H196,2)</f>
        <v>0</v>
      </c>
      <c r="K196" s="278" t="s">
        <v>35</v>
      </c>
      <c r="L196" s="283"/>
      <c r="M196" s="284" t="s">
        <v>35</v>
      </c>
      <c r="N196" s="285" t="s">
        <v>51</v>
      </c>
      <c r="O196" s="87"/>
      <c r="P196" s="239">
        <f>O196*H196</f>
        <v>0</v>
      </c>
      <c r="Q196" s="239">
        <v>0</v>
      </c>
      <c r="R196" s="239">
        <f>Q196*H196</f>
        <v>0</v>
      </c>
      <c r="S196" s="239">
        <v>0</v>
      </c>
      <c r="T196" s="240">
        <f>S196*H196</f>
        <v>0</v>
      </c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R196" s="241" t="s">
        <v>363</v>
      </c>
      <c r="AT196" s="241" t="s">
        <v>195</v>
      </c>
      <c r="AU196" s="241" t="s">
        <v>94</v>
      </c>
      <c r="AY196" s="19" t="s">
        <v>163</v>
      </c>
      <c r="BE196" s="242">
        <f>IF(N196="základní",J196,0)</f>
        <v>0</v>
      </c>
      <c r="BF196" s="242">
        <f>IF(N196="snížená",J196,0)</f>
        <v>0</v>
      </c>
      <c r="BG196" s="242">
        <f>IF(N196="zákl. přenesená",J196,0)</f>
        <v>0</v>
      </c>
      <c r="BH196" s="242">
        <f>IF(N196="sníž. přenesená",J196,0)</f>
        <v>0</v>
      </c>
      <c r="BI196" s="242">
        <f>IF(N196="nulová",J196,0)</f>
        <v>0</v>
      </c>
      <c r="BJ196" s="19" t="s">
        <v>23</v>
      </c>
      <c r="BK196" s="242">
        <f>ROUND(I196*H196,2)</f>
        <v>0</v>
      </c>
      <c r="BL196" s="19" t="s">
        <v>275</v>
      </c>
      <c r="BM196" s="241" t="s">
        <v>1074</v>
      </c>
    </row>
    <row r="197" s="2" customFormat="1" ht="16.5" customHeight="1">
      <c r="A197" s="41"/>
      <c r="B197" s="42"/>
      <c r="C197" s="276" t="s">
        <v>647</v>
      </c>
      <c r="D197" s="276" t="s">
        <v>195</v>
      </c>
      <c r="E197" s="277" t="s">
        <v>647</v>
      </c>
      <c r="F197" s="278" t="s">
        <v>1426</v>
      </c>
      <c r="G197" s="279" t="s">
        <v>285</v>
      </c>
      <c r="H197" s="280">
        <v>6</v>
      </c>
      <c r="I197" s="281"/>
      <c r="J197" s="282">
        <f>ROUND(I197*H197,2)</f>
        <v>0</v>
      </c>
      <c r="K197" s="278" t="s">
        <v>35</v>
      </c>
      <c r="L197" s="283"/>
      <c r="M197" s="284" t="s">
        <v>35</v>
      </c>
      <c r="N197" s="285" t="s">
        <v>51</v>
      </c>
      <c r="O197" s="87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41" t="s">
        <v>363</v>
      </c>
      <c r="AT197" s="241" t="s">
        <v>195</v>
      </c>
      <c r="AU197" s="241" t="s">
        <v>94</v>
      </c>
      <c r="AY197" s="19" t="s">
        <v>163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23</v>
      </c>
      <c r="BK197" s="242">
        <f>ROUND(I197*H197,2)</f>
        <v>0</v>
      </c>
      <c r="BL197" s="19" t="s">
        <v>275</v>
      </c>
      <c r="BM197" s="241" t="s">
        <v>1084</v>
      </c>
    </row>
    <row r="198" s="2" customFormat="1" ht="16.5" customHeight="1">
      <c r="A198" s="41"/>
      <c r="B198" s="42"/>
      <c r="C198" s="276" t="s">
        <v>657</v>
      </c>
      <c r="D198" s="276" t="s">
        <v>195</v>
      </c>
      <c r="E198" s="277" t="s">
        <v>657</v>
      </c>
      <c r="F198" s="278" t="s">
        <v>1434</v>
      </c>
      <c r="G198" s="279" t="s">
        <v>285</v>
      </c>
      <c r="H198" s="280">
        <v>1</v>
      </c>
      <c r="I198" s="281"/>
      <c r="J198" s="282">
        <f>ROUND(I198*H198,2)</f>
        <v>0</v>
      </c>
      <c r="K198" s="278" t="s">
        <v>35</v>
      </c>
      <c r="L198" s="283"/>
      <c r="M198" s="284" t="s">
        <v>35</v>
      </c>
      <c r="N198" s="285" t="s">
        <v>51</v>
      </c>
      <c r="O198" s="87"/>
      <c r="P198" s="239">
        <f>O198*H198</f>
        <v>0</v>
      </c>
      <c r="Q198" s="239">
        <v>0</v>
      </c>
      <c r="R198" s="239">
        <f>Q198*H198</f>
        <v>0</v>
      </c>
      <c r="S198" s="239">
        <v>0</v>
      </c>
      <c r="T198" s="240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41" t="s">
        <v>363</v>
      </c>
      <c r="AT198" s="241" t="s">
        <v>195</v>
      </c>
      <c r="AU198" s="241" t="s">
        <v>94</v>
      </c>
      <c r="AY198" s="19" t="s">
        <v>163</v>
      </c>
      <c r="BE198" s="242">
        <f>IF(N198="základní",J198,0)</f>
        <v>0</v>
      </c>
      <c r="BF198" s="242">
        <f>IF(N198="snížená",J198,0)</f>
        <v>0</v>
      </c>
      <c r="BG198" s="242">
        <f>IF(N198="zákl. přenesená",J198,0)</f>
        <v>0</v>
      </c>
      <c r="BH198" s="242">
        <f>IF(N198="sníž. přenesená",J198,0)</f>
        <v>0</v>
      </c>
      <c r="BI198" s="242">
        <f>IF(N198="nulová",J198,0)</f>
        <v>0</v>
      </c>
      <c r="BJ198" s="19" t="s">
        <v>23</v>
      </c>
      <c r="BK198" s="242">
        <f>ROUND(I198*H198,2)</f>
        <v>0</v>
      </c>
      <c r="BL198" s="19" t="s">
        <v>275</v>
      </c>
      <c r="BM198" s="241" t="s">
        <v>1102</v>
      </c>
    </row>
    <row r="199" s="2" customFormat="1" ht="16.5" customHeight="1">
      <c r="A199" s="41"/>
      <c r="B199" s="42"/>
      <c r="C199" s="276" t="s">
        <v>663</v>
      </c>
      <c r="D199" s="276" t="s">
        <v>195</v>
      </c>
      <c r="E199" s="277" t="s">
        <v>663</v>
      </c>
      <c r="F199" s="278" t="s">
        <v>1435</v>
      </c>
      <c r="G199" s="279" t="s">
        <v>285</v>
      </c>
      <c r="H199" s="280">
        <v>1</v>
      </c>
      <c r="I199" s="281"/>
      <c r="J199" s="282">
        <f>ROUND(I199*H199,2)</f>
        <v>0</v>
      </c>
      <c r="K199" s="278" t="s">
        <v>35</v>
      </c>
      <c r="L199" s="283"/>
      <c r="M199" s="284" t="s">
        <v>35</v>
      </c>
      <c r="N199" s="285" t="s">
        <v>51</v>
      </c>
      <c r="O199" s="87"/>
      <c r="P199" s="239">
        <f>O199*H199</f>
        <v>0</v>
      </c>
      <c r="Q199" s="239">
        <v>0</v>
      </c>
      <c r="R199" s="239">
        <f>Q199*H199</f>
        <v>0</v>
      </c>
      <c r="S199" s="239">
        <v>0</v>
      </c>
      <c r="T199" s="240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41" t="s">
        <v>363</v>
      </c>
      <c r="AT199" s="241" t="s">
        <v>195</v>
      </c>
      <c r="AU199" s="241" t="s">
        <v>94</v>
      </c>
      <c r="AY199" s="19" t="s">
        <v>163</v>
      </c>
      <c r="BE199" s="242">
        <f>IF(N199="základní",J199,0)</f>
        <v>0</v>
      </c>
      <c r="BF199" s="242">
        <f>IF(N199="snížená",J199,0)</f>
        <v>0</v>
      </c>
      <c r="BG199" s="242">
        <f>IF(N199="zákl. přenesená",J199,0)</f>
        <v>0</v>
      </c>
      <c r="BH199" s="242">
        <f>IF(N199="sníž. přenesená",J199,0)</f>
        <v>0</v>
      </c>
      <c r="BI199" s="242">
        <f>IF(N199="nulová",J199,0)</f>
        <v>0</v>
      </c>
      <c r="BJ199" s="19" t="s">
        <v>23</v>
      </c>
      <c r="BK199" s="242">
        <f>ROUND(I199*H199,2)</f>
        <v>0</v>
      </c>
      <c r="BL199" s="19" t="s">
        <v>275</v>
      </c>
      <c r="BM199" s="241" t="s">
        <v>1114</v>
      </c>
    </row>
    <row r="200" s="2" customFormat="1" ht="16.5" customHeight="1">
      <c r="A200" s="41"/>
      <c r="B200" s="42"/>
      <c r="C200" s="276" t="s">
        <v>668</v>
      </c>
      <c r="D200" s="276" t="s">
        <v>195</v>
      </c>
      <c r="E200" s="277" t="s">
        <v>668</v>
      </c>
      <c r="F200" s="278" t="s">
        <v>1479</v>
      </c>
      <c r="G200" s="279" t="s">
        <v>285</v>
      </c>
      <c r="H200" s="280">
        <v>1</v>
      </c>
      <c r="I200" s="281"/>
      <c r="J200" s="282">
        <f>ROUND(I200*H200,2)</f>
        <v>0</v>
      </c>
      <c r="K200" s="278" t="s">
        <v>35</v>
      </c>
      <c r="L200" s="283"/>
      <c r="M200" s="284" t="s">
        <v>35</v>
      </c>
      <c r="N200" s="285" t="s">
        <v>51</v>
      </c>
      <c r="O200" s="87"/>
      <c r="P200" s="239">
        <f>O200*H200</f>
        <v>0</v>
      </c>
      <c r="Q200" s="239">
        <v>0</v>
      </c>
      <c r="R200" s="239">
        <f>Q200*H200</f>
        <v>0</v>
      </c>
      <c r="S200" s="239">
        <v>0</v>
      </c>
      <c r="T200" s="240">
        <f>S200*H200</f>
        <v>0</v>
      </c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R200" s="241" t="s">
        <v>363</v>
      </c>
      <c r="AT200" s="241" t="s">
        <v>195</v>
      </c>
      <c r="AU200" s="241" t="s">
        <v>94</v>
      </c>
      <c r="AY200" s="19" t="s">
        <v>163</v>
      </c>
      <c r="BE200" s="242">
        <f>IF(N200="základní",J200,0)</f>
        <v>0</v>
      </c>
      <c r="BF200" s="242">
        <f>IF(N200="snížená",J200,0)</f>
        <v>0</v>
      </c>
      <c r="BG200" s="242">
        <f>IF(N200="zákl. přenesená",J200,0)</f>
        <v>0</v>
      </c>
      <c r="BH200" s="242">
        <f>IF(N200="sníž. přenesená",J200,0)</f>
        <v>0</v>
      </c>
      <c r="BI200" s="242">
        <f>IF(N200="nulová",J200,0)</f>
        <v>0</v>
      </c>
      <c r="BJ200" s="19" t="s">
        <v>23</v>
      </c>
      <c r="BK200" s="242">
        <f>ROUND(I200*H200,2)</f>
        <v>0</v>
      </c>
      <c r="BL200" s="19" t="s">
        <v>275</v>
      </c>
      <c r="BM200" s="241" t="s">
        <v>1127</v>
      </c>
    </row>
    <row r="201" s="12" customFormat="1" ht="20.88" customHeight="1">
      <c r="A201" s="12"/>
      <c r="B201" s="214"/>
      <c r="C201" s="215"/>
      <c r="D201" s="216" t="s">
        <v>79</v>
      </c>
      <c r="E201" s="228" t="s">
        <v>1494</v>
      </c>
      <c r="F201" s="228" t="s">
        <v>1495</v>
      </c>
      <c r="G201" s="215"/>
      <c r="H201" s="215"/>
      <c r="I201" s="218"/>
      <c r="J201" s="229">
        <f>BK201</f>
        <v>0</v>
      </c>
      <c r="K201" s="215"/>
      <c r="L201" s="220"/>
      <c r="M201" s="221"/>
      <c r="N201" s="222"/>
      <c r="O201" s="222"/>
      <c r="P201" s="223">
        <f>SUM(P202:P209)</f>
        <v>0</v>
      </c>
      <c r="Q201" s="222"/>
      <c r="R201" s="223">
        <f>SUM(R202:R209)</f>
        <v>0</v>
      </c>
      <c r="S201" s="222"/>
      <c r="T201" s="224">
        <f>SUM(T202:T209)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25" t="s">
        <v>88</v>
      </c>
      <c r="AT201" s="226" t="s">
        <v>79</v>
      </c>
      <c r="AU201" s="226" t="s">
        <v>88</v>
      </c>
      <c r="AY201" s="225" t="s">
        <v>163</v>
      </c>
      <c r="BK201" s="227">
        <f>SUM(BK202:BK209)</f>
        <v>0</v>
      </c>
    </row>
    <row r="202" s="2" customFormat="1" ht="16.5" customHeight="1">
      <c r="A202" s="41"/>
      <c r="B202" s="42"/>
      <c r="C202" s="230" t="s">
        <v>672</v>
      </c>
      <c r="D202" s="230" t="s">
        <v>166</v>
      </c>
      <c r="E202" s="231" t="s">
        <v>672</v>
      </c>
      <c r="F202" s="232" t="s">
        <v>1496</v>
      </c>
      <c r="G202" s="233" t="s">
        <v>285</v>
      </c>
      <c r="H202" s="234">
        <v>7</v>
      </c>
      <c r="I202" s="235"/>
      <c r="J202" s="236">
        <f>ROUND(I202*H202,2)</f>
        <v>0</v>
      </c>
      <c r="K202" s="232" t="s">
        <v>35</v>
      </c>
      <c r="L202" s="47"/>
      <c r="M202" s="237" t="s">
        <v>35</v>
      </c>
      <c r="N202" s="238" t="s">
        <v>51</v>
      </c>
      <c r="O202" s="87"/>
      <c r="P202" s="239">
        <f>O202*H202</f>
        <v>0</v>
      </c>
      <c r="Q202" s="239">
        <v>0</v>
      </c>
      <c r="R202" s="239">
        <f>Q202*H202</f>
        <v>0</v>
      </c>
      <c r="S202" s="239">
        <v>0</v>
      </c>
      <c r="T202" s="240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41" t="s">
        <v>275</v>
      </c>
      <c r="AT202" s="241" t="s">
        <v>166</v>
      </c>
      <c r="AU202" s="241" t="s">
        <v>94</v>
      </c>
      <c r="AY202" s="19" t="s">
        <v>163</v>
      </c>
      <c r="BE202" s="242">
        <f>IF(N202="základní",J202,0)</f>
        <v>0</v>
      </c>
      <c r="BF202" s="242">
        <f>IF(N202="snížená",J202,0)</f>
        <v>0</v>
      </c>
      <c r="BG202" s="242">
        <f>IF(N202="zákl. přenesená",J202,0)</f>
        <v>0</v>
      </c>
      <c r="BH202" s="242">
        <f>IF(N202="sníž. přenesená",J202,0)</f>
        <v>0</v>
      </c>
      <c r="BI202" s="242">
        <f>IF(N202="nulová",J202,0)</f>
        <v>0</v>
      </c>
      <c r="BJ202" s="19" t="s">
        <v>23</v>
      </c>
      <c r="BK202" s="242">
        <f>ROUND(I202*H202,2)</f>
        <v>0</v>
      </c>
      <c r="BL202" s="19" t="s">
        <v>275</v>
      </c>
      <c r="BM202" s="241" t="s">
        <v>1138</v>
      </c>
    </row>
    <row r="203" s="2" customFormat="1" ht="16.5" customHeight="1">
      <c r="A203" s="41"/>
      <c r="B203" s="42"/>
      <c r="C203" s="230" t="s">
        <v>677</v>
      </c>
      <c r="D203" s="230" t="s">
        <v>166</v>
      </c>
      <c r="E203" s="231" t="s">
        <v>677</v>
      </c>
      <c r="F203" s="232" t="s">
        <v>1497</v>
      </c>
      <c r="G203" s="233" t="s">
        <v>264</v>
      </c>
      <c r="H203" s="234">
        <v>40</v>
      </c>
      <c r="I203" s="235"/>
      <c r="J203" s="236">
        <f>ROUND(I203*H203,2)</f>
        <v>0</v>
      </c>
      <c r="K203" s="232" t="s">
        <v>35</v>
      </c>
      <c r="L203" s="47"/>
      <c r="M203" s="237" t="s">
        <v>35</v>
      </c>
      <c r="N203" s="238" t="s">
        <v>51</v>
      </c>
      <c r="O203" s="87"/>
      <c r="P203" s="239">
        <f>O203*H203</f>
        <v>0</v>
      </c>
      <c r="Q203" s="239">
        <v>0</v>
      </c>
      <c r="R203" s="239">
        <f>Q203*H203</f>
        <v>0</v>
      </c>
      <c r="S203" s="239">
        <v>0</v>
      </c>
      <c r="T203" s="240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41" t="s">
        <v>275</v>
      </c>
      <c r="AT203" s="241" t="s">
        <v>166</v>
      </c>
      <c r="AU203" s="241" t="s">
        <v>94</v>
      </c>
      <c r="AY203" s="19" t="s">
        <v>163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23</v>
      </c>
      <c r="BK203" s="242">
        <f>ROUND(I203*H203,2)</f>
        <v>0</v>
      </c>
      <c r="BL203" s="19" t="s">
        <v>275</v>
      </c>
      <c r="BM203" s="241" t="s">
        <v>1498</v>
      </c>
    </row>
    <row r="204" s="2" customFormat="1" ht="16.5" customHeight="1">
      <c r="A204" s="41"/>
      <c r="B204" s="42"/>
      <c r="C204" s="230" t="s">
        <v>681</v>
      </c>
      <c r="D204" s="230" t="s">
        <v>166</v>
      </c>
      <c r="E204" s="231" t="s">
        <v>681</v>
      </c>
      <c r="F204" s="232" t="s">
        <v>1448</v>
      </c>
      <c r="G204" s="233" t="s">
        <v>264</v>
      </c>
      <c r="H204" s="234">
        <v>25</v>
      </c>
      <c r="I204" s="235"/>
      <c r="J204" s="236">
        <f>ROUND(I204*H204,2)</f>
        <v>0</v>
      </c>
      <c r="K204" s="232" t="s">
        <v>35</v>
      </c>
      <c r="L204" s="47"/>
      <c r="M204" s="237" t="s">
        <v>35</v>
      </c>
      <c r="N204" s="238" t="s">
        <v>51</v>
      </c>
      <c r="O204" s="87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41" t="s">
        <v>275</v>
      </c>
      <c r="AT204" s="241" t="s">
        <v>166</v>
      </c>
      <c r="AU204" s="241" t="s">
        <v>94</v>
      </c>
      <c r="AY204" s="19" t="s">
        <v>163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23</v>
      </c>
      <c r="BK204" s="242">
        <f>ROUND(I204*H204,2)</f>
        <v>0</v>
      </c>
      <c r="BL204" s="19" t="s">
        <v>275</v>
      </c>
      <c r="BM204" s="241" t="s">
        <v>1499</v>
      </c>
    </row>
    <row r="205" s="2" customFormat="1" ht="16.5" customHeight="1">
      <c r="A205" s="41"/>
      <c r="B205" s="42"/>
      <c r="C205" s="230" t="s">
        <v>685</v>
      </c>
      <c r="D205" s="230" t="s">
        <v>166</v>
      </c>
      <c r="E205" s="231" t="s">
        <v>685</v>
      </c>
      <c r="F205" s="232" t="s">
        <v>1450</v>
      </c>
      <c r="G205" s="233" t="s">
        <v>264</v>
      </c>
      <c r="H205" s="234">
        <v>25</v>
      </c>
      <c r="I205" s="235"/>
      <c r="J205" s="236">
        <f>ROUND(I205*H205,2)</f>
        <v>0</v>
      </c>
      <c r="K205" s="232" t="s">
        <v>35</v>
      </c>
      <c r="L205" s="47"/>
      <c r="M205" s="237" t="s">
        <v>35</v>
      </c>
      <c r="N205" s="238" t="s">
        <v>51</v>
      </c>
      <c r="O205" s="87"/>
      <c r="P205" s="239">
        <f>O205*H205</f>
        <v>0</v>
      </c>
      <c r="Q205" s="239">
        <v>0</v>
      </c>
      <c r="R205" s="239">
        <f>Q205*H205</f>
        <v>0</v>
      </c>
      <c r="S205" s="239">
        <v>0</v>
      </c>
      <c r="T205" s="240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41" t="s">
        <v>275</v>
      </c>
      <c r="AT205" s="241" t="s">
        <v>166</v>
      </c>
      <c r="AU205" s="241" t="s">
        <v>94</v>
      </c>
      <c r="AY205" s="19" t="s">
        <v>163</v>
      </c>
      <c r="BE205" s="242">
        <f>IF(N205="základní",J205,0)</f>
        <v>0</v>
      </c>
      <c r="BF205" s="242">
        <f>IF(N205="snížená",J205,0)</f>
        <v>0</v>
      </c>
      <c r="BG205" s="242">
        <f>IF(N205="zákl. přenesená",J205,0)</f>
        <v>0</v>
      </c>
      <c r="BH205" s="242">
        <f>IF(N205="sníž. přenesená",J205,0)</f>
        <v>0</v>
      </c>
      <c r="BI205" s="242">
        <f>IF(N205="nulová",J205,0)</f>
        <v>0</v>
      </c>
      <c r="BJ205" s="19" t="s">
        <v>23</v>
      </c>
      <c r="BK205" s="242">
        <f>ROUND(I205*H205,2)</f>
        <v>0</v>
      </c>
      <c r="BL205" s="19" t="s">
        <v>275</v>
      </c>
      <c r="BM205" s="241" t="s">
        <v>1500</v>
      </c>
    </row>
    <row r="206" s="2" customFormat="1" ht="16.5" customHeight="1">
      <c r="A206" s="41"/>
      <c r="B206" s="42"/>
      <c r="C206" s="230" t="s">
        <v>690</v>
      </c>
      <c r="D206" s="230" t="s">
        <v>166</v>
      </c>
      <c r="E206" s="231" t="s">
        <v>690</v>
      </c>
      <c r="F206" s="232" t="s">
        <v>1451</v>
      </c>
      <c r="G206" s="233" t="s">
        <v>285</v>
      </c>
      <c r="H206" s="234">
        <v>6</v>
      </c>
      <c r="I206" s="235"/>
      <c r="J206" s="236">
        <f>ROUND(I206*H206,2)</f>
        <v>0</v>
      </c>
      <c r="K206" s="232" t="s">
        <v>35</v>
      </c>
      <c r="L206" s="47"/>
      <c r="M206" s="237" t="s">
        <v>35</v>
      </c>
      <c r="N206" s="238" t="s">
        <v>51</v>
      </c>
      <c r="O206" s="87"/>
      <c r="P206" s="239">
        <f>O206*H206</f>
        <v>0</v>
      </c>
      <c r="Q206" s="239">
        <v>0</v>
      </c>
      <c r="R206" s="239">
        <f>Q206*H206</f>
        <v>0</v>
      </c>
      <c r="S206" s="239">
        <v>0</v>
      </c>
      <c r="T206" s="240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41" t="s">
        <v>275</v>
      </c>
      <c r="AT206" s="241" t="s">
        <v>166</v>
      </c>
      <c r="AU206" s="241" t="s">
        <v>94</v>
      </c>
      <c r="AY206" s="19" t="s">
        <v>163</v>
      </c>
      <c r="BE206" s="242">
        <f>IF(N206="základní",J206,0)</f>
        <v>0</v>
      </c>
      <c r="BF206" s="242">
        <f>IF(N206="snížená",J206,0)</f>
        <v>0</v>
      </c>
      <c r="BG206" s="242">
        <f>IF(N206="zákl. přenesená",J206,0)</f>
        <v>0</v>
      </c>
      <c r="BH206" s="242">
        <f>IF(N206="sníž. přenesená",J206,0)</f>
        <v>0</v>
      </c>
      <c r="BI206" s="242">
        <f>IF(N206="nulová",J206,0)</f>
        <v>0</v>
      </c>
      <c r="BJ206" s="19" t="s">
        <v>23</v>
      </c>
      <c r="BK206" s="242">
        <f>ROUND(I206*H206,2)</f>
        <v>0</v>
      </c>
      <c r="BL206" s="19" t="s">
        <v>275</v>
      </c>
      <c r="BM206" s="241" t="s">
        <v>1501</v>
      </c>
    </row>
    <row r="207" s="2" customFormat="1" ht="24" customHeight="1">
      <c r="A207" s="41"/>
      <c r="B207" s="42"/>
      <c r="C207" s="230" t="s">
        <v>694</v>
      </c>
      <c r="D207" s="230" t="s">
        <v>166</v>
      </c>
      <c r="E207" s="231" t="s">
        <v>694</v>
      </c>
      <c r="F207" s="232" t="s">
        <v>1454</v>
      </c>
      <c r="G207" s="233" t="s">
        <v>285</v>
      </c>
      <c r="H207" s="234">
        <v>2</v>
      </c>
      <c r="I207" s="235"/>
      <c r="J207" s="236">
        <f>ROUND(I207*H207,2)</f>
        <v>0</v>
      </c>
      <c r="K207" s="232" t="s">
        <v>35</v>
      </c>
      <c r="L207" s="47"/>
      <c r="M207" s="237" t="s">
        <v>35</v>
      </c>
      <c r="N207" s="238" t="s">
        <v>51</v>
      </c>
      <c r="O207" s="87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41" t="s">
        <v>275</v>
      </c>
      <c r="AT207" s="241" t="s">
        <v>166</v>
      </c>
      <c r="AU207" s="241" t="s">
        <v>94</v>
      </c>
      <c r="AY207" s="19" t="s">
        <v>163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23</v>
      </c>
      <c r="BK207" s="242">
        <f>ROUND(I207*H207,2)</f>
        <v>0</v>
      </c>
      <c r="BL207" s="19" t="s">
        <v>275</v>
      </c>
      <c r="BM207" s="241" t="s">
        <v>1502</v>
      </c>
    </row>
    <row r="208" s="2" customFormat="1" ht="24" customHeight="1">
      <c r="A208" s="41"/>
      <c r="B208" s="42"/>
      <c r="C208" s="230" t="s">
        <v>698</v>
      </c>
      <c r="D208" s="230" t="s">
        <v>166</v>
      </c>
      <c r="E208" s="231" t="s">
        <v>698</v>
      </c>
      <c r="F208" s="232" t="s">
        <v>1455</v>
      </c>
      <c r="G208" s="233" t="s">
        <v>285</v>
      </c>
      <c r="H208" s="234">
        <v>1</v>
      </c>
      <c r="I208" s="235"/>
      <c r="J208" s="236">
        <f>ROUND(I208*H208,2)</f>
        <v>0</v>
      </c>
      <c r="K208" s="232" t="s">
        <v>35</v>
      </c>
      <c r="L208" s="47"/>
      <c r="M208" s="237" t="s">
        <v>35</v>
      </c>
      <c r="N208" s="238" t="s">
        <v>51</v>
      </c>
      <c r="O208" s="87"/>
      <c r="P208" s="239">
        <f>O208*H208</f>
        <v>0</v>
      </c>
      <c r="Q208" s="239">
        <v>0</v>
      </c>
      <c r="R208" s="239">
        <f>Q208*H208</f>
        <v>0</v>
      </c>
      <c r="S208" s="239">
        <v>0</v>
      </c>
      <c r="T208" s="240">
        <f>S208*H208</f>
        <v>0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41" t="s">
        <v>275</v>
      </c>
      <c r="AT208" s="241" t="s">
        <v>166</v>
      </c>
      <c r="AU208" s="241" t="s">
        <v>94</v>
      </c>
      <c r="AY208" s="19" t="s">
        <v>163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23</v>
      </c>
      <c r="BK208" s="242">
        <f>ROUND(I208*H208,2)</f>
        <v>0</v>
      </c>
      <c r="BL208" s="19" t="s">
        <v>275</v>
      </c>
      <c r="BM208" s="241" t="s">
        <v>1503</v>
      </c>
    </row>
    <row r="209" s="2" customFormat="1" ht="16.5" customHeight="1">
      <c r="A209" s="41"/>
      <c r="B209" s="42"/>
      <c r="C209" s="230" t="s">
        <v>702</v>
      </c>
      <c r="D209" s="230" t="s">
        <v>166</v>
      </c>
      <c r="E209" s="231" t="s">
        <v>702</v>
      </c>
      <c r="F209" s="232" t="s">
        <v>1456</v>
      </c>
      <c r="G209" s="233" t="s">
        <v>285</v>
      </c>
      <c r="H209" s="234">
        <v>1</v>
      </c>
      <c r="I209" s="235"/>
      <c r="J209" s="236">
        <f>ROUND(I209*H209,2)</f>
        <v>0</v>
      </c>
      <c r="K209" s="232" t="s">
        <v>35</v>
      </c>
      <c r="L209" s="47"/>
      <c r="M209" s="237" t="s">
        <v>35</v>
      </c>
      <c r="N209" s="238" t="s">
        <v>51</v>
      </c>
      <c r="O209" s="87"/>
      <c r="P209" s="239">
        <f>O209*H209</f>
        <v>0</v>
      </c>
      <c r="Q209" s="239">
        <v>0</v>
      </c>
      <c r="R209" s="239">
        <f>Q209*H209</f>
        <v>0</v>
      </c>
      <c r="S209" s="239">
        <v>0</v>
      </c>
      <c r="T209" s="240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41" t="s">
        <v>275</v>
      </c>
      <c r="AT209" s="241" t="s">
        <v>166</v>
      </c>
      <c r="AU209" s="241" t="s">
        <v>94</v>
      </c>
      <c r="AY209" s="19" t="s">
        <v>163</v>
      </c>
      <c r="BE209" s="242">
        <f>IF(N209="základní",J209,0)</f>
        <v>0</v>
      </c>
      <c r="BF209" s="242">
        <f>IF(N209="snížená",J209,0)</f>
        <v>0</v>
      </c>
      <c r="BG209" s="242">
        <f>IF(N209="zákl. přenesená",J209,0)</f>
        <v>0</v>
      </c>
      <c r="BH209" s="242">
        <f>IF(N209="sníž. přenesená",J209,0)</f>
        <v>0</v>
      </c>
      <c r="BI209" s="242">
        <f>IF(N209="nulová",J209,0)</f>
        <v>0</v>
      </c>
      <c r="BJ209" s="19" t="s">
        <v>23</v>
      </c>
      <c r="BK209" s="242">
        <f>ROUND(I209*H209,2)</f>
        <v>0</v>
      </c>
      <c r="BL209" s="19" t="s">
        <v>275</v>
      </c>
      <c r="BM209" s="241" t="s">
        <v>1504</v>
      </c>
    </row>
    <row r="210" s="12" customFormat="1" ht="22.8" customHeight="1">
      <c r="A210" s="12"/>
      <c r="B210" s="214"/>
      <c r="C210" s="215"/>
      <c r="D210" s="216" t="s">
        <v>79</v>
      </c>
      <c r="E210" s="228" t="s">
        <v>1505</v>
      </c>
      <c r="F210" s="228" t="s">
        <v>1506</v>
      </c>
      <c r="G210" s="215"/>
      <c r="H210" s="215"/>
      <c r="I210" s="218"/>
      <c r="J210" s="229">
        <f>BK210</f>
        <v>0</v>
      </c>
      <c r="K210" s="215"/>
      <c r="L210" s="220"/>
      <c r="M210" s="221"/>
      <c r="N210" s="222"/>
      <c r="O210" s="222"/>
      <c r="P210" s="223">
        <f>P211+P233</f>
        <v>0</v>
      </c>
      <c r="Q210" s="222"/>
      <c r="R210" s="223">
        <f>R211+R233</f>
        <v>0</v>
      </c>
      <c r="S210" s="222"/>
      <c r="T210" s="224">
        <f>T211+T233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25" t="s">
        <v>88</v>
      </c>
      <c r="AT210" s="226" t="s">
        <v>79</v>
      </c>
      <c r="AU210" s="226" t="s">
        <v>23</v>
      </c>
      <c r="AY210" s="225" t="s">
        <v>163</v>
      </c>
      <c r="BK210" s="227">
        <f>BK211+BK233</f>
        <v>0</v>
      </c>
    </row>
    <row r="211" s="12" customFormat="1" ht="20.88" customHeight="1">
      <c r="A211" s="12"/>
      <c r="B211" s="214"/>
      <c r="C211" s="215"/>
      <c r="D211" s="216" t="s">
        <v>79</v>
      </c>
      <c r="E211" s="228" t="s">
        <v>1407</v>
      </c>
      <c r="F211" s="228" t="s">
        <v>1408</v>
      </c>
      <c r="G211" s="215"/>
      <c r="H211" s="215"/>
      <c r="I211" s="218"/>
      <c r="J211" s="229">
        <f>BK211</f>
        <v>0</v>
      </c>
      <c r="K211" s="215"/>
      <c r="L211" s="220"/>
      <c r="M211" s="221"/>
      <c r="N211" s="222"/>
      <c r="O211" s="222"/>
      <c r="P211" s="223">
        <f>SUM(P212:P232)</f>
        <v>0</v>
      </c>
      <c r="Q211" s="222"/>
      <c r="R211" s="223">
        <f>SUM(R212:R232)</f>
        <v>0</v>
      </c>
      <c r="S211" s="222"/>
      <c r="T211" s="224">
        <f>SUM(T212:T232)</f>
        <v>0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25" t="s">
        <v>88</v>
      </c>
      <c r="AT211" s="226" t="s">
        <v>79</v>
      </c>
      <c r="AU211" s="226" t="s">
        <v>88</v>
      </c>
      <c r="AY211" s="225" t="s">
        <v>163</v>
      </c>
      <c r="BK211" s="227">
        <f>SUM(BK212:BK232)</f>
        <v>0</v>
      </c>
    </row>
    <row r="212" s="2" customFormat="1" ht="24" customHeight="1">
      <c r="A212" s="41"/>
      <c r="B212" s="42"/>
      <c r="C212" s="276" t="s">
        <v>711</v>
      </c>
      <c r="D212" s="276" t="s">
        <v>195</v>
      </c>
      <c r="E212" s="277" t="s">
        <v>711</v>
      </c>
      <c r="F212" s="278" t="s">
        <v>1507</v>
      </c>
      <c r="G212" s="279" t="s">
        <v>285</v>
      </c>
      <c r="H212" s="280">
        <v>6</v>
      </c>
      <c r="I212" s="281"/>
      <c r="J212" s="282">
        <f>ROUND(I212*H212,2)</f>
        <v>0</v>
      </c>
      <c r="K212" s="278" t="s">
        <v>35</v>
      </c>
      <c r="L212" s="283"/>
      <c r="M212" s="284" t="s">
        <v>35</v>
      </c>
      <c r="N212" s="285" t="s">
        <v>51</v>
      </c>
      <c r="O212" s="87"/>
      <c r="P212" s="239">
        <f>O212*H212</f>
        <v>0</v>
      </c>
      <c r="Q212" s="239">
        <v>0</v>
      </c>
      <c r="R212" s="239">
        <f>Q212*H212</f>
        <v>0</v>
      </c>
      <c r="S212" s="239">
        <v>0</v>
      </c>
      <c r="T212" s="240">
        <f>S212*H212</f>
        <v>0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41" t="s">
        <v>363</v>
      </c>
      <c r="AT212" s="241" t="s">
        <v>195</v>
      </c>
      <c r="AU212" s="241" t="s">
        <v>94</v>
      </c>
      <c r="AY212" s="19" t="s">
        <v>163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23</v>
      </c>
      <c r="BK212" s="242">
        <f>ROUND(I212*H212,2)</f>
        <v>0</v>
      </c>
      <c r="BL212" s="19" t="s">
        <v>275</v>
      </c>
      <c r="BM212" s="241" t="s">
        <v>176</v>
      </c>
    </row>
    <row r="213" s="2" customFormat="1" ht="16.5" customHeight="1">
      <c r="A213" s="41"/>
      <c r="B213" s="42"/>
      <c r="C213" s="276" t="s">
        <v>717</v>
      </c>
      <c r="D213" s="276" t="s">
        <v>195</v>
      </c>
      <c r="E213" s="277" t="s">
        <v>717</v>
      </c>
      <c r="F213" s="278" t="s">
        <v>1508</v>
      </c>
      <c r="G213" s="279" t="s">
        <v>285</v>
      </c>
      <c r="H213" s="280">
        <v>8</v>
      </c>
      <c r="I213" s="281"/>
      <c r="J213" s="282">
        <f>ROUND(I213*H213,2)</f>
        <v>0</v>
      </c>
      <c r="K213" s="278" t="s">
        <v>35</v>
      </c>
      <c r="L213" s="283"/>
      <c r="M213" s="284" t="s">
        <v>35</v>
      </c>
      <c r="N213" s="285" t="s">
        <v>51</v>
      </c>
      <c r="O213" s="87"/>
      <c r="P213" s="239">
        <f>O213*H213</f>
        <v>0</v>
      </c>
      <c r="Q213" s="239">
        <v>0</v>
      </c>
      <c r="R213" s="239">
        <f>Q213*H213</f>
        <v>0</v>
      </c>
      <c r="S213" s="239">
        <v>0</v>
      </c>
      <c r="T213" s="240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41" t="s">
        <v>363</v>
      </c>
      <c r="AT213" s="241" t="s">
        <v>195</v>
      </c>
      <c r="AU213" s="241" t="s">
        <v>94</v>
      </c>
      <c r="AY213" s="19" t="s">
        <v>163</v>
      </c>
      <c r="BE213" s="242">
        <f>IF(N213="základní",J213,0)</f>
        <v>0</v>
      </c>
      <c r="BF213" s="242">
        <f>IF(N213="snížená",J213,0)</f>
        <v>0</v>
      </c>
      <c r="BG213" s="242">
        <f>IF(N213="zákl. přenesená",J213,0)</f>
        <v>0</v>
      </c>
      <c r="BH213" s="242">
        <f>IF(N213="sníž. přenesená",J213,0)</f>
        <v>0</v>
      </c>
      <c r="BI213" s="242">
        <f>IF(N213="nulová",J213,0)</f>
        <v>0</v>
      </c>
      <c r="BJ213" s="19" t="s">
        <v>23</v>
      </c>
      <c r="BK213" s="242">
        <f>ROUND(I213*H213,2)</f>
        <v>0</v>
      </c>
      <c r="BL213" s="19" t="s">
        <v>275</v>
      </c>
      <c r="BM213" s="241" t="s">
        <v>1509</v>
      </c>
    </row>
    <row r="214" s="2" customFormat="1" ht="16.5" customHeight="1">
      <c r="A214" s="41"/>
      <c r="B214" s="42"/>
      <c r="C214" s="276" t="s">
        <v>723</v>
      </c>
      <c r="D214" s="276" t="s">
        <v>195</v>
      </c>
      <c r="E214" s="277" t="s">
        <v>723</v>
      </c>
      <c r="F214" s="278" t="s">
        <v>1510</v>
      </c>
      <c r="G214" s="279" t="s">
        <v>285</v>
      </c>
      <c r="H214" s="280">
        <v>2</v>
      </c>
      <c r="I214" s="281"/>
      <c r="J214" s="282">
        <f>ROUND(I214*H214,2)</f>
        <v>0</v>
      </c>
      <c r="K214" s="278" t="s">
        <v>35</v>
      </c>
      <c r="L214" s="283"/>
      <c r="M214" s="284" t="s">
        <v>35</v>
      </c>
      <c r="N214" s="285" t="s">
        <v>51</v>
      </c>
      <c r="O214" s="87"/>
      <c r="P214" s="239">
        <f>O214*H214</f>
        <v>0</v>
      </c>
      <c r="Q214" s="239">
        <v>0</v>
      </c>
      <c r="R214" s="239">
        <f>Q214*H214</f>
        <v>0</v>
      </c>
      <c r="S214" s="239">
        <v>0</v>
      </c>
      <c r="T214" s="240">
        <f>S214*H214</f>
        <v>0</v>
      </c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R214" s="241" t="s">
        <v>363</v>
      </c>
      <c r="AT214" s="241" t="s">
        <v>195</v>
      </c>
      <c r="AU214" s="241" t="s">
        <v>94</v>
      </c>
      <c r="AY214" s="19" t="s">
        <v>163</v>
      </c>
      <c r="BE214" s="242">
        <f>IF(N214="základní",J214,0)</f>
        <v>0</v>
      </c>
      <c r="BF214" s="242">
        <f>IF(N214="snížená",J214,0)</f>
        <v>0</v>
      </c>
      <c r="BG214" s="242">
        <f>IF(N214="zákl. přenesená",J214,0)</f>
        <v>0</v>
      </c>
      <c r="BH214" s="242">
        <f>IF(N214="sníž. přenesená",J214,0)</f>
        <v>0</v>
      </c>
      <c r="BI214" s="242">
        <f>IF(N214="nulová",J214,0)</f>
        <v>0</v>
      </c>
      <c r="BJ214" s="19" t="s">
        <v>23</v>
      </c>
      <c r="BK214" s="242">
        <f>ROUND(I214*H214,2)</f>
        <v>0</v>
      </c>
      <c r="BL214" s="19" t="s">
        <v>275</v>
      </c>
      <c r="BM214" s="241" t="s">
        <v>1511</v>
      </c>
    </row>
    <row r="215" s="2" customFormat="1" ht="16.5" customHeight="1">
      <c r="A215" s="41"/>
      <c r="B215" s="42"/>
      <c r="C215" s="276" t="s">
        <v>731</v>
      </c>
      <c r="D215" s="276" t="s">
        <v>195</v>
      </c>
      <c r="E215" s="277" t="s">
        <v>731</v>
      </c>
      <c r="F215" s="278" t="s">
        <v>1512</v>
      </c>
      <c r="G215" s="279" t="s">
        <v>285</v>
      </c>
      <c r="H215" s="280">
        <v>2</v>
      </c>
      <c r="I215" s="281"/>
      <c r="J215" s="282">
        <f>ROUND(I215*H215,2)</f>
        <v>0</v>
      </c>
      <c r="K215" s="278" t="s">
        <v>35</v>
      </c>
      <c r="L215" s="283"/>
      <c r="M215" s="284" t="s">
        <v>35</v>
      </c>
      <c r="N215" s="285" t="s">
        <v>51</v>
      </c>
      <c r="O215" s="87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41" t="s">
        <v>363</v>
      </c>
      <c r="AT215" s="241" t="s">
        <v>195</v>
      </c>
      <c r="AU215" s="241" t="s">
        <v>94</v>
      </c>
      <c r="AY215" s="19" t="s">
        <v>163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23</v>
      </c>
      <c r="BK215" s="242">
        <f>ROUND(I215*H215,2)</f>
        <v>0</v>
      </c>
      <c r="BL215" s="19" t="s">
        <v>275</v>
      </c>
      <c r="BM215" s="241" t="s">
        <v>1513</v>
      </c>
    </row>
    <row r="216" s="2" customFormat="1" ht="16.5" customHeight="1">
      <c r="A216" s="41"/>
      <c r="B216" s="42"/>
      <c r="C216" s="276" t="s">
        <v>273</v>
      </c>
      <c r="D216" s="276" t="s">
        <v>195</v>
      </c>
      <c r="E216" s="277" t="s">
        <v>273</v>
      </c>
      <c r="F216" s="278" t="s">
        <v>1514</v>
      </c>
      <c r="G216" s="279" t="s">
        <v>264</v>
      </c>
      <c r="H216" s="280">
        <v>30</v>
      </c>
      <c r="I216" s="281"/>
      <c r="J216" s="282">
        <f>ROUND(I216*H216,2)</f>
        <v>0</v>
      </c>
      <c r="K216" s="278" t="s">
        <v>35</v>
      </c>
      <c r="L216" s="283"/>
      <c r="M216" s="284" t="s">
        <v>35</v>
      </c>
      <c r="N216" s="285" t="s">
        <v>51</v>
      </c>
      <c r="O216" s="87"/>
      <c r="P216" s="239">
        <f>O216*H216</f>
        <v>0</v>
      </c>
      <c r="Q216" s="239">
        <v>0</v>
      </c>
      <c r="R216" s="239">
        <f>Q216*H216</f>
        <v>0</v>
      </c>
      <c r="S216" s="239">
        <v>0</v>
      </c>
      <c r="T216" s="240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41" t="s">
        <v>363</v>
      </c>
      <c r="AT216" s="241" t="s">
        <v>195</v>
      </c>
      <c r="AU216" s="241" t="s">
        <v>94</v>
      </c>
      <c r="AY216" s="19" t="s">
        <v>163</v>
      </c>
      <c r="BE216" s="242">
        <f>IF(N216="základní",J216,0)</f>
        <v>0</v>
      </c>
      <c r="BF216" s="242">
        <f>IF(N216="snížená",J216,0)</f>
        <v>0</v>
      </c>
      <c r="BG216" s="242">
        <f>IF(N216="zákl. přenesená",J216,0)</f>
        <v>0</v>
      </c>
      <c r="BH216" s="242">
        <f>IF(N216="sníž. přenesená",J216,0)</f>
        <v>0</v>
      </c>
      <c r="BI216" s="242">
        <f>IF(N216="nulová",J216,0)</f>
        <v>0</v>
      </c>
      <c r="BJ216" s="19" t="s">
        <v>23</v>
      </c>
      <c r="BK216" s="242">
        <f>ROUND(I216*H216,2)</f>
        <v>0</v>
      </c>
      <c r="BL216" s="19" t="s">
        <v>275</v>
      </c>
      <c r="BM216" s="241" t="s">
        <v>1515</v>
      </c>
    </row>
    <row r="217" s="2" customFormat="1" ht="16.5" customHeight="1">
      <c r="A217" s="41"/>
      <c r="B217" s="42"/>
      <c r="C217" s="276" t="s">
        <v>280</v>
      </c>
      <c r="D217" s="276" t="s">
        <v>195</v>
      </c>
      <c r="E217" s="277" t="s">
        <v>280</v>
      </c>
      <c r="F217" s="278" t="s">
        <v>1516</v>
      </c>
      <c r="G217" s="279" t="s">
        <v>285</v>
      </c>
      <c r="H217" s="280">
        <v>4</v>
      </c>
      <c r="I217" s="281"/>
      <c r="J217" s="282">
        <f>ROUND(I217*H217,2)</f>
        <v>0</v>
      </c>
      <c r="K217" s="278" t="s">
        <v>35</v>
      </c>
      <c r="L217" s="283"/>
      <c r="M217" s="284" t="s">
        <v>35</v>
      </c>
      <c r="N217" s="285" t="s">
        <v>51</v>
      </c>
      <c r="O217" s="87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41" t="s">
        <v>363</v>
      </c>
      <c r="AT217" s="241" t="s">
        <v>195</v>
      </c>
      <c r="AU217" s="241" t="s">
        <v>94</v>
      </c>
      <c r="AY217" s="19" t="s">
        <v>163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9" t="s">
        <v>23</v>
      </c>
      <c r="BK217" s="242">
        <f>ROUND(I217*H217,2)</f>
        <v>0</v>
      </c>
      <c r="BL217" s="19" t="s">
        <v>275</v>
      </c>
      <c r="BM217" s="241" t="s">
        <v>1517</v>
      </c>
    </row>
    <row r="218" s="2" customFormat="1" ht="16.5" customHeight="1">
      <c r="A218" s="41"/>
      <c r="B218" s="42"/>
      <c r="C218" s="276" t="s">
        <v>292</v>
      </c>
      <c r="D218" s="276" t="s">
        <v>195</v>
      </c>
      <c r="E218" s="277" t="s">
        <v>292</v>
      </c>
      <c r="F218" s="278" t="s">
        <v>1518</v>
      </c>
      <c r="G218" s="279" t="s">
        <v>285</v>
      </c>
      <c r="H218" s="280">
        <v>2</v>
      </c>
      <c r="I218" s="281"/>
      <c r="J218" s="282">
        <f>ROUND(I218*H218,2)</f>
        <v>0</v>
      </c>
      <c r="K218" s="278" t="s">
        <v>35</v>
      </c>
      <c r="L218" s="283"/>
      <c r="M218" s="284" t="s">
        <v>35</v>
      </c>
      <c r="N218" s="285" t="s">
        <v>51</v>
      </c>
      <c r="O218" s="87"/>
      <c r="P218" s="239">
        <f>O218*H218</f>
        <v>0</v>
      </c>
      <c r="Q218" s="239">
        <v>0</v>
      </c>
      <c r="R218" s="239">
        <f>Q218*H218</f>
        <v>0</v>
      </c>
      <c r="S218" s="239">
        <v>0</v>
      </c>
      <c r="T218" s="240">
        <f>S218*H218</f>
        <v>0</v>
      </c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R218" s="241" t="s">
        <v>363</v>
      </c>
      <c r="AT218" s="241" t="s">
        <v>195</v>
      </c>
      <c r="AU218" s="241" t="s">
        <v>94</v>
      </c>
      <c r="AY218" s="19" t="s">
        <v>163</v>
      </c>
      <c r="BE218" s="242">
        <f>IF(N218="základní",J218,0)</f>
        <v>0</v>
      </c>
      <c r="BF218" s="242">
        <f>IF(N218="snížená",J218,0)</f>
        <v>0</v>
      </c>
      <c r="BG218" s="242">
        <f>IF(N218="zákl. přenesená",J218,0)</f>
        <v>0</v>
      </c>
      <c r="BH218" s="242">
        <f>IF(N218="sníž. přenesená",J218,0)</f>
        <v>0</v>
      </c>
      <c r="BI218" s="242">
        <f>IF(N218="nulová",J218,0)</f>
        <v>0</v>
      </c>
      <c r="BJ218" s="19" t="s">
        <v>23</v>
      </c>
      <c r="BK218" s="242">
        <f>ROUND(I218*H218,2)</f>
        <v>0</v>
      </c>
      <c r="BL218" s="19" t="s">
        <v>275</v>
      </c>
      <c r="BM218" s="241" t="s">
        <v>1519</v>
      </c>
    </row>
    <row r="219" s="2" customFormat="1" ht="16.5" customHeight="1">
      <c r="A219" s="41"/>
      <c r="B219" s="42"/>
      <c r="C219" s="276" t="s">
        <v>304</v>
      </c>
      <c r="D219" s="276" t="s">
        <v>195</v>
      </c>
      <c r="E219" s="277" t="s">
        <v>304</v>
      </c>
      <c r="F219" s="278" t="s">
        <v>1520</v>
      </c>
      <c r="G219" s="279" t="s">
        <v>285</v>
      </c>
      <c r="H219" s="280">
        <v>2</v>
      </c>
      <c r="I219" s="281"/>
      <c r="J219" s="282">
        <f>ROUND(I219*H219,2)</f>
        <v>0</v>
      </c>
      <c r="K219" s="278" t="s">
        <v>35</v>
      </c>
      <c r="L219" s="283"/>
      <c r="M219" s="284" t="s">
        <v>35</v>
      </c>
      <c r="N219" s="285" t="s">
        <v>51</v>
      </c>
      <c r="O219" s="87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41" t="s">
        <v>363</v>
      </c>
      <c r="AT219" s="241" t="s">
        <v>195</v>
      </c>
      <c r="AU219" s="241" t="s">
        <v>94</v>
      </c>
      <c r="AY219" s="19" t="s">
        <v>163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23</v>
      </c>
      <c r="BK219" s="242">
        <f>ROUND(I219*H219,2)</f>
        <v>0</v>
      </c>
      <c r="BL219" s="19" t="s">
        <v>275</v>
      </c>
      <c r="BM219" s="241" t="s">
        <v>1521</v>
      </c>
    </row>
    <row r="220" s="2" customFormat="1" ht="16.5" customHeight="1">
      <c r="A220" s="41"/>
      <c r="B220" s="42"/>
      <c r="C220" s="276" t="s">
        <v>757</v>
      </c>
      <c r="D220" s="276" t="s">
        <v>195</v>
      </c>
      <c r="E220" s="277" t="s">
        <v>757</v>
      </c>
      <c r="F220" s="278" t="s">
        <v>1522</v>
      </c>
      <c r="G220" s="279" t="s">
        <v>264</v>
      </c>
      <c r="H220" s="280">
        <v>75</v>
      </c>
      <c r="I220" s="281"/>
      <c r="J220" s="282">
        <f>ROUND(I220*H220,2)</f>
        <v>0</v>
      </c>
      <c r="K220" s="278" t="s">
        <v>35</v>
      </c>
      <c r="L220" s="283"/>
      <c r="M220" s="284" t="s">
        <v>35</v>
      </c>
      <c r="N220" s="285" t="s">
        <v>51</v>
      </c>
      <c r="O220" s="87"/>
      <c r="P220" s="239">
        <f>O220*H220</f>
        <v>0</v>
      </c>
      <c r="Q220" s="239">
        <v>0</v>
      </c>
      <c r="R220" s="239">
        <f>Q220*H220</f>
        <v>0</v>
      </c>
      <c r="S220" s="239">
        <v>0</v>
      </c>
      <c r="T220" s="240">
        <f>S220*H220</f>
        <v>0</v>
      </c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R220" s="241" t="s">
        <v>363</v>
      </c>
      <c r="AT220" s="241" t="s">
        <v>195</v>
      </c>
      <c r="AU220" s="241" t="s">
        <v>94</v>
      </c>
      <c r="AY220" s="19" t="s">
        <v>163</v>
      </c>
      <c r="BE220" s="242">
        <f>IF(N220="základní",J220,0)</f>
        <v>0</v>
      </c>
      <c r="BF220" s="242">
        <f>IF(N220="snížená",J220,0)</f>
        <v>0</v>
      </c>
      <c r="BG220" s="242">
        <f>IF(N220="zákl. přenesená",J220,0)</f>
        <v>0</v>
      </c>
      <c r="BH220" s="242">
        <f>IF(N220="sníž. přenesená",J220,0)</f>
        <v>0</v>
      </c>
      <c r="BI220" s="242">
        <f>IF(N220="nulová",J220,0)</f>
        <v>0</v>
      </c>
      <c r="BJ220" s="19" t="s">
        <v>23</v>
      </c>
      <c r="BK220" s="242">
        <f>ROUND(I220*H220,2)</f>
        <v>0</v>
      </c>
      <c r="BL220" s="19" t="s">
        <v>275</v>
      </c>
      <c r="BM220" s="241" t="s">
        <v>1523</v>
      </c>
    </row>
    <row r="221" s="2" customFormat="1" ht="72" customHeight="1">
      <c r="A221" s="41"/>
      <c r="B221" s="42"/>
      <c r="C221" s="276" t="s">
        <v>762</v>
      </c>
      <c r="D221" s="276" t="s">
        <v>195</v>
      </c>
      <c r="E221" s="277" t="s">
        <v>762</v>
      </c>
      <c r="F221" s="278" t="s">
        <v>1524</v>
      </c>
      <c r="G221" s="279" t="s">
        <v>285</v>
      </c>
      <c r="H221" s="280">
        <v>6</v>
      </c>
      <c r="I221" s="281"/>
      <c r="J221" s="282">
        <f>ROUND(I221*H221,2)</f>
        <v>0</v>
      </c>
      <c r="K221" s="278" t="s">
        <v>35</v>
      </c>
      <c r="L221" s="283"/>
      <c r="M221" s="284" t="s">
        <v>35</v>
      </c>
      <c r="N221" s="285" t="s">
        <v>51</v>
      </c>
      <c r="O221" s="87"/>
      <c r="P221" s="239">
        <f>O221*H221</f>
        <v>0</v>
      </c>
      <c r="Q221" s="239">
        <v>0</v>
      </c>
      <c r="R221" s="239">
        <f>Q221*H221</f>
        <v>0</v>
      </c>
      <c r="S221" s="239">
        <v>0</v>
      </c>
      <c r="T221" s="240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41" t="s">
        <v>363</v>
      </c>
      <c r="AT221" s="241" t="s">
        <v>195</v>
      </c>
      <c r="AU221" s="241" t="s">
        <v>94</v>
      </c>
      <c r="AY221" s="19" t="s">
        <v>163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23</v>
      </c>
      <c r="BK221" s="242">
        <f>ROUND(I221*H221,2)</f>
        <v>0</v>
      </c>
      <c r="BL221" s="19" t="s">
        <v>275</v>
      </c>
      <c r="BM221" s="241" t="s">
        <v>1525</v>
      </c>
    </row>
    <row r="222" s="2" customFormat="1" ht="16.5" customHeight="1">
      <c r="A222" s="41"/>
      <c r="B222" s="42"/>
      <c r="C222" s="276" t="s">
        <v>768</v>
      </c>
      <c r="D222" s="276" t="s">
        <v>195</v>
      </c>
      <c r="E222" s="277" t="s">
        <v>768</v>
      </c>
      <c r="F222" s="278" t="s">
        <v>1526</v>
      </c>
      <c r="G222" s="279" t="s">
        <v>264</v>
      </c>
      <c r="H222" s="280">
        <v>35</v>
      </c>
      <c r="I222" s="281"/>
      <c r="J222" s="282">
        <f>ROUND(I222*H222,2)</f>
        <v>0</v>
      </c>
      <c r="K222" s="278" t="s">
        <v>35</v>
      </c>
      <c r="L222" s="283"/>
      <c r="M222" s="284" t="s">
        <v>35</v>
      </c>
      <c r="N222" s="285" t="s">
        <v>51</v>
      </c>
      <c r="O222" s="87"/>
      <c r="P222" s="239">
        <f>O222*H222</f>
        <v>0</v>
      </c>
      <c r="Q222" s="239">
        <v>0</v>
      </c>
      <c r="R222" s="239">
        <f>Q222*H222</f>
        <v>0</v>
      </c>
      <c r="S222" s="239">
        <v>0</v>
      </c>
      <c r="T222" s="240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41" t="s">
        <v>363</v>
      </c>
      <c r="AT222" s="241" t="s">
        <v>195</v>
      </c>
      <c r="AU222" s="241" t="s">
        <v>94</v>
      </c>
      <c r="AY222" s="19" t="s">
        <v>163</v>
      </c>
      <c r="BE222" s="242">
        <f>IF(N222="základní",J222,0)</f>
        <v>0</v>
      </c>
      <c r="BF222" s="242">
        <f>IF(N222="snížená",J222,0)</f>
        <v>0</v>
      </c>
      <c r="BG222" s="242">
        <f>IF(N222="zákl. přenesená",J222,0)</f>
        <v>0</v>
      </c>
      <c r="BH222" s="242">
        <f>IF(N222="sníž. přenesená",J222,0)</f>
        <v>0</v>
      </c>
      <c r="BI222" s="242">
        <f>IF(N222="nulová",J222,0)</f>
        <v>0</v>
      </c>
      <c r="BJ222" s="19" t="s">
        <v>23</v>
      </c>
      <c r="BK222" s="242">
        <f>ROUND(I222*H222,2)</f>
        <v>0</v>
      </c>
      <c r="BL222" s="19" t="s">
        <v>275</v>
      </c>
      <c r="BM222" s="241" t="s">
        <v>1527</v>
      </c>
    </row>
    <row r="223" s="2" customFormat="1" ht="16.5" customHeight="1">
      <c r="A223" s="41"/>
      <c r="B223" s="42"/>
      <c r="C223" s="276" t="s">
        <v>775</v>
      </c>
      <c r="D223" s="276" t="s">
        <v>195</v>
      </c>
      <c r="E223" s="277" t="s">
        <v>775</v>
      </c>
      <c r="F223" s="278" t="s">
        <v>1528</v>
      </c>
      <c r="G223" s="279" t="s">
        <v>285</v>
      </c>
      <c r="H223" s="280">
        <v>1</v>
      </c>
      <c r="I223" s="281"/>
      <c r="J223" s="282">
        <f>ROUND(I223*H223,2)</f>
        <v>0</v>
      </c>
      <c r="K223" s="278" t="s">
        <v>35</v>
      </c>
      <c r="L223" s="283"/>
      <c r="M223" s="284" t="s">
        <v>35</v>
      </c>
      <c r="N223" s="285" t="s">
        <v>51</v>
      </c>
      <c r="O223" s="87"/>
      <c r="P223" s="239">
        <f>O223*H223</f>
        <v>0</v>
      </c>
      <c r="Q223" s="239">
        <v>0</v>
      </c>
      <c r="R223" s="239">
        <f>Q223*H223</f>
        <v>0</v>
      </c>
      <c r="S223" s="239">
        <v>0</v>
      </c>
      <c r="T223" s="240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41" t="s">
        <v>363</v>
      </c>
      <c r="AT223" s="241" t="s">
        <v>195</v>
      </c>
      <c r="AU223" s="241" t="s">
        <v>94</v>
      </c>
      <c r="AY223" s="19" t="s">
        <v>163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9" t="s">
        <v>23</v>
      </c>
      <c r="BK223" s="242">
        <f>ROUND(I223*H223,2)</f>
        <v>0</v>
      </c>
      <c r="BL223" s="19" t="s">
        <v>275</v>
      </c>
      <c r="BM223" s="241" t="s">
        <v>1529</v>
      </c>
    </row>
    <row r="224" s="2" customFormat="1" ht="24" customHeight="1">
      <c r="A224" s="41"/>
      <c r="B224" s="42"/>
      <c r="C224" s="276" t="s">
        <v>779</v>
      </c>
      <c r="D224" s="276" t="s">
        <v>195</v>
      </c>
      <c r="E224" s="277" t="s">
        <v>779</v>
      </c>
      <c r="F224" s="278" t="s">
        <v>1530</v>
      </c>
      <c r="G224" s="279" t="s">
        <v>285</v>
      </c>
      <c r="H224" s="280">
        <v>1</v>
      </c>
      <c r="I224" s="281"/>
      <c r="J224" s="282">
        <f>ROUND(I224*H224,2)</f>
        <v>0</v>
      </c>
      <c r="K224" s="278" t="s">
        <v>35</v>
      </c>
      <c r="L224" s="283"/>
      <c r="M224" s="284" t="s">
        <v>35</v>
      </c>
      <c r="N224" s="285" t="s">
        <v>51</v>
      </c>
      <c r="O224" s="87"/>
      <c r="P224" s="239">
        <f>O224*H224</f>
        <v>0</v>
      </c>
      <c r="Q224" s="239">
        <v>0</v>
      </c>
      <c r="R224" s="239">
        <f>Q224*H224</f>
        <v>0</v>
      </c>
      <c r="S224" s="239">
        <v>0</v>
      </c>
      <c r="T224" s="240">
        <f>S224*H224</f>
        <v>0</v>
      </c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R224" s="241" t="s">
        <v>363</v>
      </c>
      <c r="AT224" s="241" t="s">
        <v>195</v>
      </c>
      <c r="AU224" s="241" t="s">
        <v>94</v>
      </c>
      <c r="AY224" s="19" t="s">
        <v>163</v>
      </c>
      <c r="BE224" s="242">
        <f>IF(N224="základní",J224,0)</f>
        <v>0</v>
      </c>
      <c r="BF224" s="242">
        <f>IF(N224="snížená",J224,0)</f>
        <v>0</v>
      </c>
      <c r="BG224" s="242">
        <f>IF(N224="zákl. přenesená",J224,0)</f>
        <v>0</v>
      </c>
      <c r="BH224" s="242">
        <f>IF(N224="sníž. přenesená",J224,0)</f>
        <v>0</v>
      </c>
      <c r="BI224" s="242">
        <f>IF(N224="nulová",J224,0)</f>
        <v>0</v>
      </c>
      <c r="BJ224" s="19" t="s">
        <v>23</v>
      </c>
      <c r="BK224" s="242">
        <f>ROUND(I224*H224,2)</f>
        <v>0</v>
      </c>
      <c r="BL224" s="19" t="s">
        <v>275</v>
      </c>
      <c r="BM224" s="241" t="s">
        <v>1531</v>
      </c>
    </row>
    <row r="225" s="2" customFormat="1" ht="16.5" customHeight="1">
      <c r="A225" s="41"/>
      <c r="B225" s="42"/>
      <c r="C225" s="276" t="s">
        <v>783</v>
      </c>
      <c r="D225" s="276" t="s">
        <v>195</v>
      </c>
      <c r="E225" s="277" t="s">
        <v>783</v>
      </c>
      <c r="F225" s="278" t="s">
        <v>1425</v>
      </c>
      <c r="G225" s="279" t="s">
        <v>285</v>
      </c>
      <c r="H225" s="280">
        <v>2</v>
      </c>
      <c r="I225" s="281"/>
      <c r="J225" s="282">
        <f>ROUND(I225*H225,2)</f>
        <v>0</v>
      </c>
      <c r="K225" s="278" t="s">
        <v>35</v>
      </c>
      <c r="L225" s="283"/>
      <c r="M225" s="284" t="s">
        <v>35</v>
      </c>
      <c r="N225" s="285" t="s">
        <v>51</v>
      </c>
      <c r="O225" s="87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41" t="s">
        <v>363</v>
      </c>
      <c r="AT225" s="241" t="s">
        <v>195</v>
      </c>
      <c r="AU225" s="241" t="s">
        <v>94</v>
      </c>
      <c r="AY225" s="19" t="s">
        <v>163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9" t="s">
        <v>23</v>
      </c>
      <c r="BK225" s="242">
        <f>ROUND(I225*H225,2)</f>
        <v>0</v>
      </c>
      <c r="BL225" s="19" t="s">
        <v>275</v>
      </c>
      <c r="BM225" s="241" t="s">
        <v>1532</v>
      </c>
    </row>
    <row r="226" s="2" customFormat="1" ht="16.5" customHeight="1">
      <c r="A226" s="41"/>
      <c r="B226" s="42"/>
      <c r="C226" s="276" t="s">
        <v>787</v>
      </c>
      <c r="D226" s="276" t="s">
        <v>195</v>
      </c>
      <c r="E226" s="277" t="s">
        <v>787</v>
      </c>
      <c r="F226" s="278" t="s">
        <v>1426</v>
      </c>
      <c r="G226" s="279" t="s">
        <v>285</v>
      </c>
      <c r="H226" s="280">
        <v>10</v>
      </c>
      <c r="I226" s="281"/>
      <c r="J226" s="282">
        <f>ROUND(I226*H226,2)</f>
        <v>0</v>
      </c>
      <c r="K226" s="278" t="s">
        <v>35</v>
      </c>
      <c r="L226" s="283"/>
      <c r="M226" s="284" t="s">
        <v>35</v>
      </c>
      <c r="N226" s="285" t="s">
        <v>51</v>
      </c>
      <c r="O226" s="87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41" t="s">
        <v>363</v>
      </c>
      <c r="AT226" s="241" t="s">
        <v>195</v>
      </c>
      <c r="AU226" s="241" t="s">
        <v>94</v>
      </c>
      <c r="AY226" s="19" t="s">
        <v>163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9" t="s">
        <v>23</v>
      </c>
      <c r="BK226" s="242">
        <f>ROUND(I226*H226,2)</f>
        <v>0</v>
      </c>
      <c r="BL226" s="19" t="s">
        <v>275</v>
      </c>
      <c r="BM226" s="241" t="s">
        <v>1533</v>
      </c>
    </row>
    <row r="227" s="2" customFormat="1" ht="16.5" customHeight="1">
      <c r="A227" s="41"/>
      <c r="B227" s="42"/>
      <c r="C227" s="276" t="s">
        <v>792</v>
      </c>
      <c r="D227" s="276" t="s">
        <v>195</v>
      </c>
      <c r="E227" s="277" t="s">
        <v>792</v>
      </c>
      <c r="F227" s="278" t="s">
        <v>1534</v>
      </c>
      <c r="G227" s="279" t="s">
        <v>285</v>
      </c>
      <c r="H227" s="280">
        <v>6</v>
      </c>
      <c r="I227" s="281"/>
      <c r="J227" s="282">
        <f>ROUND(I227*H227,2)</f>
        <v>0</v>
      </c>
      <c r="K227" s="278" t="s">
        <v>35</v>
      </c>
      <c r="L227" s="283"/>
      <c r="M227" s="284" t="s">
        <v>35</v>
      </c>
      <c r="N227" s="285" t="s">
        <v>51</v>
      </c>
      <c r="O227" s="87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41" t="s">
        <v>363</v>
      </c>
      <c r="AT227" s="241" t="s">
        <v>195</v>
      </c>
      <c r="AU227" s="241" t="s">
        <v>94</v>
      </c>
      <c r="AY227" s="19" t="s">
        <v>163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23</v>
      </c>
      <c r="BK227" s="242">
        <f>ROUND(I227*H227,2)</f>
        <v>0</v>
      </c>
      <c r="BL227" s="19" t="s">
        <v>275</v>
      </c>
      <c r="BM227" s="241" t="s">
        <v>1535</v>
      </c>
    </row>
    <row r="228" s="2" customFormat="1" ht="16.5" customHeight="1">
      <c r="A228" s="41"/>
      <c r="B228" s="42"/>
      <c r="C228" s="276" t="s">
        <v>797</v>
      </c>
      <c r="D228" s="276" t="s">
        <v>195</v>
      </c>
      <c r="E228" s="277" t="s">
        <v>797</v>
      </c>
      <c r="F228" s="278" t="s">
        <v>1429</v>
      </c>
      <c r="G228" s="279" t="s">
        <v>264</v>
      </c>
      <c r="H228" s="280">
        <v>30</v>
      </c>
      <c r="I228" s="281"/>
      <c r="J228" s="282">
        <f>ROUND(I228*H228,2)</f>
        <v>0</v>
      </c>
      <c r="K228" s="278" t="s">
        <v>35</v>
      </c>
      <c r="L228" s="283"/>
      <c r="M228" s="284" t="s">
        <v>35</v>
      </c>
      <c r="N228" s="285" t="s">
        <v>51</v>
      </c>
      <c r="O228" s="87"/>
      <c r="P228" s="239">
        <f>O228*H228</f>
        <v>0</v>
      </c>
      <c r="Q228" s="239">
        <v>0</v>
      </c>
      <c r="R228" s="239">
        <f>Q228*H228</f>
        <v>0</v>
      </c>
      <c r="S228" s="239">
        <v>0</v>
      </c>
      <c r="T228" s="240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41" t="s">
        <v>363</v>
      </c>
      <c r="AT228" s="241" t="s">
        <v>195</v>
      </c>
      <c r="AU228" s="241" t="s">
        <v>94</v>
      </c>
      <c r="AY228" s="19" t="s">
        <v>163</v>
      </c>
      <c r="BE228" s="242">
        <f>IF(N228="základní",J228,0)</f>
        <v>0</v>
      </c>
      <c r="BF228" s="242">
        <f>IF(N228="snížená",J228,0)</f>
        <v>0</v>
      </c>
      <c r="BG228" s="242">
        <f>IF(N228="zákl. přenesená",J228,0)</f>
        <v>0</v>
      </c>
      <c r="BH228" s="242">
        <f>IF(N228="sníž. přenesená",J228,0)</f>
        <v>0</v>
      </c>
      <c r="BI228" s="242">
        <f>IF(N228="nulová",J228,0)</f>
        <v>0</v>
      </c>
      <c r="BJ228" s="19" t="s">
        <v>23</v>
      </c>
      <c r="BK228" s="242">
        <f>ROUND(I228*H228,2)</f>
        <v>0</v>
      </c>
      <c r="BL228" s="19" t="s">
        <v>275</v>
      </c>
      <c r="BM228" s="241" t="s">
        <v>1536</v>
      </c>
    </row>
    <row r="229" s="2" customFormat="1" ht="16.5" customHeight="1">
      <c r="A229" s="41"/>
      <c r="B229" s="42"/>
      <c r="C229" s="276" t="s">
        <v>801</v>
      </c>
      <c r="D229" s="276" t="s">
        <v>195</v>
      </c>
      <c r="E229" s="277" t="s">
        <v>801</v>
      </c>
      <c r="F229" s="278" t="s">
        <v>1431</v>
      </c>
      <c r="G229" s="279" t="s">
        <v>264</v>
      </c>
      <c r="H229" s="280">
        <v>50</v>
      </c>
      <c r="I229" s="281"/>
      <c r="J229" s="282">
        <f>ROUND(I229*H229,2)</f>
        <v>0</v>
      </c>
      <c r="K229" s="278" t="s">
        <v>35</v>
      </c>
      <c r="L229" s="283"/>
      <c r="M229" s="284" t="s">
        <v>35</v>
      </c>
      <c r="N229" s="285" t="s">
        <v>51</v>
      </c>
      <c r="O229" s="87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41" t="s">
        <v>363</v>
      </c>
      <c r="AT229" s="241" t="s">
        <v>195</v>
      </c>
      <c r="AU229" s="241" t="s">
        <v>94</v>
      </c>
      <c r="AY229" s="19" t="s">
        <v>163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9" t="s">
        <v>23</v>
      </c>
      <c r="BK229" s="242">
        <f>ROUND(I229*H229,2)</f>
        <v>0</v>
      </c>
      <c r="BL229" s="19" t="s">
        <v>275</v>
      </c>
      <c r="BM229" s="241" t="s">
        <v>1537</v>
      </c>
    </row>
    <row r="230" s="2" customFormat="1" ht="16.5" customHeight="1">
      <c r="A230" s="41"/>
      <c r="B230" s="42"/>
      <c r="C230" s="276" t="s">
        <v>806</v>
      </c>
      <c r="D230" s="276" t="s">
        <v>195</v>
      </c>
      <c r="E230" s="277" t="s">
        <v>806</v>
      </c>
      <c r="F230" s="278" t="s">
        <v>1538</v>
      </c>
      <c r="G230" s="279" t="s">
        <v>285</v>
      </c>
      <c r="H230" s="280">
        <v>2</v>
      </c>
      <c r="I230" s="281"/>
      <c r="J230" s="282">
        <f>ROUND(I230*H230,2)</f>
        <v>0</v>
      </c>
      <c r="K230" s="278" t="s">
        <v>35</v>
      </c>
      <c r="L230" s="283"/>
      <c r="M230" s="284" t="s">
        <v>35</v>
      </c>
      <c r="N230" s="285" t="s">
        <v>51</v>
      </c>
      <c r="O230" s="87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41" t="s">
        <v>363</v>
      </c>
      <c r="AT230" s="241" t="s">
        <v>195</v>
      </c>
      <c r="AU230" s="241" t="s">
        <v>94</v>
      </c>
      <c r="AY230" s="19" t="s">
        <v>163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9" t="s">
        <v>23</v>
      </c>
      <c r="BK230" s="242">
        <f>ROUND(I230*H230,2)</f>
        <v>0</v>
      </c>
      <c r="BL230" s="19" t="s">
        <v>275</v>
      </c>
      <c r="BM230" s="241" t="s">
        <v>1539</v>
      </c>
    </row>
    <row r="231" s="2" customFormat="1" ht="16.5" customHeight="1">
      <c r="A231" s="41"/>
      <c r="B231" s="42"/>
      <c r="C231" s="276" t="s">
        <v>810</v>
      </c>
      <c r="D231" s="276" t="s">
        <v>195</v>
      </c>
      <c r="E231" s="277" t="s">
        <v>810</v>
      </c>
      <c r="F231" s="278" t="s">
        <v>1435</v>
      </c>
      <c r="G231" s="279" t="s">
        <v>285</v>
      </c>
      <c r="H231" s="280">
        <v>2</v>
      </c>
      <c r="I231" s="281"/>
      <c r="J231" s="282">
        <f>ROUND(I231*H231,2)</f>
        <v>0</v>
      </c>
      <c r="K231" s="278" t="s">
        <v>35</v>
      </c>
      <c r="L231" s="283"/>
      <c r="M231" s="284" t="s">
        <v>35</v>
      </c>
      <c r="N231" s="285" t="s">
        <v>51</v>
      </c>
      <c r="O231" s="87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41" t="s">
        <v>363</v>
      </c>
      <c r="AT231" s="241" t="s">
        <v>195</v>
      </c>
      <c r="AU231" s="241" t="s">
        <v>94</v>
      </c>
      <c r="AY231" s="19" t="s">
        <v>163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23</v>
      </c>
      <c r="BK231" s="242">
        <f>ROUND(I231*H231,2)</f>
        <v>0</v>
      </c>
      <c r="BL231" s="19" t="s">
        <v>275</v>
      </c>
      <c r="BM231" s="241" t="s">
        <v>1540</v>
      </c>
    </row>
    <row r="232" s="2" customFormat="1" ht="16.5" customHeight="1">
      <c r="A232" s="41"/>
      <c r="B232" s="42"/>
      <c r="C232" s="276" t="s">
        <v>815</v>
      </c>
      <c r="D232" s="276" t="s">
        <v>195</v>
      </c>
      <c r="E232" s="277" t="s">
        <v>815</v>
      </c>
      <c r="F232" s="278" t="s">
        <v>1436</v>
      </c>
      <c r="G232" s="279" t="s">
        <v>285</v>
      </c>
      <c r="H232" s="280">
        <v>1</v>
      </c>
      <c r="I232" s="281"/>
      <c r="J232" s="282">
        <f>ROUND(I232*H232,2)</f>
        <v>0</v>
      </c>
      <c r="K232" s="278" t="s">
        <v>35</v>
      </c>
      <c r="L232" s="283"/>
      <c r="M232" s="284" t="s">
        <v>35</v>
      </c>
      <c r="N232" s="285" t="s">
        <v>51</v>
      </c>
      <c r="O232" s="87"/>
      <c r="P232" s="239">
        <f>O232*H232</f>
        <v>0</v>
      </c>
      <c r="Q232" s="239">
        <v>0</v>
      </c>
      <c r="R232" s="239">
        <f>Q232*H232</f>
        <v>0</v>
      </c>
      <c r="S232" s="239">
        <v>0</v>
      </c>
      <c r="T232" s="240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41" t="s">
        <v>363</v>
      </c>
      <c r="AT232" s="241" t="s">
        <v>195</v>
      </c>
      <c r="AU232" s="241" t="s">
        <v>94</v>
      </c>
      <c r="AY232" s="19" t="s">
        <v>163</v>
      </c>
      <c r="BE232" s="242">
        <f>IF(N232="základní",J232,0)</f>
        <v>0</v>
      </c>
      <c r="BF232" s="242">
        <f>IF(N232="snížená",J232,0)</f>
        <v>0</v>
      </c>
      <c r="BG232" s="242">
        <f>IF(N232="zákl. přenesená",J232,0)</f>
        <v>0</v>
      </c>
      <c r="BH232" s="242">
        <f>IF(N232="sníž. přenesená",J232,0)</f>
        <v>0</v>
      </c>
      <c r="BI232" s="242">
        <f>IF(N232="nulová",J232,0)</f>
        <v>0</v>
      </c>
      <c r="BJ232" s="19" t="s">
        <v>23</v>
      </c>
      <c r="BK232" s="242">
        <f>ROUND(I232*H232,2)</f>
        <v>0</v>
      </c>
      <c r="BL232" s="19" t="s">
        <v>275</v>
      </c>
      <c r="BM232" s="241" t="s">
        <v>1541</v>
      </c>
    </row>
    <row r="233" s="12" customFormat="1" ht="20.88" customHeight="1">
      <c r="A233" s="12"/>
      <c r="B233" s="214"/>
      <c r="C233" s="215"/>
      <c r="D233" s="216" t="s">
        <v>79</v>
      </c>
      <c r="E233" s="228" t="s">
        <v>1437</v>
      </c>
      <c r="F233" s="228" t="s">
        <v>1438</v>
      </c>
      <c r="G233" s="215"/>
      <c r="H233" s="215"/>
      <c r="I233" s="218"/>
      <c r="J233" s="229">
        <f>BK233</f>
        <v>0</v>
      </c>
      <c r="K233" s="215"/>
      <c r="L233" s="220"/>
      <c r="M233" s="221"/>
      <c r="N233" s="222"/>
      <c r="O233" s="222"/>
      <c r="P233" s="223">
        <f>SUM(P234:P247)</f>
        <v>0</v>
      </c>
      <c r="Q233" s="222"/>
      <c r="R233" s="223">
        <f>SUM(R234:R247)</f>
        <v>0</v>
      </c>
      <c r="S233" s="222"/>
      <c r="T233" s="224">
        <f>SUM(T234:T247)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5" t="s">
        <v>88</v>
      </c>
      <c r="AT233" s="226" t="s">
        <v>79</v>
      </c>
      <c r="AU233" s="226" t="s">
        <v>88</v>
      </c>
      <c r="AY233" s="225" t="s">
        <v>163</v>
      </c>
      <c r="BK233" s="227">
        <f>SUM(BK234:BK247)</f>
        <v>0</v>
      </c>
    </row>
    <row r="234" s="2" customFormat="1" ht="16.5" customHeight="1">
      <c r="A234" s="41"/>
      <c r="B234" s="42"/>
      <c r="C234" s="230" t="s">
        <v>819</v>
      </c>
      <c r="D234" s="230" t="s">
        <v>166</v>
      </c>
      <c r="E234" s="231" t="s">
        <v>819</v>
      </c>
      <c r="F234" s="232" t="s">
        <v>1542</v>
      </c>
      <c r="G234" s="233" t="s">
        <v>285</v>
      </c>
      <c r="H234" s="234">
        <v>6</v>
      </c>
      <c r="I234" s="235"/>
      <c r="J234" s="236">
        <f>ROUND(I234*H234,2)</f>
        <v>0</v>
      </c>
      <c r="K234" s="232" t="s">
        <v>35</v>
      </c>
      <c r="L234" s="47"/>
      <c r="M234" s="237" t="s">
        <v>35</v>
      </c>
      <c r="N234" s="238" t="s">
        <v>51</v>
      </c>
      <c r="O234" s="87"/>
      <c r="P234" s="239">
        <f>O234*H234</f>
        <v>0</v>
      </c>
      <c r="Q234" s="239">
        <v>0</v>
      </c>
      <c r="R234" s="239">
        <f>Q234*H234</f>
        <v>0</v>
      </c>
      <c r="S234" s="239">
        <v>0</v>
      </c>
      <c r="T234" s="240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41" t="s">
        <v>275</v>
      </c>
      <c r="AT234" s="241" t="s">
        <v>166</v>
      </c>
      <c r="AU234" s="241" t="s">
        <v>94</v>
      </c>
      <c r="AY234" s="19" t="s">
        <v>163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9" t="s">
        <v>23</v>
      </c>
      <c r="BK234" s="242">
        <f>ROUND(I234*H234,2)</f>
        <v>0</v>
      </c>
      <c r="BL234" s="19" t="s">
        <v>275</v>
      </c>
      <c r="BM234" s="241" t="s">
        <v>1543</v>
      </c>
    </row>
    <row r="235" s="2" customFormat="1" ht="16.5" customHeight="1">
      <c r="A235" s="41"/>
      <c r="B235" s="42"/>
      <c r="C235" s="230" t="s">
        <v>823</v>
      </c>
      <c r="D235" s="230" t="s">
        <v>166</v>
      </c>
      <c r="E235" s="231" t="s">
        <v>823</v>
      </c>
      <c r="F235" s="232" t="s">
        <v>1544</v>
      </c>
      <c r="G235" s="233" t="s">
        <v>285</v>
      </c>
      <c r="H235" s="234">
        <v>10</v>
      </c>
      <c r="I235" s="235"/>
      <c r="J235" s="236">
        <f>ROUND(I235*H235,2)</f>
        <v>0</v>
      </c>
      <c r="K235" s="232" t="s">
        <v>35</v>
      </c>
      <c r="L235" s="47"/>
      <c r="M235" s="237" t="s">
        <v>35</v>
      </c>
      <c r="N235" s="238" t="s">
        <v>51</v>
      </c>
      <c r="O235" s="87"/>
      <c r="P235" s="239">
        <f>O235*H235</f>
        <v>0</v>
      </c>
      <c r="Q235" s="239">
        <v>0</v>
      </c>
      <c r="R235" s="239">
        <f>Q235*H235</f>
        <v>0</v>
      </c>
      <c r="S235" s="239">
        <v>0</v>
      </c>
      <c r="T235" s="240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41" t="s">
        <v>275</v>
      </c>
      <c r="AT235" s="241" t="s">
        <v>166</v>
      </c>
      <c r="AU235" s="241" t="s">
        <v>94</v>
      </c>
      <c r="AY235" s="19" t="s">
        <v>163</v>
      </c>
      <c r="BE235" s="242">
        <f>IF(N235="základní",J235,0)</f>
        <v>0</v>
      </c>
      <c r="BF235" s="242">
        <f>IF(N235="snížená",J235,0)</f>
        <v>0</v>
      </c>
      <c r="BG235" s="242">
        <f>IF(N235="zákl. přenesená",J235,0)</f>
        <v>0</v>
      </c>
      <c r="BH235" s="242">
        <f>IF(N235="sníž. přenesená",J235,0)</f>
        <v>0</v>
      </c>
      <c r="BI235" s="242">
        <f>IF(N235="nulová",J235,0)</f>
        <v>0</v>
      </c>
      <c r="BJ235" s="19" t="s">
        <v>23</v>
      </c>
      <c r="BK235" s="242">
        <f>ROUND(I235*H235,2)</f>
        <v>0</v>
      </c>
      <c r="BL235" s="19" t="s">
        <v>275</v>
      </c>
      <c r="BM235" s="241" t="s">
        <v>1545</v>
      </c>
    </row>
    <row r="236" s="2" customFormat="1" ht="16.5" customHeight="1">
      <c r="A236" s="41"/>
      <c r="B236" s="42"/>
      <c r="C236" s="230" t="s">
        <v>827</v>
      </c>
      <c r="D236" s="230" t="s">
        <v>166</v>
      </c>
      <c r="E236" s="231" t="s">
        <v>827</v>
      </c>
      <c r="F236" s="232" t="s">
        <v>1546</v>
      </c>
      <c r="G236" s="233" t="s">
        <v>285</v>
      </c>
      <c r="H236" s="234">
        <v>6</v>
      </c>
      <c r="I236" s="235"/>
      <c r="J236" s="236">
        <f>ROUND(I236*H236,2)</f>
        <v>0</v>
      </c>
      <c r="K236" s="232" t="s">
        <v>35</v>
      </c>
      <c r="L236" s="47"/>
      <c r="M236" s="237" t="s">
        <v>35</v>
      </c>
      <c r="N236" s="238" t="s">
        <v>51</v>
      </c>
      <c r="O236" s="87"/>
      <c r="P236" s="239">
        <f>O236*H236</f>
        <v>0</v>
      </c>
      <c r="Q236" s="239">
        <v>0</v>
      </c>
      <c r="R236" s="239">
        <f>Q236*H236</f>
        <v>0</v>
      </c>
      <c r="S236" s="239">
        <v>0</v>
      </c>
      <c r="T236" s="240">
        <f>S236*H236</f>
        <v>0</v>
      </c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R236" s="241" t="s">
        <v>275</v>
      </c>
      <c r="AT236" s="241" t="s">
        <v>166</v>
      </c>
      <c r="AU236" s="241" t="s">
        <v>94</v>
      </c>
      <c r="AY236" s="19" t="s">
        <v>163</v>
      </c>
      <c r="BE236" s="242">
        <f>IF(N236="základní",J236,0)</f>
        <v>0</v>
      </c>
      <c r="BF236" s="242">
        <f>IF(N236="snížená",J236,0)</f>
        <v>0</v>
      </c>
      <c r="BG236" s="242">
        <f>IF(N236="zákl. přenesená",J236,0)</f>
        <v>0</v>
      </c>
      <c r="BH236" s="242">
        <f>IF(N236="sníž. přenesená",J236,0)</f>
        <v>0</v>
      </c>
      <c r="BI236" s="242">
        <f>IF(N236="nulová",J236,0)</f>
        <v>0</v>
      </c>
      <c r="BJ236" s="19" t="s">
        <v>23</v>
      </c>
      <c r="BK236" s="242">
        <f>ROUND(I236*H236,2)</f>
        <v>0</v>
      </c>
      <c r="BL236" s="19" t="s">
        <v>275</v>
      </c>
      <c r="BM236" s="241" t="s">
        <v>1547</v>
      </c>
    </row>
    <row r="237" s="2" customFormat="1" ht="16.5" customHeight="1">
      <c r="A237" s="41"/>
      <c r="B237" s="42"/>
      <c r="C237" s="230" t="s">
        <v>833</v>
      </c>
      <c r="D237" s="230" t="s">
        <v>166</v>
      </c>
      <c r="E237" s="231" t="s">
        <v>833</v>
      </c>
      <c r="F237" s="232" t="s">
        <v>1548</v>
      </c>
      <c r="G237" s="233" t="s">
        <v>285</v>
      </c>
      <c r="H237" s="234">
        <v>1</v>
      </c>
      <c r="I237" s="235"/>
      <c r="J237" s="236">
        <f>ROUND(I237*H237,2)</f>
        <v>0</v>
      </c>
      <c r="K237" s="232" t="s">
        <v>35</v>
      </c>
      <c r="L237" s="47"/>
      <c r="M237" s="237" t="s">
        <v>35</v>
      </c>
      <c r="N237" s="238" t="s">
        <v>51</v>
      </c>
      <c r="O237" s="87"/>
      <c r="P237" s="239">
        <f>O237*H237</f>
        <v>0</v>
      </c>
      <c r="Q237" s="239">
        <v>0</v>
      </c>
      <c r="R237" s="239">
        <f>Q237*H237</f>
        <v>0</v>
      </c>
      <c r="S237" s="239">
        <v>0</v>
      </c>
      <c r="T237" s="240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41" t="s">
        <v>275</v>
      </c>
      <c r="AT237" s="241" t="s">
        <v>166</v>
      </c>
      <c r="AU237" s="241" t="s">
        <v>94</v>
      </c>
      <c r="AY237" s="19" t="s">
        <v>163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9" t="s">
        <v>23</v>
      </c>
      <c r="BK237" s="242">
        <f>ROUND(I237*H237,2)</f>
        <v>0</v>
      </c>
      <c r="BL237" s="19" t="s">
        <v>275</v>
      </c>
      <c r="BM237" s="241" t="s">
        <v>1549</v>
      </c>
    </row>
    <row r="238" s="2" customFormat="1" ht="16.5" customHeight="1">
      <c r="A238" s="41"/>
      <c r="B238" s="42"/>
      <c r="C238" s="230" t="s">
        <v>837</v>
      </c>
      <c r="D238" s="230" t="s">
        <v>166</v>
      </c>
      <c r="E238" s="231" t="s">
        <v>837</v>
      </c>
      <c r="F238" s="232" t="s">
        <v>1550</v>
      </c>
      <c r="G238" s="233" t="s">
        <v>285</v>
      </c>
      <c r="H238" s="234">
        <v>1</v>
      </c>
      <c r="I238" s="235"/>
      <c r="J238" s="236">
        <f>ROUND(I238*H238,2)</f>
        <v>0</v>
      </c>
      <c r="K238" s="232" t="s">
        <v>35</v>
      </c>
      <c r="L238" s="47"/>
      <c r="M238" s="237" t="s">
        <v>35</v>
      </c>
      <c r="N238" s="238" t="s">
        <v>51</v>
      </c>
      <c r="O238" s="87"/>
      <c r="P238" s="239">
        <f>O238*H238</f>
        <v>0</v>
      </c>
      <c r="Q238" s="239">
        <v>0</v>
      </c>
      <c r="R238" s="239">
        <f>Q238*H238</f>
        <v>0</v>
      </c>
      <c r="S238" s="239">
        <v>0</v>
      </c>
      <c r="T238" s="240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41" t="s">
        <v>275</v>
      </c>
      <c r="AT238" s="241" t="s">
        <v>166</v>
      </c>
      <c r="AU238" s="241" t="s">
        <v>94</v>
      </c>
      <c r="AY238" s="19" t="s">
        <v>163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9" t="s">
        <v>23</v>
      </c>
      <c r="BK238" s="242">
        <f>ROUND(I238*H238,2)</f>
        <v>0</v>
      </c>
      <c r="BL238" s="19" t="s">
        <v>275</v>
      </c>
      <c r="BM238" s="241" t="s">
        <v>1551</v>
      </c>
    </row>
    <row r="239" s="2" customFormat="1" ht="16.5" customHeight="1">
      <c r="A239" s="41"/>
      <c r="B239" s="42"/>
      <c r="C239" s="230" t="s">
        <v>841</v>
      </c>
      <c r="D239" s="230" t="s">
        <v>166</v>
      </c>
      <c r="E239" s="231" t="s">
        <v>841</v>
      </c>
      <c r="F239" s="232" t="s">
        <v>1442</v>
      </c>
      <c r="G239" s="233" t="s">
        <v>264</v>
      </c>
      <c r="H239" s="234">
        <v>140</v>
      </c>
      <c r="I239" s="235"/>
      <c r="J239" s="236">
        <f>ROUND(I239*H239,2)</f>
        <v>0</v>
      </c>
      <c r="K239" s="232" t="s">
        <v>35</v>
      </c>
      <c r="L239" s="47"/>
      <c r="M239" s="237" t="s">
        <v>35</v>
      </c>
      <c r="N239" s="238" t="s">
        <v>51</v>
      </c>
      <c r="O239" s="87"/>
      <c r="P239" s="239">
        <f>O239*H239</f>
        <v>0</v>
      </c>
      <c r="Q239" s="239">
        <v>0</v>
      </c>
      <c r="R239" s="239">
        <f>Q239*H239</f>
        <v>0</v>
      </c>
      <c r="S239" s="239">
        <v>0</v>
      </c>
      <c r="T239" s="240">
        <f>S239*H239</f>
        <v>0</v>
      </c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R239" s="241" t="s">
        <v>275</v>
      </c>
      <c r="AT239" s="241" t="s">
        <v>166</v>
      </c>
      <c r="AU239" s="241" t="s">
        <v>94</v>
      </c>
      <c r="AY239" s="19" t="s">
        <v>163</v>
      </c>
      <c r="BE239" s="242">
        <f>IF(N239="základní",J239,0)</f>
        <v>0</v>
      </c>
      <c r="BF239" s="242">
        <f>IF(N239="snížená",J239,0)</f>
        <v>0</v>
      </c>
      <c r="BG239" s="242">
        <f>IF(N239="zákl. přenesená",J239,0)</f>
        <v>0</v>
      </c>
      <c r="BH239" s="242">
        <f>IF(N239="sníž. přenesená",J239,0)</f>
        <v>0</v>
      </c>
      <c r="BI239" s="242">
        <f>IF(N239="nulová",J239,0)</f>
        <v>0</v>
      </c>
      <c r="BJ239" s="19" t="s">
        <v>23</v>
      </c>
      <c r="BK239" s="242">
        <f>ROUND(I239*H239,2)</f>
        <v>0</v>
      </c>
      <c r="BL239" s="19" t="s">
        <v>275</v>
      </c>
      <c r="BM239" s="241" t="s">
        <v>1552</v>
      </c>
    </row>
    <row r="240" s="2" customFormat="1" ht="16.5" customHeight="1">
      <c r="A240" s="41"/>
      <c r="B240" s="42"/>
      <c r="C240" s="230" t="s">
        <v>848</v>
      </c>
      <c r="D240" s="230" t="s">
        <v>166</v>
      </c>
      <c r="E240" s="231" t="s">
        <v>848</v>
      </c>
      <c r="F240" s="232" t="s">
        <v>1448</v>
      </c>
      <c r="G240" s="233" t="s">
        <v>264</v>
      </c>
      <c r="H240" s="234">
        <v>25</v>
      </c>
      <c r="I240" s="235"/>
      <c r="J240" s="236">
        <f>ROUND(I240*H240,2)</f>
        <v>0</v>
      </c>
      <c r="K240" s="232" t="s">
        <v>35</v>
      </c>
      <c r="L240" s="47"/>
      <c r="M240" s="237" t="s">
        <v>35</v>
      </c>
      <c r="N240" s="238" t="s">
        <v>51</v>
      </c>
      <c r="O240" s="87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41" t="s">
        <v>275</v>
      </c>
      <c r="AT240" s="241" t="s">
        <v>166</v>
      </c>
      <c r="AU240" s="241" t="s">
        <v>94</v>
      </c>
      <c r="AY240" s="19" t="s">
        <v>163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9" t="s">
        <v>23</v>
      </c>
      <c r="BK240" s="242">
        <f>ROUND(I240*H240,2)</f>
        <v>0</v>
      </c>
      <c r="BL240" s="19" t="s">
        <v>275</v>
      </c>
      <c r="BM240" s="241" t="s">
        <v>1553</v>
      </c>
    </row>
    <row r="241" s="2" customFormat="1" ht="24" customHeight="1">
      <c r="A241" s="41"/>
      <c r="B241" s="42"/>
      <c r="C241" s="230" t="s">
        <v>852</v>
      </c>
      <c r="D241" s="230" t="s">
        <v>166</v>
      </c>
      <c r="E241" s="231" t="s">
        <v>852</v>
      </c>
      <c r="F241" s="232" t="s">
        <v>1449</v>
      </c>
      <c r="G241" s="233" t="s">
        <v>264</v>
      </c>
      <c r="H241" s="234">
        <v>30</v>
      </c>
      <c r="I241" s="235"/>
      <c r="J241" s="236">
        <f>ROUND(I241*H241,2)</f>
        <v>0</v>
      </c>
      <c r="K241" s="232" t="s">
        <v>35</v>
      </c>
      <c r="L241" s="47"/>
      <c r="M241" s="237" t="s">
        <v>35</v>
      </c>
      <c r="N241" s="238" t="s">
        <v>51</v>
      </c>
      <c r="O241" s="87"/>
      <c r="P241" s="239">
        <f>O241*H241</f>
        <v>0</v>
      </c>
      <c r="Q241" s="239">
        <v>0</v>
      </c>
      <c r="R241" s="239">
        <f>Q241*H241</f>
        <v>0</v>
      </c>
      <c r="S241" s="239">
        <v>0</v>
      </c>
      <c r="T241" s="240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41" t="s">
        <v>275</v>
      </c>
      <c r="AT241" s="241" t="s">
        <v>166</v>
      </c>
      <c r="AU241" s="241" t="s">
        <v>94</v>
      </c>
      <c r="AY241" s="19" t="s">
        <v>163</v>
      </c>
      <c r="BE241" s="242">
        <f>IF(N241="základní",J241,0)</f>
        <v>0</v>
      </c>
      <c r="BF241" s="242">
        <f>IF(N241="snížená",J241,0)</f>
        <v>0</v>
      </c>
      <c r="BG241" s="242">
        <f>IF(N241="zákl. přenesená",J241,0)</f>
        <v>0</v>
      </c>
      <c r="BH241" s="242">
        <f>IF(N241="sníž. přenesená",J241,0)</f>
        <v>0</v>
      </c>
      <c r="BI241" s="242">
        <f>IF(N241="nulová",J241,0)</f>
        <v>0</v>
      </c>
      <c r="BJ241" s="19" t="s">
        <v>23</v>
      </c>
      <c r="BK241" s="242">
        <f>ROUND(I241*H241,2)</f>
        <v>0</v>
      </c>
      <c r="BL241" s="19" t="s">
        <v>275</v>
      </c>
      <c r="BM241" s="241" t="s">
        <v>1554</v>
      </c>
    </row>
    <row r="242" s="2" customFormat="1" ht="16.5" customHeight="1">
      <c r="A242" s="41"/>
      <c r="B242" s="42"/>
      <c r="C242" s="230" t="s">
        <v>856</v>
      </c>
      <c r="D242" s="230" t="s">
        <v>166</v>
      </c>
      <c r="E242" s="231" t="s">
        <v>856</v>
      </c>
      <c r="F242" s="232" t="s">
        <v>1450</v>
      </c>
      <c r="G242" s="233" t="s">
        <v>264</v>
      </c>
      <c r="H242" s="234">
        <v>50</v>
      </c>
      <c r="I242" s="235"/>
      <c r="J242" s="236">
        <f>ROUND(I242*H242,2)</f>
        <v>0</v>
      </c>
      <c r="K242" s="232" t="s">
        <v>35</v>
      </c>
      <c r="L242" s="47"/>
      <c r="M242" s="237" t="s">
        <v>35</v>
      </c>
      <c r="N242" s="238" t="s">
        <v>51</v>
      </c>
      <c r="O242" s="87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41" t="s">
        <v>275</v>
      </c>
      <c r="AT242" s="241" t="s">
        <v>166</v>
      </c>
      <c r="AU242" s="241" t="s">
        <v>94</v>
      </c>
      <c r="AY242" s="19" t="s">
        <v>163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9" t="s">
        <v>23</v>
      </c>
      <c r="BK242" s="242">
        <f>ROUND(I242*H242,2)</f>
        <v>0</v>
      </c>
      <c r="BL242" s="19" t="s">
        <v>275</v>
      </c>
      <c r="BM242" s="241" t="s">
        <v>1555</v>
      </c>
    </row>
    <row r="243" s="2" customFormat="1" ht="16.5" customHeight="1">
      <c r="A243" s="41"/>
      <c r="B243" s="42"/>
      <c r="C243" s="230" t="s">
        <v>860</v>
      </c>
      <c r="D243" s="230" t="s">
        <v>166</v>
      </c>
      <c r="E243" s="231" t="s">
        <v>860</v>
      </c>
      <c r="F243" s="232" t="s">
        <v>1451</v>
      </c>
      <c r="G243" s="233" t="s">
        <v>285</v>
      </c>
      <c r="H243" s="234">
        <v>10</v>
      </c>
      <c r="I243" s="235"/>
      <c r="J243" s="236">
        <f>ROUND(I243*H243,2)</f>
        <v>0</v>
      </c>
      <c r="K243" s="232" t="s">
        <v>35</v>
      </c>
      <c r="L243" s="47"/>
      <c r="M243" s="237" t="s">
        <v>35</v>
      </c>
      <c r="N243" s="238" t="s">
        <v>51</v>
      </c>
      <c r="O243" s="87"/>
      <c r="P243" s="239">
        <f>O243*H243</f>
        <v>0</v>
      </c>
      <c r="Q243" s="239">
        <v>0</v>
      </c>
      <c r="R243" s="239">
        <f>Q243*H243</f>
        <v>0</v>
      </c>
      <c r="S243" s="239">
        <v>0</v>
      </c>
      <c r="T243" s="240">
        <f>S243*H243</f>
        <v>0</v>
      </c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R243" s="241" t="s">
        <v>275</v>
      </c>
      <c r="AT243" s="241" t="s">
        <v>166</v>
      </c>
      <c r="AU243" s="241" t="s">
        <v>94</v>
      </c>
      <c r="AY243" s="19" t="s">
        <v>163</v>
      </c>
      <c r="BE243" s="242">
        <f>IF(N243="základní",J243,0)</f>
        <v>0</v>
      </c>
      <c r="BF243" s="242">
        <f>IF(N243="snížená",J243,0)</f>
        <v>0</v>
      </c>
      <c r="BG243" s="242">
        <f>IF(N243="zákl. přenesená",J243,0)</f>
        <v>0</v>
      </c>
      <c r="BH243" s="242">
        <f>IF(N243="sníž. přenesená",J243,0)</f>
        <v>0</v>
      </c>
      <c r="BI243" s="242">
        <f>IF(N243="nulová",J243,0)</f>
        <v>0</v>
      </c>
      <c r="BJ243" s="19" t="s">
        <v>23</v>
      </c>
      <c r="BK243" s="242">
        <f>ROUND(I243*H243,2)</f>
        <v>0</v>
      </c>
      <c r="BL243" s="19" t="s">
        <v>275</v>
      </c>
      <c r="BM243" s="241" t="s">
        <v>1556</v>
      </c>
    </row>
    <row r="244" s="2" customFormat="1" ht="16.5" customHeight="1">
      <c r="A244" s="41"/>
      <c r="B244" s="42"/>
      <c r="C244" s="230" t="s">
        <v>866</v>
      </c>
      <c r="D244" s="230" t="s">
        <v>166</v>
      </c>
      <c r="E244" s="231" t="s">
        <v>866</v>
      </c>
      <c r="F244" s="232" t="s">
        <v>1453</v>
      </c>
      <c r="G244" s="233" t="s">
        <v>285</v>
      </c>
      <c r="H244" s="234">
        <v>2</v>
      </c>
      <c r="I244" s="235"/>
      <c r="J244" s="236">
        <f>ROUND(I244*H244,2)</f>
        <v>0</v>
      </c>
      <c r="K244" s="232" t="s">
        <v>35</v>
      </c>
      <c r="L244" s="47"/>
      <c r="M244" s="237" t="s">
        <v>35</v>
      </c>
      <c r="N244" s="238" t="s">
        <v>51</v>
      </c>
      <c r="O244" s="87"/>
      <c r="P244" s="239">
        <f>O244*H244</f>
        <v>0</v>
      </c>
      <c r="Q244" s="239">
        <v>0</v>
      </c>
      <c r="R244" s="239">
        <f>Q244*H244</f>
        <v>0</v>
      </c>
      <c r="S244" s="239">
        <v>0</v>
      </c>
      <c r="T244" s="240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41" t="s">
        <v>275</v>
      </c>
      <c r="AT244" s="241" t="s">
        <v>166</v>
      </c>
      <c r="AU244" s="241" t="s">
        <v>94</v>
      </c>
      <c r="AY244" s="19" t="s">
        <v>163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9" t="s">
        <v>23</v>
      </c>
      <c r="BK244" s="242">
        <f>ROUND(I244*H244,2)</f>
        <v>0</v>
      </c>
      <c r="BL244" s="19" t="s">
        <v>275</v>
      </c>
      <c r="BM244" s="241" t="s">
        <v>1557</v>
      </c>
    </row>
    <row r="245" s="2" customFormat="1" ht="24" customHeight="1">
      <c r="A245" s="41"/>
      <c r="B245" s="42"/>
      <c r="C245" s="230" t="s">
        <v>873</v>
      </c>
      <c r="D245" s="230" t="s">
        <v>166</v>
      </c>
      <c r="E245" s="231" t="s">
        <v>873</v>
      </c>
      <c r="F245" s="232" t="s">
        <v>1454</v>
      </c>
      <c r="G245" s="233" t="s">
        <v>285</v>
      </c>
      <c r="H245" s="234">
        <v>4</v>
      </c>
      <c r="I245" s="235"/>
      <c r="J245" s="236">
        <f>ROUND(I245*H245,2)</f>
        <v>0</v>
      </c>
      <c r="K245" s="232" t="s">
        <v>35</v>
      </c>
      <c r="L245" s="47"/>
      <c r="M245" s="237" t="s">
        <v>35</v>
      </c>
      <c r="N245" s="238" t="s">
        <v>51</v>
      </c>
      <c r="O245" s="87"/>
      <c r="P245" s="239">
        <f>O245*H245</f>
        <v>0</v>
      </c>
      <c r="Q245" s="239">
        <v>0</v>
      </c>
      <c r="R245" s="239">
        <f>Q245*H245</f>
        <v>0</v>
      </c>
      <c r="S245" s="239">
        <v>0</v>
      </c>
      <c r="T245" s="240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41" t="s">
        <v>275</v>
      </c>
      <c r="AT245" s="241" t="s">
        <v>166</v>
      </c>
      <c r="AU245" s="241" t="s">
        <v>94</v>
      </c>
      <c r="AY245" s="19" t="s">
        <v>163</v>
      </c>
      <c r="BE245" s="242">
        <f>IF(N245="základní",J245,0)</f>
        <v>0</v>
      </c>
      <c r="BF245" s="242">
        <f>IF(N245="snížená",J245,0)</f>
        <v>0</v>
      </c>
      <c r="BG245" s="242">
        <f>IF(N245="zákl. přenesená",J245,0)</f>
        <v>0</v>
      </c>
      <c r="BH245" s="242">
        <f>IF(N245="sníž. přenesená",J245,0)</f>
        <v>0</v>
      </c>
      <c r="BI245" s="242">
        <f>IF(N245="nulová",J245,0)</f>
        <v>0</v>
      </c>
      <c r="BJ245" s="19" t="s">
        <v>23</v>
      </c>
      <c r="BK245" s="242">
        <f>ROUND(I245*H245,2)</f>
        <v>0</v>
      </c>
      <c r="BL245" s="19" t="s">
        <v>275</v>
      </c>
      <c r="BM245" s="241" t="s">
        <v>1558</v>
      </c>
    </row>
    <row r="246" s="2" customFormat="1" ht="24" customHeight="1">
      <c r="A246" s="41"/>
      <c r="B246" s="42"/>
      <c r="C246" s="230" t="s">
        <v>877</v>
      </c>
      <c r="D246" s="230" t="s">
        <v>166</v>
      </c>
      <c r="E246" s="231" t="s">
        <v>877</v>
      </c>
      <c r="F246" s="232" t="s">
        <v>1455</v>
      </c>
      <c r="G246" s="233" t="s">
        <v>285</v>
      </c>
      <c r="H246" s="234">
        <v>5</v>
      </c>
      <c r="I246" s="235"/>
      <c r="J246" s="236">
        <f>ROUND(I246*H246,2)</f>
        <v>0</v>
      </c>
      <c r="K246" s="232" t="s">
        <v>35</v>
      </c>
      <c r="L246" s="47"/>
      <c r="M246" s="237" t="s">
        <v>35</v>
      </c>
      <c r="N246" s="238" t="s">
        <v>51</v>
      </c>
      <c r="O246" s="87"/>
      <c r="P246" s="239">
        <f>O246*H246</f>
        <v>0</v>
      </c>
      <c r="Q246" s="239">
        <v>0</v>
      </c>
      <c r="R246" s="239">
        <f>Q246*H246</f>
        <v>0</v>
      </c>
      <c r="S246" s="239">
        <v>0</v>
      </c>
      <c r="T246" s="240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41" t="s">
        <v>275</v>
      </c>
      <c r="AT246" s="241" t="s">
        <v>166</v>
      </c>
      <c r="AU246" s="241" t="s">
        <v>94</v>
      </c>
      <c r="AY246" s="19" t="s">
        <v>163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9" t="s">
        <v>23</v>
      </c>
      <c r="BK246" s="242">
        <f>ROUND(I246*H246,2)</f>
        <v>0</v>
      </c>
      <c r="BL246" s="19" t="s">
        <v>275</v>
      </c>
      <c r="BM246" s="241" t="s">
        <v>1559</v>
      </c>
    </row>
    <row r="247" s="2" customFormat="1" ht="16.5" customHeight="1">
      <c r="A247" s="41"/>
      <c r="B247" s="42"/>
      <c r="C247" s="230" t="s">
        <v>883</v>
      </c>
      <c r="D247" s="230" t="s">
        <v>166</v>
      </c>
      <c r="E247" s="231" t="s">
        <v>883</v>
      </c>
      <c r="F247" s="232" t="s">
        <v>1456</v>
      </c>
      <c r="G247" s="233" t="s">
        <v>285</v>
      </c>
      <c r="H247" s="234">
        <v>2</v>
      </c>
      <c r="I247" s="235"/>
      <c r="J247" s="236">
        <f>ROUND(I247*H247,2)</f>
        <v>0</v>
      </c>
      <c r="K247" s="232" t="s">
        <v>35</v>
      </c>
      <c r="L247" s="47"/>
      <c r="M247" s="301" t="s">
        <v>35</v>
      </c>
      <c r="N247" s="302" t="s">
        <v>51</v>
      </c>
      <c r="O247" s="303"/>
      <c r="P247" s="304">
        <f>O247*H247</f>
        <v>0</v>
      </c>
      <c r="Q247" s="304">
        <v>0</v>
      </c>
      <c r="R247" s="304">
        <f>Q247*H247</f>
        <v>0</v>
      </c>
      <c r="S247" s="304">
        <v>0</v>
      </c>
      <c r="T247" s="30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41" t="s">
        <v>275</v>
      </c>
      <c r="AT247" s="241" t="s">
        <v>166</v>
      </c>
      <c r="AU247" s="241" t="s">
        <v>94</v>
      </c>
      <c r="AY247" s="19" t="s">
        <v>163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9" t="s">
        <v>23</v>
      </c>
      <c r="BK247" s="242">
        <f>ROUND(I247*H247,2)</f>
        <v>0</v>
      </c>
      <c r="BL247" s="19" t="s">
        <v>275</v>
      </c>
      <c r="BM247" s="241" t="s">
        <v>1560</v>
      </c>
    </row>
    <row r="248" s="2" customFormat="1" ht="6.96" customHeight="1">
      <c r="A248" s="41"/>
      <c r="B248" s="62"/>
      <c r="C248" s="63"/>
      <c r="D248" s="63"/>
      <c r="E248" s="63"/>
      <c r="F248" s="63"/>
      <c r="G248" s="63"/>
      <c r="H248" s="63"/>
      <c r="I248" s="179"/>
      <c r="J248" s="63"/>
      <c r="K248" s="63"/>
      <c r="L248" s="47"/>
      <c r="M248" s="41"/>
      <c r="O248" s="41"/>
      <c r="P248" s="41"/>
      <c r="Q248" s="41"/>
      <c r="R248" s="41"/>
      <c r="S248" s="41"/>
      <c r="T248" s="41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</row>
  </sheetData>
  <sheetProtection sheet="1" autoFilter="0" formatColumns="0" formatRows="0" objects="1" scenarios="1" spinCount="100000" saltValue="muwnesQzSVR2mheUDIA23X/GtjLFVy5mBiCW4IWEjZOqy2y9Fsr1C3D+iTTSleXxwkffD57Az6gKo1qyIkjZsg==" hashValue="cc4KxImUCXrwhBcVMXKNkfSquHPn/goKQTroxVZBMD4i+eCpBkyB51JIBPXHnnjGSjI7+8MZtywf5PcBDy209A==" algorithmName="SHA-512" password="CC35"/>
  <autoFilter ref="C106:K247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93:H93"/>
    <mergeCell ref="E97:H97"/>
    <mergeCell ref="E95:H95"/>
    <mergeCell ref="E99:H9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>
      <c r="B8" s="22"/>
      <c r="D8" s="148" t="s">
        <v>118</v>
      </c>
      <c r="L8" s="22"/>
    </row>
    <row r="9" s="1" customFormat="1" ht="16.5" customHeight="1">
      <c r="B9" s="22"/>
      <c r="E9" s="149" t="s">
        <v>119</v>
      </c>
      <c r="F9" s="1"/>
      <c r="G9" s="1"/>
      <c r="H9" s="1"/>
      <c r="I9" s="142"/>
      <c r="L9" s="22"/>
    </row>
    <row r="10" s="1" customFormat="1" ht="12" customHeight="1">
      <c r="B10" s="22"/>
      <c r="D10" s="148" t="s">
        <v>120</v>
      </c>
      <c r="I10" s="142"/>
      <c r="L10" s="22"/>
    </row>
    <row r="11" s="2" customFormat="1" ht="16.5" customHeight="1">
      <c r="A11" s="41"/>
      <c r="B11" s="47"/>
      <c r="C11" s="41"/>
      <c r="D11" s="41"/>
      <c r="E11" s="166" t="s">
        <v>121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8" t="s">
        <v>1144</v>
      </c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6.5" customHeight="1">
      <c r="A13" s="41"/>
      <c r="B13" s="47"/>
      <c r="C13" s="41"/>
      <c r="D13" s="41"/>
      <c r="E13" s="152" t="s">
        <v>1561</v>
      </c>
      <c r="F13" s="41"/>
      <c r="G13" s="41"/>
      <c r="H13" s="41"/>
      <c r="I13" s="150"/>
      <c r="J13" s="41"/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>
      <c r="A14" s="41"/>
      <c r="B14" s="47"/>
      <c r="C14" s="41"/>
      <c r="D14" s="41"/>
      <c r="E14" s="41"/>
      <c r="F14" s="41"/>
      <c r="G14" s="41"/>
      <c r="H14" s="41"/>
      <c r="I14" s="150"/>
      <c r="J14" s="41"/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2" customHeight="1">
      <c r="A15" s="41"/>
      <c r="B15" s="47"/>
      <c r="C15" s="41"/>
      <c r="D15" s="148" t="s">
        <v>19</v>
      </c>
      <c r="E15" s="41"/>
      <c r="F15" s="136" t="s">
        <v>35</v>
      </c>
      <c r="G15" s="41"/>
      <c r="H15" s="41"/>
      <c r="I15" s="153" t="s">
        <v>21</v>
      </c>
      <c r="J15" s="136" t="s">
        <v>35</v>
      </c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24</v>
      </c>
      <c r="E16" s="41"/>
      <c r="F16" s="136" t="s">
        <v>25</v>
      </c>
      <c r="G16" s="41"/>
      <c r="H16" s="41"/>
      <c r="I16" s="153" t="s">
        <v>26</v>
      </c>
      <c r="J16" s="154" t="str">
        <f>'Rekapitulace stavby'!AN8</f>
        <v>8. 10. 2019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0.8" customHeight="1">
      <c r="A17" s="41"/>
      <c r="B17" s="47"/>
      <c r="C17" s="41"/>
      <c r="D17" s="41"/>
      <c r="E17" s="41"/>
      <c r="F17" s="41"/>
      <c r="G17" s="41"/>
      <c r="H17" s="41"/>
      <c r="I17" s="150"/>
      <c r="J17" s="41"/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2" customHeight="1">
      <c r="A18" s="41"/>
      <c r="B18" s="47"/>
      <c r="C18" s="41"/>
      <c r="D18" s="148" t="s">
        <v>33</v>
      </c>
      <c r="E18" s="41"/>
      <c r="F18" s="41"/>
      <c r="G18" s="41"/>
      <c r="H18" s="41"/>
      <c r="I18" s="153" t="s">
        <v>34</v>
      </c>
      <c r="J18" s="136" t="s">
        <v>35</v>
      </c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8" customHeight="1">
      <c r="A19" s="41"/>
      <c r="B19" s="47"/>
      <c r="C19" s="41"/>
      <c r="D19" s="41"/>
      <c r="E19" s="136" t="s">
        <v>36</v>
      </c>
      <c r="F19" s="41"/>
      <c r="G19" s="41"/>
      <c r="H19" s="41"/>
      <c r="I19" s="153" t="s">
        <v>37</v>
      </c>
      <c r="J19" s="136" t="s">
        <v>35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6.96" customHeight="1">
      <c r="A20" s="41"/>
      <c r="B20" s="47"/>
      <c r="C20" s="41"/>
      <c r="D20" s="41"/>
      <c r="E20" s="41"/>
      <c r="F20" s="41"/>
      <c r="G20" s="41"/>
      <c r="H20" s="41"/>
      <c r="I20" s="150"/>
      <c r="J20" s="41"/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2" customHeight="1">
      <c r="A21" s="41"/>
      <c r="B21" s="47"/>
      <c r="C21" s="41"/>
      <c r="D21" s="148" t="s">
        <v>38</v>
      </c>
      <c r="E21" s="41"/>
      <c r="F21" s="41"/>
      <c r="G21" s="41"/>
      <c r="H21" s="41"/>
      <c r="I21" s="153" t="s">
        <v>34</v>
      </c>
      <c r="J21" s="35" t="str">
        <f>'Rekapitulace stavby'!AN13</f>
        <v>Vyplň údaj</v>
      </c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8" customHeight="1">
      <c r="A22" s="41"/>
      <c r="B22" s="47"/>
      <c r="C22" s="41"/>
      <c r="D22" s="41"/>
      <c r="E22" s="35" t="str">
        <f>'Rekapitulace stavby'!E14</f>
        <v>Vyplň údaj</v>
      </c>
      <c r="F22" s="136"/>
      <c r="G22" s="136"/>
      <c r="H22" s="136"/>
      <c r="I22" s="153" t="s">
        <v>37</v>
      </c>
      <c r="J22" s="35" t="str">
        <f>'Rekapitulace stavby'!AN14</f>
        <v>Vyplň údaj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6.96" customHeight="1">
      <c r="A23" s="41"/>
      <c r="B23" s="47"/>
      <c r="C23" s="41"/>
      <c r="D23" s="41"/>
      <c r="E23" s="41"/>
      <c r="F23" s="41"/>
      <c r="G23" s="41"/>
      <c r="H23" s="41"/>
      <c r="I23" s="150"/>
      <c r="J23" s="41"/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2" customHeight="1">
      <c r="A24" s="41"/>
      <c r="B24" s="47"/>
      <c r="C24" s="41"/>
      <c r="D24" s="148" t="s">
        <v>40</v>
      </c>
      <c r="E24" s="41"/>
      <c r="F24" s="41"/>
      <c r="G24" s="41"/>
      <c r="H24" s="41"/>
      <c r="I24" s="153" t="s">
        <v>34</v>
      </c>
      <c r="J24" s="136" t="s">
        <v>35</v>
      </c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8" customHeight="1">
      <c r="A25" s="41"/>
      <c r="B25" s="47"/>
      <c r="C25" s="41"/>
      <c r="D25" s="41"/>
      <c r="E25" s="136" t="s">
        <v>41</v>
      </c>
      <c r="F25" s="41"/>
      <c r="G25" s="41"/>
      <c r="H25" s="41"/>
      <c r="I25" s="153" t="s">
        <v>37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6.96" customHeight="1">
      <c r="A26" s="41"/>
      <c r="B26" s="47"/>
      <c r="C26" s="41"/>
      <c r="D26" s="41"/>
      <c r="E26" s="41"/>
      <c r="F26" s="41"/>
      <c r="G26" s="41"/>
      <c r="H26" s="41"/>
      <c r="I26" s="150"/>
      <c r="J26" s="41"/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12" customHeight="1">
      <c r="A27" s="41"/>
      <c r="B27" s="47"/>
      <c r="C27" s="41"/>
      <c r="D27" s="148" t="s">
        <v>42</v>
      </c>
      <c r="E27" s="41"/>
      <c r="F27" s="41"/>
      <c r="G27" s="41"/>
      <c r="H27" s="41"/>
      <c r="I27" s="153" t="s">
        <v>34</v>
      </c>
      <c r="J27" s="136" t="s">
        <v>35</v>
      </c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8" customHeight="1">
      <c r="A28" s="41"/>
      <c r="B28" s="47"/>
      <c r="C28" s="41"/>
      <c r="D28" s="41"/>
      <c r="E28" s="136" t="s">
        <v>43</v>
      </c>
      <c r="F28" s="41"/>
      <c r="G28" s="41"/>
      <c r="H28" s="41"/>
      <c r="I28" s="153" t="s">
        <v>37</v>
      </c>
      <c r="J28" s="136" t="s">
        <v>35</v>
      </c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41"/>
      <c r="E29" s="41"/>
      <c r="F29" s="41"/>
      <c r="G29" s="41"/>
      <c r="H29" s="41"/>
      <c r="I29" s="150"/>
      <c r="J29" s="41"/>
      <c r="K29" s="41"/>
      <c r="L29" s="151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12" customHeight="1">
      <c r="A30" s="41"/>
      <c r="B30" s="47"/>
      <c r="C30" s="41"/>
      <c r="D30" s="148" t="s">
        <v>44</v>
      </c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8" customFormat="1" ht="76.5" customHeight="1">
      <c r="A31" s="155"/>
      <c r="B31" s="156"/>
      <c r="C31" s="155"/>
      <c r="D31" s="155"/>
      <c r="E31" s="157" t="s">
        <v>122</v>
      </c>
      <c r="F31" s="157"/>
      <c r="G31" s="157"/>
      <c r="H31" s="157"/>
      <c r="I31" s="158"/>
      <c r="J31" s="155"/>
      <c r="K31" s="155"/>
      <c r="L31" s="159"/>
      <c r="S31" s="155"/>
      <c r="T31" s="155"/>
      <c r="U31" s="155"/>
      <c r="V31" s="155"/>
      <c r="W31" s="155"/>
      <c r="X31" s="155"/>
      <c r="Y31" s="155"/>
      <c r="Z31" s="155"/>
      <c r="AA31" s="155"/>
      <c r="AB31" s="155"/>
      <c r="AC31" s="155"/>
      <c r="AD31" s="155"/>
      <c r="AE31" s="155"/>
    </row>
    <row r="32" s="2" customFormat="1" ht="6.96" customHeight="1">
      <c r="A32" s="41"/>
      <c r="B32" s="47"/>
      <c r="C32" s="41"/>
      <c r="D32" s="41"/>
      <c r="E32" s="41"/>
      <c r="F32" s="41"/>
      <c r="G32" s="41"/>
      <c r="H32" s="41"/>
      <c r="I32" s="150"/>
      <c r="J32" s="41"/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25.44" customHeight="1">
      <c r="A34" s="41"/>
      <c r="B34" s="47"/>
      <c r="C34" s="41"/>
      <c r="D34" s="162" t="s">
        <v>46</v>
      </c>
      <c r="E34" s="41"/>
      <c r="F34" s="41"/>
      <c r="G34" s="41"/>
      <c r="H34" s="41"/>
      <c r="I34" s="150"/>
      <c r="J34" s="163">
        <f>ROUND(J96, 2)</f>
        <v>0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6.96" customHeight="1">
      <c r="A35" s="41"/>
      <c r="B35" s="47"/>
      <c r="C35" s="41"/>
      <c r="D35" s="160"/>
      <c r="E35" s="160"/>
      <c r="F35" s="160"/>
      <c r="G35" s="160"/>
      <c r="H35" s="160"/>
      <c r="I35" s="161"/>
      <c r="J35" s="160"/>
      <c r="K35" s="160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41"/>
      <c r="F36" s="164" t="s">
        <v>48</v>
      </c>
      <c r="G36" s="41"/>
      <c r="H36" s="41"/>
      <c r="I36" s="165" t="s">
        <v>47</v>
      </c>
      <c r="J36" s="164" t="s">
        <v>49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s="2" customFormat="1" ht="14.4" customHeight="1">
      <c r="A37" s="41"/>
      <c r="B37" s="47"/>
      <c r="C37" s="41"/>
      <c r="D37" s="166" t="s">
        <v>50</v>
      </c>
      <c r="E37" s="148" t="s">
        <v>51</v>
      </c>
      <c r="F37" s="167">
        <f>ROUND((SUM(BE96:BE402)),  2)</f>
        <v>0</v>
      </c>
      <c r="G37" s="41"/>
      <c r="H37" s="41"/>
      <c r="I37" s="168">
        <v>0.20999999999999999</v>
      </c>
      <c r="J37" s="167">
        <f>ROUND(((SUM(BE96:BE402))*I37),  2)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14.4" customHeight="1">
      <c r="A38" s="41"/>
      <c r="B38" s="47"/>
      <c r="C38" s="41"/>
      <c r="D38" s="41"/>
      <c r="E38" s="148" t="s">
        <v>52</v>
      </c>
      <c r="F38" s="167">
        <f>ROUND((SUM(BF96:BF402)),  2)</f>
        <v>0</v>
      </c>
      <c r="G38" s="41"/>
      <c r="H38" s="41"/>
      <c r="I38" s="168">
        <v>0.14999999999999999</v>
      </c>
      <c r="J38" s="167">
        <f>ROUND(((SUM(BF96:BF402))*I38),  2)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53</v>
      </c>
      <c r="F39" s="167">
        <f>ROUND((SUM(BG96:BG402)),  2)</f>
        <v>0</v>
      </c>
      <c r="G39" s="41"/>
      <c r="H39" s="41"/>
      <c r="I39" s="168">
        <v>0.20999999999999999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hidden="1" s="2" customFormat="1" ht="14.4" customHeight="1">
      <c r="A40" s="41"/>
      <c r="B40" s="47"/>
      <c r="C40" s="41"/>
      <c r="D40" s="41"/>
      <c r="E40" s="148" t="s">
        <v>54</v>
      </c>
      <c r="F40" s="167">
        <f>ROUND((SUM(BH96:BH402)),  2)</f>
        <v>0</v>
      </c>
      <c r="G40" s="41"/>
      <c r="H40" s="41"/>
      <c r="I40" s="168">
        <v>0.14999999999999999</v>
      </c>
      <c r="J40" s="167">
        <f>0</f>
        <v>0</v>
      </c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hidden="1" s="2" customFormat="1" ht="14.4" customHeight="1">
      <c r="A41" s="41"/>
      <c r="B41" s="47"/>
      <c r="C41" s="41"/>
      <c r="D41" s="41"/>
      <c r="E41" s="148" t="s">
        <v>55</v>
      </c>
      <c r="F41" s="167">
        <f>ROUND((SUM(BI96:BI402)),  2)</f>
        <v>0</v>
      </c>
      <c r="G41" s="41"/>
      <c r="H41" s="41"/>
      <c r="I41" s="168">
        <v>0</v>
      </c>
      <c r="J41" s="167">
        <f>0</f>
        <v>0</v>
      </c>
      <c r="K41" s="41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6.96" customHeight="1">
      <c r="A42" s="41"/>
      <c r="B42" s="47"/>
      <c r="C42" s="41"/>
      <c r="D42" s="41"/>
      <c r="E42" s="41"/>
      <c r="F42" s="41"/>
      <c r="G42" s="41"/>
      <c r="H42" s="41"/>
      <c r="I42" s="150"/>
      <c r="J42" s="41"/>
      <c r="K42" s="41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3" s="2" customFormat="1" ht="25.44" customHeight="1">
      <c r="A43" s="41"/>
      <c r="B43" s="47"/>
      <c r="C43" s="169"/>
      <c r="D43" s="170" t="s">
        <v>56</v>
      </c>
      <c r="E43" s="171"/>
      <c r="F43" s="171"/>
      <c r="G43" s="172" t="s">
        <v>57</v>
      </c>
      <c r="H43" s="173" t="s">
        <v>58</v>
      </c>
      <c r="I43" s="174"/>
      <c r="J43" s="175">
        <f>SUM(J34:J41)</f>
        <v>0</v>
      </c>
      <c r="K43" s="176"/>
      <c r="L43" s="15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</row>
    <row r="44" s="2" customFormat="1" ht="14.4" customHeight="1">
      <c r="A44" s="41"/>
      <c r="B44" s="177"/>
      <c r="C44" s="178"/>
      <c r="D44" s="178"/>
      <c r="E44" s="178"/>
      <c r="F44" s="178"/>
      <c r="G44" s="178"/>
      <c r="H44" s="178"/>
      <c r="I44" s="179"/>
      <c r="J44" s="178"/>
      <c r="K44" s="178"/>
      <c r="L44" s="15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8" s="2" customFormat="1" ht="6.96" customHeight="1">
      <c r="A48" s="41"/>
      <c r="B48" s="180"/>
      <c r="C48" s="181"/>
      <c r="D48" s="181"/>
      <c r="E48" s="181"/>
      <c r="F48" s="181"/>
      <c r="G48" s="181"/>
      <c r="H48" s="181"/>
      <c r="I48" s="182"/>
      <c r="J48" s="181"/>
      <c r="K48" s="181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24.96" customHeight="1">
      <c r="A49" s="41"/>
      <c r="B49" s="42"/>
      <c r="C49" s="25" t="s">
        <v>123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6.96" customHeight="1">
      <c r="A50" s="41"/>
      <c r="B50" s="42"/>
      <c r="C50" s="43"/>
      <c r="D50" s="43"/>
      <c r="E50" s="43"/>
      <c r="F50" s="43"/>
      <c r="G50" s="43"/>
      <c r="H50" s="43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12" customHeight="1">
      <c r="A51" s="41"/>
      <c r="B51" s="42"/>
      <c r="C51" s="34" t="s">
        <v>16</v>
      </c>
      <c r="D51" s="43"/>
      <c r="E51" s="43"/>
      <c r="F51" s="43"/>
      <c r="G51" s="43"/>
      <c r="H51" s="43"/>
      <c r="I51" s="150"/>
      <c r="J51" s="43"/>
      <c r="K51" s="43"/>
      <c r="L51" s="15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6.5" customHeight="1">
      <c r="A52" s="41"/>
      <c r="B52" s="42"/>
      <c r="C52" s="43"/>
      <c r="D52" s="43"/>
      <c r="E52" s="183" t="str">
        <f>E7</f>
        <v xml:space="preserve">Rekonstrukce a dostavba - ZŠ Šternberk, Sadová 1,  I. a II. etapa</v>
      </c>
      <c r="F52" s="34"/>
      <c r="G52" s="34"/>
      <c r="H52" s="34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1" customFormat="1" ht="12" customHeight="1">
      <c r="B53" s="23"/>
      <c r="C53" s="34" t="s">
        <v>118</v>
      </c>
      <c r="D53" s="24"/>
      <c r="E53" s="24"/>
      <c r="F53" s="24"/>
      <c r="G53" s="24"/>
      <c r="H53" s="24"/>
      <c r="I53" s="142"/>
      <c r="J53" s="24"/>
      <c r="K53" s="24"/>
      <c r="L53" s="22"/>
    </row>
    <row r="54" s="1" customFormat="1" ht="16.5" customHeight="1">
      <c r="B54" s="23"/>
      <c r="C54" s="24"/>
      <c r="D54" s="24"/>
      <c r="E54" s="183" t="s">
        <v>119</v>
      </c>
      <c r="F54" s="24"/>
      <c r="G54" s="24"/>
      <c r="H54" s="24"/>
      <c r="I54" s="142"/>
      <c r="J54" s="24"/>
      <c r="K54" s="24"/>
      <c r="L54" s="22"/>
    </row>
    <row r="55" s="1" customFormat="1" ht="12" customHeight="1">
      <c r="B55" s="23"/>
      <c r="C55" s="34" t="s">
        <v>120</v>
      </c>
      <c r="D55" s="24"/>
      <c r="E55" s="24"/>
      <c r="F55" s="24"/>
      <c r="G55" s="24"/>
      <c r="H55" s="24"/>
      <c r="I55" s="142"/>
      <c r="J55" s="24"/>
      <c r="K55" s="24"/>
      <c r="L55" s="22"/>
    </row>
    <row r="56" s="2" customFormat="1" ht="16.5" customHeight="1">
      <c r="A56" s="41"/>
      <c r="B56" s="42"/>
      <c r="C56" s="43"/>
      <c r="D56" s="43"/>
      <c r="E56" s="300" t="s">
        <v>121</v>
      </c>
      <c r="F56" s="43"/>
      <c r="G56" s="43"/>
      <c r="H56" s="43"/>
      <c r="I56" s="150"/>
      <c r="J56" s="43"/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12" customHeight="1">
      <c r="A57" s="41"/>
      <c r="B57" s="42"/>
      <c r="C57" s="34" t="s">
        <v>1144</v>
      </c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6.5" customHeight="1">
      <c r="A58" s="41"/>
      <c r="B58" s="42"/>
      <c r="C58" s="43"/>
      <c r="D58" s="43"/>
      <c r="E58" s="72" t="str">
        <f>E13</f>
        <v>05 - Silnoproudá elektrotechnika</v>
      </c>
      <c r="F58" s="43"/>
      <c r="G58" s="43"/>
      <c r="H58" s="43"/>
      <c r="I58" s="150"/>
      <c r="J58" s="43"/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6.96" customHeight="1">
      <c r="A59" s="41"/>
      <c r="B59" s="42"/>
      <c r="C59" s="43"/>
      <c r="D59" s="43"/>
      <c r="E59" s="43"/>
      <c r="F59" s="43"/>
      <c r="G59" s="43"/>
      <c r="H59" s="43"/>
      <c r="I59" s="150"/>
      <c r="J59" s="43"/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2" customHeight="1">
      <c r="A60" s="41"/>
      <c r="B60" s="42"/>
      <c r="C60" s="34" t="s">
        <v>24</v>
      </c>
      <c r="D60" s="43"/>
      <c r="E60" s="43"/>
      <c r="F60" s="29" t="str">
        <f>F16</f>
        <v>Šternberk</v>
      </c>
      <c r="G60" s="43"/>
      <c r="H60" s="43"/>
      <c r="I60" s="153" t="s">
        <v>26</v>
      </c>
      <c r="J60" s="75" t="str">
        <f>IF(J16="","",J16)</f>
        <v>8. 10. 2019</v>
      </c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6.96" customHeight="1">
      <c r="A61" s="41"/>
      <c r="B61" s="42"/>
      <c r="C61" s="43"/>
      <c r="D61" s="43"/>
      <c r="E61" s="43"/>
      <c r="F61" s="43"/>
      <c r="G61" s="43"/>
      <c r="H61" s="43"/>
      <c r="I61" s="150"/>
      <c r="J61" s="43"/>
      <c r="K61" s="43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43.05" customHeight="1">
      <c r="A62" s="41"/>
      <c r="B62" s="42"/>
      <c r="C62" s="34" t="s">
        <v>33</v>
      </c>
      <c r="D62" s="43"/>
      <c r="E62" s="43"/>
      <c r="F62" s="29" t="str">
        <f>E19</f>
        <v>Město Šternberk, Horní náměstí 16</v>
      </c>
      <c r="G62" s="43"/>
      <c r="H62" s="43"/>
      <c r="I62" s="153" t="s">
        <v>40</v>
      </c>
      <c r="J62" s="39" t="str">
        <f>E25</f>
        <v>Ing. Josef Vadják,Komenského 1, Šternberk</v>
      </c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15.15" customHeight="1">
      <c r="A63" s="41"/>
      <c r="B63" s="42"/>
      <c r="C63" s="34" t="s">
        <v>38</v>
      </c>
      <c r="D63" s="43"/>
      <c r="E63" s="43"/>
      <c r="F63" s="29" t="str">
        <f>IF(E22="","",E22)</f>
        <v>Vyplň údaj</v>
      </c>
      <c r="G63" s="43"/>
      <c r="H63" s="43"/>
      <c r="I63" s="153" t="s">
        <v>42</v>
      </c>
      <c r="J63" s="39" t="str">
        <f>E28</f>
        <v>Kucek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</row>
    <row r="64" s="2" customFormat="1" ht="10.32" customHeight="1">
      <c r="A64" s="41"/>
      <c r="B64" s="42"/>
      <c r="C64" s="43"/>
      <c r="D64" s="43"/>
      <c r="E64" s="43"/>
      <c r="F64" s="43"/>
      <c r="G64" s="43"/>
      <c r="H64" s="43"/>
      <c r="I64" s="150"/>
      <c r="J64" s="43"/>
      <c r="K64" s="43"/>
      <c r="L64" s="15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29.28" customHeight="1">
      <c r="A65" s="41"/>
      <c r="B65" s="42"/>
      <c r="C65" s="184" t="s">
        <v>124</v>
      </c>
      <c r="D65" s="185"/>
      <c r="E65" s="185"/>
      <c r="F65" s="185"/>
      <c r="G65" s="185"/>
      <c r="H65" s="185"/>
      <c r="I65" s="186"/>
      <c r="J65" s="187" t="s">
        <v>125</v>
      </c>
      <c r="K65" s="185"/>
      <c r="L65" s="151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6" s="2" customFormat="1" ht="10.32" customHeight="1">
      <c r="A66" s="41"/>
      <c r="B66" s="42"/>
      <c r="C66" s="43"/>
      <c r="D66" s="43"/>
      <c r="E66" s="43"/>
      <c r="F66" s="43"/>
      <c r="G66" s="43"/>
      <c r="H66" s="43"/>
      <c r="I66" s="150"/>
      <c r="J66" s="43"/>
      <c r="K66" s="43"/>
      <c r="L66" s="151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22.8" customHeight="1">
      <c r="A67" s="41"/>
      <c r="B67" s="42"/>
      <c r="C67" s="188" t="s">
        <v>78</v>
      </c>
      <c r="D67" s="43"/>
      <c r="E67" s="43"/>
      <c r="F67" s="43"/>
      <c r="G67" s="43"/>
      <c r="H67" s="43"/>
      <c r="I67" s="150"/>
      <c r="J67" s="105">
        <f>J96</f>
        <v>0</v>
      </c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U67" s="19" t="s">
        <v>126</v>
      </c>
    </row>
    <row r="68" s="9" customFormat="1" ht="24.96" customHeight="1">
      <c r="A68" s="9"/>
      <c r="B68" s="189"/>
      <c r="C68" s="190"/>
      <c r="D68" s="191" t="s">
        <v>1562</v>
      </c>
      <c r="E68" s="192"/>
      <c r="F68" s="192"/>
      <c r="G68" s="192"/>
      <c r="H68" s="192"/>
      <c r="I68" s="193"/>
      <c r="J68" s="194">
        <f>J97</f>
        <v>0</v>
      </c>
      <c r="K68" s="190"/>
      <c r="L68" s="195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96"/>
      <c r="C69" s="127"/>
      <c r="D69" s="197" t="s">
        <v>1563</v>
      </c>
      <c r="E69" s="198"/>
      <c r="F69" s="198"/>
      <c r="G69" s="198"/>
      <c r="H69" s="198"/>
      <c r="I69" s="199"/>
      <c r="J69" s="200">
        <f>J98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6"/>
      <c r="C70" s="127"/>
      <c r="D70" s="197" t="s">
        <v>1564</v>
      </c>
      <c r="E70" s="198"/>
      <c r="F70" s="198"/>
      <c r="G70" s="198"/>
      <c r="H70" s="198"/>
      <c r="I70" s="199"/>
      <c r="J70" s="200">
        <f>J121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6"/>
      <c r="C71" s="127"/>
      <c r="D71" s="197" t="s">
        <v>1565</v>
      </c>
      <c r="E71" s="198"/>
      <c r="F71" s="198"/>
      <c r="G71" s="198"/>
      <c r="H71" s="198"/>
      <c r="I71" s="199"/>
      <c r="J71" s="200">
        <f>J313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6"/>
      <c r="C72" s="127"/>
      <c r="D72" s="197" t="s">
        <v>1566</v>
      </c>
      <c r="E72" s="198"/>
      <c r="F72" s="198"/>
      <c r="G72" s="198"/>
      <c r="H72" s="198"/>
      <c r="I72" s="199"/>
      <c r="J72" s="200">
        <f>J350</f>
        <v>0</v>
      </c>
      <c r="K72" s="127"/>
      <c r="L72" s="20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150"/>
      <c r="J73" s="43"/>
      <c r="K73" s="43"/>
      <c r="L73" s="15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179"/>
      <c r="J74" s="63"/>
      <c r="K74" s="63"/>
      <c r="L74" s="15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182"/>
      <c r="J78" s="65"/>
      <c r="K78" s="65"/>
      <c r="L78" s="15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5" t="s">
        <v>149</v>
      </c>
      <c r="D79" s="43"/>
      <c r="E79" s="43"/>
      <c r="F79" s="43"/>
      <c r="G79" s="43"/>
      <c r="H79" s="43"/>
      <c r="I79" s="150"/>
      <c r="J79" s="43"/>
      <c r="K79" s="43"/>
      <c r="L79" s="15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150"/>
      <c r="J80" s="43"/>
      <c r="K80" s="43"/>
      <c r="L80" s="15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4" t="s">
        <v>16</v>
      </c>
      <c r="D81" s="43"/>
      <c r="E81" s="43"/>
      <c r="F81" s="43"/>
      <c r="G81" s="43"/>
      <c r="H81" s="43"/>
      <c r="I81" s="150"/>
      <c r="J81" s="43"/>
      <c r="K81" s="43"/>
      <c r="L81" s="15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183" t="str">
        <f>E7</f>
        <v xml:space="preserve">Rekonstrukce a dostavba - ZŠ Šternberk, Sadová 1,  I. a II. etapa</v>
      </c>
      <c r="F82" s="34"/>
      <c r="G82" s="34"/>
      <c r="H82" s="34"/>
      <c r="I82" s="150"/>
      <c r="J82" s="43"/>
      <c r="K82" s="43"/>
      <c r="L82" s="15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1" customFormat="1" ht="12" customHeight="1">
      <c r="B83" s="23"/>
      <c r="C83" s="34" t="s">
        <v>118</v>
      </c>
      <c r="D83" s="24"/>
      <c r="E83" s="24"/>
      <c r="F83" s="24"/>
      <c r="G83" s="24"/>
      <c r="H83" s="24"/>
      <c r="I83" s="142"/>
      <c r="J83" s="24"/>
      <c r="K83" s="24"/>
      <c r="L83" s="22"/>
    </row>
    <row r="84" s="1" customFormat="1" ht="16.5" customHeight="1">
      <c r="B84" s="23"/>
      <c r="C84" s="24"/>
      <c r="D84" s="24"/>
      <c r="E84" s="183" t="s">
        <v>119</v>
      </c>
      <c r="F84" s="24"/>
      <c r="G84" s="24"/>
      <c r="H84" s="24"/>
      <c r="I84" s="142"/>
      <c r="J84" s="24"/>
      <c r="K84" s="24"/>
      <c r="L84" s="22"/>
    </row>
    <row r="85" s="1" customFormat="1" ht="12" customHeight="1">
      <c r="B85" s="23"/>
      <c r="C85" s="34" t="s">
        <v>120</v>
      </c>
      <c r="D85" s="24"/>
      <c r="E85" s="24"/>
      <c r="F85" s="24"/>
      <c r="G85" s="24"/>
      <c r="H85" s="24"/>
      <c r="I85" s="142"/>
      <c r="J85" s="24"/>
      <c r="K85" s="24"/>
      <c r="L85" s="22"/>
    </row>
    <row r="86" s="2" customFormat="1" ht="16.5" customHeight="1">
      <c r="A86" s="41"/>
      <c r="B86" s="42"/>
      <c r="C86" s="43"/>
      <c r="D86" s="43"/>
      <c r="E86" s="300" t="s">
        <v>121</v>
      </c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2" customHeight="1">
      <c r="A87" s="41"/>
      <c r="B87" s="42"/>
      <c r="C87" s="34" t="s">
        <v>1144</v>
      </c>
      <c r="D87" s="43"/>
      <c r="E87" s="43"/>
      <c r="F87" s="43"/>
      <c r="G87" s="43"/>
      <c r="H87" s="43"/>
      <c r="I87" s="150"/>
      <c r="J87" s="43"/>
      <c r="K87" s="43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6.5" customHeight="1">
      <c r="A88" s="41"/>
      <c r="B88" s="42"/>
      <c r="C88" s="43"/>
      <c r="D88" s="43"/>
      <c r="E88" s="72" t="str">
        <f>E13</f>
        <v>05 - Silnoproudá elektrotechnika</v>
      </c>
      <c r="F88" s="43"/>
      <c r="G88" s="43"/>
      <c r="H88" s="43"/>
      <c r="I88" s="150"/>
      <c r="J88" s="43"/>
      <c r="K88" s="43"/>
      <c r="L88" s="15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150"/>
      <c r="J89" s="43"/>
      <c r="K89" s="43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24</v>
      </c>
      <c r="D90" s="43"/>
      <c r="E90" s="43"/>
      <c r="F90" s="29" t="str">
        <f>F16</f>
        <v>Šternberk</v>
      </c>
      <c r="G90" s="43"/>
      <c r="H90" s="43"/>
      <c r="I90" s="153" t="s">
        <v>26</v>
      </c>
      <c r="J90" s="75" t="str">
        <f>IF(J16="","",J16)</f>
        <v>8. 10. 2019</v>
      </c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6.96" customHeight="1">
      <c r="A91" s="41"/>
      <c r="B91" s="42"/>
      <c r="C91" s="43"/>
      <c r="D91" s="43"/>
      <c r="E91" s="43"/>
      <c r="F91" s="43"/>
      <c r="G91" s="43"/>
      <c r="H91" s="43"/>
      <c r="I91" s="150"/>
      <c r="J91" s="43"/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43.05" customHeight="1">
      <c r="A92" s="41"/>
      <c r="B92" s="42"/>
      <c r="C92" s="34" t="s">
        <v>33</v>
      </c>
      <c r="D92" s="43"/>
      <c r="E92" s="43"/>
      <c r="F92" s="29" t="str">
        <f>E19</f>
        <v>Město Šternberk, Horní náměstí 16</v>
      </c>
      <c r="G92" s="43"/>
      <c r="H92" s="43"/>
      <c r="I92" s="153" t="s">
        <v>40</v>
      </c>
      <c r="J92" s="39" t="str">
        <f>E25</f>
        <v>Ing. Josef Vadják,Komenského 1, Šternberk</v>
      </c>
      <c r="K92" s="43"/>
      <c r="L92" s="151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4" t="s">
        <v>38</v>
      </c>
      <c r="D93" s="43"/>
      <c r="E93" s="43"/>
      <c r="F93" s="29" t="str">
        <f>IF(E22="","",E22)</f>
        <v>Vyplň údaj</v>
      </c>
      <c r="G93" s="43"/>
      <c r="H93" s="43"/>
      <c r="I93" s="153" t="s">
        <v>42</v>
      </c>
      <c r="J93" s="39" t="str">
        <f>E28</f>
        <v>Kucek</v>
      </c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0.32" customHeight="1">
      <c r="A94" s="41"/>
      <c r="B94" s="42"/>
      <c r="C94" s="43"/>
      <c r="D94" s="43"/>
      <c r="E94" s="43"/>
      <c r="F94" s="43"/>
      <c r="G94" s="43"/>
      <c r="H94" s="43"/>
      <c r="I94" s="150"/>
      <c r="J94" s="43"/>
      <c r="K94" s="43"/>
      <c r="L94" s="15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11" customFormat="1" ht="29.28" customHeight="1">
      <c r="A95" s="202"/>
      <c r="B95" s="203"/>
      <c r="C95" s="204" t="s">
        <v>150</v>
      </c>
      <c r="D95" s="205" t="s">
        <v>65</v>
      </c>
      <c r="E95" s="205" t="s">
        <v>61</v>
      </c>
      <c r="F95" s="205" t="s">
        <v>62</v>
      </c>
      <c r="G95" s="205" t="s">
        <v>151</v>
      </c>
      <c r="H95" s="205" t="s">
        <v>152</v>
      </c>
      <c r="I95" s="206" t="s">
        <v>153</v>
      </c>
      <c r="J95" s="205" t="s">
        <v>125</v>
      </c>
      <c r="K95" s="207" t="s">
        <v>154</v>
      </c>
      <c r="L95" s="208"/>
      <c r="M95" s="95" t="s">
        <v>35</v>
      </c>
      <c r="N95" s="96" t="s">
        <v>50</v>
      </c>
      <c r="O95" s="96" t="s">
        <v>155</v>
      </c>
      <c r="P95" s="96" t="s">
        <v>156</v>
      </c>
      <c r="Q95" s="96" t="s">
        <v>157</v>
      </c>
      <c r="R95" s="96" t="s">
        <v>158</v>
      </c>
      <c r="S95" s="96" t="s">
        <v>159</v>
      </c>
      <c r="T95" s="97" t="s">
        <v>160</v>
      </c>
      <c r="U95" s="202"/>
      <c r="V95" s="202"/>
      <c r="W95" s="202"/>
      <c r="X95" s="202"/>
      <c r="Y95" s="202"/>
      <c r="Z95" s="202"/>
      <c r="AA95" s="202"/>
      <c r="AB95" s="202"/>
      <c r="AC95" s="202"/>
      <c r="AD95" s="202"/>
      <c r="AE95" s="202"/>
    </row>
    <row r="96" s="2" customFormat="1" ht="22.8" customHeight="1">
      <c r="A96" s="41"/>
      <c r="B96" s="42"/>
      <c r="C96" s="102" t="s">
        <v>161</v>
      </c>
      <c r="D96" s="43"/>
      <c r="E96" s="43"/>
      <c r="F96" s="43"/>
      <c r="G96" s="43"/>
      <c r="H96" s="43"/>
      <c r="I96" s="150"/>
      <c r="J96" s="209">
        <f>BK96</f>
        <v>0</v>
      </c>
      <c r="K96" s="43"/>
      <c r="L96" s="47"/>
      <c r="M96" s="98"/>
      <c r="N96" s="210"/>
      <c r="O96" s="99"/>
      <c r="P96" s="211">
        <f>P97</f>
        <v>0</v>
      </c>
      <c r="Q96" s="99"/>
      <c r="R96" s="211">
        <f>R97</f>
        <v>0.14192000000000002</v>
      </c>
      <c r="S96" s="99"/>
      <c r="T96" s="212">
        <f>T97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19" t="s">
        <v>79</v>
      </c>
      <c r="AU96" s="19" t="s">
        <v>126</v>
      </c>
      <c r="BK96" s="213">
        <f>BK97</f>
        <v>0</v>
      </c>
    </row>
    <row r="97" s="12" customFormat="1" ht="25.92" customHeight="1">
      <c r="A97" s="12"/>
      <c r="B97" s="214"/>
      <c r="C97" s="215"/>
      <c r="D97" s="216" t="s">
        <v>79</v>
      </c>
      <c r="E97" s="217" t="s">
        <v>195</v>
      </c>
      <c r="F97" s="217" t="s">
        <v>1567</v>
      </c>
      <c r="G97" s="215"/>
      <c r="H97" s="215"/>
      <c r="I97" s="218"/>
      <c r="J97" s="219">
        <f>BK97</f>
        <v>0</v>
      </c>
      <c r="K97" s="215"/>
      <c r="L97" s="220"/>
      <c r="M97" s="221"/>
      <c r="N97" s="222"/>
      <c r="O97" s="222"/>
      <c r="P97" s="223">
        <f>P98+P121+P313+P350</f>
        <v>0</v>
      </c>
      <c r="Q97" s="222"/>
      <c r="R97" s="223">
        <f>R98+R121+R313+R350</f>
        <v>0.14192000000000002</v>
      </c>
      <c r="S97" s="222"/>
      <c r="T97" s="224">
        <f>T98+T121+T313+T350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25" t="s">
        <v>23</v>
      </c>
      <c r="AT97" s="226" t="s">
        <v>79</v>
      </c>
      <c r="AU97" s="226" t="s">
        <v>80</v>
      </c>
      <c r="AY97" s="225" t="s">
        <v>163</v>
      </c>
      <c r="BK97" s="227">
        <f>BK98+BK121+BK313+BK350</f>
        <v>0</v>
      </c>
    </row>
    <row r="98" s="12" customFormat="1" ht="22.8" customHeight="1">
      <c r="A98" s="12"/>
      <c r="B98" s="214"/>
      <c r="C98" s="215"/>
      <c r="D98" s="216" t="s">
        <v>79</v>
      </c>
      <c r="E98" s="228" t="s">
        <v>1568</v>
      </c>
      <c r="F98" s="228" t="s">
        <v>1569</v>
      </c>
      <c r="G98" s="215"/>
      <c r="H98" s="215"/>
      <c r="I98" s="218"/>
      <c r="J98" s="229">
        <f>BK98</f>
        <v>0</v>
      </c>
      <c r="K98" s="215"/>
      <c r="L98" s="220"/>
      <c r="M98" s="221"/>
      <c r="N98" s="222"/>
      <c r="O98" s="222"/>
      <c r="P98" s="223">
        <f>SUM(P99:P120)</f>
        <v>0</v>
      </c>
      <c r="Q98" s="222"/>
      <c r="R98" s="223">
        <f>SUM(R99:R120)</f>
        <v>0</v>
      </c>
      <c r="S98" s="222"/>
      <c r="T98" s="224">
        <f>SUM(T99:T120)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25" t="s">
        <v>23</v>
      </c>
      <c r="AT98" s="226" t="s">
        <v>79</v>
      </c>
      <c r="AU98" s="226" t="s">
        <v>23</v>
      </c>
      <c r="AY98" s="225" t="s">
        <v>163</v>
      </c>
      <c r="BK98" s="227">
        <f>SUM(BK99:BK120)</f>
        <v>0</v>
      </c>
    </row>
    <row r="99" s="2" customFormat="1" ht="24" customHeight="1">
      <c r="A99" s="41"/>
      <c r="B99" s="42"/>
      <c r="C99" s="230" t="s">
        <v>23</v>
      </c>
      <c r="D99" s="230" t="s">
        <v>166</v>
      </c>
      <c r="E99" s="231" t="s">
        <v>1570</v>
      </c>
      <c r="F99" s="232" t="s">
        <v>1571</v>
      </c>
      <c r="G99" s="233" t="s">
        <v>179</v>
      </c>
      <c r="H99" s="234">
        <v>10</v>
      </c>
      <c r="I99" s="235"/>
      <c r="J99" s="236">
        <f>ROUND(I99*H99,2)</f>
        <v>0</v>
      </c>
      <c r="K99" s="232" t="s">
        <v>35</v>
      </c>
      <c r="L99" s="47"/>
      <c r="M99" s="237" t="s">
        <v>35</v>
      </c>
      <c r="N99" s="238" t="s">
        <v>51</v>
      </c>
      <c r="O99" s="87"/>
      <c r="P99" s="239">
        <f>O99*H99</f>
        <v>0</v>
      </c>
      <c r="Q99" s="239">
        <v>0</v>
      </c>
      <c r="R99" s="239">
        <f>Q99*H99</f>
        <v>0</v>
      </c>
      <c r="S99" s="239">
        <v>0</v>
      </c>
      <c r="T99" s="24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1" t="s">
        <v>171</v>
      </c>
      <c r="AT99" s="241" t="s">
        <v>166</v>
      </c>
      <c r="AU99" s="241" t="s">
        <v>88</v>
      </c>
      <c r="AY99" s="19" t="s">
        <v>163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23</v>
      </c>
      <c r="BK99" s="242">
        <f>ROUND(I99*H99,2)</f>
        <v>0</v>
      </c>
      <c r="BL99" s="19" t="s">
        <v>171</v>
      </c>
      <c r="BM99" s="241" t="s">
        <v>88</v>
      </c>
    </row>
    <row r="100" s="13" customFormat="1">
      <c r="A100" s="13"/>
      <c r="B100" s="243"/>
      <c r="C100" s="244"/>
      <c r="D100" s="245" t="s">
        <v>173</v>
      </c>
      <c r="E100" s="246" t="s">
        <v>35</v>
      </c>
      <c r="F100" s="247" t="s">
        <v>1572</v>
      </c>
      <c r="G100" s="244"/>
      <c r="H100" s="246" t="s">
        <v>35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53" t="s">
        <v>173</v>
      </c>
      <c r="AU100" s="253" t="s">
        <v>88</v>
      </c>
      <c r="AV100" s="13" t="s">
        <v>23</v>
      </c>
      <c r="AW100" s="13" t="s">
        <v>175</v>
      </c>
      <c r="AX100" s="13" t="s">
        <v>80</v>
      </c>
      <c r="AY100" s="253" t="s">
        <v>163</v>
      </c>
    </row>
    <row r="101" s="14" customFormat="1">
      <c r="A101" s="14"/>
      <c r="B101" s="254"/>
      <c r="C101" s="255"/>
      <c r="D101" s="245" t="s">
        <v>173</v>
      </c>
      <c r="E101" s="256" t="s">
        <v>35</v>
      </c>
      <c r="F101" s="257" t="s">
        <v>233</v>
      </c>
      <c r="G101" s="255"/>
      <c r="H101" s="258">
        <v>10</v>
      </c>
      <c r="I101" s="259"/>
      <c r="J101" s="255"/>
      <c r="K101" s="255"/>
      <c r="L101" s="260"/>
      <c r="M101" s="261"/>
      <c r="N101" s="262"/>
      <c r="O101" s="262"/>
      <c r="P101" s="262"/>
      <c r="Q101" s="262"/>
      <c r="R101" s="262"/>
      <c r="S101" s="262"/>
      <c r="T101" s="263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64" t="s">
        <v>173</v>
      </c>
      <c r="AU101" s="264" t="s">
        <v>88</v>
      </c>
      <c r="AV101" s="14" t="s">
        <v>88</v>
      </c>
      <c r="AW101" s="14" t="s">
        <v>175</v>
      </c>
      <c r="AX101" s="14" t="s">
        <v>80</v>
      </c>
      <c r="AY101" s="264" t="s">
        <v>163</v>
      </c>
    </row>
    <row r="102" s="15" customFormat="1">
      <c r="A102" s="15"/>
      <c r="B102" s="265"/>
      <c r="C102" s="266"/>
      <c r="D102" s="245" t="s">
        <v>173</v>
      </c>
      <c r="E102" s="267" t="s">
        <v>35</v>
      </c>
      <c r="F102" s="268" t="s">
        <v>183</v>
      </c>
      <c r="G102" s="266"/>
      <c r="H102" s="269">
        <v>10</v>
      </c>
      <c r="I102" s="270"/>
      <c r="J102" s="266"/>
      <c r="K102" s="266"/>
      <c r="L102" s="271"/>
      <c r="M102" s="272"/>
      <c r="N102" s="273"/>
      <c r="O102" s="273"/>
      <c r="P102" s="273"/>
      <c r="Q102" s="273"/>
      <c r="R102" s="273"/>
      <c r="S102" s="273"/>
      <c r="T102" s="274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  <c r="AT102" s="275" t="s">
        <v>173</v>
      </c>
      <c r="AU102" s="275" t="s">
        <v>88</v>
      </c>
      <c r="AV102" s="15" t="s">
        <v>171</v>
      </c>
      <c r="AW102" s="15" t="s">
        <v>175</v>
      </c>
      <c r="AX102" s="15" t="s">
        <v>23</v>
      </c>
      <c r="AY102" s="275" t="s">
        <v>163</v>
      </c>
    </row>
    <row r="103" s="2" customFormat="1" ht="24" customHeight="1">
      <c r="A103" s="41"/>
      <c r="B103" s="42"/>
      <c r="C103" s="230" t="s">
        <v>88</v>
      </c>
      <c r="D103" s="230" t="s">
        <v>166</v>
      </c>
      <c r="E103" s="231" t="s">
        <v>1573</v>
      </c>
      <c r="F103" s="232" t="s">
        <v>1574</v>
      </c>
      <c r="G103" s="233" t="s">
        <v>179</v>
      </c>
      <c r="H103" s="234">
        <v>1</v>
      </c>
      <c r="I103" s="235"/>
      <c r="J103" s="236">
        <f>ROUND(I103*H103,2)</f>
        <v>0</v>
      </c>
      <c r="K103" s="232" t="s">
        <v>35</v>
      </c>
      <c r="L103" s="47"/>
      <c r="M103" s="237" t="s">
        <v>35</v>
      </c>
      <c r="N103" s="238" t="s">
        <v>51</v>
      </c>
      <c r="O103" s="87"/>
      <c r="P103" s="239">
        <f>O103*H103</f>
        <v>0</v>
      </c>
      <c r="Q103" s="239">
        <v>0</v>
      </c>
      <c r="R103" s="239">
        <f>Q103*H103</f>
        <v>0</v>
      </c>
      <c r="S103" s="239">
        <v>0</v>
      </c>
      <c r="T103" s="240">
        <f>S103*H103</f>
        <v>0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R103" s="241" t="s">
        <v>171</v>
      </c>
      <c r="AT103" s="241" t="s">
        <v>166</v>
      </c>
      <c r="AU103" s="241" t="s">
        <v>88</v>
      </c>
      <c r="AY103" s="19" t="s">
        <v>163</v>
      </c>
      <c r="BE103" s="242">
        <f>IF(N103="základní",J103,0)</f>
        <v>0</v>
      </c>
      <c r="BF103" s="242">
        <f>IF(N103="snížená",J103,0)</f>
        <v>0</v>
      </c>
      <c r="BG103" s="242">
        <f>IF(N103="zákl. přenesená",J103,0)</f>
        <v>0</v>
      </c>
      <c r="BH103" s="242">
        <f>IF(N103="sníž. přenesená",J103,0)</f>
        <v>0</v>
      </c>
      <c r="BI103" s="242">
        <f>IF(N103="nulová",J103,0)</f>
        <v>0</v>
      </c>
      <c r="BJ103" s="19" t="s">
        <v>23</v>
      </c>
      <c r="BK103" s="242">
        <f>ROUND(I103*H103,2)</f>
        <v>0</v>
      </c>
      <c r="BL103" s="19" t="s">
        <v>171</v>
      </c>
      <c r="BM103" s="241" t="s">
        <v>171</v>
      </c>
    </row>
    <row r="104" s="13" customFormat="1">
      <c r="A104" s="13"/>
      <c r="B104" s="243"/>
      <c r="C104" s="244"/>
      <c r="D104" s="245" t="s">
        <v>173</v>
      </c>
      <c r="E104" s="246" t="s">
        <v>35</v>
      </c>
      <c r="F104" s="247" t="s">
        <v>1572</v>
      </c>
      <c r="G104" s="244"/>
      <c r="H104" s="246" t="s">
        <v>35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53" t="s">
        <v>173</v>
      </c>
      <c r="AU104" s="253" t="s">
        <v>88</v>
      </c>
      <c r="AV104" s="13" t="s">
        <v>23</v>
      </c>
      <c r="AW104" s="13" t="s">
        <v>175</v>
      </c>
      <c r="AX104" s="13" t="s">
        <v>80</v>
      </c>
      <c r="AY104" s="253" t="s">
        <v>163</v>
      </c>
    </row>
    <row r="105" s="14" customFormat="1">
      <c r="A105" s="14"/>
      <c r="B105" s="254"/>
      <c r="C105" s="255"/>
      <c r="D105" s="245" t="s">
        <v>173</v>
      </c>
      <c r="E105" s="256" t="s">
        <v>35</v>
      </c>
      <c r="F105" s="257" t="s">
        <v>23</v>
      </c>
      <c r="G105" s="255"/>
      <c r="H105" s="258">
        <v>1</v>
      </c>
      <c r="I105" s="259"/>
      <c r="J105" s="255"/>
      <c r="K105" s="255"/>
      <c r="L105" s="260"/>
      <c r="M105" s="261"/>
      <c r="N105" s="262"/>
      <c r="O105" s="262"/>
      <c r="P105" s="262"/>
      <c r="Q105" s="262"/>
      <c r="R105" s="262"/>
      <c r="S105" s="262"/>
      <c r="T105" s="263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64" t="s">
        <v>173</v>
      </c>
      <c r="AU105" s="264" t="s">
        <v>88</v>
      </c>
      <c r="AV105" s="14" t="s">
        <v>88</v>
      </c>
      <c r="AW105" s="14" t="s">
        <v>175</v>
      </c>
      <c r="AX105" s="14" t="s">
        <v>80</v>
      </c>
      <c r="AY105" s="264" t="s">
        <v>163</v>
      </c>
    </row>
    <row r="106" s="15" customFormat="1">
      <c r="A106" s="15"/>
      <c r="B106" s="265"/>
      <c r="C106" s="266"/>
      <c r="D106" s="245" t="s">
        <v>173</v>
      </c>
      <c r="E106" s="267" t="s">
        <v>35</v>
      </c>
      <c r="F106" s="268" t="s">
        <v>183</v>
      </c>
      <c r="G106" s="266"/>
      <c r="H106" s="269">
        <v>1</v>
      </c>
      <c r="I106" s="270"/>
      <c r="J106" s="266"/>
      <c r="K106" s="266"/>
      <c r="L106" s="271"/>
      <c r="M106" s="272"/>
      <c r="N106" s="273"/>
      <c r="O106" s="273"/>
      <c r="P106" s="273"/>
      <c r="Q106" s="273"/>
      <c r="R106" s="273"/>
      <c r="S106" s="273"/>
      <c r="T106" s="274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75" t="s">
        <v>173</v>
      </c>
      <c r="AU106" s="275" t="s">
        <v>88</v>
      </c>
      <c r="AV106" s="15" t="s">
        <v>171</v>
      </c>
      <c r="AW106" s="15" t="s">
        <v>175</v>
      </c>
      <c r="AX106" s="15" t="s">
        <v>23</v>
      </c>
      <c r="AY106" s="275" t="s">
        <v>163</v>
      </c>
    </row>
    <row r="107" s="2" customFormat="1" ht="24" customHeight="1">
      <c r="A107" s="41"/>
      <c r="B107" s="42"/>
      <c r="C107" s="230" t="s">
        <v>94</v>
      </c>
      <c r="D107" s="230" t="s">
        <v>166</v>
      </c>
      <c r="E107" s="231" t="s">
        <v>1575</v>
      </c>
      <c r="F107" s="232" t="s">
        <v>1576</v>
      </c>
      <c r="G107" s="233" t="s">
        <v>179</v>
      </c>
      <c r="H107" s="234">
        <v>109</v>
      </c>
      <c r="I107" s="235"/>
      <c r="J107" s="236">
        <f>ROUND(I107*H107,2)</f>
        <v>0</v>
      </c>
      <c r="K107" s="232" t="s">
        <v>35</v>
      </c>
      <c r="L107" s="47"/>
      <c r="M107" s="237" t="s">
        <v>35</v>
      </c>
      <c r="N107" s="238" t="s">
        <v>51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1" t="s">
        <v>171</v>
      </c>
      <c r="AT107" s="241" t="s">
        <v>166</v>
      </c>
      <c r="AU107" s="241" t="s">
        <v>88</v>
      </c>
      <c r="AY107" s="19" t="s">
        <v>163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23</v>
      </c>
      <c r="BK107" s="242">
        <f>ROUND(I107*H107,2)</f>
        <v>0</v>
      </c>
      <c r="BL107" s="19" t="s">
        <v>171</v>
      </c>
      <c r="BM107" s="241" t="s">
        <v>207</v>
      </c>
    </row>
    <row r="108" s="13" customFormat="1">
      <c r="A108" s="13"/>
      <c r="B108" s="243"/>
      <c r="C108" s="244"/>
      <c r="D108" s="245" t="s">
        <v>173</v>
      </c>
      <c r="E108" s="246" t="s">
        <v>35</v>
      </c>
      <c r="F108" s="247" t="s">
        <v>1572</v>
      </c>
      <c r="G108" s="244"/>
      <c r="H108" s="246" t="s">
        <v>35</v>
      </c>
      <c r="I108" s="248"/>
      <c r="J108" s="244"/>
      <c r="K108" s="244"/>
      <c r="L108" s="249"/>
      <c r="M108" s="250"/>
      <c r="N108" s="251"/>
      <c r="O108" s="251"/>
      <c r="P108" s="251"/>
      <c r="Q108" s="251"/>
      <c r="R108" s="251"/>
      <c r="S108" s="251"/>
      <c r="T108" s="252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53" t="s">
        <v>173</v>
      </c>
      <c r="AU108" s="253" t="s">
        <v>88</v>
      </c>
      <c r="AV108" s="13" t="s">
        <v>23</v>
      </c>
      <c r="AW108" s="13" t="s">
        <v>175</v>
      </c>
      <c r="AX108" s="13" t="s">
        <v>80</v>
      </c>
      <c r="AY108" s="253" t="s">
        <v>163</v>
      </c>
    </row>
    <row r="109" s="14" customFormat="1">
      <c r="A109" s="14"/>
      <c r="B109" s="254"/>
      <c r="C109" s="255"/>
      <c r="D109" s="245" t="s">
        <v>173</v>
      </c>
      <c r="E109" s="256" t="s">
        <v>35</v>
      </c>
      <c r="F109" s="257" t="s">
        <v>810</v>
      </c>
      <c r="G109" s="255"/>
      <c r="H109" s="258">
        <v>109</v>
      </c>
      <c r="I109" s="259"/>
      <c r="J109" s="255"/>
      <c r="K109" s="255"/>
      <c r="L109" s="260"/>
      <c r="M109" s="261"/>
      <c r="N109" s="262"/>
      <c r="O109" s="262"/>
      <c r="P109" s="262"/>
      <c r="Q109" s="262"/>
      <c r="R109" s="262"/>
      <c r="S109" s="262"/>
      <c r="T109" s="263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64" t="s">
        <v>173</v>
      </c>
      <c r="AU109" s="264" t="s">
        <v>88</v>
      </c>
      <c r="AV109" s="14" t="s">
        <v>88</v>
      </c>
      <c r="AW109" s="14" t="s">
        <v>175</v>
      </c>
      <c r="AX109" s="14" t="s">
        <v>80</v>
      </c>
      <c r="AY109" s="264" t="s">
        <v>163</v>
      </c>
    </row>
    <row r="110" s="15" customFormat="1">
      <c r="A110" s="15"/>
      <c r="B110" s="265"/>
      <c r="C110" s="266"/>
      <c r="D110" s="245" t="s">
        <v>173</v>
      </c>
      <c r="E110" s="267" t="s">
        <v>35</v>
      </c>
      <c r="F110" s="268" t="s">
        <v>183</v>
      </c>
      <c r="G110" s="266"/>
      <c r="H110" s="269">
        <v>109</v>
      </c>
      <c r="I110" s="270"/>
      <c r="J110" s="266"/>
      <c r="K110" s="266"/>
      <c r="L110" s="271"/>
      <c r="M110" s="272"/>
      <c r="N110" s="273"/>
      <c r="O110" s="273"/>
      <c r="P110" s="273"/>
      <c r="Q110" s="273"/>
      <c r="R110" s="273"/>
      <c r="S110" s="273"/>
      <c r="T110" s="274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75" t="s">
        <v>173</v>
      </c>
      <c r="AU110" s="275" t="s">
        <v>88</v>
      </c>
      <c r="AV110" s="15" t="s">
        <v>171</v>
      </c>
      <c r="AW110" s="15" t="s">
        <v>175</v>
      </c>
      <c r="AX110" s="15" t="s">
        <v>23</v>
      </c>
      <c r="AY110" s="275" t="s">
        <v>163</v>
      </c>
    </row>
    <row r="111" s="2" customFormat="1" ht="24" customHeight="1">
      <c r="A111" s="41"/>
      <c r="B111" s="42"/>
      <c r="C111" s="230" t="s">
        <v>171</v>
      </c>
      <c r="D111" s="230" t="s">
        <v>166</v>
      </c>
      <c r="E111" s="231" t="s">
        <v>1577</v>
      </c>
      <c r="F111" s="232" t="s">
        <v>1578</v>
      </c>
      <c r="G111" s="233" t="s">
        <v>179</v>
      </c>
      <c r="H111" s="234">
        <v>1</v>
      </c>
      <c r="I111" s="235"/>
      <c r="J111" s="236">
        <f>ROUND(I111*H111,2)</f>
        <v>0</v>
      </c>
      <c r="K111" s="232" t="s">
        <v>35</v>
      </c>
      <c r="L111" s="47"/>
      <c r="M111" s="237" t="s">
        <v>35</v>
      </c>
      <c r="N111" s="238" t="s">
        <v>51</v>
      </c>
      <c r="O111" s="87"/>
      <c r="P111" s="239">
        <f>O111*H111</f>
        <v>0</v>
      </c>
      <c r="Q111" s="239">
        <v>0</v>
      </c>
      <c r="R111" s="239">
        <f>Q111*H111</f>
        <v>0</v>
      </c>
      <c r="S111" s="239">
        <v>0</v>
      </c>
      <c r="T111" s="240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41" t="s">
        <v>171</v>
      </c>
      <c r="AT111" s="241" t="s">
        <v>166</v>
      </c>
      <c r="AU111" s="241" t="s">
        <v>88</v>
      </c>
      <c r="AY111" s="19" t="s">
        <v>163</v>
      </c>
      <c r="BE111" s="242">
        <f>IF(N111="základní",J111,0)</f>
        <v>0</v>
      </c>
      <c r="BF111" s="242">
        <f>IF(N111="snížená",J111,0)</f>
        <v>0</v>
      </c>
      <c r="BG111" s="242">
        <f>IF(N111="zákl. přenesená",J111,0)</f>
        <v>0</v>
      </c>
      <c r="BH111" s="242">
        <f>IF(N111="sníž. přenesená",J111,0)</f>
        <v>0</v>
      </c>
      <c r="BI111" s="242">
        <f>IF(N111="nulová",J111,0)</f>
        <v>0</v>
      </c>
      <c r="BJ111" s="19" t="s">
        <v>23</v>
      </c>
      <c r="BK111" s="242">
        <f>ROUND(I111*H111,2)</f>
        <v>0</v>
      </c>
      <c r="BL111" s="19" t="s">
        <v>171</v>
      </c>
      <c r="BM111" s="241" t="s">
        <v>198</v>
      </c>
    </row>
    <row r="112" s="13" customFormat="1">
      <c r="A112" s="13"/>
      <c r="B112" s="243"/>
      <c r="C112" s="244"/>
      <c r="D112" s="245" t="s">
        <v>173</v>
      </c>
      <c r="E112" s="246" t="s">
        <v>35</v>
      </c>
      <c r="F112" s="247" t="s">
        <v>1572</v>
      </c>
      <c r="G112" s="244"/>
      <c r="H112" s="246" t="s">
        <v>35</v>
      </c>
      <c r="I112" s="248"/>
      <c r="J112" s="244"/>
      <c r="K112" s="244"/>
      <c r="L112" s="249"/>
      <c r="M112" s="250"/>
      <c r="N112" s="251"/>
      <c r="O112" s="251"/>
      <c r="P112" s="251"/>
      <c r="Q112" s="251"/>
      <c r="R112" s="251"/>
      <c r="S112" s="251"/>
      <c r="T112" s="252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53" t="s">
        <v>173</v>
      </c>
      <c r="AU112" s="253" t="s">
        <v>88</v>
      </c>
      <c r="AV112" s="13" t="s">
        <v>23</v>
      </c>
      <c r="AW112" s="13" t="s">
        <v>175</v>
      </c>
      <c r="AX112" s="13" t="s">
        <v>80</v>
      </c>
      <c r="AY112" s="253" t="s">
        <v>163</v>
      </c>
    </row>
    <row r="113" s="14" customFormat="1">
      <c r="A113" s="14"/>
      <c r="B113" s="254"/>
      <c r="C113" s="255"/>
      <c r="D113" s="245" t="s">
        <v>173</v>
      </c>
      <c r="E113" s="256" t="s">
        <v>35</v>
      </c>
      <c r="F113" s="257" t="s">
        <v>23</v>
      </c>
      <c r="G113" s="255"/>
      <c r="H113" s="258">
        <v>1</v>
      </c>
      <c r="I113" s="259"/>
      <c r="J113" s="255"/>
      <c r="K113" s="255"/>
      <c r="L113" s="260"/>
      <c r="M113" s="261"/>
      <c r="N113" s="262"/>
      <c r="O113" s="262"/>
      <c r="P113" s="262"/>
      <c r="Q113" s="262"/>
      <c r="R113" s="262"/>
      <c r="S113" s="262"/>
      <c r="T113" s="263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64" t="s">
        <v>173</v>
      </c>
      <c r="AU113" s="264" t="s">
        <v>88</v>
      </c>
      <c r="AV113" s="14" t="s">
        <v>88</v>
      </c>
      <c r="AW113" s="14" t="s">
        <v>175</v>
      </c>
      <c r="AX113" s="14" t="s">
        <v>80</v>
      </c>
      <c r="AY113" s="264" t="s">
        <v>163</v>
      </c>
    </row>
    <row r="114" s="15" customFormat="1">
      <c r="A114" s="15"/>
      <c r="B114" s="265"/>
      <c r="C114" s="266"/>
      <c r="D114" s="245" t="s">
        <v>173</v>
      </c>
      <c r="E114" s="267" t="s">
        <v>35</v>
      </c>
      <c r="F114" s="268" t="s">
        <v>183</v>
      </c>
      <c r="G114" s="266"/>
      <c r="H114" s="269">
        <v>1</v>
      </c>
      <c r="I114" s="270"/>
      <c r="J114" s="266"/>
      <c r="K114" s="266"/>
      <c r="L114" s="271"/>
      <c r="M114" s="272"/>
      <c r="N114" s="273"/>
      <c r="O114" s="273"/>
      <c r="P114" s="273"/>
      <c r="Q114" s="273"/>
      <c r="R114" s="273"/>
      <c r="S114" s="273"/>
      <c r="T114" s="274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  <c r="AT114" s="275" t="s">
        <v>173</v>
      </c>
      <c r="AU114" s="275" t="s">
        <v>88</v>
      </c>
      <c r="AV114" s="15" t="s">
        <v>171</v>
      </c>
      <c r="AW114" s="15" t="s">
        <v>175</v>
      </c>
      <c r="AX114" s="15" t="s">
        <v>23</v>
      </c>
      <c r="AY114" s="275" t="s">
        <v>163</v>
      </c>
    </row>
    <row r="115" s="2" customFormat="1" ht="24" customHeight="1">
      <c r="A115" s="41"/>
      <c r="B115" s="42"/>
      <c r="C115" s="230" t="s">
        <v>202</v>
      </c>
      <c r="D115" s="230" t="s">
        <v>166</v>
      </c>
      <c r="E115" s="231" t="s">
        <v>1579</v>
      </c>
      <c r="F115" s="232" t="s">
        <v>1580</v>
      </c>
      <c r="G115" s="233" t="s">
        <v>264</v>
      </c>
      <c r="H115" s="234">
        <v>50</v>
      </c>
      <c r="I115" s="235"/>
      <c r="J115" s="236">
        <f>ROUND(I115*H115,2)</f>
        <v>0</v>
      </c>
      <c r="K115" s="232" t="s">
        <v>35</v>
      </c>
      <c r="L115" s="47"/>
      <c r="M115" s="237" t="s">
        <v>35</v>
      </c>
      <c r="N115" s="238" t="s">
        <v>51</v>
      </c>
      <c r="O115" s="87"/>
      <c r="P115" s="239">
        <f>O115*H115</f>
        <v>0</v>
      </c>
      <c r="Q115" s="239">
        <v>0</v>
      </c>
      <c r="R115" s="239">
        <f>Q115*H115</f>
        <v>0</v>
      </c>
      <c r="S115" s="239">
        <v>0</v>
      </c>
      <c r="T115" s="240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41" t="s">
        <v>171</v>
      </c>
      <c r="AT115" s="241" t="s">
        <v>166</v>
      </c>
      <c r="AU115" s="241" t="s">
        <v>88</v>
      </c>
      <c r="AY115" s="19" t="s">
        <v>163</v>
      </c>
      <c r="BE115" s="242">
        <f>IF(N115="základní",J115,0)</f>
        <v>0</v>
      </c>
      <c r="BF115" s="242">
        <f>IF(N115="snížená",J115,0)</f>
        <v>0</v>
      </c>
      <c r="BG115" s="242">
        <f>IF(N115="zákl. přenesená",J115,0)</f>
        <v>0</v>
      </c>
      <c r="BH115" s="242">
        <f>IF(N115="sníž. přenesená",J115,0)</f>
        <v>0</v>
      </c>
      <c r="BI115" s="242">
        <f>IF(N115="nulová",J115,0)</f>
        <v>0</v>
      </c>
      <c r="BJ115" s="19" t="s">
        <v>23</v>
      </c>
      <c r="BK115" s="242">
        <f>ROUND(I115*H115,2)</f>
        <v>0</v>
      </c>
      <c r="BL115" s="19" t="s">
        <v>171</v>
      </c>
      <c r="BM115" s="241" t="s">
        <v>233</v>
      </c>
    </row>
    <row r="116" s="13" customFormat="1">
      <c r="A116" s="13"/>
      <c r="B116" s="243"/>
      <c r="C116" s="244"/>
      <c r="D116" s="245" t="s">
        <v>173</v>
      </c>
      <c r="E116" s="246" t="s">
        <v>35</v>
      </c>
      <c r="F116" s="247" t="s">
        <v>1581</v>
      </c>
      <c r="G116" s="244"/>
      <c r="H116" s="246" t="s">
        <v>35</v>
      </c>
      <c r="I116" s="248"/>
      <c r="J116" s="244"/>
      <c r="K116" s="244"/>
      <c r="L116" s="249"/>
      <c r="M116" s="250"/>
      <c r="N116" s="251"/>
      <c r="O116" s="251"/>
      <c r="P116" s="251"/>
      <c r="Q116" s="251"/>
      <c r="R116" s="251"/>
      <c r="S116" s="251"/>
      <c r="T116" s="252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53" t="s">
        <v>173</v>
      </c>
      <c r="AU116" s="253" t="s">
        <v>88</v>
      </c>
      <c r="AV116" s="13" t="s">
        <v>23</v>
      </c>
      <c r="AW116" s="13" t="s">
        <v>175</v>
      </c>
      <c r="AX116" s="13" t="s">
        <v>80</v>
      </c>
      <c r="AY116" s="253" t="s">
        <v>163</v>
      </c>
    </row>
    <row r="117" s="14" customFormat="1">
      <c r="A117" s="14"/>
      <c r="B117" s="254"/>
      <c r="C117" s="255"/>
      <c r="D117" s="245" t="s">
        <v>173</v>
      </c>
      <c r="E117" s="256" t="s">
        <v>35</v>
      </c>
      <c r="F117" s="257" t="s">
        <v>480</v>
      </c>
      <c r="G117" s="255"/>
      <c r="H117" s="258">
        <v>50</v>
      </c>
      <c r="I117" s="259"/>
      <c r="J117" s="255"/>
      <c r="K117" s="255"/>
      <c r="L117" s="260"/>
      <c r="M117" s="261"/>
      <c r="N117" s="262"/>
      <c r="O117" s="262"/>
      <c r="P117" s="262"/>
      <c r="Q117" s="262"/>
      <c r="R117" s="262"/>
      <c r="S117" s="262"/>
      <c r="T117" s="263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4" t="s">
        <v>173</v>
      </c>
      <c r="AU117" s="264" t="s">
        <v>88</v>
      </c>
      <c r="AV117" s="14" t="s">
        <v>88</v>
      </c>
      <c r="AW117" s="14" t="s">
        <v>175</v>
      </c>
      <c r="AX117" s="14" t="s">
        <v>80</v>
      </c>
      <c r="AY117" s="264" t="s">
        <v>163</v>
      </c>
    </row>
    <row r="118" s="15" customFormat="1">
      <c r="A118" s="15"/>
      <c r="B118" s="265"/>
      <c r="C118" s="266"/>
      <c r="D118" s="245" t="s">
        <v>173</v>
      </c>
      <c r="E118" s="267" t="s">
        <v>35</v>
      </c>
      <c r="F118" s="268" t="s">
        <v>183</v>
      </c>
      <c r="G118" s="266"/>
      <c r="H118" s="269">
        <v>50</v>
      </c>
      <c r="I118" s="270"/>
      <c r="J118" s="266"/>
      <c r="K118" s="266"/>
      <c r="L118" s="271"/>
      <c r="M118" s="272"/>
      <c r="N118" s="273"/>
      <c r="O118" s="273"/>
      <c r="P118" s="273"/>
      <c r="Q118" s="273"/>
      <c r="R118" s="273"/>
      <c r="S118" s="273"/>
      <c r="T118" s="274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5" t="s">
        <v>173</v>
      </c>
      <c r="AU118" s="275" t="s">
        <v>88</v>
      </c>
      <c r="AV118" s="15" t="s">
        <v>171</v>
      </c>
      <c r="AW118" s="15" t="s">
        <v>175</v>
      </c>
      <c r="AX118" s="15" t="s">
        <v>23</v>
      </c>
      <c r="AY118" s="275" t="s">
        <v>163</v>
      </c>
    </row>
    <row r="119" s="2" customFormat="1" ht="16.5" customHeight="1">
      <c r="A119" s="41"/>
      <c r="B119" s="42"/>
      <c r="C119" s="230" t="s">
        <v>207</v>
      </c>
      <c r="D119" s="230" t="s">
        <v>166</v>
      </c>
      <c r="E119" s="231" t="s">
        <v>1582</v>
      </c>
      <c r="F119" s="232" t="s">
        <v>1583</v>
      </c>
      <c r="G119" s="233" t="s">
        <v>1584</v>
      </c>
      <c r="H119" s="306"/>
      <c r="I119" s="235"/>
      <c r="J119" s="236">
        <f>ROUND(I119*H119,2)</f>
        <v>0</v>
      </c>
      <c r="K119" s="232" t="s">
        <v>35</v>
      </c>
      <c r="L119" s="47"/>
      <c r="M119" s="237" t="s">
        <v>35</v>
      </c>
      <c r="N119" s="238" t="s">
        <v>51</v>
      </c>
      <c r="O119" s="87"/>
      <c r="P119" s="239">
        <f>O119*H119</f>
        <v>0</v>
      </c>
      <c r="Q119" s="239">
        <v>0</v>
      </c>
      <c r="R119" s="239">
        <f>Q119*H119</f>
        <v>0</v>
      </c>
      <c r="S119" s="239">
        <v>0</v>
      </c>
      <c r="T119" s="240">
        <f>S119*H119</f>
        <v>0</v>
      </c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R119" s="241" t="s">
        <v>171</v>
      </c>
      <c r="AT119" s="241" t="s">
        <v>166</v>
      </c>
      <c r="AU119" s="241" t="s">
        <v>88</v>
      </c>
      <c r="AY119" s="19" t="s">
        <v>163</v>
      </c>
      <c r="BE119" s="242">
        <f>IF(N119="základní",J119,0)</f>
        <v>0</v>
      </c>
      <c r="BF119" s="242">
        <f>IF(N119="snížená",J119,0)</f>
        <v>0</v>
      </c>
      <c r="BG119" s="242">
        <f>IF(N119="zákl. přenesená",J119,0)</f>
        <v>0</v>
      </c>
      <c r="BH119" s="242">
        <f>IF(N119="sníž. přenesená",J119,0)</f>
        <v>0</v>
      </c>
      <c r="BI119" s="242">
        <f>IF(N119="nulová",J119,0)</f>
        <v>0</v>
      </c>
      <c r="BJ119" s="19" t="s">
        <v>23</v>
      </c>
      <c r="BK119" s="242">
        <f>ROUND(I119*H119,2)</f>
        <v>0</v>
      </c>
      <c r="BL119" s="19" t="s">
        <v>171</v>
      </c>
      <c r="BM119" s="241" t="s">
        <v>245</v>
      </c>
    </row>
    <row r="120" s="2" customFormat="1" ht="16.5" customHeight="1">
      <c r="A120" s="41"/>
      <c r="B120" s="42"/>
      <c r="C120" s="230" t="s">
        <v>212</v>
      </c>
      <c r="D120" s="230" t="s">
        <v>166</v>
      </c>
      <c r="E120" s="231" t="s">
        <v>1585</v>
      </c>
      <c r="F120" s="232" t="s">
        <v>1583</v>
      </c>
      <c r="G120" s="233" t="s">
        <v>1584</v>
      </c>
      <c r="H120" s="306"/>
      <c r="I120" s="235"/>
      <c r="J120" s="236">
        <f>ROUND(I120*H120,2)</f>
        <v>0</v>
      </c>
      <c r="K120" s="232" t="s">
        <v>35</v>
      </c>
      <c r="L120" s="47"/>
      <c r="M120" s="237" t="s">
        <v>35</v>
      </c>
      <c r="N120" s="238" t="s">
        <v>51</v>
      </c>
      <c r="O120" s="87"/>
      <c r="P120" s="239">
        <f>O120*H120</f>
        <v>0</v>
      </c>
      <c r="Q120" s="239">
        <v>0</v>
      </c>
      <c r="R120" s="239">
        <f>Q120*H120</f>
        <v>0</v>
      </c>
      <c r="S120" s="239">
        <v>0</v>
      </c>
      <c r="T120" s="240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41" t="s">
        <v>171</v>
      </c>
      <c r="AT120" s="241" t="s">
        <v>166</v>
      </c>
      <c r="AU120" s="241" t="s">
        <v>88</v>
      </c>
      <c r="AY120" s="19" t="s">
        <v>163</v>
      </c>
      <c r="BE120" s="242">
        <f>IF(N120="základní",J120,0)</f>
        <v>0</v>
      </c>
      <c r="BF120" s="242">
        <f>IF(N120="snížená",J120,0)</f>
        <v>0</v>
      </c>
      <c r="BG120" s="242">
        <f>IF(N120="zákl. přenesená",J120,0)</f>
        <v>0</v>
      </c>
      <c r="BH120" s="242">
        <f>IF(N120="sníž. přenesená",J120,0)</f>
        <v>0</v>
      </c>
      <c r="BI120" s="242">
        <f>IF(N120="nulová",J120,0)</f>
        <v>0</v>
      </c>
      <c r="BJ120" s="19" t="s">
        <v>23</v>
      </c>
      <c r="BK120" s="242">
        <f>ROUND(I120*H120,2)</f>
        <v>0</v>
      </c>
      <c r="BL120" s="19" t="s">
        <v>171</v>
      </c>
      <c r="BM120" s="241" t="s">
        <v>261</v>
      </c>
    </row>
    <row r="121" s="12" customFormat="1" ht="22.8" customHeight="1">
      <c r="A121" s="12"/>
      <c r="B121" s="214"/>
      <c r="C121" s="215"/>
      <c r="D121" s="216" t="s">
        <v>79</v>
      </c>
      <c r="E121" s="228" t="s">
        <v>1586</v>
      </c>
      <c r="F121" s="228" t="s">
        <v>1587</v>
      </c>
      <c r="G121" s="215"/>
      <c r="H121" s="215"/>
      <c r="I121" s="218"/>
      <c r="J121" s="229">
        <f>BK121</f>
        <v>0</v>
      </c>
      <c r="K121" s="215"/>
      <c r="L121" s="220"/>
      <c r="M121" s="221"/>
      <c r="N121" s="222"/>
      <c r="O121" s="222"/>
      <c r="P121" s="223">
        <f>SUM(P122:P312)</f>
        <v>0</v>
      </c>
      <c r="Q121" s="222"/>
      <c r="R121" s="223">
        <f>SUM(R122:R312)</f>
        <v>0.14112000000000002</v>
      </c>
      <c r="S121" s="222"/>
      <c r="T121" s="224">
        <f>SUM(T122:T312)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25" t="s">
        <v>23</v>
      </c>
      <c r="AT121" s="226" t="s">
        <v>79</v>
      </c>
      <c r="AU121" s="226" t="s">
        <v>23</v>
      </c>
      <c r="AY121" s="225" t="s">
        <v>163</v>
      </c>
      <c r="BK121" s="227">
        <f>SUM(BK122:BK312)</f>
        <v>0</v>
      </c>
    </row>
    <row r="122" s="2" customFormat="1" ht="36" customHeight="1">
      <c r="A122" s="41"/>
      <c r="B122" s="42"/>
      <c r="C122" s="230" t="s">
        <v>198</v>
      </c>
      <c r="D122" s="230" t="s">
        <v>166</v>
      </c>
      <c r="E122" s="231" t="s">
        <v>1588</v>
      </c>
      <c r="F122" s="232" t="s">
        <v>1589</v>
      </c>
      <c r="G122" s="233" t="s">
        <v>179</v>
      </c>
      <c r="H122" s="234">
        <v>1</v>
      </c>
      <c r="I122" s="235"/>
      <c r="J122" s="236">
        <f>ROUND(I122*H122,2)</f>
        <v>0</v>
      </c>
      <c r="K122" s="232" t="s">
        <v>170</v>
      </c>
      <c r="L122" s="47"/>
      <c r="M122" s="237" t="s">
        <v>35</v>
      </c>
      <c r="N122" s="238" t="s">
        <v>51</v>
      </c>
      <c r="O122" s="87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1" t="s">
        <v>171</v>
      </c>
      <c r="AT122" s="241" t="s">
        <v>166</v>
      </c>
      <c r="AU122" s="241" t="s">
        <v>88</v>
      </c>
      <c r="AY122" s="19" t="s">
        <v>163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23</v>
      </c>
      <c r="BK122" s="242">
        <f>ROUND(I122*H122,2)</f>
        <v>0</v>
      </c>
      <c r="BL122" s="19" t="s">
        <v>171</v>
      </c>
      <c r="BM122" s="241" t="s">
        <v>275</v>
      </c>
    </row>
    <row r="123" s="14" customFormat="1">
      <c r="A123" s="14"/>
      <c r="B123" s="254"/>
      <c r="C123" s="255"/>
      <c r="D123" s="245" t="s">
        <v>173</v>
      </c>
      <c r="E123" s="256" t="s">
        <v>35</v>
      </c>
      <c r="F123" s="257" t="s">
        <v>23</v>
      </c>
      <c r="G123" s="255"/>
      <c r="H123" s="258">
        <v>1</v>
      </c>
      <c r="I123" s="259"/>
      <c r="J123" s="255"/>
      <c r="K123" s="255"/>
      <c r="L123" s="260"/>
      <c r="M123" s="261"/>
      <c r="N123" s="262"/>
      <c r="O123" s="262"/>
      <c r="P123" s="262"/>
      <c r="Q123" s="262"/>
      <c r="R123" s="262"/>
      <c r="S123" s="262"/>
      <c r="T123" s="263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64" t="s">
        <v>173</v>
      </c>
      <c r="AU123" s="264" t="s">
        <v>88</v>
      </c>
      <c r="AV123" s="14" t="s">
        <v>88</v>
      </c>
      <c r="AW123" s="14" t="s">
        <v>175</v>
      </c>
      <c r="AX123" s="14" t="s">
        <v>80</v>
      </c>
      <c r="AY123" s="264" t="s">
        <v>163</v>
      </c>
    </row>
    <row r="124" s="15" customFormat="1">
      <c r="A124" s="15"/>
      <c r="B124" s="265"/>
      <c r="C124" s="266"/>
      <c r="D124" s="245" t="s">
        <v>173</v>
      </c>
      <c r="E124" s="267" t="s">
        <v>35</v>
      </c>
      <c r="F124" s="268" t="s">
        <v>183</v>
      </c>
      <c r="G124" s="266"/>
      <c r="H124" s="269">
        <v>1</v>
      </c>
      <c r="I124" s="270"/>
      <c r="J124" s="266"/>
      <c r="K124" s="266"/>
      <c r="L124" s="271"/>
      <c r="M124" s="272"/>
      <c r="N124" s="273"/>
      <c r="O124" s="273"/>
      <c r="P124" s="273"/>
      <c r="Q124" s="273"/>
      <c r="R124" s="273"/>
      <c r="S124" s="273"/>
      <c r="T124" s="274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5" t="s">
        <v>173</v>
      </c>
      <c r="AU124" s="275" t="s">
        <v>88</v>
      </c>
      <c r="AV124" s="15" t="s">
        <v>171</v>
      </c>
      <c r="AW124" s="15" t="s">
        <v>175</v>
      </c>
      <c r="AX124" s="15" t="s">
        <v>23</v>
      </c>
      <c r="AY124" s="275" t="s">
        <v>163</v>
      </c>
    </row>
    <row r="125" s="2" customFormat="1" ht="16.5" customHeight="1">
      <c r="A125" s="41"/>
      <c r="B125" s="42"/>
      <c r="C125" s="230" t="s">
        <v>224</v>
      </c>
      <c r="D125" s="230" t="s">
        <v>166</v>
      </c>
      <c r="E125" s="231" t="s">
        <v>1590</v>
      </c>
      <c r="F125" s="232" t="s">
        <v>1591</v>
      </c>
      <c r="G125" s="233" t="s">
        <v>1281</v>
      </c>
      <c r="H125" s="234">
        <v>10</v>
      </c>
      <c r="I125" s="235"/>
      <c r="J125" s="236">
        <f>ROUND(I125*H125,2)</f>
        <v>0</v>
      </c>
      <c r="K125" s="232" t="s">
        <v>35</v>
      </c>
      <c r="L125" s="47"/>
      <c r="M125" s="237" t="s">
        <v>35</v>
      </c>
      <c r="N125" s="238" t="s">
        <v>51</v>
      </c>
      <c r="O125" s="87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1" t="s">
        <v>171</v>
      </c>
      <c r="AT125" s="241" t="s">
        <v>166</v>
      </c>
      <c r="AU125" s="241" t="s">
        <v>88</v>
      </c>
      <c r="AY125" s="19" t="s">
        <v>163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23</v>
      </c>
      <c r="BK125" s="242">
        <f>ROUND(I125*H125,2)</f>
        <v>0</v>
      </c>
      <c r="BL125" s="19" t="s">
        <v>171</v>
      </c>
      <c r="BM125" s="241" t="s">
        <v>287</v>
      </c>
    </row>
    <row r="126" s="14" customFormat="1">
      <c r="A126" s="14"/>
      <c r="B126" s="254"/>
      <c r="C126" s="255"/>
      <c r="D126" s="245" t="s">
        <v>173</v>
      </c>
      <c r="E126" s="256" t="s">
        <v>35</v>
      </c>
      <c r="F126" s="257" t="s">
        <v>233</v>
      </c>
      <c r="G126" s="255"/>
      <c r="H126" s="258">
        <v>10</v>
      </c>
      <c r="I126" s="259"/>
      <c r="J126" s="255"/>
      <c r="K126" s="255"/>
      <c r="L126" s="260"/>
      <c r="M126" s="261"/>
      <c r="N126" s="262"/>
      <c r="O126" s="262"/>
      <c r="P126" s="262"/>
      <c r="Q126" s="262"/>
      <c r="R126" s="262"/>
      <c r="S126" s="262"/>
      <c r="T126" s="263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4" t="s">
        <v>173</v>
      </c>
      <c r="AU126" s="264" t="s">
        <v>88</v>
      </c>
      <c r="AV126" s="14" t="s">
        <v>88</v>
      </c>
      <c r="AW126" s="14" t="s">
        <v>175</v>
      </c>
      <c r="AX126" s="14" t="s">
        <v>80</v>
      </c>
      <c r="AY126" s="264" t="s">
        <v>163</v>
      </c>
    </row>
    <row r="127" s="15" customFormat="1">
      <c r="A127" s="15"/>
      <c r="B127" s="265"/>
      <c r="C127" s="266"/>
      <c r="D127" s="245" t="s">
        <v>173</v>
      </c>
      <c r="E127" s="267" t="s">
        <v>35</v>
      </c>
      <c r="F127" s="268" t="s">
        <v>183</v>
      </c>
      <c r="G127" s="266"/>
      <c r="H127" s="269">
        <v>10</v>
      </c>
      <c r="I127" s="270"/>
      <c r="J127" s="266"/>
      <c r="K127" s="266"/>
      <c r="L127" s="271"/>
      <c r="M127" s="272"/>
      <c r="N127" s="273"/>
      <c r="O127" s="273"/>
      <c r="P127" s="273"/>
      <c r="Q127" s="273"/>
      <c r="R127" s="273"/>
      <c r="S127" s="273"/>
      <c r="T127" s="274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75" t="s">
        <v>173</v>
      </c>
      <c r="AU127" s="275" t="s">
        <v>88</v>
      </c>
      <c r="AV127" s="15" t="s">
        <v>171</v>
      </c>
      <c r="AW127" s="15" t="s">
        <v>175</v>
      </c>
      <c r="AX127" s="15" t="s">
        <v>23</v>
      </c>
      <c r="AY127" s="275" t="s">
        <v>163</v>
      </c>
    </row>
    <row r="128" s="2" customFormat="1" ht="16.5" customHeight="1">
      <c r="A128" s="41"/>
      <c r="B128" s="42"/>
      <c r="C128" s="230" t="s">
        <v>233</v>
      </c>
      <c r="D128" s="230" t="s">
        <v>166</v>
      </c>
      <c r="E128" s="231" t="s">
        <v>1592</v>
      </c>
      <c r="F128" s="232" t="s">
        <v>1593</v>
      </c>
      <c r="G128" s="233" t="s">
        <v>1594</v>
      </c>
      <c r="H128" s="234">
        <v>10</v>
      </c>
      <c r="I128" s="235"/>
      <c r="J128" s="236">
        <f>ROUND(I128*H128,2)</f>
        <v>0</v>
      </c>
      <c r="K128" s="232" t="s">
        <v>35</v>
      </c>
      <c r="L128" s="47"/>
      <c r="M128" s="237" t="s">
        <v>35</v>
      </c>
      <c r="N128" s="238" t="s">
        <v>51</v>
      </c>
      <c r="O128" s="87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41" t="s">
        <v>171</v>
      </c>
      <c r="AT128" s="241" t="s">
        <v>166</v>
      </c>
      <c r="AU128" s="241" t="s">
        <v>88</v>
      </c>
      <c r="AY128" s="19" t="s">
        <v>163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23</v>
      </c>
      <c r="BK128" s="242">
        <f>ROUND(I128*H128,2)</f>
        <v>0</v>
      </c>
      <c r="BL128" s="19" t="s">
        <v>171</v>
      </c>
      <c r="BM128" s="241" t="s">
        <v>300</v>
      </c>
    </row>
    <row r="129" s="14" customFormat="1">
      <c r="A129" s="14"/>
      <c r="B129" s="254"/>
      <c r="C129" s="255"/>
      <c r="D129" s="245" t="s">
        <v>173</v>
      </c>
      <c r="E129" s="256" t="s">
        <v>35</v>
      </c>
      <c r="F129" s="257" t="s">
        <v>233</v>
      </c>
      <c r="G129" s="255"/>
      <c r="H129" s="258">
        <v>10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4" t="s">
        <v>173</v>
      </c>
      <c r="AU129" s="264" t="s">
        <v>88</v>
      </c>
      <c r="AV129" s="14" t="s">
        <v>88</v>
      </c>
      <c r="AW129" s="14" t="s">
        <v>175</v>
      </c>
      <c r="AX129" s="14" t="s">
        <v>80</v>
      </c>
      <c r="AY129" s="264" t="s">
        <v>163</v>
      </c>
    </row>
    <row r="130" s="15" customFormat="1">
      <c r="A130" s="15"/>
      <c r="B130" s="265"/>
      <c r="C130" s="266"/>
      <c r="D130" s="245" t="s">
        <v>173</v>
      </c>
      <c r="E130" s="267" t="s">
        <v>35</v>
      </c>
      <c r="F130" s="268" t="s">
        <v>183</v>
      </c>
      <c r="G130" s="266"/>
      <c r="H130" s="269">
        <v>10</v>
      </c>
      <c r="I130" s="270"/>
      <c r="J130" s="266"/>
      <c r="K130" s="266"/>
      <c r="L130" s="271"/>
      <c r="M130" s="272"/>
      <c r="N130" s="273"/>
      <c r="O130" s="273"/>
      <c r="P130" s="273"/>
      <c r="Q130" s="273"/>
      <c r="R130" s="273"/>
      <c r="S130" s="273"/>
      <c r="T130" s="274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75" t="s">
        <v>173</v>
      </c>
      <c r="AU130" s="275" t="s">
        <v>88</v>
      </c>
      <c r="AV130" s="15" t="s">
        <v>171</v>
      </c>
      <c r="AW130" s="15" t="s">
        <v>175</v>
      </c>
      <c r="AX130" s="15" t="s">
        <v>23</v>
      </c>
      <c r="AY130" s="275" t="s">
        <v>163</v>
      </c>
    </row>
    <row r="131" s="2" customFormat="1" ht="16.5" customHeight="1">
      <c r="A131" s="41"/>
      <c r="B131" s="42"/>
      <c r="C131" s="230" t="s">
        <v>241</v>
      </c>
      <c r="D131" s="230" t="s">
        <v>166</v>
      </c>
      <c r="E131" s="231" t="s">
        <v>1595</v>
      </c>
      <c r="F131" s="232" t="s">
        <v>1596</v>
      </c>
      <c r="G131" s="233" t="s">
        <v>1594</v>
      </c>
      <c r="H131" s="234">
        <v>10</v>
      </c>
      <c r="I131" s="235"/>
      <c r="J131" s="236">
        <f>ROUND(I131*H131,2)</f>
        <v>0</v>
      </c>
      <c r="K131" s="232" t="s">
        <v>35</v>
      </c>
      <c r="L131" s="47"/>
      <c r="M131" s="237" t="s">
        <v>35</v>
      </c>
      <c r="N131" s="238" t="s">
        <v>51</v>
      </c>
      <c r="O131" s="87"/>
      <c r="P131" s="239">
        <f>O131*H131</f>
        <v>0</v>
      </c>
      <c r="Q131" s="239">
        <v>0</v>
      </c>
      <c r="R131" s="239">
        <f>Q131*H131</f>
        <v>0</v>
      </c>
      <c r="S131" s="239">
        <v>0</v>
      </c>
      <c r="T131" s="240">
        <f>S131*H131</f>
        <v>0</v>
      </c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R131" s="241" t="s">
        <v>171</v>
      </c>
      <c r="AT131" s="241" t="s">
        <v>166</v>
      </c>
      <c r="AU131" s="241" t="s">
        <v>88</v>
      </c>
      <c r="AY131" s="19" t="s">
        <v>163</v>
      </c>
      <c r="BE131" s="242">
        <f>IF(N131="základní",J131,0)</f>
        <v>0</v>
      </c>
      <c r="BF131" s="242">
        <f>IF(N131="snížená",J131,0)</f>
        <v>0</v>
      </c>
      <c r="BG131" s="242">
        <f>IF(N131="zákl. přenesená",J131,0)</f>
        <v>0</v>
      </c>
      <c r="BH131" s="242">
        <f>IF(N131="sníž. přenesená",J131,0)</f>
        <v>0</v>
      </c>
      <c r="BI131" s="242">
        <f>IF(N131="nulová",J131,0)</f>
        <v>0</v>
      </c>
      <c r="BJ131" s="19" t="s">
        <v>23</v>
      </c>
      <c r="BK131" s="242">
        <f>ROUND(I131*H131,2)</f>
        <v>0</v>
      </c>
      <c r="BL131" s="19" t="s">
        <v>171</v>
      </c>
      <c r="BM131" s="241" t="s">
        <v>311</v>
      </c>
    </row>
    <row r="132" s="14" customFormat="1">
      <c r="A132" s="14"/>
      <c r="B132" s="254"/>
      <c r="C132" s="255"/>
      <c r="D132" s="245" t="s">
        <v>173</v>
      </c>
      <c r="E132" s="256" t="s">
        <v>35</v>
      </c>
      <c r="F132" s="257" t="s">
        <v>233</v>
      </c>
      <c r="G132" s="255"/>
      <c r="H132" s="258">
        <v>10</v>
      </c>
      <c r="I132" s="259"/>
      <c r="J132" s="255"/>
      <c r="K132" s="255"/>
      <c r="L132" s="260"/>
      <c r="M132" s="261"/>
      <c r="N132" s="262"/>
      <c r="O132" s="262"/>
      <c r="P132" s="262"/>
      <c r="Q132" s="262"/>
      <c r="R132" s="262"/>
      <c r="S132" s="262"/>
      <c r="T132" s="263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4" t="s">
        <v>173</v>
      </c>
      <c r="AU132" s="264" t="s">
        <v>88</v>
      </c>
      <c r="AV132" s="14" t="s">
        <v>88</v>
      </c>
      <c r="AW132" s="14" t="s">
        <v>175</v>
      </c>
      <c r="AX132" s="14" t="s">
        <v>80</v>
      </c>
      <c r="AY132" s="264" t="s">
        <v>163</v>
      </c>
    </row>
    <row r="133" s="15" customFormat="1">
      <c r="A133" s="15"/>
      <c r="B133" s="265"/>
      <c r="C133" s="266"/>
      <c r="D133" s="245" t="s">
        <v>173</v>
      </c>
      <c r="E133" s="267" t="s">
        <v>35</v>
      </c>
      <c r="F133" s="268" t="s">
        <v>183</v>
      </c>
      <c r="G133" s="266"/>
      <c r="H133" s="269">
        <v>10</v>
      </c>
      <c r="I133" s="270"/>
      <c r="J133" s="266"/>
      <c r="K133" s="266"/>
      <c r="L133" s="271"/>
      <c r="M133" s="272"/>
      <c r="N133" s="273"/>
      <c r="O133" s="273"/>
      <c r="P133" s="273"/>
      <c r="Q133" s="273"/>
      <c r="R133" s="273"/>
      <c r="S133" s="273"/>
      <c r="T133" s="274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75" t="s">
        <v>173</v>
      </c>
      <c r="AU133" s="275" t="s">
        <v>88</v>
      </c>
      <c r="AV133" s="15" t="s">
        <v>171</v>
      </c>
      <c r="AW133" s="15" t="s">
        <v>175</v>
      </c>
      <c r="AX133" s="15" t="s">
        <v>23</v>
      </c>
      <c r="AY133" s="275" t="s">
        <v>163</v>
      </c>
    </row>
    <row r="134" s="2" customFormat="1" ht="24" customHeight="1">
      <c r="A134" s="41"/>
      <c r="B134" s="42"/>
      <c r="C134" s="230" t="s">
        <v>245</v>
      </c>
      <c r="D134" s="230" t="s">
        <v>166</v>
      </c>
      <c r="E134" s="231" t="s">
        <v>1597</v>
      </c>
      <c r="F134" s="232" t="s">
        <v>1598</v>
      </c>
      <c r="G134" s="233" t="s">
        <v>179</v>
      </c>
      <c r="H134" s="234">
        <v>1</v>
      </c>
      <c r="I134" s="235"/>
      <c r="J134" s="236">
        <f>ROUND(I134*H134,2)</f>
        <v>0</v>
      </c>
      <c r="K134" s="232" t="s">
        <v>170</v>
      </c>
      <c r="L134" s="47"/>
      <c r="M134" s="237" t="s">
        <v>35</v>
      </c>
      <c r="N134" s="238" t="s">
        <v>51</v>
      </c>
      <c r="O134" s="87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41" t="s">
        <v>171</v>
      </c>
      <c r="AT134" s="241" t="s">
        <v>166</v>
      </c>
      <c r="AU134" s="241" t="s">
        <v>88</v>
      </c>
      <c r="AY134" s="19" t="s">
        <v>163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9" t="s">
        <v>23</v>
      </c>
      <c r="BK134" s="242">
        <f>ROUND(I134*H134,2)</f>
        <v>0</v>
      </c>
      <c r="BL134" s="19" t="s">
        <v>171</v>
      </c>
      <c r="BM134" s="241" t="s">
        <v>320</v>
      </c>
    </row>
    <row r="135" s="13" customFormat="1">
      <c r="A135" s="13"/>
      <c r="B135" s="243"/>
      <c r="C135" s="244"/>
      <c r="D135" s="245" t="s">
        <v>173</v>
      </c>
      <c r="E135" s="246" t="s">
        <v>35</v>
      </c>
      <c r="F135" s="247" t="s">
        <v>1572</v>
      </c>
      <c r="G135" s="244"/>
      <c r="H135" s="246" t="s">
        <v>35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3" t="s">
        <v>173</v>
      </c>
      <c r="AU135" s="253" t="s">
        <v>88</v>
      </c>
      <c r="AV135" s="13" t="s">
        <v>23</v>
      </c>
      <c r="AW135" s="13" t="s">
        <v>175</v>
      </c>
      <c r="AX135" s="13" t="s">
        <v>80</v>
      </c>
      <c r="AY135" s="253" t="s">
        <v>163</v>
      </c>
    </row>
    <row r="136" s="14" customFormat="1">
      <c r="A136" s="14"/>
      <c r="B136" s="254"/>
      <c r="C136" s="255"/>
      <c r="D136" s="245" t="s">
        <v>173</v>
      </c>
      <c r="E136" s="256" t="s">
        <v>35</v>
      </c>
      <c r="F136" s="257" t="s">
        <v>23</v>
      </c>
      <c r="G136" s="255"/>
      <c r="H136" s="258">
        <v>1</v>
      </c>
      <c r="I136" s="259"/>
      <c r="J136" s="255"/>
      <c r="K136" s="255"/>
      <c r="L136" s="260"/>
      <c r="M136" s="261"/>
      <c r="N136" s="262"/>
      <c r="O136" s="262"/>
      <c r="P136" s="262"/>
      <c r="Q136" s="262"/>
      <c r="R136" s="262"/>
      <c r="S136" s="262"/>
      <c r="T136" s="263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4" t="s">
        <v>173</v>
      </c>
      <c r="AU136" s="264" t="s">
        <v>88</v>
      </c>
      <c r="AV136" s="14" t="s">
        <v>88</v>
      </c>
      <c r="AW136" s="14" t="s">
        <v>175</v>
      </c>
      <c r="AX136" s="14" t="s">
        <v>80</v>
      </c>
      <c r="AY136" s="264" t="s">
        <v>163</v>
      </c>
    </row>
    <row r="137" s="15" customFormat="1">
      <c r="A137" s="15"/>
      <c r="B137" s="265"/>
      <c r="C137" s="266"/>
      <c r="D137" s="245" t="s">
        <v>173</v>
      </c>
      <c r="E137" s="267" t="s">
        <v>35</v>
      </c>
      <c r="F137" s="268" t="s">
        <v>183</v>
      </c>
      <c r="G137" s="266"/>
      <c r="H137" s="269">
        <v>1</v>
      </c>
      <c r="I137" s="270"/>
      <c r="J137" s="266"/>
      <c r="K137" s="266"/>
      <c r="L137" s="271"/>
      <c r="M137" s="272"/>
      <c r="N137" s="273"/>
      <c r="O137" s="273"/>
      <c r="P137" s="273"/>
      <c r="Q137" s="273"/>
      <c r="R137" s="273"/>
      <c r="S137" s="273"/>
      <c r="T137" s="274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5" t="s">
        <v>173</v>
      </c>
      <c r="AU137" s="275" t="s">
        <v>88</v>
      </c>
      <c r="AV137" s="15" t="s">
        <v>171</v>
      </c>
      <c r="AW137" s="15" t="s">
        <v>175</v>
      </c>
      <c r="AX137" s="15" t="s">
        <v>23</v>
      </c>
      <c r="AY137" s="275" t="s">
        <v>163</v>
      </c>
    </row>
    <row r="138" s="2" customFormat="1" ht="36" customHeight="1">
      <c r="A138" s="41"/>
      <c r="B138" s="42"/>
      <c r="C138" s="230" t="s">
        <v>253</v>
      </c>
      <c r="D138" s="230" t="s">
        <v>166</v>
      </c>
      <c r="E138" s="231" t="s">
        <v>1599</v>
      </c>
      <c r="F138" s="232" t="s">
        <v>1600</v>
      </c>
      <c r="G138" s="233" t="s">
        <v>264</v>
      </c>
      <c r="H138" s="234">
        <v>1</v>
      </c>
      <c r="I138" s="235"/>
      <c r="J138" s="236">
        <f>ROUND(I138*H138,2)</f>
        <v>0</v>
      </c>
      <c r="K138" s="232" t="s">
        <v>35</v>
      </c>
      <c r="L138" s="47"/>
      <c r="M138" s="237" t="s">
        <v>35</v>
      </c>
      <c r="N138" s="238" t="s">
        <v>51</v>
      </c>
      <c r="O138" s="87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41" t="s">
        <v>171</v>
      </c>
      <c r="AT138" s="241" t="s">
        <v>166</v>
      </c>
      <c r="AU138" s="241" t="s">
        <v>88</v>
      </c>
      <c r="AY138" s="19" t="s">
        <v>163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9" t="s">
        <v>23</v>
      </c>
      <c r="BK138" s="242">
        <f>ROUND(I138*H138,2)</f>
        <v>0</v>
      </c>
      <c r="BL138" s="19" t="s">
        <v>171</v>
      </c>
      <c r="BM138" s="241" t="s">
        <v>329</v>
      </c>
    </row>
    <row r="139" s="13" customFormat="1">
      <c r="A139" s="13"/>
      <c r="B139" s="243"/>
      <c r="C139" s="244"/>
      <c r="D139" s="245" t="s">
        <v>173</v>
      </c>
      <c r="E139" s="246" t="s">
        <v>35</v>
      </c>
      <c r="F139" s="247" t="s">
        <v>1572</v>
      </c>
      <c r="G139" s="244"/>
      <c r="H139" s="246" t="s">
        <v>35</v>
      </c>
      <c r="I139" s="248"/>
      <c r="J139" s="244"/>
      <c r="K139" s="244"/>
      <c r="L139" s="249"/>
      <c r="M139" s="250"/>
      <c r="N139" s="251"/>
      <c r="O139" s="251"/>
      <c r="P139" s="251"/>
      <c r="Q139" s="251"/>
      <c r="R139" s="251"/>
      <c r="S139" s="251"/>
      <c r="T139" s="252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3" t="s">
        <v>173</v>
      </c>
      <c r="AU139" s="253" t="s">
        <v>88</v>
      </c>
      <c r="AV139" s="13" t="s">
        <v>23</v>
      </c>
      <c r="AW139" s="13" t="s">
        <v>175</v>
      </c>
      <c r="AX139" s="13" t="s">
        <v>80</v>
      </c>
      <c r="AY139" s="253" t="s">
        <v>163</v>
      </c>
    </row>
    <row r="140" s="14" customFormat="1">
      <c r="A140" s="14"/>
      <c r="B140" s="254"/>
      <c r="C140" s="255"/>
      <c r="D140" s="245" t="s">
        <v>173</v>
      </c>
      <c r="E140" s="256" t="s">
        <v>35</v>
      </c>
      <c r="F140" s="257" t="s">
        <v>23</v>
      </c>
      <c r="G140" s="255"/>
      <c r="H140" s="258">
        <v>1</v>
      </c>
      <c r="I140" s="259"/>
      <c r="J140" s="255"/>
      <c r="K140" s="255"/>
      <c r="L140" s="260"/>
      <c r="M140" s="261"/>
      <c r="N140" s="262"/>
      <c r="O140" s="262"/>
      <c r="P140" s="262"/>
      <c r="Q140" s="262"/>
      <c r="R140" s="262"/>
      <c r="S140" s="262"/>
      <c r="T140" s="263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4" t="s">
        <v>173</v>
      </c>
      <c r="AU140" s="264" t="s">
        <v>88</v>
      </c>
      <c r="AV140" s="14" t="s">
        <v>88</v>
      </c>
      <c r="AW140" s="14" t="s">
        <v>175</v>
      </c>
      <c r="AX140" s="14" t="s">
        <v>80</v>
      </c>
      <c r="AY140" s="264" t="s">
        <v>163</v>
      </c>
    </row>
    <row r="141" s="15" customFormat="1">
      <c r="A141" s="15"/>
      <c r="B141" s="265"/>
      <c r="C141" s="266"/>
      <c r="D141" s="245" t="s">
        <v>173</v>
      </c>
      <c r="E141" s="267" t="s">
        <v>35</v>
      </c>
      <c r="F141" s="268" t="s">
        <v>183</v>
      </c>
      <c r="G141" s="266"/>
      <c r="H141" s="269">
        <v>1</v>
      </c>
      <c r="I141" s="270"/>
      <c r="J141" s="266"/>
      <c r="K141" s="266"/>
      <c r="L141" s="271"/>
      <c r="M141" s="272"/>
      <c r="N141" s="273"/>
      <c r="O141" s="273"/>
      <c r="P141" s="273"/>
      <c r="Q141" s="273"/>
      <c r="R141" s="273"/>
      <c r="S141" s="273"/>
      <c r="T141" s="274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5" t="s">
        <v>173</v>
      </c>
      <c r="AU141" s="275" t="s">
        <v>88</v>
      </c>
      <c r="AV141" s="15" t="s">
        <v>171</v>
      </c>
      <c r="AW141" s="15" t="s">
        <v>175</v>
      </c>
      <c r="AX141" s="15" t="s">
        <v>23</v>
      </c>
      <c r="AY141" s="275" t="s">
        <v>163</v>
      </c>
    </row>
    <row r="142" s="2" customFormat="1" ht="16.5" customHeight="1">
      <c r="A142" s="41"/>
      <c r="B142" s="42"/>
      <c r="C142" s="276" t="s">
        <v>261</v>
      </c>
      <c r="D142" s="276" t="s">
        <v>195</v>
      </c>
      <c r="E142" s="277" t="s">
        <v>1601</v>
      </c>
      <c r="F142" s="278" t="s">
        <v>1602</v>
      </c>
      <c r="G142" s="279" t="s">
        <v>264</v>
      </c>
      <c r="H142" s="280">
        <v>1</v>
      </c>
      <c r="I142" s="281"/>
      <c r="J142" s="282">
        <f>ROUND(I142*H142,2)</f>
        <v>0</v>
      </c>
      <c r="K142" s="278" t="s">
        <v>170</v>
      </c>
      <c r="L142" s="283"/>
      <c r="M142" s="284" t="s">
        <v>35</v>
      </c>
      <c r="N142" s="285" t="s">
        <v>51</v>
      </c>
      <c r="O142" s="87"/>
      <c r="P142" s="239">
        <f>O142*H142</f>
        <v>0</v>
      </c>
      <c r="Q142" s="239">
        <v>0.00016000000000000001</v>
      </c>
      <c r="R142" s="239">
        <f>Q142*H142</f>
        <v>0.00016000000000000001</v>
      </c>
      <c r="S142" s="239">
        <v>0</v>
      </c>
      <c r="T142" s="24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41" t="s">
        <v>198</v>
      </c>
      <c r="AT142" s="241" t="s">
        <v>195</v>
      </c>
      <c r="AU142" s="241" t="s">
        <v>88</v>
      </c>
      <c r="AY142" s="19" t="s">
        <v>163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23</v>
      </c>
      <c r="BK142" s="242">
        <f>ROUND(I142*H142,2)</f>
        <v>0</v>
      </c>
      <c r="BL142" s="19" t="s">
        <v>171</v>
      </c>
      <c r="BM142" s="241" t="s">
        <v>343</v>
      </c>
    </row>
    <row r="143" s="14" customFormat="1">
      <c r="A143" s="14"/>
      <c r="B143" s="254"/>
      <c r="C143" s="255"/>
      <c r="D143" s="245" t="s">
        <v>173</v>
      </c>
      <c r="E143" s="256" t="s">
        <v>35</v>
      </c>
      <c r="F143" s="257" t="s">
        <v>23</v>
      </c>
      <c r="G143" s="255"/>
      <c r="H143" s="258">
        <v>1</v>
      </c>
      <c r="I143" s="259"/>
      <c r="J143" s="255"/>
      <c r="K143" s="255"/>
      <c r="L143" s="260"/>
      <c r="M143" s="261"/>
      <c r="N143" s="262"/>
      <c r="O143" s="262"/>
      <c r="P143" s="262"/>
      <c r="Q143" s="262"/>
      <c r="R143" s="262"/>
      <c r="S143" s="262"/>
      <c r="T143" s="263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4" t="s">
        <v>173</v>
      </c>
      <c r="AU143" s="264" t="s">
        <v>88</v>
      </c>
      <c r="AV143" s="14" t="s">
        <v>88</v>
      </c>
      <c r="AW143" s="14" t="s">
        <v>175</v>
      </c>
      <c r="AX143" s="14" t="s">
        <v>80</v>
      </c>
      <c r="AY143" s="264" t="s">
        <v>163</v>
      </c>
    </row>
    <row r="144" s="15" customFormat="1">
      <c r="A144" s="15"/>
      <c r="B144" s="265"/>
      <c r="C144" s="266"/>
      <c r="D144" s="245" t="s">
        <v>173</v>
      </c>
      <c r="E144" s="267" t="s">
        <v>35</v>
      </c>
      <c r="F144" s="268" t="s">
        <v>183</v>
      </c>
      <c r="G144" s="266"/>
      <c r="H144" s="269">
        <v>1</v>
      </c>
      <c r="I144" s="270"/>
      <c r="J144" s="266"/>
      <c r="K144" s="266"/>
      <c r="L144" s="271"/>
      <c r="M144" s="272"/>
      <c r="N144" s="273"/>
      <c r="O144" s="273"/>
      <c r="P144" s="273"/>
      <c r="Q144" s="273"/>
      <c r="R144" s="273"/>
      <c r="S144" s="273"/>
      <c r="T144" s="274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5" t="s">
        <v>173</v>
      </c>
      <c r="AU144" s="275" t="s">
        <v>88</v>
      </c>
      <c r="AV144" s="15" t="s">
        <v>171</v>
      </c>
      <c r="AW144" s="15" t="s">
        <v>175</v>
      </c>
      <c r="AX144" s="15" t="s">
        <v>23</v>
      </c>
      <c r="AY144" s="275" t="s">
        <v>163</v>
      </c>
    </row>
    <row r="145" s="2" customFormat="1" ht="48" customHeight="1">
      <c r="A145" s="41"/>
      <c r="B145" s="42"/>
      <c r="C145" s="230" t="s">
        <v>8</v>
      </c>
      <c r="D145" s="230" t="s">
        <v>166</v>
      </c>
      <c r="E145" s="231" t="s">
        <v>1603</v>
      </c>
      <c r="F145" s="232" t="s">
        <v>1604</v>
      </c>
      <c r="G145" s="233" t="s">
        <v>179</v>
      </c>
      <c r="H145" s="234">
        <v>75</v>
      </c>
      <c r="I145" s="235"/>
      <c r="J145" s="236">
        <f>ROUND(I145*H145,2)</f>
        <v>0</v>
      </c>
      <c r="K145" s="232" t="s">
        <v>35</v>
      </c>
      <c r="L145" s="47"/>
      <c r="M145" s="237" t="s">
        <v>35</v>
      </c>
      <c r="N145" s="238" t="s">
        <v>51</v>
      </c>
      <c r="O145" s="87"/>
      <c r="P145" s="239">
        <f>O145*H145</f>
        <v>0</v>
      </c>
      <c r="Q145" s="239">
        <v>0</v>
      </c>
      <c r="R145" s="239">
        <f>Q145*H145</f>
        <v>0</v>
      </c>
      <c r="S145" s="239">
        <v>0</v>
      </c>
      <c r="T145" s="240">
        <f>S145*H145</f>
        <v>0</v>
      </c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R145" s="241" t="s">
        <v>171</v>
      </c>
      <c r="AT145" s="241" t="s">
        <v>166</v>
      </c>
      <c r="AU145" s="241" t="s">
        <v>88</v>
      </c>
      <c r="AY145" s="19" t="s">
        <v>163</v>
      </c>
      <c r="BE145" s="242">
        <f>IF(N145="základní",J145,0)</f>
        <v>0</v>
      </c>
      <c r="BF145" s="242">
        <f>IF(N145="snížená",J145,0)</f>
        <v>0</v>
      </c>
      <c r="BG145" s="242">
        <f>IF(N145="zákl. přenesená",J145,0)</f>
        <v>0</v>
      </c>
      <c r="BH145" s="242">
        <f>IF(N145="sníž. přenesená",J145,0)</f>
        <v>0</v>
      </c>
      <c r="BI145" s="242">
        <f>IF(N145="nulová",J145,0)</f>
        <v>0</v>
      </c>
      <c r="BJ145" s="19" t="s">
        <v>23</v>
      </c>
      <c r="BK145" s="242">
        <f>ROUND(I145*H145,2)</f>
        <v>0</v>
      </c>
      <c r="BL145" s="19" t="s">
        <v>171</v>
      </c>
      <c r="BM145" s="241" t="s">
        <v>360</v>
      </c>
    </row>
    <row r="146" s="13" customFormat="1">
      <c r="A146" s="13"/>
      <c r="B146" s="243"/>
      <c r="C146" s="244"/>
      <c r="D146" s="245" t="s">
        <v>173</v>
      </c>
      <c r="E146" s="246" t="s">
        <v>35</v>
      </c>
      <c r="F146" s="247" t="s">
        <v>1572</v>
      </c>
      <c r="G146" s="244"/>
      <c r="H146" s="246" t="s">
        <v>35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3" t="s">
        <v>173</v>
      </c>
      <c r="AU146" s="253" t="s">
        <v>88</v>
      </c>
      <c r="AV146" s="13" t="s">
        <v>23</v>
      </c>
      <c r="AW146" s="13" t="s">
        <v>175</v>
      </c>
      <c r="AX146" s="13" t="s">
        <v>80</v>
      </c>
      <c r="AY146" s="253" t="s">
        <v>163</v>
      </c>
    </row>
    <row r="147" s="14" customFormat="1">
      <c r="A147" s="14"/>
      <c r="B147" s="254"/>
      <c r="C147" s="255"/>
      <c r="D147" s="245" t="s">
        <v>173</v>
      </c>
      <c r="E147" s="256" t="s">
        <v>35</v>
      </c>
      <c r="F147" s="257" t="s">
        <v>634</v>
      </c>
      <c r="G147" s="255"/>
      <c r="H147" s="258">
        <v>75</v>
      </c>
      <c r="I147" s="259"/>
      <c r="J147" s="255"/>
      <c r="K147" s="255"/>
      <c r="L147" s="260"/>
      <c r="M147" s="261"/>
      <c r="N147" s="262"/>
      <c r="O147" s="262"/>
      <c r="P147" s="262"/>
      <c r="Q147" s="262"/>
      <c r="R147" s="262"/>
      <c r="S147" s="262"/>
      <c r="T147" s="263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4" t="s">
        <v>173</v>
      </c>
      <c r="AU147" s="264" t="s">
        <v>88</v>
      </c>
      <c r="AV147" s="14" t="s">
        <v>88</v>
      </c>
      <c r="AW147" s="14" t="s">
        <v>175</v>
      </c>
      <c r="AX147" s="14" t="s">
        <v>80</v>
      </c>
      <c r="AY147" s="264" t="s">
        <v>163</v>
      </c>
    </row>
    <row r="148" s="15" customFormat="1">
      <c r="A148" s="15"/>
      <c r="B148" s="265"/>
      <c r="C148" s="266"/>
      <c r="D148" s="245" t="s">
        <v>173</v>
      </c>
      <c r="E148" s="267" t="s">
        <v>35</v>
      </c>
      <c r="F148" s="268" t="s">
        <v>183</v>
      </c>
      <c r="G148" s="266"/>
      <c r="H148" s="269">
        <v>75</v>
      </c>
      <c r="I148" s="270"/>
      <c r="J148" s="266"/>
      <c r="K148" s="266"/>
      <c r="L148" s="271"/>
      <c r="M148" s="272"/>
      <c r="N148" s="273"/>
      <c r="O148" s="273"/>
      <c r="P148" s="273"/>
      <c r="Q148" s="273"/>
      <c r="R148" s="273"/>
      <c r="S148" s="273"/>
      <c r="T148" s="274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5" t="s">
        <v>173</v>
      </c>
      <c r="AU148" s="275" t="s">
        <v>88</v>
      </c>
      <c r="AV148" s="15" t="s">
        <v>171</v>
      </c>
      <c r="AW148" s="15" t="s">
        <v>175</v>
      </c>
      <c r="AX148" s="15" t="s">
        <v>23</v>
      </c>
      <c r="AY148" s="275" t="s">
        <v>163</v>
      </c>
    </row>
    <row r="149" s="2" customFormat="1" ht="16.5" customHeight="1">
      <c r="A149" s="41"/>
      <c r="B149" s="42"/>
      <c r="C149" s="276" t="s">
        <v>275</v>
      </c>
      <c r="D149" s="276" t="s">
        <v>195</v>
      </c>
      <c r="E149" s="277" t="s">
        <v>1605</v>
      </c>
      <c r="F149" s="278" t="s">
        <v>1606</v>
      </c>
      <c r="G149" s="279" t="s">
        <v>179</v>
      </c>
      <c r="H149" s="280">
        <v>75</v>
      </c>
      <c r="I149" s="281"/>
      <c r="J149" s="282">
        <f>ROUND(I149*H149,2)</f>
        <v>0</v>
      </c>
      <c r="K149" s="278" t="s">
        <v>35</v>
      </c>
      <c r="L149" s="283"/>
      <c r="M149" s="284" t="s">
        <v>35</v>
      </c>
      <c r="N149" s="285" t="s">
        <v>51</v>
      </c>
      <c r="O149" s="87"/>
      <c r="P149" s="239">
        <f>O149*H149</f>
        <v>0</v>
      </c>
      <c r="Q149" s="239">
        <v>0</v>
      </c>
      <c r="R149" s="239">
        <f>Q149*H149</f>
        <v>0</v>
      </c>
      <c r="S149" s="239">
        <v>0</v>
      </c>
      <c r="T149" s="240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41" t="s">
        <v>198</v>
      </c>
      <c r="AT149" s="241" t="s">
        <v>195</v>
      </c>
      <c r="AU149" s="241" t="s">
        <v>88</v>
      </c>
      <c r="AY149" s="19" t="s">
        <v>163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9" t="s">
        <v>23</v>
      </c>
      <c r="BK149" s="242">
        <f>ROUND(I149*H149,2)</f>
        <v>0</v>
      </c>
      <c r="BL149" s="19" t="s">
        <v>171</v>
      </c>
      <c r="BM149" s="241" t="s">
        <v>363</v>
      </c>
    </row>
    <row r="150" s="14" customFormat="1">
      <c r="A150" s="14"/>
      <c r="B150" s="254"/>
      <c r="C150" s="255"/>
      <c r="D150" s="245" t="s">
        <v>173</v>
      </c>
      <c r="E150" s="256" t="s">
        <v>35</v>
      </c>
      <c r="F150" s="257" t="s">
        <v>634</v>
      </c>
      <c r="G150" s="255"/>
      <c r="H150" s="258">
        <v>75</v>
      </c>
      <c r="I150" s="259"/>
      <c r="J150" s="255"/>
      <c r="K150" s="255"/>
      <c r="L150" s="260"/>
      <c r="M150" s="261"/>
      <c r="N150" s="262"/>
      <c r="O150" s="262"/>
      <c r="P150" s="262"/>
      <c r="Q150" s="262"/>
      <c r="R150" s="262"/>
      <c r="S150" s="262"/>
      <c r="T150" s="263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64" t="s">
        <v>173</v>
      </c>
      <c r="AU150" s="264" t="s">
        <v>88</v>
      </c>
      <c r="AV150" s="14" t="s">
        <v>88</v>
      </c>
      <c r="AW150" s="14" t="s">
        <v>175</v>
      </c>
      <c r="AX150" s="14" t="s">
        <v>80</v>
      </c>
      <c r="AY150" s="264" t="s">
        <v>163</v>
      </c>
    </row>
    <row r="151" s="15" customFormat="1">
      <c r="A151" s="15"/>
      <c r="B151" s="265"/>
      <c r="C151" s="266"/>
      <c r="D151" s="245" t="s">
        <v>173</v>
      </c>
      <c r="E151" s="267" t="s">
        <v>35</v>
      </c>
      <c r="F151" s="268" t="s">
        <v>183</v>
      </c>
      <c r="G151" s="266"/>
      <c r="H151" s="269">
        <v>75</v>
      </c>
      <c r="I151" s="270"/>
      <c r="J151" s="266"/>
      <c r="K151" s="266"/>
      <c r="L151" s="271"/>
      <c r="M151" s="272"/>
      <c r="N151" s="273"/>
      <c r="O151" s="273"/>
      <c r="P151" s="273"/>
      <c r="Q151" s="273"/>
      <c r="R151" s="273"/>
      <c r="S151" s="273"/>
      <c r="T151" s="274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5" t="s">
        <v>173</v>
      </c>
      <c r="AU151" s="275" t="s">
        <v>88</v>
      </c>
      <c r="AV151" s="15" t="s">
        <v>171</v>
      </c>
      <c r="AW151" s="15" t="s">
        <v>175</v>
      </c>
      <c r="AX151" s="15" t="s">
        <v>23</v>
      </c>
      <c r="AY151" s="275" t="s">
        <v>163</v>
      </c>
    </row>
    <row r="152" s="2" customFormat="1" ht="48" customHeight="1">
      <c r="A152" s="41"/>
      <c r="B152" s="42"/>
      <c r="C152" s="230" t="s">
        <v>282</v>
      </c>
      <c r="D152" s="230" t="s">
        <v>166</v>
      </c>
      <c r="E152" s="231" t="s">
        <v>1607</v>
      </c>
      <c r="F152" s="232" t="s">
        <v>1608</v>
      </c>
      <c r="G152" s="233" t="s">
        <v>179</v>
      </c>
      <c r="H152" s="234">
        <v>34</v>
      </c>
      <c r="I152" s="235"/>
      <c r="J152" s="236">
        <f>ROUND(I152*H152,2)</f>
        <v>0</v>
      </c>
      <c r="K152" s="232" t="s">
        <v>35</v>
      </c>
      <c r="L152" s="47"/>
      <c r="M152" s="237" t="s">
        <v>35</v>
      </c>
      <c r="N152" s="238" t="s">
        <v>51</v>
      </c>
      <c r="O152" s="87"/>
      <c r="P152" s="239">
        <f>O152*H152</f>
        <v>0</v>
      </c>
      <c r="Q152" s="239">
        <v>0</v>
      </c>
      <c r="R152" s="239">
        <f>Q152*H152</f>
        <v>0</v>
      </c>
      <c r="S152" s="239">
        <v>0</v>
      </c>
      <c r="T152" s="240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41" t="s">
        <v>171</v>
      </c>
      <c r="AT152" s="241" t="s">
        <v>166</v>
      </c>
      <c r="AU152" s="241" t="s">
        <v>88</v>
      </c>
      <c r="AY152" s="19" t="s">
        <v>163</v>
      </c>
      <c r="BE152" s="242">
        <f>IF(N152="základní",J152,0)</f>
        <v>0</v>
      </c>
      <c r="BF152" s="242">
        <f>IF(N152="snížená",J152,0)</f>
        <v>0</v>
      </c>
      <c r="BG152" s="242">
        <f>IF(N152="zákl. přenesená",J152,0)</f>
        <v>0</v>
      </c>
      <c r="BH152" s="242">
        <f>IF(N152="sníž. přenesená",J152,0)</f>
        <v>0</v>
      </c>
      <c r="BI152" s="242">
        <f>IF(N152="nulová",J152,0)</f>
        <v>0</v>
      </c>
      <c r="BJ152" s="19" t="s">
        <v>23</v>
      </c>
      <c r="BK152" s="242">
        <f>ROUND(I152*H152,2)</f>
        <v>0</v>
      </c>
      <c r="BL152" s="19" t="s">
        <v>171</v>
      </c>
      <c r="BM152" s="241" t="s">
        <v>382</v>
      </c>
    </row>
    <row r="153" s="13" customFormat="1">
      <c r="A153" s="13"/>
      <c r="B153" s="243"/>
      <c r="C153" s="244"/>
      <c r="D153" s="245" t="s">
        <v>173</v>
      </c>
      <c r="E153" s="246" t="s">
        <v>35</v>
      </c>
      <c r="F153" s="247" t="s">
        <v>1572</v>
      </c>
      <c r="G153" s="244"/>
      <c r="H153" s="246" t="s">
        <v>35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3" t="s">
        <v>173</v>
      </c>
      <c r="AU153" s="253" t="s">
        <v>88</v>
      </c>
      <c r="AV153" s="13" t="s">
        <v>23</v>
      </c>
      <c r="AW153" s="13" t="s">
        <v>175</v>
      </c>
      <c r="AX153" s="13" t="s">
        <v>80</v>
      </c>
      <c r="AY153" s="253" t="s">
        <v>163</v>
      </c>
    </row>
    <row r="154" s="14" customFormat="1">
      <c r="A154" s="14"/>
      <c r="B154" s="254"/>
      <c r="C154" s="255"/>
      <c r="D154" s="245" t="s">
        <v>173</v>
      </c>
      <c r="E154" s="256" t="s">
        <v>35</v>
      </c>
      <c r="F154" s="257" t="s">
        <v>382</v>
      </c>
      <c r="G154" s="255"/>
      <c r="H154" s="258">
        <v>34</v>
      </c>
      <c r="I154" s="259"/>
      <c r="J154" s="255"/>
      <c r="K154" s="255"/>
      <c r="L154" s="260"/>
      <c r="M154" s="261"/>
      <c r="N154" s="262"/>
      <c r="O154" s="262"/>
      <c r="P154" s="262"/>
      <c r="Q154" s="262"/>
      <c r="R154" s="262"/>
      <c r="S154" s="262"/>
      <c r="T154" s="263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4" t="s">
        <v>173</v>
      </c>
      <c r="AU154" s="264" t="s">
        <v>88</v>
      </c>
      <c r="AV154" s="14" t="s">
        <v>88</v>
      </c>
      <c r="AW154" s="14" t="s">
        <v>175</v>
      </c>
      <c r="AX154" s="14" t="s">
        <v>80</v>
      </c>
      <c r="AY154" s="264" t="s">
        <v>163</v>
      </c>
    </row>
    <row r="155" s="15" customFormat="1">
      <c r="A155" s="15"/>
      <c r="B155" s="265"/>
      <c r="C155" s="266"/>
      <c r="D155" s="245" t="s">
        <v>173</v>
      </c>
      <c r="E155" s="267" t="s">
        <v>35</v>
      </c>
      <c r="F155" s="268" t="s">
        <v>183</v>
      </c>
      <c r="G155" s="266"/>
      <c r="H155" s="269">
        <v>34</v>
      </c>
      <c r="I155" s="270"/>
      <c r="J155" s="266"/>
      <c r="K155" s="266"/>
      <c r="L155" s="271"/>
      <c r="M155" s="272"/>
      <c r="N155" s="273"/>
      <c r="O155" s="273"/>
      <c r="P155" s="273"/>
      <c r="Q155" s="273"/>
      <c r="R155" s="273"/>
      <c r="S155" s="273"/>
      <c r="T155" s="274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5" t="s">
        <v>173</v>
      </c>
      <c r="AU155" s="275" t="s">
        <v>88</v>
      </c>
      <c r="AV155" s="15" t="s">
        <v>171</v>
      </c>
      <c r="AW155" s="15" t="s">
        <v>175</v>
      </c>
      <c r="AX155" s="15" t="s">
        <v>23</v>
      </c>
      <c r="AY155" s="275" t="s">
        <v>163</v>
      </c>
    </row>
    <row r="156" s="2" customFormat="1" ht="36" customHeight="1">
      <c r="A156" s="41"/>
      <c r="B156" s="42"/>
      <c r="C156" s="276" t="s">
        <v>287</v>
      </c>
      <c r="D156" s="276" t="s">
        <v>195</v>
      </c>
      <c r="E156" s="277" t="s">
        <v>1609</v>
      </c>
      <c r="F156" s="278" t="s">
        <v>1610</v>
      </c>
      <c r="G156" s="279" t="s">
        <v>179</v>
      </c>
      <c r="H156" s="280">
        <v>34</v>
      </c>
      <c r="I156" s="281"/>
      <c r="J156" s="282">
        <f>ROUND(I156*H156,2)</f>
        <v>0</v>
      </c>
      <c r="K156" s="278" t="s">
        <v>170</v>
      </c>
      <c r="L156" s="283"/>
      <c r="M156" s="284" t="s">
        <v>35</v>
      </c>
      <c r="N156" s="285" t="s">
        <v>51</v>
      </c>
      <c r="O156" s="87"/>
      <c r="P156" s="239">
        <f>O156*H156</f>
        <v>0</v>
      </c>
      <c r="Q156" s="239">
        <v>9.0000000000000006E-05</v>
      </c>
      <c r="R156" s="239">
        <f>Q156*H156</f>
        <v>0.0030600000000000002</v>
      </c>
      <c r="S156" s="239">
        <v>0</v>
      </c>
      <c r="T156" s="240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41" t="s">
        <v>198</v>
      </c>
      <c r="AT156" s="241" t="s">
        <v>195</v>
      </c>
      <c r="AU156" s="241" t="s">
        <v>88</v>
      </c>
      <c r="AY156" s="19" t="s">
        <v>163</v>
      </c>
      <c r="BE156" s="242">
        <f>IF(N156="základní",J156,0)</f>
        <v>0</v>
      </c>
      <c r="BF156" s="242">
        <f>IF(N156="snížená",J156,0)</f>
        <v>0</v>
      </c>
      <c r="BG156" s="242">
        <f>IF(N156="zákl. přenesená",J156,0)</f>
        <v>0</v>
      </c>
      <c r="BH156" s="242">
        <f>IF(N156="sníž. přenesená",J156,0)</f>
        <v>0</v>
      </c>
      <c r="BI156" s="242">
        <f>IF(N156="nulová",J156,0)</f>
        <v>0</v>
      </c>
      <c r="BJ156" s="19" t="s">
        <v>23</v>
      </c>
      <c r="BK156" s="242">
        <f>ROUND(I156*H156,2)</f>
        <v>0</v>
      </c>
      <c r="BL156" s="19" t="s">
        <v>171</v>
      </c>
      <c r="BM156" s="241" t="s">
        <v>403</v>
      </c>
    </row>
    <row r="157" s="14" customFormat="1">
      <c r="A157" s="14"/>
      <c r="B157" s="254"/>
      <c r="C157" s="255"/>
      <c r="D157" s="245" t="s">
        <v>173</v>
      </c>
      <c r="E157" s="256" t="s">
        <v>35</v>
      </c>
      <c r="F157" s="257" t="s">
        <v>382</v>
      </c>
      <c r="G157" s="255"/>
      <c r="H157" s="258">
        <v>34</v>
      </c>
      <c r="I157" s="259"/>
      <c r="J157" s="255"/>
      <c r="K157" s="255"/>
      <c r="L157" s="260"/>
      <c r="M157" s="261"/>
      <c r="N157" s="262"/>
      <c r="O157" s="262"/>
      <c r="P157" s="262"/>
      <c r="Q157" s="262"/>
      <c r="R157" s="262"/>
      <c r="S157" s="262"/>
      <c r="T157" s="263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4" t="s">
        <v>173</v>
      </c>
      <c r="AU157" s="264" t="s">
        <v>88</v>
      </c>
      <c r="AV157" s="14" t="s">
        <v>88</v>
      </c>
      <c r="AW157" s="14" t="s">
        <v>175</v>
      </c>
      <c r="AX157" s="14" t="s">
        <v>80</v>
      </c>
      <c r="AY157" s="264" t="s">
        <v>163</v>
      </c>
    </row>
    <row r="158" s="15" customFormat="1">
      <c r="A158" s="15"/>
      <c r="B158" s="265"/>
      <c r="C158" s="266"/>
      <c r="D158" s="245" t="s">
        <v>173</v>
      </c>
      <c r="E158" s="267" t="s">
        <v>35</v>
      </c>
      <c r="F158" s="268" t="s">
        <v>183</v>
      </c>
      <c r="G158" s="266"/>
      <c r="H158" s="269">
        <v>34</v>
      </c>
      <c r="I158" s="270"/>
      <c r="J158" s="266"/>
      <c r="K158" s="266"/>
      <c r="L158" s="271"/>
      <c r="M158" s="272"/>
      <c r="N158" s="273"/>
      <c r="O158" s="273"/>
      <c r="P158" s="273"/>
      <c r="Q158" s="273"/>
      <c r="R158" s="273"/>
      <c r="S158" s="273"/>
      <c r="T158" s="274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  <c r="AT158" s="275" t="s">
        <v>173</v>
      </c>
      <c r="AU158" s="275" t="s">
        <v>88</v>
      </c>
      <c r="AV158" s="15" t="s">
        <v>171</v>
      </c>
      <c r="AW158" s="15" t="s">
        <v>175</v>
      </c>
      <c r="AX158" s="15" t="s">
        <v>23</v>
      </c>
      <c r="AY158" s="275" t="s">
        <v>163</v>
      </c>
    </row>
    <row r="159" s="2" customFormat="1" ht="48" customHeight="1">
      <c r="A159" s="41"/>
      <c r="B159" s="42"/>
      <c r="C159" s="230" t="s">
        <v>294</v>
      </c>
      <c r="D159" s="230" t="s">
        <v>166</v>
      </c>
      <c r="E159" s="231" t="s">
        <v>1611</v>
      </c>
      <c r="F159" s="232" t="s">
        <v>1612</v>
      </c>
      <c r="G159" s="233" t="s">
        <v>264</v>
      </c>
      <c r="H159" s="234">
        <v>2</v>
      </c>
      <c r="I159" s="235"/>
      <c r="J159" s="236">
        <f>ROUND(I159*H159,2)</f>
        <v>0</v>
      </c>
      <c r="K159" s="232" t="s">
        <v>35</v>
      </c>
      <c r="L159" s="47"/>
      <c r="M159" s="237" t="s">
        <v>35</v>
      </c>
      <c r="N159" s="238" t="s">
        <v>51</v>
      </c>
      <c r="O159" s="87"/>
      <c r="P159" s="239">
        <f>O159*H159</f>
        <v>0</v>
      </c>
      <c r="Q159" s="239">
        <v>0</v>
      </c>
      <c r="R159" s="239">
        <f>Q159*H159</f>
        <v>0</v>
      </c>
      <c r="S159" s="239">
        <v>0</v>
      </c>
      <c r="T159" s="240">
        <f>S159*H159</f>
        <v>0</v>
      </c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R159" s="241" t="s">
        <v>171</v>
      </c>
      <c r="AT159" s="241" t="s">
        <v>166</v>
      </c>
      <c r="AU159" s="241" t="s">
        <v>88</v>
      </c>
      <c r="AY159" s="19" t="s">
        <v>163</v>
      </c>
      <c r="BE159" s="242">
        <f>IF(N159="základní",J159,0)</f>
        <v>0</v>
      </c>
      <c r="BF159" s="242">
        <f>IF(N159="snížená",J159,0)</f>
        <v>0</v>
      </c>
      <c r="BG159" s="242">
        <f>IF(N159="zákl. přenesená",J159,0)</f>
        <v>0</v>
      </c>
      <c r="BH159" s="242">
        <f>IF(N159="sníž. přenesená",J159,0)</f>
        <v>0</v>
      </c>
      <c r="BI159" s="242">
        <f>IF(N159="nulová",J159,0)</f>
        <v>0</v>
      </c>
      <c r="BJ159" s="19" t="s">
        <v>23</v>
      </c>
      <c r="BK159" s="242">
        <f>ROUND(I159*H159,2)</f>
        <v>0</v>
      </c>
      <c r="BL159" s="19" t="s">
        <v>171</v>
      </c>
      <c r="BM159" s="241" t="s">
        <v>414</v>
      </c>
    </row>
    <row r="160" s="13" customFormat="1">
      <c r="A160" s="13"/>
      <c r="B160" s="243"/>
      <c r="C160" s="244"/>
      <c r="D160" s="245" t="s">
        <v>173</v>
      </c>
      <c r="E160" s="246" t="s">
        <v>35</v>
      </c>
      <c r="F160" s="247" t="s">
        <v>1572</v>
      </c>
      <c r="G160" s="244"/>
      <c r="H160" s="246" t="s">
        <v>35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173</v>
      </c>
      <c r="AU160" s="253" t="s">
        <v>88</v>
      </c>
      <c r="AV160" s="13" t="s">
        <v>23</v>
      </c>
      <c r="AW160" s="13" t="s">
        <v>175</v>
      </c>
      <c r="AX160" s="13" t="s">
        <v>80</v>
      </c>
      <c r="AY160" s="253" t="s">
        <v>163</v>
      </c>
    </row>
    <row r="161" s="14" customFormat="1">
      <c r="A161" s="14"/>
      <c r="B161" s="254"/>
      <c r="C161" s="255"/>
      <c r="D161" s="245" t="s">
        <v>173</v>
      </c>
      <c r="E161" s="256" t="s">
        <v>35</v>
      </c>
      <c r="F161" s="257" t="s">
        <v>88</v>
      </c>
      <c r="G161" s="255"/>
      <c r="H161" s="258">
        <v>2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173</v>
      </c>
      <c r="AU161" s="264" t="s">
        <v>88</v>
      </c>
      <c r="AV161" s="14" t="s">
        <v>88</v>
      </c>
      <c r="AW161" s="14" t="s">
        <v>175</v>
      </c>
      <c r="AX161" s="14" t="s">
        <v>80</v>
      </c>
      <c r="AY161" s="264" t="s">
        <v>163</v>
      </c>
    </row>
    <row r="162" s="15" customFormat="1">
      <c r="A162" s="15"/>
      <c r="B162" s="265"/>
      <c r="C162" s="266"/>
      <c r="D162" s="245" t="s">
        <v>173</v>
      </c>
      <c r="E162" s="267" t="s">
        <v>35</v>
      </c>
      <c r="F162" s="268" t="s">
        <v>183</v>
      </c>
      <c r="G162" s="266"/>
      <c r="H162" s="269">
        <v>2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173</v>
      </c>
      <c r="AU162" s="275" t="s">
        <v>88</v>
      </c>
      <c r="AV162" s="15" t="s">
        <v>171</v>
      </c>
      <c r="AW162" s="15" t="s">
        <v>175</v>
      </c>
      <c r="AX162" s="15" t="s">
        <v>23</v>
      </c>
      <c r="AY162" s="275" t="s">
        <v>163</v>
      </c>
    </row>
    <row r="163" s="2" customFormat="1" ht="16.5" customHeight="1">
      <c r="A163" s="41"/>
      <c r="B163" s="42"/>
      <c r="C163" s="276" t="s">
        <v>300</v>
      </c>
      <c r="D163" s="276" t="s">
        <v>195</v>
      </c>
      <c r="E163" s="277" t="s">
        <v>1613</v>
      </c>
      <c r="F163" s="278" t="s">
        <v>1614</v>
      </c>
      <c r="G163" s="279" t="s">
        <v>264</v>
      </c>
      <c r="H163" s="280">
        <v>2</v>
      </c>
      <c r="I163" s="281"/>
      <c r="J163" s="282">
        <f>ROUND(I163*H163,2)</f>
        <v>0</v>
      </c>
      <c r="K163" s="278" t="s">
        <v>35</v>
      </c>
      <c r="L163" s="283"/>
      <c r="M163" s="284" t="s">
        <v>35</v>
      </c>
      <c r="N163" s="285" t="s">
        <v>51</v>
      </c>
      <c r="O163" s="87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1" t="s">
        <v>198</v>
      </c>
      <c r="AT163" s="241" t="s">
        <v>195</v>
      </c>
      <c r="AU163" s="241" t="s">
        <v>88</v>
      </c>
      <c r="AY163" s="19" t="s">
        <v>163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23</v>
      </c>
      <c r="BK163" s="242">
        <f>ROUND(I163*H163,2)</f>
        <v>0</v>
      </c>
      <c r="BL163" s="19" t="s">
        <v>171</v>
      </c>
      <c r="BM163" s="241" t="s">
        <v>438</v>
      </c>
    </row>
    <row r="164" s="14" customFormat="1">
      <c r="A164" s="14"/>
      <c r="B164" s="254"/>
      <c r="C164" s="255"/>
      <c r="D164" s="245" t="s">
        <v>173</v>
      </c>
      <c r="E164" s="256" t="s">
        <v>35</v>
      </c>
      <c r="F164" s="257" t="s">
        <v>88</v>
      </c>
      <c r="G164" s="255"/>
      <c r="H164" s="258">
        <v>2</v>
      </c>
      <c r="I164" s="259"/>
      <c r="J164" s="255"/>
      <c r="K164" s="255"/>
      <c r="L164" s="260"/>
      <c r="M164" s="261"/>
      <c r="N164" s="262"/>
      <c r="O164" s="262"/>
      <c r="P164" s="262"/>
      <c r="Q164" s="262"/>
      <c r="R164" s="262"/>
      <c r="S164" s="262"/>
      <c r="T164" s="263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4" t="s">
        <v>173</v>
      </c>
      <c r="AU164" s="264" t="s">
        <v>88</v>
      </c>
      <c r="AV164" s="14" t="s">
        <v>88</v>
      </c>
      <c r="AW164" s="14" t="s">
        <v>175</v>
      </c>
      <c r="AX164" s="14" t="s">
        <v>80</v>
      </c>
      <c r="AY164" s="264" t="s">
        <v>163</v>
      </c>
    </row>
    <row r="165" s="15" customFormat="1">
      <c r="A165" s="15"/>
      <c r="B165" s="265"/>
      <c r="C165" s="266"/>
      <c r="D165" s="245" t="s">
        <v>173</v>
      </c>
      <c r="E165" s="267" t="s">
        <v>35</v>
      </c>
      <c r="F165" s="268" t="s">
        <v>183</v>
      </c>
      <c r="G165" s="266"/>
      <c r="H165" s="269">
        <v>2</v>
      </c>
      <c r="I165" s="270"/>
      <c r="J165" s="266"/>
      <c r="K165" s="266"/>
      <c r="L165" s="271"/>
      <c r="M165" s="272"/>
      <c r="N165" s="273"/>
      <c r="O165" s="273"/>
      <c r="P165" s="273"/>
      <c r="Q165" s="273"/>
      <c r="R165" s="273"/>
      <c r="S165" s="273"/>
      <c r="T165" s="27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5" t="s">
        <v>173</v>
      </c>
      <c r="AU165" s="275" t="s">
        <v>88</v>
      </c>
      <c r="AV165" s="15" t="s">
        <v>171</v>
      </c>
      <c r="AW165" s="15" t="s">
        <v>175</v>
      </c>
      <c r="AX165" s="15" t="s">
        <v>23</v>
      </c>
      <c r="AY165" s="275" t="s">
        <v>163</v>
      </c>
    </row>
    <row r="166" s="2" customFormat="1" ht="48" customHeight="1">
      <c r="A166" s="41"/>
      <c r="B166" s="42"/>
      <c r="C166" s="230" t="s">
        <v>7</v>
      </c>
      <c r="D166" s="230" t="s">
        <v>166</v>
      </c>
      <c r="E166" s="231" t="s">
        <v>1615</v>
      </c>
      <c r="F166" s="232" t="s">
        <v>1616</v>
      </c>
      <c r="G166" s="233" t="s">
        <v>264</v>
      </c>
      <c r="H166" s="234">
        <v>1430</v>
      </c>
      <c r="I166" s="235"/>
      <c r="J166" s="236">
        <f>ROUND(I166*H166,2)</f>
        <v>0</v>
      </c>
      <c r="K166" s="232" t="s">
        <v>35</v>
      </c>
      <c r="L166" s="47"/>
      <c r="M166" s="237" t="s">
        <v>35</v>
      </c>
      <c r="N166" s="238" t="s">
        <v>51</v>
      </c>
      <c r="O166" s="87"/>
      <c r="P166" s="239">
        <f>O166*H166</f>
        <v>0</v>
      </c>
      <c r="Q166" s="239">
        <v>0</v>
      </c>
      <c r="R166" s="239">
        <f>Q166*H166</f>
        <v>0</v>
      </c>
      <c r="S166" s="239">
        <v>0</v>
      </c>
      <c r="T166" s="240">
        <f>S166*H166</f>
        <v>0</v>
      </c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R166" s="241" t="s">
        <v>171</v>
      </c>
      <c r="AT166" s="241" t="s">
        <v>166</v>
      </c>
      <c r="AU166" s="241" t="s">
        <v>88</v>
      </c>
      <c r="AY166" s="19" t="s">
        <v>163</v>
      </c>
      <c r="BE166" s="242">
        <f>IF(N166="základní",J166,0)</f>
        <v>0</v>
      </c>
      <c r="BF166" s="242">
        <f>IF(N166="snížená",J166,0)</f>
        <v>0</v>
      </c>
      <c r="BG166" s="242">
        <f>IF(N166="zákl. přenesená",J166,0)</f>
        <v>0</v>
      </c>
      <c r="BH166" s="242">
        <f>IF(N166="sníž. přenesená",J166,0)</f>
        <v>0</v>
      </c>
      <c r="BI166" s="242">
        <f>IF(N166="nulová",J166,0)</f>
        <v>0</v>
      </c>
      <c r="BJ166" s="19" t="s">
        <v>23</v>
      </c>
      <c r="BK166" s="242">
        <f>ROUND(I166*H166,2)</f>
        <v>0</v>
      </c>
      <c r="BL166" s="19" t="s">
        <v>171</v>
      </c>
      <c r="BM166" s="241" t="s">
        <v>450</v>
      </c>
    </row>
    <row r="167" s="13" customFormat="1">
      <c r="A167" s="13"/>
      <c r="B167" s="243"/>
      <c r="C167" s="244"/>
      <c r="D167" s="245" t="s">
        <v>173</v>
      </c>
      <c r="E167" s="246" t="s">
        <v>35</v>
      </c>
      <c r="F167" s="247" t="s">
        <v>1617</v>
      </c>
      <c r="G167" s="244"/>
      <c r="H167" s="246" t="s">
        <v>35</v>
      </c>
      <c r="I167" s="248"/>
      <c r="J167" s="244"/>
      <c r="K167" s="244"/>
      <c r="L167" s="249"/>
      <c r="M167" s="250"/>
      <c r="N167" s="251"/>
      <c r="O167" s="251"/>
      <c r="P167" s="251"/>
      <c r="Q167" s="251"/>
      <c r="R167" s="251"/>
      <c r="S167" s="251"/>
      <c r="T167" s="25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3" t="s">
        <v>173</v>
      </c>
      <c r="AU167" s="253" t="s">
        <v>88</v>
      </c>
      <c r="AV167" s="13" t="s">
        <v>23</v>
      </c>
      <c r="AW167" s="13" t="s">
        <v>175</v>
      </c>
      <c r="AX167" s="13" t="s">
        <v>80</v>
      </c>
      <c r="AY167" s="253" t="s">
        <v>163</v>
      </c>
    </row>
    <row r="168" s="14" customFormat="1">
      <c r="A168" s="14"/>
      <c r="B168" s="254"/>
      <c r="C168" s="255"/>
      <c r="D168" s="245" t="s">
        <v>173</v>
      </c>
      <c r="E168" s="256" t="s">
        <v>35</v>
      </c>
      <c r="F168" s="257" t="s">
        <v>1618</v>
      </c>
      <c r="G168" s="255"/>
      <c r="H168" s="258">
        <v>1430</v>
      </c>
      <c r="I168" s="259"/>
      <c r="J168" s="255"/>
      <c r="K168" s="255"/>
      <c r="L168" s="260"/>
      <c r="M168" s="261"/>
      <c r="N168" s="262"/>
      <c r="O168" s="262"/>
      <c r="P168" s="262"/>
      <c r="Q168" s="262"/>
      <c r="R168" s="262"/>
      <c r="S168" s="262"/>
      <c r="T168" s="263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4" t="s">
        <v>173</v>
      </c>
      <c r="AU168" s="264" t="s">
        <v>88</v>
      </c>
      <c r="AV168" s="14" t="s">
        <v>88</v>
      </c>
      <c r="AW168" s="14" t="s">
        <v>175</v>
      </c>
      <c r="AX168" s="14" t="s">
        <v>80</v>
      </c>
      <c r="AY168" s="264" t="s">
        <v>163</v>
      </c>
    </row>
    <row r="169" s="15" customFormat="1">
      <c r="A169" s="15"/>
      <c r="B169" s="265"/>
      <c r="C169" s="266"/>
      <c r="D169" s="245" t="s">
        <v>173</v>
      </c>
      <c r="E169" s="267" t="s">
        <v>35</v>
      </c>
      <c r="F169" s="268" t="s">
        <v>183</v>
      </c>
      <c r="G169" s="266"/>
      <c r="H169" s="269">
        <v>1430</v>
      </c>
      <c r="I169" s="270"/>
      <c r="J169" s="266"/>
      <c r="K169" s="266"/>
      <c r="L169" s="271"/>
      <c r="M169" s="272"/>
      <c r="N169" s="273"/>
      <c r="O169" s="273"/>
      <c r="P169" s="273"/>
      <c r="Q169" s="273"/>
      <c r="R169" s="273"/>
      <c r="S169" s="273"/>
      <c r="T169" s="274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5" t="s">
        <v>173</v>
      </c>
      <c r="AU169" s="275" t="s">
        <v>88</v>
      </c>
      <c r="AV169" s="15" t="s">
        <v>171</v>
      </c>
      <c r="AW169" s="15" t="s">
        <v>175</v>
      </c>
      <c r="AX169" s="15" t="s">
        <v>23</v>
      </c>
      <c r="AY169" s="275" t="s">
        <v>163</v>
      </c>
    </row>
    <row r="170" s="2" customFormat="1" ht="16.5" customHeight="1">
      <c r="A170" s="41"/>
      <c r="B170" s="42"/>
      <c r="C170" s="276" t="s">
        <v>311</v>
      </c>
      <c r="D170" s="276" t="s">
        <v>195</v>
      </c>
      <c r="E170" s="277" t="s">
        <v>1619</v>
      </c>
      <c r="F170" s="278" t="s">
        <v>1620</v>
      </c>
      <c r="G170" s="279" t="s">
        <v>264</v>
      </c>
      <c r="H170" s="280">
        <v>10</v>
      </c>
      <c r="I170" s="281"/>
      <c r="J170" s="282">
        <f>ROUND(I170*H170,2)</f>
        <v>0</v>
      </c>
      <c r="K170" s="278" t="s">
        <v>170</v>
      </c>
      <c r="L170" s="283"/>
      <c r="M170" s="284" t="s">
        <v>35</v>
      </c>
      <c r="N170" s="285" t="s">
        <v>51</v>
      </c>
      <c r="O170" s="87"/>
      <c r="P170" s="239">
        <f>O170*H170</f>
        <v>0</v>
      </c>
      <c r="Q170" s="239">
        <v>0.00010000000000000001</v>
      </c>
      <c r="R170" s="239">
        <f>Q170*H170</f>
        <v>0.001</v>
      </c>
      <c r="S170" s="239">
        <v>0</v>
      </c>
      <c r="T170" s="240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41" t="s">
        <v>198</v>
      </c>
      <c r="AT170" s="241" t="s">
        <v>195</v>
      </c>
      <c r="AU170" s="241" t="s">
        <v>88</v>
      </c>
      <c r="AY170" s="19" t="s">
        <v>163</v>
      </c>
      <c r="BE170" s="242">
        <f>IF(N170="základní",J170,0)</f>
        <v>0</v>
      </c>
      <c r="BF170" s="242">
        <f>IF(N170="snížená",J170,0)</f>
        <v>0</v>
      </c>
      <c r="BG170" s="242">
        <f>IF(N170="zákl. přenesená",J170,0)</f>
        <v>0</v>
      </c>
      <c r="BH170" s="242">
        <f>IF(N170="sníž. přenesená",J170,0)</f>
        <v>0</v>
      </c>
      <c r="BI170" s="242">
        <f>IF(N170="nulová",J170,0)</f>
        <v>0</v>
      </c>
      <c r="BJ170" s="19" t="s">
        <v>23</v>
      </c>
      <c r="BK170" s="242">
        <f>ROUND(I170*H170,2)</f>
        <v>0</v>
      </c>
      <c r="BL170" s="19" t="s">
        <v>171</v>
      </c>
      <c r="BM170" s="241" t="s">
        <v>459</v>
      </c>
    </row>
    <row r="171" s="14" customFormat="1">
      <c r="A171" s="14"/>
      <c r="B171" s="254"/>
      <c r="C171" s="255"/>
      <c r="D171" s="245" t="s">
        <v>173</v>
      </c>
      <c r="E171" s="256" t="s">
        <v>35</v>
      </c>
      <c r="F171" s="257" t="s">
        <v>233</v>
      </c>
      <c r="G171" s="255"/>
      <c r="H171" s="258">
        <v>10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4" t="s">
        <v>173</v>
      </c>
      <c r="AU171" s="264" t="s">
        <v>88</v>
      </c>
      <c r="AV171" s="14" t="s">
        <v>88</v>
      </c>
      <c r="AW171" s="14" t="s">
        <v>175</v>
      </c>
      <c r="AX171" s="14" t="s">
        <v>80</v>
      </c>
      <c r="AY171" s="264" t="s">
        <v>163</v>
      </c>
    </row>
    <row r="172" s="15" customFormat="1">
      <c r="A172" s="15"/>
      <c r="B172" s="265"/>
      <c r="C172" s="266"/>
      <c r="D172" s="245" t="s">
        <v>173</v>
      </c>
      <c r="E172" s="267" t="s">
        <v>35</v>
      </c>
      <c r="F172" s="268" t="s">
        <v>183</v>
      </c>
      <c r="G172" s="266"/>
      <c r="H172" s="269">
        <v>10</v>
      </c>
      <c r="I172" s="270"/>
      <c r="J172" s="266"/>
      <c r="K172" s="266"/>
      <c r="L172" s="271"/>
      <c r="M172" s="272"/>
      <c r="N172" s="273"/>
      <c r="O172" s="273"/>
      <c r="P172" s="273"/>
      <c r="Q172" s="273"/>
      <c r="R172" s="273"/>
      <c r="S172" s="273"/>
      <c r="T172" s="274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75" t="s">
        <v>173</v>
      </c>
      <c r="AU172" s="275" t="s">
        <v>88</v>
      </c>
      <c r="AV172" s="15" t="s">
        <v>171</v>
      </c>
      <c r="AW172" s="15" t="s">
        <v>175</v>
      </c>
      <c r="AX172" s="15" t="s">
        <v>23</v>
      </c>
      <c r="AY172" s="275" t="s">
        <v>163</v>
      </c>
    </row>
    <row r="173" s="2" customFormat="1" ht="16.5" customHeight="1">
      <c r="A173" s="41"/>
      <c r="B173" s="42"/>
      <c r="C173" s="276" t="s">
        <v>315</v>
      </c>
      <c r="D173" s="276" t="s">
        <v>195</v>
      </c>
      <c r="E173" s="277" t="s">
        <v>1621</v>
      </c>
      <c r="F173" s="278" t="s">
        <v>1622</v>
      </c>
      <c r="G173" s="279" t="s">
        <v>264</v>
      </c>
      <c r="H173" s="280">
        <v>40</v>
      </c>
      <c r="I173" s="281"/>
      <c r="J173" s="282">
        <f>ROUND(I173*H173,2)</f>
        <v>0</v>
      </c>
      <c r="K173" s="278" t="s">
        <v>35</v>
      </c>
      <c r="L173" s="283"/>
      <c r="M173" s="284" t="s">
        <v>35</v>
      </c>
      <c r="N173" s="285" t="s">
        <v>51</v>
      </c>
      <c r="O173" s="87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41" t="s">
        <v>198</v>
      </c>
      <c r="AT173" s="241" t="s">
        <v>195</v>
      </c>
      <c r="AU173" s="241" t="s">
        <v>88</v>
      </c>
      <c r="AY173" s="19" t="s">
        <v>163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9" t="s">
        <v>23</v>
      </c>
      <c r="BK173" s="242">
        <f>ROUND(I173*H173,2)</f>
        <v>0</v>
      </c>
      <c r="BL173" s="19" t="s">
        <v>171</v>
      </c>
      <c r="BM173" s="241" t="s">
        <v>467</v>
      </c>
    </row>
    <row r="174" s="14" customFormat="1">
      <c r="A174" s="14"/>
      <c r="B174" s="254"/>
      <c r="C174" s="255"/>
      <c r="D174" s="245" t="s">
        <v>173</v>
      </c>
      <c r="E174" s="256" t="s">
        <v>35</v>
      </c>
      <c r="F174" s="257" t="s">
        <v>438</v>
      </c>
      <c r="G174" s="255"/>
      <c r="H174" s="258">
        <v>40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173</v>
      </c>
      <c r="AU174" s="264" t="s">
        <v>88</v>
      </c>
      <c r="AV174" s="14" t="s">
        <v>88</v>
      </c>
      <c r="AW174" s="14" t="s">
        <v>175</v>
      </c>
      <c r="AX174" s="14" t="s">
        <v>80</v>
      </c>
      <c r="AY174" s="264" t="s">
        <v>163</v>
      </c>
    </row>
    <row r="175" s="15" customFormat="1">
      <c r="A175" s="15"/>
      <c r="B175" s="265"/>
      <c r="C175" s="266"/>
      <c r="D175" s="245" t="s">
        <v>173</v>
      </c>
      <c r="E175" s="267" t="s">
        <v>35</v>
      </c>
      <c r="F175" s="268" t="s">
        <v>183</v>
      </c>
      <c r="G175" s="266"/>
      <c r="H175" s="269">
        <v>40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173</v>
      </c>
      <c r="AU175" s="275" t="s">
        <v>88</v>
      </c>
      <c r="AV175" s="15" t="s">
        <v>171</v>
      </c>
      <c r="AW175" s="15" t="s">
        <v>175</v>
      </c>
      <c r="AX175" s="15" t="s">
        <v>23</v>
      </c>
      <c r="AY175" s="275" t="s">
        <v>163</v>
      </c>
    </row>
    <row r="176" s="2" customFormat="1" ht="16.5" customHeight="1">
      <c r="A176" s="41"/>
      <c r="B176" s="42"/>
      <c r="C176" s="276" t="s">
        <v>320</v>
      </c>
      <c r="D176" s="276" t="s">
        <v>195</v>
      </c>
      <c r="E176" s="277" t="s">
        <v>1623</v>
      </c>
      <c r="F176" s="278" t="s">
        <v>1624</v>
      </c>
      <c r="G176" s="279" t="s">
        <v>264</v>
      </c>
      <c r="H176" s="280">
        <v>40</v>
      </c>
      <c r="I176" s="281"/>
      <c r="J176" s="282">
        <f>ROUND(I176*H176,2)</f>
        <v>0</v>
      </c>
      <c r="K176" s="278" t="s">
        <v>35</v>
      </c>
      <c r="L176" s="283"/>
      <c r="M176" s="284" t="s">
        <v>35</v>
      </c>
      <c r="N176" s="285" t="s">
        <v>51</v>
      </c>
      <c r="O176" s="87"/>
      <c r="P176" s="239">
        <f>O176*H176</f>
        <v>0</v>
      </c>
      <c r="Q176" s="239">
        <v>0</v>
      </c>
      <c r="R176" s="239">
        <f>Q176*H176</f>
        <v>0</v>
      </c>
      <c r="S176" s="239">
        <v>0</v>
      </c>
      <c r="T176" s="240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41" t="s">
        <v>198</v>
      </c>
      <c r="AT176" s="241" t="s">
        <v>195</v>
      </c>
      <c r="AU176" s="241" t="s">
        <v>88</v>
      </c>
      <c r="AY176" s="19" t="s">
        <v>163</v>
      </c>
      <c r="BE176" s="242">
        <f>IF(N176="základní",J176,0)</f>
        <v>0</v>
      </c>
      <c r="BF176" s="242">
        <f>IF(N176="snížená",J176,0)</f>
        <v>0</v>
      </c>
      <c r="BG176" s="242">
        <f>IF(N176="zákl. přenesená",J176,0)</f>
        <v>0</v>
      </c>
      <c r="BH176" s="242">
        <f>IF(N176="sníž. přenesená",J176,0)</f>
        <v>0</v>
      </c>
      <c r="BI176" s="242">
        <f>IF(N176="nulová",J176,0)</f>
        <v>0</v>
      </c>
      <c r="BJ176" s="19" t="s">
        <v>23</v>
      </c>
      <c r="BK176" s="242">
        <f>ROUND(I176*H176,2)</f>
        <v>0</v>
      </c>
      <c r="BL176" s="19" t="s">
        <v>171</v>
      </c>
      <c r="BM176" s="241" t="s">
        <v>474</v>
      </c>
    </row>
    <row r="177" s="14" customFormat="1">
      <c r="A177" s="14"/>
      <c r="B177" s="254"/>
      <c r="C177" s="255"/>
      <c r="D177" s="245" t="s">
        <v>173</v>
      </c>
      <c r="E177" s="256" t="s">
        <v>35</v>
      </c>
      <c r="F177" s="257" t="s">
        <v>438</v>
      </c>
      <c r="G177" s="255"/>
      <c r="H177" s="258">
        <v>40</v>
      </c>
      <c r="I177" s="259"/>
      <c r="J177" s="255"/>
      <c r="K177" s="255"/>
      <c r="L177" s="260"/>
      <c r="M177" s="261"/>
      <c r="N177" s="262"/>
      <c r="O177" s="262"/>
      <c r="P177" s="262"/>
      <c r="Q177" s="262"/>
      <c r="R177" s="262"/>
      <c r="S177" s="262"/>
      <c r="T177" s="263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4" t="s">
        <v>173</v>
      </c>
      <c r="AU177" s="264" t="s">
        <v>88</v>
      </c>
      <c r="AV177" s="14" t="s">
        <v>88</v>
      </c>
      <c r="AW177" s="14" t="s">
        <v>175</v>
      </c>
      <c r="AX177" s="14" t="s">
        <v>80</v>
      </c>
      <c r="AY177" s="264" t="s">
        <v>163</v>
      </c>
    </row>
    <row r="178" s="15" customFormat="1">
      <c r="A178" s="15"/>
      <c r="B178" s="265"/>
      <c r="C178" s="266"/>
      <c r="D178" s="245" t="s">
        <v>173</v>
      </c>
      <c r="E178" s="267" t="s">
        <v>35</v>
      </c>
      <c r="F178" s="268" t="s">
        <v>183</v>
      </c>
      <c r="G178" s="266"/>
      <c r="H178" s="269">
        <v>40</v>
      </c>
      <c r="I178" s="270"/>
      <c r="J178" s="266"/>
      <c r="K178" s="266"/>
      <c r="L178" s="271"/>
      <c r="M178" s="272"/>
      <c r="N178" s="273"/>
      <c r="O178" s="273"/>
      <c r="P178" s="273"/>
      <c r="Q178" s="273"/>
      <c r="R178" s="273"/>
      <c r="S178" s="273"/>
      <c r="T178" s="274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5" t="s">
        <v>173</v>
      </c>
      <c r="AU178" s="275" t="s">
        <v>88</v>
      </c>
      <c r="AV178" s="15" t="s">
        <v>171</v>
      </c>
      <c r="AW178" s="15" t="s">
        <v>175</v>
      </c>
      <c r="AX178" s="15" t="s">
        <v>23</v>
      </c>
      <c r="AY178" s="275" t="s">
        <v>163</v>
      </c>
    </row>
    <row r="179" s="2" customFormat="1" ht="16.5" customHeight="1">
      <c r="A179" s="41"/>
      <c r="B179" s="42"/>
      <c r="C179" s="276" t="s">
        <v>324</v>
      </c>
      <c r="D179" s="276" t="s">
        <v>195</v>
      </c>
      <c r="E179" s="277" t="s">
        <v>1625</v>
      </c>
      <c r="F179" s="278" t="s">
        <v>1626</v>
      </c>
      <c r="G179" s="279" t="s">
        <v>264</v>
      </c>
      <c r="H179" s="280">
        <v>660</v>
      </c>
      <c r="I179" s="281"/>
      <c r="J179" s="282">
        <f>ROUND(I179*H179,2)</f>
        <v>0</v>
      </c>
      <c r="K179" s="278" t="s">
        <v>170</v>
      </c>
      <c r="L179" s="283"/>
      <c r="M179" s="284" t="s">
        <v>35</v>
      </c>
      <c r="N179" s="285" t="s">
        <v>51</v>
      </c>
      <c r="O179" s="87"/>
      <c r="P179" s="239">
        <f>O179*H179</f>
        <v>0</v>
      </c>
      <c r="Q179" s="239">
        <v>0.00017000000000000001</v>
      </c>
      <c r="R179" s="239">
        <f>Q179*H179</f>
        <v>0.11220000000000001</v>
      </c>
      <c r="S179" s="239">
        <v>0</v>
      </c>
      <c r="T179" s="240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41" t="s">
        <v>198</v>
      </c>
      <c r="AT179" s="241" t="s">
        <v>195</v>
      </c>
      <c r="AU179" s="241" t="s">
        <v>88</v>
      </c>
      <c r="AY179" s="19" t="s">
        <v>163</v>
      </c>
      <c r="BE179" s="242">
        <f>IF(N179="základní",J179,0)</f>
        <v>0</v>
      </c>
      <c r="BF179" s="242">
        <f>IF(N179="snížená",J179,0)</f>
        <v>0</v>
      </c>
      <c r="BG179" s="242">
        <f>IF(N179="zákl. přenesená",J179,0)</f>
        <v>0</v>
      </c>
      <c r="BH179" s="242">
        <f>IF(N179="sníž. přenesená",J179,0)</f>
        <v>0</v>
      </c>
      <c r="BI179" s="242">
        <f>IF(N179="nulová",J179,0)</f>
        <v>0</v>
      </c>
      <c r="BJ179" s="19" t="s">
        <v>23</v>
      </c>
      <c r="BK179" s="242">
        <f>ROUND(I179*H179,2)</f>
        <v>0</v>
      </c>
      <c r="BL179" s="19" t="s">
        <v>171</v>
      </c>
      <c r="BM179" s="241" t="s">
        <v>480</v>
      </c>
    </row>
    <row r="180" s="14" customFormat="1">
      <c r="A180" s="14"/>
      <c r="B180" s="254"/>
      <c r="C180" s="255"/>
      <c r="D180" s="245" t="s">
        <v>173</v>
      </c>
      <c r="E180" s="256" t="s">
        <v>35</v>
      </c>
      <c r="F180" s="257" t="s">
        <v>1627</v>
      </c>
      <c r="G180" s="255"/>
      <c r="H180" s="258">
        <v>660</v>
      </c>
      <c r="I180" s="259"/>
      <c r="J180" s="255"/>
      <c r="K180" s="255"/>
      <c r="L180" s="260"/>
      <c r="M180" s="261"/>
      <c r="N180" s="262"/>
      <c r="O180" s="262"/>
      <c r="P180" s="262"/>
      <c r="Q180" s="262"/>
      <c r="R180" s="262"/>
      <c r="S180" s="262"/>
      <c r="T180" s="263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4" t="s">
        <v>173</v>
      </c>
      <c r="AU180" s="264" t="s">
        <v>88</v>
      </c>
      <c r="AV180" s="14" t="s">
        <v>88</v>
      </c>
      <c r="AW180" s="14" t="s">
        <v>175</v>
      </c>
      <c r="AX180" s="14" t="s">
        <v>80</v>
      </c>
      <c r="AY180" s="264" t="s">
        <v>163</v>
      </c>
    </row>
    <row r="181" s="15" customFormat="1">
      <c r="A181" s="15"/>
      <c r="B181" s="265"/>
      <c r="C181" s="266"/>
      <c r="D181" s="245" t="s">
        <v>173</v>
      </c>
      <c r="E181" s="267" t="s">
        <v>35</v>
      </c>
      <c r="F181" s="268" t="s">
        <v>183</v>
      </c>
      <c r="G181" s="266"/>
      <c r="H181" s="269">
        <v>660</v>
      </c>
      <c r="I181" s="270"/>
      <c r="J181" s="266"/>
      <c r="K181" s="266"/>
      <c r="L181" s="271"/>
      <c r="M181" s="272"/>
      <c r="N181" s="273"/>
      <c r="O181" s="273"/>
      <c r="P181" s="273"/>
      <c r="Q181" s="273"/>
      <c r="R181" s="273"/>
      <c r="S181" s="273"/>
      <c r="T181" s="274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75" t="s">
        <v>173</v>
      </c>
      <c r="AU181" s="275" t="s">
        <v>88</v>
      </c>
      <c r="AV181" s="15" t="s">
        <v>171</v>
      </c>
      <c r="AW181" s="15" t="s">
        <v>175</v>
      </c>
      <c r="AX181" s="15" t="s">
        <v>23</v>
      </c>
      <c r="AY181" s="275" t="s">
        <v>163</v>
      </c>
    </row>
    <row r="182" s="2" customFormat="1" ht="16.5" customHeight="1">
      <c r="A182" s="41"/>
      <c r="B182" s="42"/>
      <c r="C182" s="276" t="s">
        <v>329</v>
      </c>
      <c r="D182" s="276" t="s">
        <v>195</v>
      </c>
      <c r="E182" s="277" t="s">
        <v>1628</v>
      </c>
      <c r="F182" s="278" t="s">
        <v>1629</v>
      </c>
      <c r="G182" s="279" t="s">
        <v>264</v>
      </c>
      <c r="H182" s="280">
        <v>550</v>
      </c>
      <c r="I182" s="281"/>
      <c r="J182" s="282">
        <f>ROUND(I182*H182,2)</f>
        <v>0</v>
      </c>
      <c r="K182" s="278" t="s">
        <v>35</v>
      </c>
      <c r="L182" s="283"/>
      <c r="M182" s="284" t="s">
        <v>35</v>
      </c>
      <c r="N182" s="285" t="s">
        <v>51</v>
      </c>
      <c r="O182" s="87"/>
      <c r="P182" s="239">
        <f>O182*H182</f>
        <v>0</v>
      </c>
      <c r="Q182" s="239">
        <v>0</v>
      </c>
      <c r="R182" s="239">
        <f>Q182*H182</f>
        <v>0</v>
      </c>
      <c r="S182" s="239">
        <v>0</v>
      </c>
      <c r="T182" s="240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41" t="s">
        <v>198</v>
      </c>
      <c r="AT182" s="241" t="s">
        <v>195</v>
      </c>
      <c r="AU182" s="241" t="s">
        <v>88</v>
      </c>
      <c r="AY182" s="19" t="s">
        <v>163</v>
      </c>
      <c r="BE182" s="242">
        <f>IF(N182="základní",J182,0)</f>
        <v>0</v>
      </c>
      <c r="BF182" s="242">
        <f>IF(N182="snížená",J182,0)</f>
        <v>0</v>
      </c>
      <c r="BG182" s="242">
        <f>IF(N182="zákl. přenesená",J182,0)</f>
        <v>0</v>
      </c>
      <c r="BH182" s="242">
        <f>IF(N182="sníž. přenesená",J182,0)</f>
        <v>0</v>
      </c>
      <c r="BI182" s="242">
        <f>IF(N182="nulová",J182,0)</f>
        <v>0</v>
      </c>
      <c r="BJ182" s="19" t="s">
        <v>23</v>
      </c>
      <c r="BK182" s="242">
        <f>ROUND(I182*H182,2)</f>
        <v>0</v>
      </c>
      <c r="BL182" s="19" t="s">
        <v>171</v>
      </c>
      <c r="BM182" s="241" t="s">
        <v>493</v>
      </c>
    </row>
    <row r="183" s="14" customFormat="1">
      <c r="A183" s="14"/>
      <c r="B183" s="254"/>
      <c r="C183" s="255"/>
      <c r="D183" s="245" t="s">
        <v>173</v>
      </c>
      <c r="E183" s="256" t="s">
        <v>35</v>
      </c>
      <c r="F183" s="257" t="s">
        <v>1630</v>
      </c>
      <c r="G183" s="255"/>
      <c r="H183" s="258">
        <v>550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173</v>
      </c>
      <c r="AU183" s="264" t="s">
        <v>88</v>
      </c>
      <c r="AV183" s="14" t="s">
        <v>88</v>
      </c>
      <c r="AW183" s="14" t="s">
        <v>175</v>
      </c>
      <c r="AX183" s="14" t="s">
        <v>80</v>
      </c>
      <c r="AY183" s="264" t="s">
        <v>163</v>
      </c>
    </row>
    <row r="184" s="15" customFormat="1">
      <c r="A184" s="15"/>
      <c r="B184" s="265"/>
      <c r="C184" s="266"/>
      <c r="D184" s="245" t="s">
        <v>173</v>
      </c>
      <c r="E184" s="267" t="s">
        <v>35</v>
      </c>
      <c r="F184" s="268" t="s">
        <v>183</v>
      </c>
      <c r="G184" s="266"/>
      <c r="H184" s="269">
        <v>550</v>
      </c>
      <c r="I184" s="270"/>
      <c r="J184" s="266"/>
      <c r="K184" s="266"/>
      <c r="L184" s="271"/>
      <c r="M184" s="272"/>
      <c r="N184" s="273"/>
      <c r="O184" s="273"/>
      <c r="P184" s="273"/>
      <c r="Q184" s="273"/>
      <c r="R184" s="273"/>
      <c r="S184" s="273"/>
      <c r="T184" s="274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75" t="s">
        <v>173</v>
      </c>
      <c r="AU184" s="275" t="s">
        <v>88</v>
      </c>
      <c r="AV184" s="15" t="s">
        <v>171</v>
      </c>
      <c r="AW184" s="15" t="s">
        <v>175</v>
      </c>
      <c r="AX184" s="15" t="s">
        <v>23</v>
      </c>
      <c r="AY184" s="275" t="s">
        <v>163</v>
      </c>
    </row>
    <row r="185" s="2" customFormat="1" ht="16.5" customHeight="1">
      <c r="A185" s="41"/>
      <c r="B185" s="42"/>
      <c r="C185" s="276" t="s">
        <v>335</v>
      </c>
      <c r="D185" s="276" t="s">
        <v>195</v>
      </c>
      <c r="E185" s="277" t="s">
        <v>1631</v>
      </c>
      <c r="F185" s="278" t="s">
        <v>1632</v>
      </c>
      <c r="G185" s="279" t="s">
        <v>264</v>
      </c>
      <c r="H185" s="280">
        <v>70</v>
      </c>
      <c r="I185" s="281"/>
      <c r="J185" s="282">
        <f>ROUND(I185*H185,2)</f>
        <v>0</v>
      </c>
      <c r="K185" s="278" t="s">
        <v>170</v>
      </c>
      <c r="L185" s="283"/>
      <c r="M185" s="284" t="s">
        <v>35</v>
      </c>
      <c r="N185" s="285" t="s">
        <v>51</v>
      </c>
      <c r="O185" s="87"/>
      <c r="P185" s="239">
        <f>O185*H185</f>
        <v>0</v>
      </c>
      <c r="Q185" s="239">
        <v>0.00016000000000000001</v>
      </c>
      <c r="R185" s="239">
        <f>Q185*H185</f>
        <v>0.011200000000000002</v>
      </c>
      <c r="S185" s="239">
        <v>0</v>
      </c>
      <c r="T185" s="240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41" t="s">
        <v>198</v>
      </c>
      <c r="AT185" s="241" t="s">
        <v>195</v>
      </c>
      <c r="AU185" s="241" t="s">
        <v>88</v>
      </c>
      <c r="AY185" s="19" t="s">
        <v>163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23</v>
      </c>
      <c r="BK185" s="242">
        <f>ROUND(I185*H185,2)</f>
        <v>0</v>
      </c>
      <c r="BL185" s="19" t="s">
        <v>171</v>
      </c>
      <c r="BM185" s="241" t="s">
        <v>503</v>
      </c>
    </row>
    <row r="186" s="14" customFormat="1">
      <c r="A186" s="14"/>
      <c r="B186" s="254"/>
      <c r="C186" s="255"/>
      <c r="D186" s="245" t="s">
        <v>173</v>
      </c>
      <c r="E186" s="256" t="s">
        <v>35</v>
      </c>
      <c r="F186" s="257" t="s">
        <v>601</v>
      </c>
      <c r="G186" s="255"/>
      <c r="H186" s="258">
        <v>70</v>
      </c>
      <c r="I186" s="259"/>
      <c r="J186" s="255"/>
      <c r="K186" s="255"/>
      <c r="L186" s="260"/>
      <c r="M186" s="261"/>
      <c r="N186" s="262"/>
      <c r="O186" s="262"/>
      <c r="P186" s="262"/>
      <c r="Q186" s="262"/>
      <c r="R186" s="262"/>
      <c r="S186" s="262"/>
      <c r="T186" s="263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4" t="s">
        <v>173</v>
      </c>
      <c r="AU186" s="264" t="s">
        <v>88</v>
      </c>
      <c r="AV186" s="14" t="s">
        <v>88</v>
      </c>
      <c r="AW186" s="14" t="s">
        <v>175</v>
      </c>
      <c r="AX186" s="14" t="s">
        <v>80</v>
      </c>
      <c r="AY186" s="264" t="s">
        <v>163</v>
      </c>
    </row>
    <row r="187" s="15" customFormat="1">
      <c r="A187" s="15"/>
      <c r="B187" s="265"/>
      <c r="C187" s="266"/>
      <c r="D187" s="245" t="s">
        <v>173</v>
      </c>
      <c r="E187" s="267" t="s">
        <v>35</v>
      </c>
      <c r="F187" s="268" t="s">
        <v>183</v>
      </c>
      <c r="G187" s="266"/>
      <c r="H187" s="269">
        <v>70</v>
      </c>
      <c r="I187" s="270"/>
      <c r="J187" s="266"/>
      <c r="K187" s="266"/>
      <c r="L187" s="271"/>
      <c r="M187" s="272"/>
      <c r="N187" s="273"/>
      <c r="O187" s="273"/>
      <c r="P187" s="273"/>
      <c r="Q187" s="273"/>
      <c r="R187" s="273"/>
      <c r="S187" s="273"/>
      <c r="T187" s="274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5" t="s">
        <v>173</v>
      </c>
      <c r="AU187" s="275" t="s">
        <v>88</v>
      </c>
      <c r="AV187" s="15" t="s">
        <v>171</v>
      </c>
      <c r="AW187" s="15" t="s">
        <v>175</v>
      </c>
      <c r="AX187" s="15" t="s">
        <v>23</v>
      </c>
      <c r="AY187" s="275" t="s">
        <v>163</v>
      </c>
    </row>
    <row r="188" s="2" customFormat="1" ht="16.5" customHeight="1">
      <c r="A188" s="41"/>
      <c r="B188" s="42"/>
      <c r="C188" s="276" t="s">
        <v>343</v>
      </c>
      <c r="D188" s="276" t="s">
        <v>195</v>
      </c>
      <c r="E188" s="277" t="s">
        <v>1633</v>
      </c>
      <c r="F188" s="278" t="s">
        <v>1634</v>
      </c>
      <c r="G188" s="279" t="s">
        <v>264</v>
      </c>
      <c r="H188" s="280">
        <v>20</v>
      </c>
      <c r="I188" s="281"/>
      <c r="J188" s="282">
        <f>ROUND(I188*H188,2)</f>
        <v>0</v>
      </c>
      <c r="K188" s="278" t="s">
        <v>170</v>
      </c>
      <c r="L188" s="283"/>
      <c r="M188" s="284" t="s">
        <v>35</v>
      </c>
      <c r="N188" s="285" t="s">
        <v>51</v>
      </c>
      <c r="O188" s="87"/>
      <c r="P188" s="239">
        <f>O188*H188</f>
        <v>0</v>
      </c>
      <c r="Q188" s="239">
        <v>0.00025000000000000001</v>
      </c>
      <c r="R188" s="239">
        <f>Q188*H188</f>
        <v>0.0050000000000000001</v>
      </c>
      <c r="S188" s="239">
        <v>0</v>
      </c>
      <c r="T188" s="240">
        <f>S188*H188</f>
        <v>0</v>
      </c>
      <c r="U188" s="41"/>
      <c r="V188" s="41"/>
      <c r="W188" s="41"/>
      <c r="X188" s="41"/>
      <c r="Y188" s="41"/>
      <c r="Z188" s="41"/>
      <c r="AA188" s="41"/>
      <c r="AB188" s="41"/>
      <c r="AC188" s="41"/>
      <c r="AD188" s="41"/>
      <c r="AE188" s="41"/>
      <c r="AR188" s="241" t="s">
        <v>198</v>
      </c>
      <c r="AT188" s="241" t="s">
        <v>195</v>
      </c>
      <c r="AU188" s="241" t="s">
        <v>88</v>
      </c>
      <c r="AY188" s="19" t="s">
        <v>163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9" t="s">
        <v>23</v>
      </c>
      <c r="BK188" s="242">
        <f>ROUND(I188*H188,2)</f>
        <v>0</v>
      </c>
      <c r="BL188" s="19" t="s">
        <v>171</v>
      </c>
      <c r="BM188" s="241" t="s">
        <v>514</v>
      </c>
    </row>
    <row r="189" s="14" customFormat="1">
      <c r="A189" s="14"/>
      <c r="B189" s="254"/>
      <c r="C189" s="255"/>
      <c r="D189" s="245" t="s">
        <v>173</v>
      </c>
      <c r="E189" s="256" t="s">
        <v>35</v>
      </c>
      <c r="F189" s="257" t="s">
        <v>300</v>
      </c>
      <c r="G189" s="255"/>
      <c r="H189" s="258">
        <v>20</v>
      </c>
      <c r="I189" s="259"/>
      <c r="J189" s="255"/>
      <c r="K189" s="255"/>
      <c r="L189" s="260"/>
      <c r="M189" s="261"/>
      <c r="N189" s="262"/>
      <c r="O189" s="262"/>
      <c r="P189" s="262"/>
      <c r="Q189" s="262"/>
      <c r="R189" s="262"/>
      <c r="S189" s="262"/>
      <c r="T189" s="263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4" t="s">
        <v>173</v>
      </c>
      <c r="AU189" s="264" t="s">
        <v>88</v>
      </c>
      <c r="AV189" s="14" t="s">
        <v>88</v>
      </c>
      <c r="AW189" s="14" t="s">
        <v>175</v>
      </c>
      <c r="AX189" s="14" t="s">
        <v>80</v>
      </c>
      <c r="AY189" s="264" t="s">
        <v>163</v>
      </c>
    </row>
    <row r="190" s="15" customFormat="1">
      <c r="A190" s="15"/>
      <c r="B190" s="265"/>
      <c r="C190" s="266"/>
      <c r="D190" s="245" t="s">
        <v>173</v>
      </c>
      <c r="E190" s="267" t="s">
        <v>35</v>
      </c>
      <c r="F190" s="268" t="s">
        <v>183</v>
      </c>
      <c r="G190" s="266"/>
      <c r="H190" s="269">
        <v>20</v>
      </c>
      <c r="I190" s="270"/>
      <c r="J190" s="266"/>
      <c r="K190" s="266"/>
      <c r="L190" s="271"/>
      <c r="M190" s="272"/>
      <c r="N190" s="273"/>
      <c r="O190" s="273"/>
      <c r="P190" s="273"/>
      <c r="Q190" s="273"/>
      <c r="R190" s="273"/>
      <c r="S190" s="273"/>
      <c r="T190" s="274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5" t="s">
        <v>173</v>
      </c>
      <c r="AU190" s="275" t="s">
        <v>88</v>
      </c>
      <c r="AV190" s="15" t="s">
        <v>171</v>
      </c>
      <c r="AW190" s="15" t="s">
        <v>175</v>
      </c>
      <c r="AX190" s="15" t="s">
        <v>23</v>
      </c>
      <c r="AY190" s="275" t="s">
        <v>163</v>
      </c>
    </row>
    <row r="191" s="2" customFormat="1" ht="16.5" customHeight="1">
      <c r="A191" s="41"/>
      <c r="B191" s="42"/>
      <c r="C191" s="276" t="s">
        <v>351</v>
      </c>
      <c r="D191" s="276" t="s">
        <v>195</v>
      </c>
      <c r="E191" s="277" t="s">
        <v>1635</v>
      </c>
      <c r="F191" s="278" t="s">
        <v>1636</v>
      </c>
      <c r="G191" s="279" t="s">
        <v>264</v>
      </c>
      <c r="H191" s="280">
        <v>20</v>
      </c>
      <c r="I191" s="281"/>
      <c r="J191" s="282">
        <f>ROUND(I191*H191,2)</f>
        <v>0</v>
      </c>
      <c r="K191" s="278" t="s">
        <v>170</v>
      </c>
      <c r="L191" s="283"/>
      <c r="M191" s="284" t="s">
        <v>35</v>
      </c>
      <c r="N191" s="285" t="s">
        <v>51</v>
      </c>
      <c r="O191" s="87"/>
      <c r="P191" s="239">
        <f>O191*H191</f>
        <v>0</v>
      </c>
      <c r="Q191" s="239">
        <v>0.00034000000000000002</v>
      </c>
      <c r="R191" s="239">
        <f>Q191*H191</f>
        <v>0.0068000000000000005</v>
      </c>
      <c r="S191" s="239">
        <v>0</v>
      </c>
      <c r="T191" s="240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41" t="s">
        <v>198</v>
      </c>
      <c r="AT191" s="241" t="s">
        <v>195</v>
      </c>
      <c r="AU191" s="241" t="s">
        <v>88</v>
      </c>
      <c r="AY191" s="19" t="s">
        <v>163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9" t="s">
        <v>23</v>
      </c>
      <c r="BK191" s="242">
        <f>ROUND(I191*H191,2)</f>
        <v>0</v>
      </c>
      <c r="BL191" s="19" t="s">
        <v>171</v>
      </c>
      <c r="BM191" s="241" t="s">
        <v>524</v>
      </c>
    </row>
    <row r="192" s="14" customFormat="1">
      <c r="A192" s="14"/>
      <c r="B192" s="254"/>
      <c r="C192" s="255"/>
      <c r="D192" s="245" t="s">
        <v>173</v>
      </c>
      <c r="E192" s="256" t="s">
        <v>35</v>
      </c>
      <c r="F192" s="257" t="s">
        <v>300</v>
      </c>
      <c r="G192" s="255"/>
      <c r="H192" s="258">
        <v>20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4" t="s">
        <v>173</v>
      </c>
      <c r="AU192" s="264" t="s">
        <v>88</v>
      </c>
      <c r="AV192" s="14" t="s">
        <v>88</v>
      </c>
      <c r="AW192" s="14" t="s">
        <v>175</v>
      </c>
      <c r="AX192" s="14" t="s">
        <v>80</v>
      </c>
      <c r="AY192" s="264" t="s">
        <v>163</v>
      </c>
    </row>
    <row r="193" s="15" customFormat="1">
      <c r="A193" s="15"/>
      <c r="B193" s="265"/>
      <c r="C193" s="266"/>
      <c r="D193" s="245" t="s">
        <v>173</v>
      </c>
      <c r="E193" s="267" t="s">
        <v>35</v>
      </c>
      <c r="F193" s="268" t="s">
        <v>183</v>
      </c>
      <c r="G193" s="266"/>
      <c r="H193" s="269">
        <v>20</v>
      </c>
      <c r="I193" s="270"/>
      <c r="J193" s="266"/>
      <c r="K193" s="266"/>
      <c r="L193" s="271"/>
      <c r="M193" s="272"/>
      <c r="N193" s="273"/>
      <c r="O193" s="273"/>
      <c r="P193" s="273"/>
      <c r="Q193" s="273"/>
      <c r="R193" s="273"/>
      <c r="S193" s="273"/>
      <c r="T193" s="274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75" t="s">
        <v>173</v>
      </c>
      <c r="AU193" s="275" t="s">
        <v>88</v>
      </c>
      <c r="AV193" s="15" t="s">
        <v>171</v>
      </c>
      <c r="AW193" s="15" t="s">
        <v>175</v>
      </c>
      <c r="AX193" s="15" t="s">
        <v>23</v>
      </c>
      <c r="AY193" s="275" t="s">
        <v>163</v>
      </c>
    </row>
    <row r="194" s="2" customFormat="1" ht="16.5" customHeight="1">
      <c r="A194" s="41"/>
      <c r="B194" s="42"/>
      <c r="C194" s="276" t="s">
        <v>360</v>
      </c>
      <c r="D194" s="276" t="s">
        <v>195</v>
      </c>
      <c r="E194" s="277" t="s">
        <v>1637</v>
      </c>
      <c r="F194" s="278" t="s">
        <v>1638</v>
      </c>
      <c r="G194" s="279" t="s">
        <v>264</v>
      </c>
      <c r="H194" s="280">
        <v>20</v>
      </c>
      <c r="I194" s="281"/>
      <c r="J194" s="282">
        <f>ROUND(I194*H194,2)</f>
        <v>0</v>
      </c>
      <c r="K194" s="278" t="s">
        <v>35</v>
      </c>
      <c r="L194" s="283"/>
      <c r="M194" s="284" t="s">
        <v>35</v>
      </c>
      <c r="N194" s="285" t="s">
        <v>51</v>
      </c>
      <c r="O194" s="87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R194" s="241" t="s">
        <v>198</v>
      </c>
      <c r="AT194" s="241" t="s">
        <v>195</v>
      </c>
      <c r="AU194" s="241" t="s">
        <v>88</v>
      </c>
      <c r="AY194" s="19" t="s">
        <v>163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9" t="s">
        <v>23</v>
      </c>
      <c r="BK194" s="242">
        <f>ROUND(I194*H194,2)</f>
        <v>0</v>
      </c>
      <c r="BL194" s="19" t="s">
        <v>171</v>
      </c>
      <c r="BM194" s="241" t="s">
        <v>537</v>
      </c>
    </row>
    <row r="195" s="14" customFormat="1">
      <c r="A195" s="14"/>
      <c r="B195" s="254"/>
      <c r="C195" s="255"/>
      <c r="D195" s="245" t="s">
        <v>173</v>
      </c>
      <c r="E195" s="256" t="s">
        <v>35</v>
      </c>
      <c r="F195" s="257" t="s">
        <v>300</v>
      </c>
      <c r="G195" s="255"/>
      <c r="H195" s="258">
        <v>20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173</v>
      </c>
      <c r="AU195" s="264" t="s">
        <v>88</v>
      </c>
      <c r="AV195" s="14" t="s">
        <v>88</v>
      </c>
      <c r="AW195" s="14" t="s">
        <v>175</v>
      </c>
      <c r="AX195" s="14" t="s">
        <v>80</v>
      </c>
      <c r="AY195" s="264" t="s">
        <v>163</v>
      </c>
    </row>
    <row r="196" s="15" customFormat="1">
      <c r="A196" s="15"/>
      <c r="B196" s="265"/>
      <c r="C196" s="266"/>
      <c r="D196" s="245" t="s">
        <v>173</v>
      </c>
      <c r="E196" s="267" t="s">
        <v>35</v>
      </c>
      <c r="F196" s="268" t="s">
        <v>183</v>
      </c>
      <c r="G196" s="266"/>
      <c r="H196" s="269">
        <v>20</v>
      </c>
      <c r="I196" s="270"/>
      <c r="J196" s="266"/>
      <c r="K196" s="266"/>
      <c r="L196" s="271"/>
      <c r="M196" s="272"/>
      <c r="N196" s="273"/>
      <c r="O196" s="273"/>
      <c r="P196" s="273"/>
      <c r="Q196" s="273"/>
      <c r="R196" s="273"/>
      <c r="S196" s="273"/>
      <c r="T196" s="274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5" t="s">
        <v>173</v>
      </c>
      <c r="AU196" s="275" t="s">
        <v>88</v>
      </c>
      <c r="AV196" s="15" t="s">
        <v>171</v>
      </c>
      <c r="AW196" s="15" t="s">
        <v>175</v>
      </c>
      <c r="AX196" s="15" t="s">
        <v>23</v>
      </c>
      <c r="AY196" s="275" t="s">
        <v>163</v>
      </c>
    </row>
    <row r="197" s="2" customFormat="1" ht="36" customHeight="1">
      <c r="A197" s="41"/>
      <c r="B197" s="42"/>
      <c r="C197" s="230" t="s">
        <v>366</v>
      </c>
      <c r="D197" s="230" t="s">
        <v>166</v>
      </c>
      <c r="E197" s="231" t="s">
        <v>1639</v>
      </c>
      <c r="F197" s="232" t="s">
        <v>1640</v>
      </c>
      <c r="G197" s="233" t="s">
        <v>264</v>
      </c>
      <c r="H197" s="234">
        <v>10</v>
      </c>
      <c r="I197" s="235"/>
      <c r="J197" s="236">
        <f>ROUND(I197*H197,2)</f>
        <v>0</v>
      </c>
      <c r="K197" s="232" t="s">
        <v>35</v>
      </c>
      <c r="L197" s="47"/>
      <c r="M197" s="237" t="s">
        <v>35</v>
      </c>
      <c r="N197" s="238" t="s">
        <v>51</v>
      </c>
      <c r="O197" s="87"/>
      <c r="P197" s="239">
        <f>O197*H197</f>
        <v>0</v>
      </c>
      <c r="Q197" s="239">
        <v>0</v>
      </c>
      <c r="R197" s="239">
        <f>Q197*H197</f>
        <v>0</v>
      </c>
      <c r="S197" s="239">
        <v>0</v>
      </c>
      <c r="T197" s="240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41" t="s">
        <v>171</v>
      </c>
      <c r="AT197" s="241" t="s">
        <v>166</v>
      </c>
      <c r="AU197" s="241" t="s">
        <v>88</v>
      </c>
      <c r="AY197" s="19" t="s">
        <v>163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23</v>
      </c>
      <c r="BK197" s="242">
        <f>ROUND(I197*H197,2)</f>
        <v>0</v>
      </c>
      <c r="BL197" s="19" t="s">
        <v>171</v>
      </c>
      <c r="BM197" s="241" t="s">
        <v>549</v>
      </c>
    </row>
    <row r="198" s="13" customFormat="1">
      <c r="A198" s="13"/>
      <c r="B198" s="243"/>
      <c r="C198" s="244"/>
      <c r="D198" s="245" t="s">
        <v>173</v>
      </c>
      <c r="E198" s="246" t="s">
        <v>35</v>
      </c>
      <c r="F198" s="247" t="s">
        <v>1617</v>
      </c>
      <c r="G198" s="244"/>
      <c r="H198" s="246" t="s">
        <v>35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173</v>
      </c>
      <c r="AU198" s="253" t="s">
        <v>88</v>
      </c>
      <c r="AV198" s="13" t="s">
        <v>23</v>
      </c>
      <c r="AW198" s="13" t="s">
        <v>175</v>
      </c>
      <c r="AX198" s="13" t="s">
        <v>80</v>
      </c>
      <c r="AY198" s="253" t="s">
        <v>163</v>
      </c>
    </row>
    <row r="199" s="14" customFormat="1">
      <c r="A199" s="14"/>
      <c r="B199" s="254"/>
      <c r="C199" s="255"/>
      <c r="D199" s="245" t="s">
        <v>173</v>
      </c>
      <c r="E199" s="256" t="s">
        <v>35</v>
      </c>
      <c r="F199" s="257" t="s">
        <v>233</v>
      </c>
      <c r="G199" s="255"/>
      <c r="H199" s="258">
        <v>10</v>
      </c>
      <c r="I199" s="259"/>
      <c r="J199" s="255"/>
      <c r="K199" s="255"/>
      <c r="L199" s="260"/>
      <c r="M199" s="261"/>
      <c r="N199" s="262"/>
      <c r="O199" s="262"/>
      <c r="P199" s="262"/>
      <c r="Q199" s="262"/>
      <c r="R199" s="262"/>
      <c r="S199" s="262"/>
      <c r="T199" s="263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4" t="s">
        <v>173</v>
      </c>
      <c r="AU199" s="264" t="s">
        <v>88</v>
      </c>
      <c r="AV199" s="14" t="s">
        <v>88</v>
      </c>
      <c r="AW199" s="14" t="s">
        <v>175</v>
      </c>
      <c r="AX199" s="14" t="s">
        <v>80</v>
      </c>
      <c r="AY199" s="264" t="s">
        <v>163</v>
      </c>
    </row>
    <row r="200" s="15" customFormat="1">
      <c r="A200" s="15"/>
      <c r="B200" s="265"/>
      <c r="C200" s="266"/>
      <c r="D200" s="245" t="s">
        <v>173</v>
      </c>
      <c r="E200" s="267" t="s">
        <v>35</v>
      </c>
      <c r="F200" s="268" t="s">
        <v>183</v>
      </c>
      <c r="G200" s="266"/>
      <c r="H200" s="269">
        <v>10</v>
      </c>
      <c r="I200" s="270"/>
      <c r="J200" s="266"/>
      <c r="K200" s="266"/>
      <c r="L200" s="271"/>
      <c r="M200" s="272"/>
      <c r="N200" s="273"/>
      <c r="O200" s="273"/>
      <c r="P200" s="273"/>
      <c r="Q200" s="273"/>
      <c r="R200" s="273"/>
      <c r="S200" s="273"/>
      <c r="T200" s="274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75" t="s">
        <v>173</v>
      </c>
      <c r="AU200" s="275" t="s">
        <v>88</v>
      </c>
      <c r="AV200" s="15" t="s">
        <v>171</v>
      </c>
      <c r="AW200" s="15" t="s">
        <v>175</v>
      </c>
      <c r="AX200" s="15" t="s">
        <v>23</v>
      </c>
      <c r="AY200" s="275" t="s">
        <v>163</v>
      </c>
    </row>
    <row r="201" s="2" customFormat="1" ht="24" customHeight="1">
      <c r="A201" s="41"/>
      <c r="B201" s="42"/>
      <c r="C201" s="230" t="s">
        <v>363</v>
      </c>
      <c r="D201" s="230" t="s">
        <v>166</v>
      </c>
      <c r="E201" s="231" t="s">
        <v>1641</v>
      </c>
      <c r="F201" s="232" t="s">
        <v>1642</v>
      </c>
      <c r="G201" s="233" t="s">
        <v>179</v>
      </c>
      <c r="H201" s="234">
        <v>63</v>
      </c>
      <c r="I201" s="235"/>
      <c r="J201" s="236">
        <f>ROUND(I201*H201,2)</f>
        <v>0</v>
      </c>
      <c r="K201" s="232" t="s">
        <v>35</v>
      </c>
      <c r="L201" s="47"/>
      <c r="M201" s="237" t="s">
        <v>35</v>
      </c>
      <c r="N201" s="238" t="s">
        <v>51</v>
      </c>
      <c r="O201" s="87"/>
      <c r="P201" s="239">
        <f>O201*H201</f>
        <v>0</v>
      </c>
      <c r="Q201" s="239">
        <v>0</v>
      </c>
      <c r="R201" s="239">
        <f>Q201*H201</f>
        <v>0</v>
      </c>
      <c r="S201" s="239">
        <v>0</v>
      </c>
      <c r="T201" s="240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41" t="s">
        <v>171</v>
      </c>
      <c r="AT201" s="241" t="s">
        <v>166</v>
      </c>
      <c r="AU201" s="241" t="s">
        <v>88</v>
      </c>
      <c r="AY201" s="19" t="s">
        <v>163</v>
      </c>
      <c r="BE201" s="242">
        <f>IF(N201="základní",J201,0)</f>
        <v>0</v>
      </c>
      <c r="BF201" s="242">
        <f>IF(N201="snížená",J201,0)</f>
        <v>0</v>
      </c>
      <c r="BG201" s="242">
        <f>IF(N201="zákl. přenesená",J201,0)</f>
        <v>0</v>
      </c>
      <c r="BH201" s="242">
        <f>IF(N201="sníž. přenesená",J201,0)</f>
        <v>0</v>
      </c>
      <c r="BI201" s="242">
        <f>IF(N201="nulová",J201,0)</f>
        <v>0</v>
      </c>
      <c r="BJ201" s="19" t="s">
        <v>23</v>
      </c>
      <c r="BK201" s="242">
        <f>ROUND(I201*H201,2)</f>
        <v>0</v>
      </c>
      <c r="BL201" s="19" t="s">
        <v>171</v>
      </c>
      <c r="BM201" s="241" t="s">
        <v>560</v>
      </c>
    </row>
    <row r="202" s="14" customFormat="1">
      <c r="A202" s="14"/>
      <c r="B202" s="254"/>
      <c r="C202" s="255"/>
      <c r="D202" s="245" t="s">
        <v>173</v>
      </c>
      <c r="E202" s="256" t="s">
        <v>35</v>
      </c>
      <c r="F202" s="257" t="s">
        <v>222</v>
      </c>
      <c r="G202" s="255"/>
      <c r="H202" s="258">
        <v>63</v>
      </c>
      <c r="I202" s="259"/>
      <c r="J202" s="255"/>
      <c r="K202" s="255"/>
      <c r="L202" s="260"/>
      <c r="M202" s="261"/>
      <c r="N202" s="262"/>
      <c r="O202" s="262"/>
      <c r="P202" s="262"/>
      <c r="Q202" s="262"/>
      <c r="R202" s="262"/>
      <c r="S202" s="262"/>
      <c r="T202" s="263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4" t="s">
        <v>173</v>
      </c>
      <c r="AU202" s="264" t="s">
        <v>88</v>
      </c>
      <c r="AV202" s="14" t="s">
        <v>88</v>
      </c>
      <c r="AW202" s="14" t="s">
        <v>175</v>
      </c>
      <c r="AX202" s="14" t="s">
        <v>80</v>
      </c>
      <c r="AY202" s="264" t="s">
        <v>163</v>
      </c>
    </row>
    <row r="203" s="15" customFormat="1">
      <c r="A203" s="15"/>
      <c r="B203" s="265"/>
      <c r="C203" s="266"/>
      <c r="D203" s="245" t="s">
        <v>173</v>
      </c>
      <c r="E203" s="267" t="s">
        <v>35</v>
      </c>
      <c r="F203" s="268" t="s">
        <v>183</v>
      </c>
      <c r="G203" s="266"/>
      <c r="H203" s="269">
        <v>63</v>
      </c>
      <c r="I203" s="270"/>
      <c r="J203" s="266"/>
      <c r="K203" s="266"/>
      <c r="L203" s="271"/>
      <c r="M203" s="272"/>
      <c r="N203" s="273"/>
      <c r="O203" s="273"/>
      <c r="P203" s="273"/>
      <c r="Q203" s="273"/>
      <c r="R203" s="273"/>
      <c r="S203" s="273"/>
      <c r="T203" s="274"/>
      <c r="U203" s="15"/>
      <c r="V203" s="15"/>
      <c r="W203" s="15"/>
      <c r="X203" s="15"/>
      <c r="Y203" s="15"/>
      <c r="Z203" s="15"/>
      <c r="AA203" s="15"/>
      <c r="AB203" s="15"/>
      <c r="AC203" s="15"/>
      <c r="AD203" s="15"/>
      <c r="AE203" s="15"/>
      <c r="AT203" s="275" t="s">
        <v>173</v>
      </c>
      <c r="AU203" s="275" t="s">
        <v>88</v>
      </c>
      <c r="AV203" s="15" t="s">
        <v>171</v>
      </c>
      <c r="AW203" s="15" t="s">
        <v>175</v>
      </c>
      <c r="AX203" s="15" t="s">
        <v>23</v>
      </c>
      <c r="AY203" s="275" t="s">
        <v>163</v>
      </c>
    </row>
    <row r="204" s="2" customFormat="1" ht="16.5" customHeight="1">
      <c r="A204" s="41"/>
      <c r="B204" s="42"/>
      <c r="C204" s="276" t="s">
        <v>376</v>
      </c>
      <c r="D204" s="276" t="s">
        <v>195</v>
      </c>
      <c r="E204" s="277" t="s">
        <v>1643</v>
      </c>
      <c r="F204" s="278" t="s">
        <v>1644</v>
      </c>
      <c r="G204" s="279" t="s">
        <v>285</v>
      </c>
      <c r="H204" s="280">
        <v>63</v>
      </c>
      <c r="I204" s="281"/>
      <c r="J204" s="282">
        <f>ROUND(I204*H204,2)</f>
        <v>0</v>
      </c>
      <c r="K204" s="278" t="s">
        <v>35</v>
      </c>
      <c r="L204" s="283"/>
      <c r="M204" s="284" t="s">
        <v>35</v>
      </c>
      <c r="N204" s="285" t="s">
        <v>51</v>
      </c>
      <c r="O204" s="87"/>
      <c r="P204" s="239">
        <f>O204*H204</f>
        <v>0</v>
      </c>
      <c r="Q204" s="239">
        <v>0</v>
      </c>
      <c r="R204" s="239">
        <f>Q204*H204</f>
        <v>0</v>
      </c>
      <c r="S204" s="239">
        <v>0</v>
      </c>
      <c r="T204" s="240">
        <f>S204*H204</f>
        <v>0</v>
      </c>
      <c r="U204" s="41"/>
      <c r="V204" s="41"/>
      <c r="W204" s="41"/>
      <c r="X204" s="41"/>
      <c r="Y204" s="41"/>
      <c r="Z204" s="41"/>
      <c r="AA204" s="41"/>
      <c r="AB204" s="41"/>
      <c r="AC204" s="41"/>
      <c r="AD204" s="41"/>
      <c r="AE204" s="41"/>
      <c r="AR204" s="241" t="s">
        <v>198</v>
      </c>
      <c r="AT204" s="241" t="s">
        <v>195</v>
      </c>
      <c r="AU204" s="241" t="s">
        <v>88</v>
      </c>
      <c r="AY204" s="19" t="s">
        <v>163</v>
      </c>
      <c r="BE204" s="242">
        <f>IF(N204="základní",J204,0)</f>
        <v>0</v>
      </c>
      <c r="BF204" s="242">
        <f>IF(N204="snížená",J204,0)</f>
        <v>0</v>
      </c>
      <c r="BG204" s="242">
        <f>IF(N204="zákl. přenesená",J204,0)</f>
        <v>0</v>
      </c>
      <c r="BH204" s="242">
        <f>IF(N204="sníž. přenesená",J204,0)</f>
        <v>0</v>
      </c>
      <c r="BI204" s="242">
        <f>IF(N204="nulová",J204,0)</f>
        <v>0</v>
      </c>
      <c r="BJ204" s="19" t="s">
        <v>23</v>
      </c>
      <c r="BK204" s="242">
        <f>ROUND(I204*H204,2)</f>
        <v>0</v>
      </c>
      <c r="BL204" s="19" t="s">
        <v>171</v>
      </c>
      <c r="BM204" s="241" t="s">
        <v>573</v>
      </c>
    </row>
    <row r="205" s="14" customFormat="1">
      <c r="A205" s="14"/>
      <c r="B205" s="254"/>
      <c r="C205" s="255"/>
      <c r="D205" s="245" t="s">
        <v>173</v>
      </c>
      <c r="E205" s="256" t="s">
        <v>35</v>
      </c>
      <c r="F205" s="257" t="s">
        <v>222</v>
      </c>
      <c r="G205" s="255"/>
      <c r="H205" s="258">
        <v>63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173</v>
      </c>
      <c r="AU205" s="264" t="s">
        <v>88</v>
      </c>
      <c r="AV205" s="14" t="s">
        <v>88</v>
      </c>
      <c r="AW205" s="14" t="s">
        <v>175</v>
      </c>
      <c r="AX205" s="14" t="s">
        <v>80</v>
      </c>
      <c r="AY205" s="264" t="s">
        <v>163</v>
      </c>
    </row>
    <row r="206" s="15" customFormat="1">
      <c r="A206" s="15"/>
      <c r="B206" s="265"/>
      <c r="C206" s="266"/>
      <c r="D206" s="245" t="s">
        <v>173</v>
      </c>
      <c r="E206" s="267" t="s">
        <v>35</v>
      </c>
      <c r="F206" s="268" t="s">
        <v>183</v>
      </c>
      <c r="G206" s="266"/>
      <c r="H206" s="269">
        <v>63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173</v>
      </c>
      <c r="AU206" s="275" t="s">
        <v>88</v>
      </c>
      <c r="AV206" s="15" t="s">
        <v>171</v>
      </c>
      <c r="AW206" s="15" t="s">
        <v>175</v>
      </c>
      <c r="AX206" s="15" t="s">
        <v>23</v>
      </c>
      <c r="AY206" s="275" t="s">
        <v>163</v>
      </c>
    </row>
    <row r="207" s="2" customFormat="1" ht="24" customHeight="1">
      <c r="A207" s="41"/>
      <c r="B207" s="42"/>
      <c r="C207" s="230" t="s">
        <v>382</v>
      </c>
      <c r="D207" s="230" t="s">
        <v>166</v>
      </c>
      <c r="E207" s="231" t="s">
        <v>1645</v>
      </c>
      <c r="F207" s="232" t="s">
        <v>1646</v>
      </c>
      <c r="G207" s="233" t="s">
        <v>179</v>
      </c>
      <c r="H207" s="234">
        <v>94</v>
      </c>
      <c r="I207" s="235"/>
      <c r="J207" s="236">
        <f>ROUND(I207*H207,2)</f>
        <v>0</v>
      </c>
      <c r="K207" s="232" t="s">
        <v>170</v>
      </c>
      <c r="L207" s="47"/>
      <c r="M207" s="237" t="s">
        <v>35</v>
      </c>
      <c r="N207" s="238" t="s">
        <v>51</v>
      </c>
      <c r="O207" s="87"/>
      <c r="P207" s="239">
        <f>O207*H207</f>
        <v>0</v>
      </c>
      <c r="Q207" s="239">
        <v>0</v>
      </c>
      <c r="R207" s="239">
        <f>Q207*H207</f>
        <v>0</v>
      </c>
      <c r="S207" s="239">
        <v>0</v>
      </c>
      <c r="T207" s="240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41" t="s">
        <v>171</v>
      </c>
      <c r="AT207" s="241" t="s">
        <v>166</v>
      </c>
      <c r="AU207" s="241" t="s">
        <v>88</v>
      </c>
      <c r="AY207" s="19" t="s">
        <v>163</v>
      </c>
      <c r="BE207" s="242">
        <f>IF(N207="základní",J207,0)</f>
        <v>0</v>
      </c>
      <c r="BF207" s="242">
        <f>IF(N207="snížená",J207,0)</f>
        <v>0</v>
      </c>
      <c r="BG207" s="242">
        <f>IF(N207="zákl. přenesená",J207,0)</f>
        <v>0</v>
      </c>
      <c r="BH207" s="242">
        <f>IF(N207="sníž. přenesená",J207,0)</f>
        <v>0</v>
      </c>
      <c r="BI207" s="242">
        <f>IF(N207="nulová",J207,0)</f>
        <v>0</v>
      </c>
      <c r="BJ207" s="19" t="s">
        <v>23</v>
      </c>
      <c r="BK207" s="242">
        <f>ROUND(I207*H207,2)</f>
        <v>0</v>
      </c>
      <c r="BL207" s="19" t="s">
        <v>171</v>
      </c>
      <c r="BM207" s="241" t="s">
        <v>589</v>
      </c>
    </row>
    <row r="208" s="13" customFormat="1">
      <c r="A208" s="13"/>
      <c r="B208" s="243"/>
      <c r="C208" s="244"/>
      <c r="D208" s="245" t="s">
        <v>173</v>
      </c>
      <c r="E208" s="246" t="s">
        <v>35</v>
      </c>
      <c r="F208" s="247" t="s">
        <v>1647</v>
      </c>
      <c r="G208" s="244"/>
      <c r="H208" s="246" t="s">
        <v>35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3" t="s">
        <v>173</v>
      </c>
      <c r="AU208" s="253" t="s">
        <v>88</v>
      </c>
      <c r="AV208" s="13" t="s">
        <v>23</v>
      </c>
      <c r="AW208" s="13" t="s">
        <v>175</v>
      </c>
      <c r="AX208" s="13" t="s">
        <v>80</v>
      </c>
      <c r="AY208" s="253" t="s">
        <v>163</v>
      </c>
    </row>
    <row r="209" s="14" customFormat="1">
      <c r="A209" s="14"/>
      <c r="B209" s="254"/>
      <c r="C209" s="255"/>
      <c r="D209" s="245" t="s">
        <v>173</v>
      </c>
      <c r="E209" s="256" t="s">
        <v>35</v>
      </c>
      <c r="F209" s="257" t="s">
        <v>273</v>
      </c>
      <c r="G209" s="255"/>
      <c r="H209" s="258">
        <v>94</v>
      </c>
      <c r="I209" s="259"/>
      <c r="J209" s="255"/>
      <c r="K209" s="255"/>
      <c r="L209" s="260"/>
      <c r="M209" s="261"/>
      <c r="N209" s="262"/>
      <c r="O209" s="262"/>
      <c r="P209" s="262"/>
      <c r="Q209" s="262"/>
      <c r="R209" s="262"/>
      <c r="S209" s="262"/>
      <c r="T209" s="263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64" t="s">
        <v>173</v>
      </c>
      <c r="AU209" s="264" t="s">
        <v>88</v>
      </c>
      <c r="AV209" s="14" t="s">
        <v>88</v>
      </c>
      <c r="AW209" s="14" t="s">
        <v>175</v>
      </c>
      <c r="AX209" s="14" t="s">
        <v>80</v>
      </c>
      <c r="AY209" s="264" t="s">
        <v>163</v>
      </c>
    </row>
    <row r="210" s="15" customFormat="1">
      <c r="A210" s="15"/>
      <c r="B210" s="265"/>
      <c r="C210" s="266"/>
      <c r="D210" s="245" t="s">
        <v>173</v>
      </c>
      <c r="E210" s="267" t="s">
        <v>35</v>
      </c>
      <c r="F210" s="268" t="s">
        <v>183</v>
      </c>
      <c r="G210" s="266"/>
      <c r="H210" s="269">
        <v>94</v>
      </c>
      <c r="I210" s="270"/>
      <c r="J210" s="266"/>
      <c r="K210" s="266"/>
      <c r="L210" s="271"/>
      <c r="M210" s="272"/>
      <c r="N210" s="273"/>
      <c r="O210" s="273"/>
      <c r="P210" s="273"/>
      <c r="Q210" s="273"/>
      <c r="R210" s="273"/>
      <c r="S210" s="273"/>
      <c r="T210" s="274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75" t="s">
        <v>173</v>
      </c>
      <c r="AU210" s="275" t="s">
        <v>88</v>
      </c>
      <c r="AV210" s="15" t="s">
        <v>171</v>
      </c>
      <c r="AW210" s="15" t="s">
        <v>175</v>
      </c>
      <c r="AX210" s="15" t="s">
        <v>23</v>
      </c>
      <c r="AY210" s="275" t="s">
        <v>163</v>
      </c>
    </row>
    <row r="211" s="2" customFormat="1" ht="24" customHeight="1">
      <c r="A211" s="41"/>
      <c r="B211" s="42"/>
      <c r="C211" s="230" t="s">
        <v>399</v>
      </c>
      <c r="D211" s="230" t="s">
        <v>166</v>
      </c>
      <c r="E211" s="231" t="s">
        <v>1648</v>
      </c>
      <c r="F211" s="232" t="s">
        <v>1649</v>
      </c>
      <c r="G211" s="233" t="s">
        <v>179</v>
      </c>
      <c r="H211" s="234">
        <v>4</v>
      </c>
      <c r="I211" s="235"/>
      <c r="J211" s="236">
        <f>ROUND(I211*H211,2)</f>
        <v>0</v>
      </c>
      <c r="K211" s="232" t="s">
        <v>170</v>
      </c>
      <c r="L211" s="47"/>
      <c r="M211" s="237" t="s">
        <v>35</v>
      </c>
      <c r="N211" s="238" t="s">
        <v>51</v>
      </c>
      <c r="O211" s="87"/>
      <c r="P211" s="239">
        <f>O211*H211</f>
        <v>0</v>
      </c>
      <c r="Q211" s="239">
        <v>0</v>
      </c>
      <c r="R211" s="239">
        <f>Q211*H211</f>
        <v>0</v>
      </c>
      <c r="S211" s="239">
        <v>0</v>
      </c>
      <c r="T211" s="240">
        <f>S211*H211</f>
        <v>0</v>
      </c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R211" s="241" t="s">
        <v>171</v>
      </c>
      <c r="AT211" s="241" t="s">
        <v>166</v>
      </c>
      <c r="AU211" s="241" t="s">
        <v>88</v>
      </c>
      <c r="AY211" s="19" t="s">
        <v>163</v>
      </c>
      <c r="BE211" s="242">
        <f>IF(N211="základní",J211,0)</f>
        <v>0</v>
      </c>
      <c r="BF211" s="242">
        <f>IF(N211="snížená",J211,0)</f>
        <v>0</v>
      </c>
      <c r="BG211" s="242">
        <f>IF(N211="zákl. přenesená",J211,0)</f>
        <v>0</v>
      </c>
      <c r="BH211" s="242">
        <f>IF(N211="sníž. přenesená",J211,0)</f>
        <v>0</v>
      </c>
      <c r="BI211" s="242">
        <f>IF(N211="nulová",J211,0)</f>
        <v>0</v>
      </c>
      <c r="BJ211" s="19" t="s">
        <v>23</v>
      </c>
      <c r="BK211" s="242">
        <f>ROUND(I211*H211,2)</f>
        <v>0</v>
      </c>
      <c r="BL211" s="19" t="s">
        <v>171</v>
      </c>
      <c r="BM211" s="241" t="s">
        <v>601</v>
      </c>
    </row>
    <row r="212" s="13" customFormat="1">
      <c r="A212" s="13"/>
      <c r="B212" s="243"/>
      <c r="C212" s="244"/>
      <c r="D212" s="245" t="s">
        <v>173</v>
      </c>
      <c r="E212" s="246" t="s">
        <v>35</v>
      </c>
      <c r="F212" s="247" t="s">
        <v>1647</v>
      </c>
      <c r="G212" s="244"/>
      <c r="H212" s="246" t="s">
        <v>35</v>
      </c>
      <c r="I212" s="248"/>
      <c r="J212" s="244"/>
      <c r="K212" s="244"/>
      <c r="L212" s="249"/>
      <c r="M212" s="250"/>
      <c r="N212" s="251"/>
      <c r="O212" s="251"/>
      <c r="P212" s="251"/>
      <c r="Q212" s="251"/>
      <c r="R212" s="251"/>
      <c r="S212" s="251"/>
      <c r="T212" s="252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3" t="s">
        <v>173</v>
      </c>
      <c r="AU212" s="253" t="s">
        <v>88</v>
      </c>
      <c r="AV212" s="13" t="s">
        <v>23</v>
      </c>
      <c r="AW212" s="13" t="s">
        <v>175</v>
      </c>
      <c r="AX212" s="13" t="s">
        <v>80</v>
      </c>
      <c r="AY212" s="253" t="s">
        <v>163</v>
      </c>
    </row>
    <row r="213" s="14" customFormat="1">
      <c r="A213" s="14"/>
      <c r="B213" s="254"/>
      <c r="C213" s="255"/>
      <c r="D213" s="245" t="s">
        <v>173</v>
      </c>
      <c r="E213" s="256" t="s">
        <v>35</v>
      </c>
      <c r="F213" s="257" t="s">
        <v>171</v>
      </c>
      <c r="G213" s="255"/>
      <c r="H213" s="258">
        <v>4</v>
      </c>
      <c r="I213" s="259"/>
      <c r="J213" s="255"/>
      <c r="K213" s="255"/>
      <c r="L213" s="260"/>
      <c r="M213" s="261"/>
      <c r="N213" s="262"/>
      <c r="O213" s="262"/>
      <c r="P213" s="262"/>
      <c r="Q213" s="262"/>
      <c r="R213" s="262"/>
      <c r="S213" s="262"/>
      <c r="T213" s="263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4" t="s">
        <v>173</v>
      </c>
      <c r="AU213" s="264" t="s">
        <v>88</v>
      </c>
      <c r="AV213" s="14" t="s">
        <v>88</v>
      </c>
      <c r="AW213" s="14" t="s">
        <v>175</v>
      </c>
      <c r="AX213" s="14" t="s">
        <v>80</v>
      </c>
      <c r="AY213" s="264" t="s">
        <v>163</v>
      </c>
    </row>
    <row r="214" s="15" customFormat="1">
      <c r="A214" s="15"/>
      <c r="B214" s="265"/>
      <c r="C214" s="266"/>
      <c r="D214" s="245" t="s">
        <v>173</v>
      </c>
      <c r="E214" s="267" t="s">
        <v>35</v>
      </c>
      <c r="F214" s="268" t="s">
        <v>183</v>
      </c>
      <c r="G214" s="266"/>
      <c r="H214" s="269">
        <v>4</v>
      </c>
      <c r="I214" s="270"/>
      <c r="J214" s="266"/>
      <c r="K214" s="266"/>
      <c r="L214" s="271"/>
      <c r="M214" s="272"/>
      <c r="N214" s="273"/>
      <c r="O214" s="273"/>
      <c r="P214" s="273"/>
      <c r="Q214" s="273"/>
      <c r="R214" s="273"/>
      <c r="S214" s="273"/>
      <c r="T214" s="274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75" t="s">
        <v>173</v>
      </c>
      <c r="AU214" s="275" t="s">
        <v>88</v>
      </c>
      <c r="AV214" s="15" t="s">
        <v>171</v>
      </c>
      <c r="AW214" s="15" t="s">
        <v>175</v>
      </c>
      <c r="AX214" s="15" t="s">
        <v>23</v>
      </c>
      <c r="AY214" s="275" t="s">
        <v>163</v>
      </c>
    </row>
    <row r="215" s="2" customFormat="1" ht="36" customHeight="1">
      <c r="A215" s="41"/>
      <c r="B215" s="42"/>
      <c r="C215" s="230" t="s">
        <v>403</v>
      </c>
      <c r="D215" s="230" t="s">
        <v>166</v>
      </c>
      <c r="E215" s="231" t="s">
        <v>1650</v>
      </c>
      <c r="F215" s="232" t="s">
        <v>1651</v>
      </c>
      <c r="G215" s="233" t="s">
        <v>179</v>
      </c>
      <c r="H215" s="234">
        <v>10</v>
      </c>
      <c r="I215" s="235"/>
      <c r="J215" s="236">
        <f>ROUND(I215*H215,2)</f>
        <v>0</v>
      </c>
      <c r="K215" s="232" t="s">
        <v>170</v>
      </c>
      <c r="L215" s="47"/>
      <c r="M215" s="237" t="s">
        <v>35</v>
      </c>
      <c r="N215" s="238" t="s">
        <v>51</v>
      </c>
      <c r="O215" s="87"/>
      <c r="P215" s="239">
        <f>O215*H215</f>
        <v>0</v>
      </c>
      <c r="Q215" s="239">
        <v>0</v>
      </c>
      <c r="R215" s="239">
        <f>Q215*H215</f>
        <v>0</v>
      </c>
      <c r="S215" s="239">
        <v>0</v>
      </c>
      <c r="T215" s="240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41" t="s">
        <v>171</v>
      </c>
      <c r="AT215" s="241" t="s">
        <v>166</v>
      </c>
      <c r="AU215" s="241" t="s">
        <v>88</v>
      </c>
      <c r="AY215" s="19" t="s">
        <v>163</v>
      </c>
      <c r="BE215" s="242">
        <f>IF(N215="základní",J215,0)</f>
        <v>0</v>
      </c>
      <c r="BF215" s="242">
        <f>IF(N215="snížená",J215,0)</f>
        <v>0</v>
      </c>
      <c r="BG215" s="242">
        <f>IF(N215="zákl. přenesená",J215,0)</f>
        <v>0</v>
      </c>
      <c r="BH215" s="242">
        <f>IF(N215="sníž. přenesená",J215,0)</f>
        <v>0</v>
      </c>
      <c r="BI215" s="242">
        <f>IF(N215="nulová",J215,0)</f>
        <v>0</v>
      </c>
      <c r="BJ215" s="19" t="s">
        <v>23</v>
      </c>
      <c r="BK215" s="242">
        <f>ROUND(I215*H215,2)</f>
        <v>0</v>
      </c>
      <c r="BL215" s="19" t="s">
        <v>171</v>
      </c>
      <c r="BM215" s="241" t="s">
        <v>614</v>
      </c>
    </row>
    <row r="216" s="13" customFormat="1">
      <c r="A216" s="13"/>
      <c r="B216" s="243"/>
      <c r="C216" s="244"/>
      <c r="D216" s="245" t="s">
        <v>173</v>
      </c>
      <c r="E216" s="246" t="s">
        <v>35</v>
      </c>
      <c r="F216" s="247" t="s">
        <v>1652</v>
      </c>
      <c r="G216" s="244"/>
      <c r="H216" s="246" t="s">
        <v>35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3" t="s">
        <v>173</v>
      </c>
      <c r="AU216" s="253" t="s">
        <v>88</v>
      </c>
      <c r="AV216" s="13" t="s">
        <v>23</v>
      </c>
      <c r="AW216" s="13" t="s">
        <v>175</v>
      </c>
      <c r="AX216" s="13" t="s">
        <v>80</v>
      </c>
      <c r="AY216" s="253" t="s">
        <v>163</v>
      </c>
    </row>
    <row r="217" s="14" customFormat="1">
      <c r="A217" s="14"/>
      <c r="B217" s="254"/>
      <c r="C217" s="255"/>
      <c r="D217" s="245" t="s">
        <v>173</v>
      </c>
      <c r="E217" s="256" t="s">
        <v>35</v>
      </c>
      <c r="F217" s="257" t="s">
        <v>233</v>
      </c>
      <c r="G217" s="255"/>
      <c r="H217" s="258">
        <v>10</v>
      </c>
      <c r="I217" s="259"/>
      <c r="J217" s="255"/>
      <c r="K217" s="255"/>
      <c r="L217" s="260"/>
      <c r="M217" s="261"/>
      <c r="N217" s="262"/>
      <c r="O217" s="262"/>
      <c r="P217" s="262"/>
      <c r="Q217" s="262"/>
      <c r="R217" s="262"/>
      <c r="S217" s="262"/>
      <c r="T217" s="263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4" t="s">
        <v>173</v>
      </c>
      <c r="AU217" s="264" t="s">
        <v>88</v>
      </c>
      <c r="AV217" s="14" t="s">
        <v>88</v>
      </c>
      <c r="AW217" s="14" t="s">
        <v>175</v>
      </c>
      <c r="AX217" s="14" t="s">
        <v>80</v>
      </c>
      <c r="AY217" s="264" t="s">
        <v>163</v>
      </c>
    </row>
    <row r="218" s="15" customFormat="1">
      <c r="A218" s="15"/>
      <c r="B218" s="265"/>
      <c r="C218" s="266"/>
      <c r="D218" s="245" t="s">
        <v>173</v>
      </c>
      <c r="E218" s="267" t="s">
        <v>35</v>
      </c>
      <c r="F218" s="268" t="s">
        <v>183</v>
      </c>
      <c r="G218" s="266"/>
      <c r="H218" s="269">
        <v>10</v>
      </c>
      <c r="I218" s="270"/>
      <c r="J218" s="266"/>
      <c r="K218" s="266"/>
      <c r="L218" s="271"/>
      <c r="M218" s="272"/>
      <c r="N218" s="273"/>
      <c r="O218" s="273"/>
      <c r="P218" s="273"/>
      <c r="Q218" s="273"/>
      <c r="R218" s="273"/>
      <c r="S218" s="273"/>
      <c r="T218" s="274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5" t="s">
        <v>173</v>
      </c>
      <c r="AU218" s="275" t="s">
        <v>88</v>
      </c>
      <c r="AV218" s="15" t="s">
        <v>171</v>
      </c>
      <c r="AW218" s="15" t="s">
        <v>175</v>
      </c>
      <c r="AX218" s="15" t="s">
        <v>23</v>
      </c>
      <c r="AY218" s="275" t="s">
        <v>163</v>
      </c>
    </row>
    <row r="219" s="2" customFormat="1" ht="48" customHeight="1">
      <c r="A219" s="41"/>
      <c r="B219" s="42"/>
      <c r="C219" s="230" t="s">
        <v>409</v>
      </c>
      <c r="D219" s="230" t="s">
        <v>166</v>
      </c>
      <c r="E219" s="231" t="s">
        <v>1653</v>
      </c>
      <c r="F219" s="232" t="s">
        <v>1654</v>
      </c>
      <c r="G219" s="233" t="s">
        <v>179</v>
      </c>
      <c r="H219" s="234">
        <v>3</v>
      </c>
      <c r="I219" s="235"/>
      <c r="J219" s="236">
        <f>ROUND(I219*H219,2)</f>
        <v>0</v>
      </c>
      <c r="K219" s="232" t="s">
        <v>35</v>
      </c>
      <c r="L219" s="47"/>
      <c r="M219" s="237" t="s">
        <v>35</v>
      </c>
      <c r="N219" s="238" t="s">
        <v>51</v>
      </c>
      <c r="O219" s="87"/>
      <c r="P219" s="239">
        <f>O219*H219</f>
        <v>0</v>
      </c>
      <c r="Q219" s="239">
        <v>0</v>
      </c>
      <c r="R219" s="239">
        <f>Q219*H219</f>
        <v>0</v>
      </c>
      <c r="S219" s="239">
        <v>0</v>
      </c>
      <c r="T219" s="240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41" t="s">
        <v>171</v>
      </c>
      <c r="AT219" s="241" t="s">
        <v>166</v>
      </c>
      <c r="AU219" s="241" t="s">
        <v>88</v>
      </c>
      <c r="AY219" s="19" t="s">
        <v>163</v>
      </c>
      <c r="BE219" s="242">
        <f>IF(N219="základní",J219,0)</f>
        <v>0</v>
      </c>
      <c r="BF219" s="242">
        <f>IF(N219="snížená",J219,0)</f>
        <v>0</v>
      </c>
      <c r="BG219" s="242">
        <f>IF(N219="zákl. přenesená",J219,0)</f>
        <v>0</v>
      </c>
      <c r="BH219" s="242">
        <f>IF(N219="sníž. přenesená",J219,0)</f>
        <v>0</v>
      </c>
      <c r="BI219" s="242">
        <f>IF(N219="nulová",J219,0)</f>
        <v>0</v>
      </c>
      <c r="BJ219" s="19" t="s">
        <v>23</v>
      </c>
      <c r="BK219" s="242">
        <f>ROUND(I219*H219,2)</f>
        <v>0</v>
      </c>
      <c r="BL219" s="19" t="s">
        <v>171</v>
      </c>
      <c r="BM219" s="241" t="s">
        <v>424</v>
      </c>
    </row>
    <row r="220" s="13" customFormat="1">
      <c r="A220" s="13"/>
      <c r="B220" s="243"/>
      <c r="C220" s="244"/>
      <c r="D220" s="245" t="s">
        <v>173</v>
      </c>
      <c r="E220" s="246" t="s">
        <v>35</v>
      </c>
      <c r="F220" s="247" t="s">
        <v>1652</v>
      </c>
      <c r="G220" s="244"/>
      <c r="H220" s="246" t="s">
        <v>35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3" t="s">
        <v>173</v>
      </c>
      <c r="AU220" s="253" t="s">
        <v>88</v>
      </c>
      <c r="AV220" s="13" t="s">
        <v>23</v>
      </c>
      <c r="AW220" s="13" t="s">
        <v>175</v>
      </c>
      <c r="AX220" s="13" t="s">
        <v>80</v>
      </c>
      <c r="AY220" s="253" t="s">
        <v>163</v>
      </c>
    </row>
    <row r="221" s="14" customFormat="1">
      <c r="A221" s="14"/>
      <c r="B221" s="254"/>
      <c r="C221" s="255"/>
      <c r="D221" s="245" t="s">
        <v>173</v>
      </c>
      <c r="E221" s="256" t="s">
        <v>35</v>
      </c>
      <c r="F221" s="257" t="s">
        <v>94</v>
      </c>
      <c r="G221" s="255"/>
      <c r="H221" s="258">
        <v>3</v>
      </c>
      <c r="I221" s="259"/>
      <c r="J221" s="255"/>
      <c r="K221" s="255"/>
      <c r="L221" s="260"/>
      <c r="M221" s="261"/>
      <c r="N221" s="262"/>
      <c r="O221" s="262"/>
      <c r="P221" s="262"/>
      <c r="Q221" s="262"/>
      <c r="R221" s="262"/>
      <c r="S221" s="262"/>
      <c r="T221" s="263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4" t="s">
        <v>173</v>
      </c>
      <c r="AU221" s="264" t="s">
        <v>88</v>
      </c>
      <c r="AV221" s="14" t="s">
        <v>88</v>
      </c>
      <c r="AW221" s="14" t="s">
        <v>175</v>
      </c>
      <c r="AX221" s="14" t="s">
        <v>80</v>
      </c>
      <c r="AY221" s="264" t="s">
        <v>163</v>
      </c>
    </row>
    <row r="222" s="15" customFormat="1">
      <c r="A222" s="15"/>
      <c r="B222" s="265"/>
      <c r="C222" s="266"/>
      <c r="D222" s="245" t="s">
        <v>173</v>
      </c>
      <c r="E222" s="267" t="s">
        <v>35</v>
      </c>
      <c r="F222" s="268" t="s">
        <v>183</v>
      </c>
      <c r="G222" s="266"/>
      <c r="H222" s="269">
        <v>3</v>
      </c>
      <c r="I222" s="270"/>
      <c r="J222" s="266"/>
      <c r="K222" s="266"/>
      <c r="L222" s="271"/>
      <c r="M222" s="272"/>
      <c r="N222" s="273"/>
      <c r="O222" s="273"/>
      <c r="P222" s="273"/>
      <c r="Q222" s="273"/>
      <c r="R222" s="273"/>
      <c r="S222" s="273"/>
      <c r="T222" s="274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5" t="s">
        <v>173</v>
      </c>
      <c r="AU222" s="275" t="s">
        <v>88</v>
      </c>
      <c r="AV222" s="15" t="s">
        <v>171</v>
      </c>
      <c r="AW222" s="15" t="s">
        <v>175</v>
      </c>
      <c r="AX222" s="15" t="s">
        <v>23</v>
      </c>
      <c r="AY222" s="275" t="s">
        <v>163</v>
      </c>
    </row>
    <row r="223" s="2" customFormat="1" ht="16.5" customHeight="1">
      <c r="A223" s="41"/>
      <c r="B223" s="42"/>
      <c r="C223" s="276" t="s">
        <v>414</v>
      </c>
      <c r="D223" s="276" t="s">
        <v>195</v>
      </c>
      <c r="E223" s="277" t="s">
        <v>1655</v>
      </c>
      <c r="F223" s="278" t="s">
        <v>1656</v>
      </c>
      <c r="G223" s="279" t="s">
        <v>179</v>
      </c>
      <c r="H223" s="280">
        <v>3</v>
      </c>
      <c r="I223" s="281"/>
      <c r="J223" s="282">
        <f>ROUND(I223*H223,2)</f>
        <v>0</v>
      </c>
      <c r="K223" s="278" t="s">
        <v>170</v>
      </c>
      <c r="L223" s="283"/>
      <c r="M223" s="284" t="s">
        <v>35</v>
      </c>
      <c r="N223" s="285" t="s">
        <v>51</v>
      </c>
      <c r="O223" s="87"/>
      <c r="P223" s="239">
        <f>O223*H223</f>
        <v>0</v>
      </c>
      <c r="Q223" s="239">
        <v>5.0000000000000002E-05</v>
      </c>
      <c r="R223" s="239">
        <f>Q223*H223</f>
        <v>0.00015000000000000001</v>
      </c>
      <c r="S223" s="239">
        <v>0</v>
      </c>
      <c r="T223" s="240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41" t="s">
        <v>198</v>
      </c>
      <c r="AT223" s="241" t="s">
        <v>195</v>
      </c>
      <c r="AU223" s="241" t="s">
        <v>88</v>
      </c>
      <c r="AY223" s="19" t="s">
        <v>163</v>
      </c>
      <c r="BE223" s="242">
        <f>IF(N223="základní",J223,0)</f>
        <v>0</v>
      </c>
      <c r="BF223" s="242">
        <f>IF(N223="snížená",J223,0)</f>
        <v>0</v>
      </c>
      <c r="BG223" s="242">
        <f>IF(N223="zákl. přenesená",J223,0)</f>
        <v>0</v>
      </c>
      <c r="BH223" s="242">
        <f>IF(N223="sníž. přenesená",J223,0)</f>
        <v>0</v>
      </c>
      <c r="BI223" s="242">
        <f>IF(N223="nulová",J223,0)</f>
        <v>0</v>
      </c>
      <c r="BJ223" s="19" t="s">
        <v>23</v>
      </c>
      <c r="BK223" s="242">
        <f>ROUND(I223*H223,2)</f>
        <v>0</v>
      </c>
      <c r="BL223" s="19" t="s">
        <v>171</v>
      </c>
      <c r="BM223" s="241" t="s">
        <v>638</v>
      </c>
    </row>
    <row r="224" s="14" customFormat="1">
      <c r="A224" s="14"/>
      <c r="B224" s="254"/>
      <c r="C224" s="255"/>
      <c r="D224" s="245" t="s">
        <v>173</v>
      </c>
      <c r="E224" s="256" t="s">
        <v>35</v>
      </c>
      <c r="F224" s="257" t="s">
        <v>94</v>
      </c>
      <c r="G224" s="255"/>
      <c r="H224" s="258">
        <v>3</v>
      </c>
      <c r="I224" s="259"/>
      <c r="J224" s="255"/>
      <c r="K224" s="255"/>
      <c r="L224" s="260"/>
      <c r="M224" s="261"/>
      <c r="N224" s="262"/>
      <c r="O224" s="262"/>
      <c r="P224" s="262"/>
      <c r="Q224" s="262"/>
      <c r="R224" s="262"/>
      <c r="S224" s="262"/>
      <c r="T224" s="263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64" t="s">
        <v>173</v>
      </c>
      <c r="AU224" s="264" t="s">
        <v>88</v>
      </c>
      <c r="AV224" s="14" t="s">
        <v>88</v>
      </c>
      <c r="AW224" s="14" t="s">
        <v>175</v>
      </c>
      <c r="AX224" s="14" t="s">
        <v>80</v>
      </c>
      <c r="AY224" s="264" t="s">
        <v>163</v>
      </c>
    </row>
    <row r="225" s="15" customFormat="1">
      <c r="A225" s="15"/>
      <c r="B225" s="265"/>
      <c r="C225" s="266"/>
      <c r="D225" s="245" t="s">
        <v>173</v>
      </c>
      <c r="E225" s="267" t="s">
        <v>35</v>
      </c>
      <c r="F225" s="268" t="s">
        <v>183</v>
      </c>
      <c r="G225" s="266"/>
      <c r="H225" s="269">
        <v>3</v>
      </c>
      <c r="I225" s="270"/>
      <c r="J225" s="266"/>
      <c r="K225" s="266"/>
      <c r="L225" s="271"/>
      <c r="M225" s="272"/>
      <c r="N225" s="273"/>
      <c r="O225" s="273"/>
      <c r="P225" s="273"/>
      <c r="Q225" s="273"/>
      <c r="R225" s="273"/>
      <c r="S225" s="273"/>
      <c r="T225" s="274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75" t="s">
        <v>173</v>
      </c>
      <c r="AU225" s="275" t="s">
        <v>88</v>
      </c>
      <c r="AV225" s="15" t="s">
        <v>171</v>
      </c>
      <c r="AW225" s="15" t="s">
        <v>175</v>
      </c>
      <c r="AX225" s="15" t="s">
        <v>23</v>
      </c>
      <c r="AY225" s="275" t="s">
        <v>163</v>
      </c>
    </row>
    <row r="226" s="2" customFormat="1" ht="48" customHeight="1">
      <c r="A226" s="41"/>
      <c r="B226" s="42"/>
      <c r="C226" s="230" t="s">
        <v>419</v>
      </c>
      <c r="D226" s="230" t="s">
        <v>166</v>
      </c>
      <c r="E226" s="231" t="s">
        <v>1657</v>
      </c>
      <c r="F226" s="232" t="s">
        <v>1658</v>
      </c>
      <c r="G226" s="233" t="s">
        <v>179</v>
      </c>
      <c r="H226" s="234">
        <v>1</v>
      </c>
      <c r="I226" s="235"/>
      <c r="J226" s="236">
        <f>ROUND(I226*H226,2)</f>
        <v>0</v>
      </c>
      <c r="K226" s="232" t="s">
        <v>35</v>
      </c>
      <c r="L226" s="47"/>
      <c r="M226" s="237" t="s">
        <v>35</v>
      </c>
      <c r="N226" s="238" t="s">
        <v>51</v>
      </c>
      <c r="O226" s="87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41" t="s">
        <v>171</v>
      </c>
      <c r="AT226" s="241" t="s">
        <v>166</v>
      </c>
      <c r="AU226" s="241" t="s">
        <v>88</v>
      </c>
      <c r="AY226" s="19" t="s">
        <v>163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9" t="s">
        <v>23</v>
      </c>
      <c r="BK226" s="242">
        <f>ROUND(I226*H226,2)</f>
        <v>0</v>
      </c>
      <c r="BL226" s="19" t="s">
        <v>171</v>
      </c>
      <c r="BM226" s="241" t="s">
        <v>647</v>
      </c>
    </row>
    <row r="227" s="13" customFormat="1">
      <c r="A227" s="13"/>
      <c r="B227" s="243"/>
      <c r="C227" s="244"/>
      <c r="D227" s="245" t="s">
        <v>173</v>
      </c>
      <c r="E227" s="246" t="s">
        <v>35</v>
      </c>
      <c r="F227" s="247" t="s">
        <v>1652</v>
      </c>
      <c r="G227" s="244"/>
      <c r="H227" s="246" t="s">
        <v>35</v>
      </c>
      <c r="I227" s="248"/>
      <c r="J227" s="244"/>
      <c r="K227" s="244"/>
      <c r="L227" s="249"/>
      <c r="M227" s="250"/>
      <c r="N227" s="251"/>
      <c r="O227" s="251"/>
      <c r="P227" s="251"/>
      <c r="Q227" s="251"/>
      <c r="R227" s="251"/>
      <c r="S227" s="251"/>
      <c r="T227" s="252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3" t="s">
        <v>173</v>
      </c>
      <c r="AU227" s="253" t="s">
        <v>88</v>
      </c>
      <c r="AV227" s="13" t="s">
        <v>23</v>
      </c>
      <c r="AW227" s="13" t="s">
        <v>175</v>
      </c>
      <c r="AX227" s="13" t="s">
        <v>80</v>
      </c>
      <c r="AY227" s="253" t="s">
        <v>163</v>
      </c>
    </row>
    <row r="228" s="14" customFormat="1">
      <c r="A228" s="14"/>
      <c r="B228" s="254"/>
      <c r="C228" s="255"/>
      <c r="D228" s="245" t="s">
        <v>173</v>
      </c>
      <c r="E228" s="256" t="s">
        <v>35</v>
      </c>
      <c r="F228" s="257" t="s">
        <v>23</v>
      </c>
      <c r="G228" s="255"/>
      <c r="H228" s="258">
        <v>1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173</v>
      </c>
      <c r="AU228" s="264" t="s">
        <v>88</v>
      </c>
      <c r="AV228" s="14" t="s">
        <v>88</v>
      </c>
      <c r="AW228" s="14" t="s">
        <v>175</v>
      </c>
      <c r="AX228" s="14" t="s">
        <v>80</v>
      </c>
      <c r="AY228" s="264" t="s">
        <v>163</v>
      </c>
    </row>
    <row r="229" s="15" customFormat="1">
      <c r="A229" s="15"/>
      <c r="B229" s="265"/>
      <c r="C229" s="266"/>
      <c r="D229" s="245" t="s">
        <v>173</v>
      </c>
      <c r="E229" s="267" t="s">
        <v>35</v>
      </c>
      <c r="F229" s="268" t="s">
        <v>183</v>
      </c>
      <c r="G229" s="266"/>
      <c r="H229" s="269">
        <v>1</v>
      </c>
      <c r="I229" s="270"/>
      <c r="J229" s="266"/>
      <c r="K229" s="266"/>
      <c r="L229" s="271"/>
      <c r="M229" s="272"/>
      <c r="N229" s="273"/>
      <c r="O229" s="273"/>
      <c r="P229" s="273"/>
      <c r="Q229" s="273"/>
      <c r="R229" s="273"/>
      <c r="S229" s="273"/>
      <c r="T229" s="274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75" t="s">
        <v>173</v>
      </c>
      <c r="AU229" s="275" t="s">
        <v>88</v>
      </c>
      <c r="AV229" s="15" t="s">
        <v>171</v>
      </c>
      <c r="AW229" s="15" t="s">
        <v>175</v>
      </c>
      <c r="AX229" s="15" t="s">
        <v>23</v>
      </c>
      <c r="AY229" s="275" t="s">
        <v>163</v>
      </c>
    </row>
    <row r="230" s="2" customFormat="1" ht="16.5" customHeight="1">
      <c r="A230" s="41"/>
      <c r="B230" s="42"/>
      <c r="C230" s="276" t="s">
        <v>438</v>
      </c>
      <c r="D230" s="276" t="s">
        <v>195</v>
      </c>
      <c r="E230" s="277" t="s">
        <v>1659</v>
      </c>
      <c r="F230" s="278" t="s">
        <v>1660</v>
      </c>
      <c r="G230" s="279" t="s">
        <v>179</v>
      </c>
      <c r="H230" s="280">
        <v>1</v>
      </c>
      <c r="I230" s="281"/>
      <c r="J230" s="282">
        <f>ROUND(I230*H230,2)</f>
        <v>0</v>
      </c>
      <c r="K230" s="278" t="s">
        <v>35</v>
      </c>
      <c r="L230" s="283"/>
      <c r="M230" s="284" t="s">
        <v>35</v>
      </c>
      <c r="N230" s="285" t="s">
        <v>51</v>
      </c>
      <c r="O230" s="87"/>
      <c r="P230" s="239">
        <f>O230*H230</f>
        <v>0</v>
      </c>
      <c r="Q230" s="239">
        <v>0</v>
      </c>
      <c r="R230" s="239">
        <f>Q230*H230</f>
        <v>0</v>
      </c>
      <c r="S230" s="239">
        <v>0</v>
      </c>
      <c r="T230" s="240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41" t="s">
        <v>198</v>
      </c>
      <c r="AT230" s="241" t="s">
        <v>195</v>
      </c>
      <c r="AU230" s="241" t="s">
        <v>88</v>
      </c>
      <c r="AY230" s="19" t="s">
        <v>163</v>
      </c>
      <c r="BE230" s="242">
        <f>IF(N230="základní",J230,0)</f>
        <v>0</v>
      </c>
      <c r="BF230" s="242">
        <f>IF(N230="snížená",J230,0)</f>
        <v>0</v>
      </c>
      <c r="BG230" s="242">
        <f>IF(N230="zákl. přenesená",J230,0)</f>
        <v>0</v>
      </c>
      <c r="BH230" s="242">
        <f>IF(N230="sníž. přenesená",J230,0)</f>
        <v>0</v>
      </c>
      <c r="BI230" s="242">
        <f>IF(N230="nulová",J230,0)</f>
        <v>0</v>
      </c>
      <c r="BJ230" s="19" t="s">
        <v>23</v>
      </c>
      <c r="BK230" s="242">
        <f>ROUND(I230*H230,2)</f>
        <v>0</v>
      </c>
      <c r="BL230" s="19" t="s">
        <v>171</v>
      </c>
      <c r="BM230" s="241" t="s">
        <v>663</v>
      </c>
    </row>
    <row r="231" s="14" customFormat="1">
      <c r="A231" s="14"/>
      <c r="B231" s="254"/>
      <c r="C231" s="255"/>
      <c r="D231" s="245" t="s">
        <v>173</v>
      </c>
      <c r="E231" s="256" t="s">
        <v>35</v>
      </c>
      <c r="F231" s="257" t="s">
        <v>23</v>
      </c>
      <c r="G231" s="255"/>
      <c r="H231" s="258">
        <v>1</v>
      </c>
      <c r="I231" s="259"/>
      <c r="J231" s="255"/>
      <c r="K231" s="255"/>
      <c r="L231" s="260"/>
      <c r="M231" s="261"/>
      <c r="N231" s="262"/>
      <c r="O231" s="262"/>
      <c r="P231" s="262"/>
      <c r="Q231" s="262"/>
      <c r="R231" s="262"/>
      <c r="S231" s="262"/>
      <c r="T231" s="263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64" t="s">
        <v>173</v>
      </c>
      <c r="AU231" s="264" t="s">
        <v>88</v>
      </c>
      <c r="AV231" s="14" t="s">
        <v>88</v>
      </c>
      <c r="AW231" s="14" t="s">
        <v>175</v>
      </c>
      <c r="AX231" s="14" t="s">
        <v>80</v>
      </c>
      <c r="AY231" s="264" t="s">
        <v>163</v>
      </c>
    </row>
    <row r="232" s="15" customFormat="1">
      <c r="A232" s="15"/>
      <c r="B232" s="265"/>
      <c r="C232" s="266"/>
      <c r="D232" s="245" t="s">
        <v>173</v>
      </c>
      <c r="E232" s="267" t="s">
        <v>35</v>
      </c>
      <c r="F232" s="268" t="s">
        <v>183</v>
      </c>
      <c r="G232" s="266"/>
      <c r="H232" s="269">
        <v>1</v>
      </c>
      <c r="I232" s="270"/>
      <c r="J232" s="266"/>
      <c r="K232" s="266"/>
      <c r="L232" s="271"/>
      <c r="M232" s="272"/>
      <c r="N232" s="273"/>
      <c r="O232" s="273"/>
      <c r="P232" s="273"/>
      <c r="Q232" s="273"/>
      <c r="R232" s="273"/>
      <c r="S232" s="273"/>
      <c r="T232" s="274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5" t="s">
        <v>173</v>
      </c>
      <c r="AU232" s="275" t="s">
        <v>88</v>
      </c>
      <c r="AV232" s="15" t="s">
        <v>171</v>
      </c>
      <c r="AW232" s="15" t="s">
        <v>175</v>
      </c>
      <c r="AX232" s="15" t="s">
        <v>23</v>
      </c>
      <c r="AY232" s="275" t="s">
        <v>163</v>
      </c>
    </row>
    <row r="233" s="2" customFormat="1" ht="48" customHeight="1">
      <c r="A233" s="41"/>
      <c r="B233" s="42"/>
      <c r="C233" s="230" t="s">
        <v>164</v>
      </c>
      <c r="D233" s="230" t="s">
        <v>166</v>
      </c>
      <c r="E233" s="231" t="s">
        <v>1661</v>
      </c>
      <c r="F233" s="232" t="s">
        <v>1662</v>
      </c>
      <c r="G233" s="233" t="s">
        <v>179</v>
      </c>
      <c r="H233" s="234">
        <v>4</v>
      </c>
      <c r="I233" s="235"/>
      <c r="J233" s="236">
        <f>ROUND(I233*H233,2)</f>
        <v>0</v>
      </c>
      <c r="K233" s="232" t="s">
        <v>35</v>
      </c>
      <c r="L233" s="47"/>
      <c r="M233" s="237" t="s">
        <v>35</v>
      </c>
      <c r="N233" s="238" t="s">
        <v>51</v>
      </c>
      <c r="O233" s="87"/>
      <c r="P233" s="239">
        <f>O233*H233</f>
        <v>0</v>
      </c>
      <c r="Q233" s="239">
        <v>0</v>
      </c>
      <c r="R233" s="239">
        <f>Q233*H233</f>
        <v>0</v>
      </c>
      <c r="S233" s="239">
        <v>0</v>
      </c>
      <c r="T233" s="240">
        <f>S233*H233</f>
        <v>0</v>
      </c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R233" s="241" t="s">
        <v>171</v>
      </c>
      <c r="AT233" s="241" t="s">
        <v>166</v>
      </c>
      <c r="AU233" s="241" t="s">
        <v>88</v>
      </c>
      <c r="AY233" s="19" t="s">
        <v>163</v>
      </c>
      <c r="BE233" s="242">
        <f>IF(N233="základní",J233,0)</f>
        <v>0</v>
      </c>
      <c r="BF233" s="242">
        <f>IF(N233="snížená",J233,0)</f>
        <v>0</v>
      </c>
      <c r="BG233" s="242">
        <f>IF(N233="zákl. přenesená",J233,0)</f>
        <v>0</v>
      </c>
      <c r="BH233" s="242">
        <f>IF(N233="sníž. přenesená",J233,0)</f>
        <v>0</v>
      </c>
      <c r="BI233" s="242">
        <f>IF(N233="nulová",J233,0)</f>
        <v>0</v>
      </c>
      <c r="BJ233" s="19" t="s">
        <v>23</v>
      </c>
      <c r="BK233" s="242">
        <f>ROUND(I233*H233,2)</f>
        <v>0</v>
      </c>
      <c r="BL233" s="19" t="s">
        <v>171</v>
      </c>
      <c r="BM233" s="241" t="s">
        <v>672</v>
      </c>
    </row>
    <row r="234" s="13" customFormat="1">
      <c r="A234" s="13"/>
      <c r="B234" s="243"/>
      <c r="C234" s="244"/>
      <c r="D234" s="245" t="s">
        <v>173</v>
      </c>
      <c r="E234" s="246" t="s">
        <v>35</v>
      </c>
      <c r="F234" s="247" t="s">
        <v>1652</v>
      </c>
      <c r="G234" s="244"/>
      <c r="H234" s="246" t="s">
        <v>35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3" t="s">
        <v>173</v>
      </c>
      <c r="AU234" s="253" t="s">
        <v>88</v>
      </c>
      <c r="AV234" s="13" t="s">
        <v>23</v>
      </c>
      <c r="AW234" s="13" t="s">
        <v>175</v>
      </c>
      <c r="AX234" s="13" t="s">
        <v>80</v>
      </c>
      <c r="AY234" s="253" t="s">
        <v>163</v>
      </c>
    </row>
    <row r="235" s="14" customFormat="1">
      <c r="A235" s="14"/>
      <c r="B235" s="254"/>
      <c r="C235" s="255"/>
      <c r="D235" s="245" t="s">
        <v>173</v>
      </c>
      <c r="E235" s="256" t="s">
        <v>35</v>
      </c>
      <c r="F235" s="257" t="s">
        <v>171</v>
      </c>
      <c r="G235" s="255"/>
      <c r="H235" s="258">
        <v>4</v>
      </c>
      <c r="I235" s="259"/>
      <c r="J235" s="255"/>
      <c r="K235" s="255"/>
      <c r="L235" s="260"/>
      <c r="M235" s="261"/>
      <c r="N235" s="262"/>
      <c r="O235" s="262"/>
      <c r="P235" s="262"/>
      <c r="Q235" s="262"/>
      <c r="R235" s="262"/>
      <c r="S235" s="262"/>
      <c r="T235" s="263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4" t="s">
        <v>173</v>
      </c>
      <c r="AU235" s="264" t="s">
        <v>88</v>
      </c>
      <c r="AV235" s="14" t="s">
        <v>88</v>
      </c>
      <c r="AW235" s="14" t="s">
        <v>175</v>
      </c>
      <c r="AX235" s="14" t="s">
        <v>80</v>
      </c>
      <c r="AY235" s="264" t="s">
        <v>163</v>
      </c>
    </row>
    <row r="236" s="15" customFormat="1">
      <c r="A236" s="15"/>
      <c r="B236" s="265"/>
      <c r="C236" s="266"/>
      <c r="D236" s="245" t="s">
        <v>173</v>
      </c>
      <c r="E236" s="267" t="s">
        <v>35</v>
      </c>
      <c r="F236" s="268" t="s">
        <v>183</v>
      </c>
      <c r="G236" s="266"/>
      <c r="H236" s="269">
        <v>4</v>
      </c>
      <c r="I236" s="270"/>
      <c r="J236" s="266"/>
      <c r="K236" s="266"/>
      <c r="L236" s="271"/>
      <c r="M236" s="272"/>
      <c r="N236" s="273"/>
      <c r="O236" s="273"/>
      <c r="P236" s="273"/>
      <c r="Q236" s="273"/>
      <c r="R236" s="273"/>
      <c r="S236" s="273"/>
      <c r="T236" s="274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75" t="s">
        <v>173</v>
      </c>
      <c r="AU236" s="275" t="s">
        <v>88</v>
      </c>
      <c r="AV236" s="15" t="s">
        <v>171</v>
      </c>
      <c r="AW236" s="15" t="s">
        <v>175</v>
      </c>
      <c r="AX236" s="15" t="s">
        <v>23</v>
      </c>
      <c r="AY236" s="275" t="s">
        <v>163</v>
      </c>
    </row>
    <row r="237" s="2" customFormat="1" ht="16.5" customHeight="1">
      <c r="A237" s="41"/>
      <c r="B237" s="42"/>
      <c r="C237" s="276" t="s">
        <v>450</v>
      </c>
      <c r="D237" s="276" t="s">
        <v>195</v>
      </c>
      <c r="E237" s="277" t="s">
        <v>1663</v>
      </c>
      <c r="F237" s="278" t="s">
        <v>1664</v>
      </c>
      <c r="G237" s="279" t="s">
        <v>179</v>
      </c>
      <c r="H237" s="280">
        <v>4</v>
      </c>
      <c r="I237" s="281"/>
      <c r="J237" s="282">
        <f>ROUND(I237*H237,2)</f>
        <v>0</v>
      </c>
      <c r="K237" s="278" t="s">
        <v>170</v>
      </c>
      <c r="L237" s="283"/>
      <c r="M237" s="284" t="s">
        <v>35</v>
      </c>
      <c r="N237" s="285" t="s">
        <v>51</v>
      </c>
      <c r="O237" s="87"/>
      <c r="P237" s="239">
        <f>O237*H237</f>
        <v>0</v>
      </c>
      <c r="Q237" s="239">
        <v>5.0000000000000002E-05</v>
      </c>
      <c r="R237" s="239">
        <f>Q237*H237</f>
        <v>0.00020000000000000001</v>
      </c>
      <c r="S237" s="239">
        <v>0</v>
      </c>
      <c r="T237" s="240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41" t="s">
        <v>198</v>
      </c>
      <c r="AT237" s="241" t="s">
        <v>195</v>
      </c>
      <c r="AU237" s="241" t="s">
        <v>88</v>
      </c>
      <c r="AY237" s="19" t="s">
        <v>163</v>
      </c>
      <c r="BE237" s="242">
        <f>IF(N237="základní",J237,0)</f>
        <v>0</v>
      </c>
      <c r="BF237" s="242">
        <f>IF(N237="snížená",J237,0)</f>
        <v>0</v>
      </c>
      <c r="BG237" s="242">
        <f>IF(N237="zákl. přenesená",J237,0)</f>
        <v>0</v>
      </c>
      <c r="BH237" s="242">
        <f>IF(N237="sníž. přenesená",J237,0)</f>
        <v>0</v>
      </c>
      <c r="BI237" s="242">
        <f>IF(N237="nulová",J237,0)</f>
        <v>0</v>
      </c>
      <c r="BJ237" s="19" t="s">
        <v>23</v>
      </c>
      <c r="BK237" s="242">
        <f>ROUND(I237*H237,2)</f>
        <v>0</v>
      </c>
      <c r="BL237" s="19" t="s">
        <v>171</v>
      </c>
      <c r="BM237" s="241" t="s">
        <v>681</v>
      </c>
    </row>
    <row r="238" s="14" customFormat="1">
      <c r="A238" s="14"/>
      <c r="B238" s="254"/>
      <c r="C238" s="255"/>
      <c r="D238" s="245" t="s">
        <v>173</v>
      </c>
      <c r="E238" s="256" t="s">
        <v>35</v>
      </c>
      <c r="F238" s="257" t="s">
        <v>171</v>
      </c>
      <c r="G238" s="255"/>
      <c r="H238" s="258">
        <v>4</v>
      </c>
      <c r="I238" s="259"/>
      <c r="J238" s="255"/>
      <c r="K238" s="255"/>
      <c r="L238" s="260"/>
      <c r="M238" s="261"/>
      <c r="N238" s="262"/>
      <c r="O238" s="262"/>
      <c r="P238" s="262"/>
      <c r="Q238" s="262"/>
      <c r="R238" s="262"/>
      <c r="S238" s="262"/>
      <c r="T238" s="263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64" t="s">
        <v>173</v>
      </c>
      <c r="AU238" s="264" t="s">
        <v>88</v>
      </c>
      <c r="AV238" s="14" t="s">
        <v>88</v>
      </c>
      <c r="AW238" s="14" t="s">
        <v>175</v>
      </c>
      <c r="AX238" s="14" t="s">
        <v>80</v>
      </c>
      <c r="AY238" s="264" t="s">
        <v>163</v>
      </c>
    </row>
    <row r="239" s="15" customFormat="1">
      <c r="A239" s="15"/>
      <c r="B239" s="265"/>
      <c r="C239" s="266"/>
      <c r="D239" s="245" t="s">
        <v>173</v>
      </c>
      <c r="E239" s="267" t="s">
        <v>35</v>
      </c>
      <c r="F239" s="268" t="s">
        <v>183</v>
      </c>
      <c r="G239" s="266"/>
      <c r="H239" s="269">
        <v>4</v>
      </c>
      <c r="I239" s="270"/>
      <c r="J239" s="266"/>
      <c r="K239" s="266"/>
      <c r="L239" s="271"/>
      <c r="M239" s="272"/>
      <c r="N239" s="273"/>
      <c r="O239" s="273"/>
      <c r="P239" s="273"/>
      <c r="Q239" s="273"/>
      <c r="R239" s="273"/>
      <c r="S239" s="273"/>
      <c r="T239" s="274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5" t="s">
        <v>173</v>
      </c>
      <c r="AU239" s="275" t="s">
        <v>88</v>
      </c>
      <c r="AV239" s="15" t="s">
        <v>171</v>
      </c>
      <c r="AW239" s="15" t="s">
        <v>175</v>
      </c>
      <c r="AX239" s="15" t="s">
        <v>23</v>
      </c>
      <c r="AY239" s="275" t="s">
        <v>163</v>
      </c>
    </row>
    <row r="240" s="2" customFormat="1" ht="36" customHeight="1">
      <c r="A240" s="41"/>
      <c r="B240" s="42"/>
      <c r="C240" s="230" t="s">
        <v>455</v>
      </c>
      <c r="D240" s="230" t="s">
        <v>166</v>
      </c>
      <c r="E240" s="231" t="s">
        <v>1665</v>
      </c>
      <c r="F240" s="232" t="s">
        <v>1666</v>
      </c>
      <c r="G240" s="233" t="s">
        <v>179</v>
      </c>
      <c r="H240" s="234">
        <v>1</v>
      </c>
      <c r="I240" s="235"/>
      <c r="J240" s="236">
        <f>ROUND(I240*H240,2)</f>
        <v>0</v>
      </c>
      <c r="K240" s="232" t="s">
        <v>35</v>
      </c>
      <c r="L240" s="47"/>
      <c r="M240" s="237" t="s">
        <v>35</v>
      </c>
      <c r="N240" s="238" t="s">
        <v>51</v>
      </c>
      <c r="O240" s="87"/>
      <c r="P240" s="239">
        <f>O240*H240</f>
        <v>0</v>
      </c>
      <c r="Q240" s="239">
        <v>0</v>
      </c>
      <c r="R240" s="239">
        <f>Q240*H240</f>
        <v>0</v>
      </c>
      <c r="S240" s="239">
        <v>0</v>
      </c>
      <c r="T240" s="240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41" t="s">
        <v>171</v>
      </c>
      <c r="AT240" s="241" t="s">
        <v>166</v>
      </c>
      <c r="AU240" s="241" t="s">
        <v>88</v>
      </c>
      <c r="AY240" s="19" t="s">
        <v>163</v>
      </c>
      <c r="BE240" s="242">
        <f>IF(N240="základní",J240,0)</f>
        <v>0</v>
      </c>
      <c r="BF240" s="242">
        <f>IF(N240="snížená",J240,0)</f>
        <v>0</v>
      </c>
      <c r="BG240" s="242">
        <f>IF(N240="zákl. přenesená",J240,0)</f>
        <v>0</v>
      </c>
      <c r="BH240" s="242">
        <f>IF(N240="sníž. přenesená",J240,0)</f>
        <v>0</v>
      </c>
      <c r="BI240" s="242">
        <f>IF(N240="nulová",J240,0)</f>
        <v>0</v>
      </c>
      <c r="BJ240" s="19" t="s">
        <v>23</v>
      </c>
      <c r="BK240" s="242">
        <f>ROUND(I240*H240,2)</f>
        <v>0</v>
      </c>
      <c r="BL240" s="19" t="s">
        <v>171</v>
      </c>
      <c r="BM240" s="241" t="s">
        <v>690</v>
      </c>
    </row>
    <row r="241" s="13" customFormat="1">
      <c r="A241" s="13"/>
      <c r="B241" s="243"/>
      <c r="C241" s="244"/>
      <c r="D241" s="245" t="s">
        <v>173</v>
      </c>
      <c r="E241" s="246" t="s">
        <v>35</v>
      </c>
      <c r="F241" s="247" t="s">
        <v>1652</v>
      </c>
      <c r="G241" s="244"/>
      <c r="H241" s="246" t="s">
        <v>35</v>
      </c>
      <c r="I241" s="248"/>
      <c r="J241" s="244"/>
      <c r="K241" s="244"/>
      <c r="L241" s="249"/>
      <c r="M241" s="250"/>
      <c r="N241" s="251"/>
      <c r="O241" s="251"/>
      <c r="P241" s="251"/>
      <c r="Q241" s="251"/>
      <c r="R241" s="251"/>
      <c r="S241" s="251"/>
      <c r="T241" s="25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3" t="s">
        <v>173</v>
      </c>
      <c r="AU241" s="253" t="s">
        <v>88</v>
      </c>
      <c r="AV241" s="13" t="s">
        <v>23</v>
      </c>
      <c r="AW241" s="13" t="s">
        <v>175</v>
      </c>
      <c r="AX241" s="13" t="s">
        <v>80</v>
      </c>
      <c r="AY241" s="253" t="s">
        <v>163</v>
      </c>
    </row>
    <row r="242" s="14" customFormat="1">
      <c r="A242" s="14"/>
      <c r="B242" s="254"/>
      <c r="C242" s="255"/>
      <c r="D242" s="245" t="s">
        <v>173</v>
      </c>
      <c r="E242" s="256" t="s">
        <v>35</v>
      </c>
      <c r="F242" s="257" t="s">
        <v>23</v>
      </c>
      <c r="G242" s="255"/>
      <c r="H242" s="258">
        <v>1</v>
      </c>
      <c r="I242" s="259"/>
      <c r="J242" s="255"/>
      <c r="K242" s="255"/>
      <c r="L242" s="260"/>
      <c r="M242" s="261"/>
      <c r="N242" s="262"/>
      <c r="O242" s="262"/>
      <c r="P242" s="262"/>
      <c r="Q242" s="262"/>
      <c r="R242" s="262"/>
      <c r="S242" s="262"/>
      <c r="T242" s="263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64" t="s">
        <v>173</v>
      </c>
      <c r="AU242" s="264" t="s">
        <v>88</v>
      </c>
      <c r="AV242" s="14" t="s">
        <v>88</v>
      </c>
      <c r="AW242" s="14" t="s">
        <v>175</v>
      </c>
      <c r="AX242" s="14" t="s">
        <v>80</v>
      </c>
      <c r="AY242" s="264" t="s">
        <v>163</v>
      </c>
    </row>
    <row r="243" s="15" customFormat="1">
      <c r="A243" s="15"/>
      <c r="B243" s="265"/>
      <c r="C243" s="266"/>
      <c r="D243" s="245" t="s">
        <v>173</v>
      </c>
      <c r="E243" s="267" t="s">
        <v>35</v>
      </c>
      <c r="F243" s="268" t="s">
        <v>183</v>
      </c>
      <c r="G243" s="266"/>
      <c r="H243" s="269">
        <v>1</v>
      </c>
      <c r="I243" s="270"/>
      <c r="J243" s="266"/>
      <c r="K243" s="266"/>
      <c r="L243" s="271"/>
      <c r="M243" s="272"/>
      <c r="N243" s="273"/>
      <c r="O243" s="273"/>
      <c r="P243" s="273"/>
      <c r="Q243" s="273"/>
      <c r="R243" s="273"/>
      <c r="S243" s="273"/>
      <c r="T243" s="274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75" t="s">
        <v>173</v>
      </c>
      <c r="AU243" s="275" t="s">
        <v>88</v>
      </c>
      <c r="AV243" s="15" t="s">
        <v>171</v>
      </c>
      <c r="AW243" s="15" t="s">
        <v>175</v>
      </c>
      <c r="AX243" s="15" t="s">
        <v>23</v>
      </c>
      <c r="AY243" s="275" t="s">
        <v>163</v>
      </c>
    </row>
    <row r="244" s="2" customFormat="1" ht="24" customHeight="1">
      <c r="A244" s="41"/>
      <c r="B244" s="42"/>
      <c r="C244" s="276" t="s">
        <v>459</v>
      </c>
      <c r="D244" s="276" t="s">
        <v>195</v>
      </c>
      <c r="E244" s="277" t="s">
        <v>1667</v>
      </c>
      <c r="F244" s="278" t="s">
        <v>1668</v>
      </c>
      <c r="G244" s="279" t="s">
        <v>179</v>
      </c>
      <c r="H244" s="280">
        <v>1</v>
      </c>
      <c r="I244" s="281"/>
      <c r="J244" s="282">
        <f>ROUND(I244*H244,2)</f>
        <v>0</v>
      </c>
      <c r="K244" s="278" t="s">
        <v>170</v>
      </c>
      <c r="L244" s="283"/>
      <c r="M244" s="284" t="s">
        <v>35</v>
      </c>
      <c r="N244" s="285" t="s">
        <v>51</v>
      </c>
      <c r="O244" s="87"/>
      <c r="P244" s="239">
        <f>O244*H244</f>
        <v>0</v>
      </c>
      <c r="Q244" s="239">
        <v>0.00038999999999999999</v>
      </c>
      <c r="R244" s="239">
        <f>Q244*H244</f>
        <v>0.00038999999999999999</v>
      </c>
      <c r="S244" s="239">
        <v>0</v>
      </c>
      <c r="T244" s="240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41" t="s">
        <v>198</v>
      </c>
      <c r="AT244" s="241" t="s">
        <v>195</v>
      </c>
      <c r="AU244" s="241" t="s">
        <v>88</v>
      </c>
      <c r="AY244" s="19" t="s">
        <v>163</v>
      </c>
      <c r="BE244" s="242">
        <f>IF(N244="základní",J244,0)</f>
        <v>0</v>
      </c>
      <c r="BF244" s="242">
        <f>IF(N244="snížená",J244,0)</f>
        <v>0</v>
      </c>
      <c r="BG244" s="242">
        <f>IF(N244="zákl. přenesená",J244,0)</f>
        <v>0</v>
      </c>
      <c r="BH244" s="242">
        <f>IF(N244="sníž. přenesená",J244,0)</f>
        <v>0</v>
      </c>
      <c r="BI244" s="242">
        <f>IF(N244="nulová",J244,0)</f>
        <v>0</v>
      </c>
      <c r="BJ244" s="19" t="s">
        <v>23</v>
      </c>
      <c r="BK244" s="242">
        <f>ROUND(I244*H244,2)</f>
        <v>0</v>
      </c>
      <c r="BL244" s="19" t="s">
        <v>171</v>
      </c>
      <c r="BM244" s="241" t="s">
        <v>698</v>
      </c>
    </row>
    <row r="245" s="14" customFormat="1">
      <c r="A245" s="14"/>
      <c r="B245" s="254"/>
      <c r="C245" s="255"/>
      <c r="D245" s="245" t="s">
        <v>173</v>
      </c>
      <c r="E245" s="256" t="s">
        <v>35</v>
      </c>
      <c r="F245" s="257" t="s">
        <v>23</v>
      </c>
      <c r="G245" s="255"/>
      <c r="H245" s="258">
        <v>1</v>
      </c>
      <c r="I245" s="259"/>
      <c r="J245" s="255"/>
      <c r="K245" s="255"/>
      <c r="L245" s="260"/>
      <c r="M245" s="261"/>
      <c r="N245" s="262"/>
      <c r="O245" s="262"/>
      <c r="P245" s="262"/>
      <c r="Q245" s="262"/>
      <c r="R245" s="262"/>
      <c r="S245" s="262"/>
      <c r="T245" s="263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64" t="s">
        <v>173</v>
      </c>
      <c r="AU245" s="264" t="s">
        <v>88</v>
      </c>
      <c r="AV245" s="14" t="s">
        <v>88</v>
      </c>
      <c r="AW245" s="14" t="s">
        <v>175</v>
      </c>
      <c r="AX245" s="14" t="s">
        <v>80</v>
      </c>
      <c r="AY245" s="264" t="s">
        <v>163</v>
      </c>
    </row>
    <row r="246" s="15" customFormat="1">
      <c r="A246" s="15"/>
      <c r="B246" s="265"/>
      <c r="C246" s="266"/>
      <c r="D246" s="245" t="s">
        <v>173</v>
      </c>
      <c r="E246" s="267" t="s">
        <v>35</v>
      </c>
      <c r="F246" s="268" t="s">
        <v>183</v>
      </c>
      <c r="G246" s="266"/>
      <c r="H246" s="269">
        <v>1</v>
      </c>
      <c r="I246" s="270"/>
      <c r="J246" s="266"/>
      <c r="K246" s="266"/>
      <c r="L246" s="271"/>
      <c r="M246" s="272"/>
      <c r="N246" s="273"/>
      <c r="O246" s="273"/>
      <c r="P246" s="273"/>
      <c r="Q246" s="273"/>
      <c r="R246" s="273"/>
      <c r="S246" s="273"/>
      <c r="T246" s="274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5" t="s">
        <v>173</v>
      </c>
      <c r="AU246" s="275" t="s">
        <v>88</v>
      </c>
      <c r="AV246" s="15" t="s">
        <v>171</v>
      </c>
      <c r="AW246" s="15" t="s">
        <v>175</v>
      </c>
      <c r="AX246" s="15" t="s">
        <v>23</v>
      </c>
      <c r="AY246" s="275" t="s">
        <v>163</v>
      </c>
    </row>
    <row r="247" s="2" customFormat="1" ht="16.5" customHeight="1">
      <c r="A247" s="41"/>
      <c r="B247" s="42"/>
      <c r="C247" s="230" t="s">
        <v>463</v>
      </c>
      <c r="D247" s="230" t="s">
        <v>166</v>
      </c>
      <c r="E247" s="231" t="s">
        <v>1669</v>
      </c>
      <c r="F247" s="232" t="s">
        <v>1670</v>
      </c>
      <c r="G247" s="233" t="s">
        <v>179</v>
      </c>
      <c r="H247" s="234">
        <v>14</v>
      </c>
      <c r="I247" s="235"/>
      <c r="J247" s="236">
        <f>ROUND(I247*H247,2)</f>
        <v>0</v>
      </c>
      <c r="K247" s="232" t="s">
        <v>35</v>
      </c>
      <c r="L247" s="47"/>
      <c r="M247" s="237" t="s">
        <v>35</v>
      </c>
      <c r="N247" s="238" t="s">
        <v>51</v>
      </c>
      <c r="O247" s="87"/>
      <c r="P247" s="239">
        <f>O247*H247</f>
        <v>0</v>
      </c>
      <c r="Q247" s="239">
        <v>0</v>
      </c>
      <c r="R247" s="239">
        <f>Q247*H247</f>
        <v>0</v>
      </c>
      <c r="S247" s="239">
        <v>0</v>
      </c>
      <c r="T247" s="240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41" t="s">
        <v>171</v>
      </c>
      <c r="AT247" s="241" t="s">
        <v>166</v>
      </c>
      <c r="AU247" s="241" t="s">
        <v>88</v>
      </c>
      <c r="AY247" s="19" t="s">
        <v>163</v>
      </c>
      <c r="BE247" s="242">
        <f>IF(N247="základní",J247,0)</f>
        <v>0</v>
      </c>
      <c r="BF247" s="242">
        <f>IF(N247="snížená",J247,0)</f>
        <v>0</v>
      </c>
      <c r="BG247" s="242">
        <f>IF(N247="zákl. přenesená",J247,0)</f>
        <v>0</v>
      </c>
      <c r="BH247" s="242">
        <f>IF(N247="sníž. přenesená",J247,0)</f>
        <v>0</v>
      </c>
      <c r="BI247" s="242">
        <f>IF(N247="nulová",J247,0)</f>
        <v>0</v>
      </c>
      <c r="BJ247" s="19" t="s">
        <v>23</v>
      </c>
      <c r="BK247" s="242">
        <f>ROUND(I247*H247,2)</f>
        <v>0</v>
      </c>
      <c r="BL247" s="19" t="s">
        <v>171</v>
      </c>
      <c r="BM247" s="241" t="s">
        <v>711</v>
      </c>
    </row>
    <row r="248" s="13" customFormat="1">
      <c r="A248" s="13"/>
      <c r="B248" s="243"/>
      <c r="C248" s="244"/>
      <c r="D248" s="245" t="s">
        <v>173</v>
      </c>
      <c r="E248" s="246" t="s">
        <v>35</v>
      </c>
      <c r="F248" s="247" t="s">
        <v>1652</v>
      </c>
      <c r="G248" s="244"/>
      <c r="H248" s="246" t="s">
        <v>35</v>
      </c>
      <c r="I248" s="248"/>
      <c r="J248" s="244"/>
      <c r="K248" s="244"/>
      <c r="L248" s="249"/>
      <c r="M248" s="250"/>
      <c r="N248" s="251"/>
      <c r="O248" s="251"/>
      <c r="P248" s="251"/>
      <c r="Q248" s="251"/>
      <c r="R248" s="251"/>
      <c r="S248" s="251"/>
      <c r="T248" s="25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3" t="s">
        <v>173</v>
      </c>
      <c r="AU248" s="253" t="s">
        <v>88</v>
      </c>
      <c r="AV248" s="13" t="s">
        <v>23</v>
      </c>
      <c r="AW248" s="13" t="s">
        <v>175</v>
      </c>
      <c r="AX248" s="13" t="s">
        <v>80</v>
      </c>
      <c r="AY248" s="253" t="s">
        <v>163</v>
      </c>
    </row>
    <row r="249" s="14" customFormat="1">
      <c r="A249" s="14"/>
      <c r="B249" s="254"/>
      <c r="C249" s="255"/>
      <c r="D249" s="245" t="s">
        <v>173</v>
      </c>
      <c r="E249" s="256" t="s">
        <v>35</v>
      </c>
      <c r="F249" s="257" t="s">
        <v>261</v>
      </c>
      <c r="G249" s="255"/>
      <c r="H249" s="258">
        <v>14</v>
      </c>
      <c r="I249" s="259"/>
      <c r="J249" s="255"/>
      <c r="K249" s="255"/>
      <c r="L249" s="260"/>
      <c r="M249" s="261"/>
      <c r="N249" s="262"/>
      <c r="O249" s="262"/>
      <c r="P249" s="262"/>
      <c r="Q249" s="262"/>
      <c r="R249" s="262"/>
      <c r="S249" s="262"/>
      <c r="T249" s="263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4" t="s">
        <v>173</v>
      </c>
      <c r="AU249" s="264" t="s">
        <v>88</v>
      </c>
      <c r="AV249" s="14" t="s">
        <v>88</v>
      </c>
      <c r="AW249" s="14" t="s">
        <v>175</v>
      </c>
      <c r="AX249" s="14" t="s">
        <v>80</v>
      </c>
      <c r="AY249" s="264" t="s">
        <v>163</v>
      </c>
    </row>
    <row r="250" s="15" customFormat="1">
      <c r="A250" s="15"/>
      <c r="B250" s="265"/>
      <c r="C250" s="266"/>
      <c r="D250" s="245" t="s">
        <v>173</v>
      </c>
      <c r="E250" s="267" t="s">
        <v>35</v>
      </c>
      <c r="F250" s="268" t="s">
        <v>183</v>
      </c>
      <c r="G250" s="266"/>
      <c r="H250" s="269">
        <v>14</v>
      </c>
      <c r="I250" s="270"/>
      <c r="J250" s="266"/>
      <c r="K250" s="266"/>
      <c r="L250" s="271"/>
      <c r="M250" s="272"/>
      <c r="N250" s="273"/>
      <c r="O250" s="273"/>
      <c r="P250" s="273"/>
      <c r="Q250" s="273"/>
      <c r="R250" s="273"/>
      <c r="S250" s="273"/>
      <c r="T250" s="274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5" t="s">
        <v>173</v>
      </c>
      <c r="AU250" s="275" t="s">
        <v>88</v>
      </c>
      <c r="AV250" s="15" t="s">
        <v>171</v>
      </c>
      <c r="AW250" s="15" t="s">
        <v>175</v>
      </c>
      <c r="AX250" s="15" t="s">
        <v>23</v>
      </c>
      <c r="AY250" s="275" t="s">
        <v>163</v>
      </c>
    </row>
    <row r="251" s="2" customFormat="1" ht="24" customHeight="1">
      <c r="A251" s="41"/>
      <c r="B251" s="42"/>
      <c r="C251" s="276" t="s">
        <v>467</v>
      </c>
      <c r="D251" s="276" t="s">
        <v>195</v>
      </c>
      <c r="E251" s="277" t="s">
        <v>1671</v>
      </c>
      <c r="F251" s="278" t="s">
        <v>1672</v>
      </c>
      <c r="G251" s="279" t="s">
        <v>179</v>
      </c>
      <c r="H251" s="280">
        <v>14</v>
      </c>
      <c r="I251" s="281"/>
      <c r="J251" s="282">
        <f>ROUND(I251*H251,2)</f>
        <v>0</v>
      </c>
      <c r="K251" s="278" t="s">
        <v>35</v>
      </c>
      <c r="L251" s="283"/>
      <c r="M251" s="284" t="s">
        <v>35</v>
      </c>
      <c r="N251" s="285" t="s">
        <v>51</v>
      </c>
      <c r="O251" s="87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41" t="s">
        <v>198</v>
      </c>
      <c r="AT251" s="241" t="s">
        <v>195</v>
      </c>
      <c r="AU251" s="241" t="s">
        <v>88</v>
      </c>
      <c r="AY251" s="19" t="s">
        <v>163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9" t="s">
        <v>23</v>
      </c>
      <c r="BK251" s="242">
        <f>ROUND(I251*H251,2)</f>
        <v>0</v>
      </c>
      <c r="BL251" s="19" t="s">
        <v>171</v>
      </c>
      <c r="BM251" s="241" t="s">
        <v>723</v>
      </c>
    </row>
    <row r="252" s="14" customFormat="1">
      <c r="A252" s="14"/>
      <c r="B252" s="254"/>
      <c r="C252" s="255"/>
      <c r="D252" s="245" t="s">
        <v>173</v>
      </c>
      <c r="E252" s="256" t="s">
        <v>35</v>
      </c>
      <c r="F252" s="257" t="s">
        <v>261</v>
      </c>
      <c r="G252" s="255"/>
      <c r="H252" s="258">
        <v>14</v>
      </c>
      <c r="I252" s="259"/>
      <c r="J252" s="255"/>
      <c r="K252" s="255"/>
      <c r="L252" s="260"/>
      <c r="M252" s="261"/>
      <c r="N252" s="262"/>
      <c r="O252" s="262"/>
      <c r="P252" s="262"/>
      <c r="Q252" s="262"/>
      <c r="R252" s="262"/>
      <c r="S252" s="262"/>
      <c r="T252" s="263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64" t="s">
        <v>173</v>
      </c>
      <c r="AU252" s="264" t="s">
        <v>88</v>
      </c>
      <c r="AV252" s="14" t="s">
        <v>88</v>
      </c>
      <c r="AW252" s="14" t="s">
        <v>175</v>
      </c>
      <c r="AX252" s="14" t="s">
        <v>80</v>
      </c>
      <c r="AY252" s="264" t="s">
        <v>163</v>
      </c>
    </row>
    <row r="253" s="15" customFormat="1">
      <c r="A253" s="15"/>
      <c r="B253" s="265"/>
      <c r="C253" s="266"/>
      <c r="D253" s="245" t="s">
        <v>173</v>
      </c>
      <c r="E253" s="267" t="s">
        <v>35</v>
      </c>
      <c r="F253" s="268" t="s">
        <v>183</v>
      </c>
      <c r="G253" s="266"/>
      <c r="H253" s="269">
        <v>14</v>
      </c>
      <c r="I253" s="270"/>
      <c r="J253" s="266"/>
      <c r="K253" s="266"/>
      <c r="L253" s="271"/>
      <c r="M253" s="272"/>
      <c r="N253" s="273"/>
      <c r="O253" s="273"/>
      <c r="P253" s="273"/>
      <c r="Q253" s="273"/>
      <c r="R253" s="273"/>
      <c r="S253" s="273"/>
      <c r="T253" s="274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5" t="s">
        <v>173</v>
      </c>
      <c r="AU253" s="275" t="s">
        <v>88</v>
      </c>
      <c r="AV253" s="15" t="s">
        <v>171</v>
      </c>
      <c r="AW253" s="15" t="s">
        <v>175</v>
      </c>
      <c r="AX253" s="15" t="s">
        <v>23</v>
      </c>
      <c r="AY253" s="275" t="s">
        <v>163</v>
      </c>
    </row>
    <row r="254" s="2" customFormat="1" ht="48" customHeight="1">
      <c r="A254" s="41"/>
      <c r="B254" s="42"/>
      <c r="C254" s="230" t="s">
        <v>471</v>
      </c>
      <c r="D254" s="230" t="s">
        <v>166</v>
      </c>
      <c r="E254" s="231" t="s">
        <v>1673</v>
      </c>
      <c r="F254" s="232" t="s">
        <v>1674</v>
      </c>
      <c r="G254" s="233" t="s">
        <v>179</v>
      </c>
      <c r="H254" s="234">
        <v>16</v>
      </c>
      <c r="I254" s="235"/>
      <c r="J254" s="236">
        <f>ROUND(I254*H254,2)</f>
        <v>0</v>
      </c>
      <c r="K254" s="232" t="s">
        <v>170</v>
      </c>
      <c r="L254" s="47"/>
      <c r="M254" s="237" t="s">
        <v>35</v>
      </c>
      <c r="N254" s="238" t="s">
        <v>51</v>
      </c>
      <c r="O254" s="87"/>
      <c r="P254" s="239">
        <f>O254*H254</f>
        <v>0</v>
      </c>
      <c r="Q254" s="239">
        <v>0</v>
      </c>
      <c r="R254" s="239">
        <f>Q254*H254</f>
        <v>0</v>
      </c>
      <c r="S254" s="239">
        <v>0</v>
      </c>
      <c r="T254" s="240">
        <f>S254*H254</f>
        <v>0</v>
      </c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R254" s="241" t="s">
        <v>171</v>
      </c>
      <c r="AT254" s="241" t="s">
        <v>166</v>
      </c>
      <c r="AU254" s="241" t="s">
        <v>88</v>
      </c>
      <c r="AY254" s="19" t="s">
        <v>163</v>
      </c>
      <c r="BE254" s="242">
        <f>IF(N254="základní",J254,0)</f>
        <v>0</v>
      </c>
      <c r="BF254" s="242">
        <f>IF(N254="snížená",J254,0)</f>
        <v>0</v>
      </c>
      <c r="BG254" s="242">
        <f>IF(N254="zákl. přenesená",J254,0)</f>
        <v>0</v>
      </c>
      <c r="BH254" s="242">
        <f>IF(N254="sníž. přenesená",J254,0)</f>
        <v>0</v>
      </c>
      <c r="BI254" s="242">
        <f>IF(N254="nulová",J254,0)</f>
        <v>0</v>
      </c>
      <c r="BJ254" s="19" t="s">
        <v>23</v>
      </c>
      <c r="BK254" s="242">
        <f>ROUND(I254*H254,2)</f>
        <v>0</v>
      </c>
      <c r="BL254" s="19" t="s">
        <v>171</v>
      </c>
      <c r="BM254" s="241" t="s">
        <v>273</v>
      </c>
    </row>
    <row r="255" s="13" customFormat="1">
      <c r="A255" s="13"/>
      <c r="B255" s="243"/>
      <c r="C255" s="244"/>
      <c r="D255" s="245" t="s">
        <v>173</v>
      </c>
      <c r="E255" s="246" t="s">
        <v>35</v>
      </c>
      <c r="F255" s="247" t="s">
        <v>1652</v>
      </c>
      <c r="G255" s="244"/>
      <c r="H255" s="246" t="s">
        <v>35</v>
      </c>
      <c r="I255" s="248"/>
      <c r="J255" s="244"/>
      <c r="K255" s="244"/>
      <c r="L255" s="249"/>
      <c r="M255" s="250"/>
      <c r="N255" s="251"/>
      <c r="O255" s="251"/>
      <c r="P255" s="251"/>
      <c r="Q255" s="251"/>
      <c r="R255" s="251"/>
      <c r="S255" s="251"/>
      <c r="T255" s="25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3" t="s">
        <v>173</v>
      </c>
      <c r="AU255" s="253" t="s">
        <v>88</v>
      </c>
      <c r="AV255" s="13" t="s">
        <v>23</v>
      </c>
      <c r="AW255" s="13" t="s">
        <v>175</v>
      </c>
      <c r="AX255" s="13" t="s">
        <v>80</v>
      </c>
      <c r="AY255" s="253" t="s">
        <v>163</v>
      </c>
    </row>
    <row r="256" s="14" customFormat="1">
      <c r="A256" s="14"/>
      <c r="B256" s="254"/>
      <c r="C256" s="255"/>
      <c r="D256" s="245" t="s">
        <v>173</v>
      </c>
      <c r="E256" s="256" t="s">
        <v>35</v>
      </c>
      <c r="F256" s="257" t="s">
        <v>275</v>
      </c>
      <c r="G256" s="255"/>
      <c r="H256" s="258">
        <v>16</v>
      </c>
      <c r="I256" s="259"/>
      <c r="J256" s="255"/>
      <c r="K256" s="255"/>
      <c r="L256" s="260"/>
      <c r="M256" s="261"/>
      <c r="N256" s="262"/>
      <c r="O256" s="262"/>
      <c r="P256" s="262"/>
      <c r="Q256" s="262"/>
      <c r="R256" s="262"/>
      <c r="S256" s="262"/>
      <c r="T256" s="263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4" t="s">
        <v>173</v>
      </c>
      <c r="AU256" s="264" t="s">
        <v>88</v>
      </c>
      <c r="AV256" s="14" t="s">
        <v>88</v>
      </c>
      <c r="AW256" s="14" t="s">
        <v>175</v>
      </c>
      <c r="AX256" s="14" t="s">
        <v>80</v>
      </c>
      <c r="AY256" s="264" t="s">
        <v>163</v>
      </c>
    </row>
    <row r="257" s="15" customFormat="1">
      <c r="A257" s="15"/>
      <c r="B257" s="265"/>
      <c r="C257" s="266"/>
      <c r="D257" s="245" t="s">
        <v>173</v>
      </c>
      <c r="E257" s="267" t="s">
        <v>35</v>
      </c>
      <c r="F257" s="268" t="s">
        <v>183</v>
      </c>
      <c r="G257" s="266"/>
      <c r="H257" s="269">
        <v>16</v>
      </c>
      <c r="I257" s="270"/>
      <c r="J257" s="266"/>
      <c r="K257" s="266"/>
      <c r="L257" s="271"/>
      <c r="M257" s="272"/>
      <c r="N257" s="273"/>
      <c r="O257" s="273"/>
      <c r="P257" s="273"/>
      <c r="Q257" s="273"/>
      <c r="R257" s="273"/>
      <c r="S257" s="273"/>
      <c r="T257" s="274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5" t="s">
        <v>173</v>
      </c>
      <c r="AU257" s="275" t="s">
        <v>88</v>
      </c>
      <c r="AV257" s="15" t="s">
        <v>171</v>
      </c>
      <c r="AW257" s="15" t="s">
        <v>175</v>
      </c>
      <c r="AX257" s="15" t="s">
        <v>23</v>
      </c>
      <c r="AY257" s="275" t="s">
        <v>163</v>
      </c>
    </row>
    <row r="258" s="2" customFormat="1" ht="16.5" customHeight="1">
      <c r="A258" s="41"/>
      <c r="B258" s="42"/>
      <c r="C258" s="276" t="s">
        <v>474</v>
      </c>
      <c r="D258" s="276" t="s">
        <v>195</v>
      </c>
      <c r="E258" s="277" t="s">
        <v>1675</v>
      </c>
      <c r="F258" s="278" t="s">
        <v>1676</v>
      </c>
      <c r="G258" s="279" t="s">
        <v>179</v>
      </c>
      <c r="H258" s="280">
        <v>16</v>
      </c>
      <c r="I258" s="281"/>
      <c r="J258" s="282">
        <f>ROUND(I258*H258,2)</f>
        <v>0</v>
      </c>
      <c r="K258" s="278" t="s">
        <v>170</v>
      </c>
      <c r="L258" s="283"/>
      <c r="M258" s="284" t="s">
        <v>35</v>
      </c>
      <c r="N258" s="285" t="s">
        <v>51</v>
      </c>
      <c r="O258" s="87"/>
      <c r="P258" s="239">
        <f>O258*H258</f>
        <v>0</v>
      </c>
      <c r="Q258" s="239">
        <v>6.0000000000000002E-05</v>
      </c>
      <c r="R258" s="239">
        <f>Q258*H258</f>
        <v>0.00096000000000000002</v>
      </c>
      <c r="S258" s="239">
        <v>0</v>
      </c>
      <c r="T258" s="240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41" t="s">
        <v>198</v>
      </c>
      <c r="AT258" s="241" t="s">
        <v>195</v>
      </c>
      <c r="AU258" s="241" t="s">
        <v>88</v>
      </c>
      <c r="AY258" s="19" t="s">
        <v>163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9" t="s">
        <v>23</v>
      </c>
      <c r="BK258" s="242">
        <f>ROUND(I258*H258,2)</f>
        <v>0</v>
      </c>
      <c r="BL258" s="19" t="s">
        <v>171</v>
      </c>
      <c r="BM258" s="241" t="s">
        <v>292</v>
      </c>
    </row>
    <row r="259" s="14" customFormat="1">
      <c r="A259" s="14"/>
      <c r="B259" s="254"/>
      <c r="C259" s="255"/>
      <c r="D259" s="245" t="s">
        <v>173</v>
      </c>
      <c r="E259" s="256" t="s">
        <v>35</v>
      </c>
      <c r="F259" s="257" t="s">
        <v>275</v>
      </c>
      <c r="G259" s="255"/>
      <c r="H259" s="258">
        <v>16</v>
      </c>
      <c r="I259" s="259"/>
      <c r="J259" s="255"/>
      <c r="K259" s="255"/>
      <c r="L259" s="260"/>
      <c r="M259" s="261"/>
      <c r="N259" s="262"/>
      <c r="O259" s="262"/>
      <c r="P259" s="262"/>
      <c r="Q259" s="262"/>
      <c r="R259" s="262"/>
      <c r="S259" s="262"/>
      <c r="T259" s="263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4" t="s">
        <v>173</v>
      </c>
      <c r="AU259" s="264" t="s">
        <v>88</v>
      </c>
      <c r="AV259" s="14" t="s">
        <v>88</v>
      </c>
      <c r="AW259" s="14" t="s">
        <v>175</v>
      </c>
      <c r="AX259" s="14" t="s">
        <v>80</v>
      </c>
      <c r="AY259" s="264" t="s">
        <v>163</v>
      </c>
    </row>
    <row r="260" s="15" customFormat="1">
      <c r="A260" s="15"/>
      <c r="B260" s="265"/>
      <c r="C260" s="266"/>
      <c r="D260" s="245" t="s">
        <v>173</v>
      </c>
      <c r="E260" s="267" t="s">
        <v>35</v>
      </c>
      <c r="F260" s="268" t="s">
        <v>183</v>
      </c>
      <c r="G260" s="266"/>
      <c r="H260" s="269">
        <v>16</v>
      </c>
      <c r="I260" s="270"/>
      <c r="J260" s="266"/>
      <c r="K260" s="266"/>
      <c r="L260" s="271"/>
      <c r="M260" s="272"/>
      <c r="N260" s="273"/>
      <c r="O260" s="273"/>
      <c r="P260" s="273"/>
      <c r="Q260" s="273"/>
      <c r="R260" s="273"/>
      <c r="S260" s="273"/>
      <c r="T260" s="274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75" t="s">
        <v>173</v>
      </c>
      <c r="AU260" s="275" t="s">
        <v>88</v>
      </c>
      <c r="AV260" s="15" t="s">
        <v>171</v>
      </c>
      <c r="AW260" s="15" t="s">
        <v>175</v>
      </c>
      <c r="AX260" s="15" t="s">
        <v>23</v>
      </c>
      <c r="AY260" s="275" t="s">
        <v>163</v>
      </c>
    </row>
    <row r="261" s="2" customFormat="1" ht="36" customHeight="1">
      <c r="A261" s="41"/>
      <c r="B261" s="42"/>
      <c r="C261" s="230" t="s">
        <v>477</v>
      </c>
      <c r="D261" s="230" t="s">
        <v>166</v>
      </c>
      <c r="E261" s="231" t="s">
        <v>1677</v>
      </c>
      <c r="F261" s="232" t="s">
        <v>1678</v>
      </c>
      <c r="G261" s="233" t="s">
        <v>179</v>
      </c>
      <c r="H261" s="234">
        <v>52</v>
      </c>
      <c r="I261" s="235"/>
      <c r="J261" s="236">
        <f>ROUND(I261*H261,2)</f>
        <v>0</v>
      </c>
      <c r="K261" s="232" t="s">
        <v>170</v>
      </c>
      <c r="L261" s="47"/>
      <c r="M261" s="237" t="s">
        <v>35</v>
      </c>
      <c r="N261" s="238" t="s">
        <v>51</v>
      </c>
      <c r="O261" s="87"/>
      <c r="P261" s="239">
        <f>O261*H261</f>
        <v>0</v>
      </c>
      <c r="Q261" s="239">
        <v>0</v>
      </c>
      <c r="R261" s="239">
        <f>Q261*H261</f>
        <v>0</v>
      </c>
      <c r="S261" s="239">
        <v>0</v>
      </c>
      <c r="T261" s="240">
        <f>S261*H261</f>
        <v>0</v>
      </c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R261" s="241" t="s">
        <v>171</v>
      </c>
      <c r="AT261" s="241" t="s">
        <v>166</v>
      </c>
      <c r="AU261" s="241" t="s">
        <v>88</v>
      </c>
      <c r="AY261" s="19" t="s">
        <v>163</v>
      </c>
      <c r="BE261" s="242">
        <f>IF(N261="základní",J261,0)</f>
        <v>0</v>
      </c>
      <c r="BF261" s="242">
        <f>IF(N261="snížená",J261,0)</f>
        <v>0</v>
      </c>
      <c r="BG261" s="242">
        <f>IF(N261="zákl. přenesená",J261,0)</f>
        <v>0</v>
      </c>
      <c r="BH261" s="242">
        <f>IF(N261="sníž. přenesená",J261,0)</f>
        <v>0</v>
      </c>
      <c r="BI261" s="242">
        <f>IF(N261="nulová",J261,0)</f>
        <v>0</v>
      </c>
      <c r="BJ261" s="19" t="s">
        <v>23</v>
      </c>
      <c r="BK261" s="242">
        <f>ROUND(I261*H261,2)</f>
        <v>0</v>
      </c>
      <c r="BL261" s="19" t="s">
        <v>171</v>
      </c>
      <c r="BM261" s="241" t="s">
        <v>757</v>
      </c>
    </row>
    <row r="262" s="13" customFormat="1">
      <c r="A262" s="13"/>
      <c r="B262" s="243"/>
      <c r="C262" s="244"/>
      <c r="D262" s="245" t="s">
        <v>173</v>
      </c>
      <c r="E262" s="246" t="s">
        <v>35</v>
      </c>
      <c r="F262" s="247" t="s">
        <v>1652</v>
      </c>
      <c r="G262" s="244"/>
      <c r="H262" s="246" t="s">
        <v>35</v>
      </c>
      <c r="I262" s="248"/>
      <c r="J262" s="244"/>
      <c r="K262" s="244"/>
      <c r="L262" s="249"/>
      <c r="M262" s="250"/>
      <c r="N262" s="251"/>
      <c r="O262" s="251"/>
      <c r="P262" s="251"/>
      <c r="Q262" s="251"/>
      <c r="R262" s="251"/>
      <c r="S262" s="251"/>
      <c r="T262" s="252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3" t="s">
        <v>173</v>
      </c>
      <c r="AU262" s="253" t="s">
        <v>88</v>
      </c>
      <c r="AV262" s="13" t="s">
        <v>23</v>
      </c>
      <c r="AW262" s="13" t="s">
        <v>175</v>
      </c>
      <c r="AX262" s="13" t="s">
        <v>80</v>
      </c>
      <c r="AY262" s="253" t="s">
        <v>163</v>
      </c>
    </row>
    <row r="263" s="14" customFormat="1">
      <c r="A263" s="14"/>
      <c r="B263" s="254"/>
      <c r="C263" s="255"/>
      <c r="D263" s="245" t="s">
        <v>173</v>
      </c>
      <c r="E263" s="256" t="s">
        <v>35</v>
      </c>
      <c r="F263" s="257" t="s">
        <v>493</v>
      </c>
      <c r="G263" s="255"/>
      <c r="H263" s="258">
        <v>52</v>
      </c>
      <c r="I263" s="259"/>
      <c r="J263" s="255"/>
      <c r="K263" s="255"/>
      <c r="L263" s="260"/>
      <c r="M263" s="261"/>
      <c r="N263" s="262"/>
      <c r="O263" s="262"/>
      <c r="P263" s="262"/>
      <c r="Q263" s="262"/>
      <c r="R263" s="262"/>
      <c r="S263" s="262"/>
      <c r="T263" s="263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4" t="s">
        <v>173</v>
      </c>
      <c r="AU263" s="264" t="s">
        <v>88</v>
      </c>
      <c r="AV263" s="14" t="s">
        <v>88</v>
      </c>
      <c r="AW263" s="14" t="s">
        <v>175</v>
      </c>
      <c r="AX263" s="14" t="s">
        <v>80</v>
      </c>
      <c r="AY263" s="264" t="s">
        <v>163</v>
      </c>
    </row>
    <row r="264" s="15" customFormat="1">
      <c r="A264" s="15"/>
      <c r="B264" s="265"/>
      <c r="C264" s="266"/>
      <c r="D264" s="245" t="s">
        <v>173</v>
      </c>
      <c r="E264" s="267" t="s">
        <v>35</v>
      </c>
      <c r="F264" s="268" t="s">
        <v>183</v>
      </c>
      <c r="G264" s="266"/>
      <c r="H264" s="269">
        <v>52</v>
      </c>
      <c r="I264" s="270"/>
      <c r="J264" s="266"/>
      <c r="K264" s="266"/>
      <c r="L264" s="271"/>
      <c r="M264" s="272"/>
      <c r="N264" s="273"/>
      <c r="O264" s="273"/>
      <c r="P264" s="273"/>
      <c r="Q264" s="273"/>
      <c r="R264" s="273"/>
      <c r="S264" s="273"/>
      <c r="T264" s="274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5" t="s">
        <v>173</v>
      </c>
      <c r="AU264" s="275" t="s">
        <v>88</v>
      </c>
      <c r="AV264" s="15" t="s">
        <v>171</v>
      </c>
      <c r="AW264" s="15" t="s">
        <v>175</v>
      </c>
      <c r="AX264" s="15" t="s">
        <v>23</v>
      </c>
      <c r="AY264" s="275" t="s">
        <v>163</v>
      </c>
    </row>
    <row r="265" s="2" customFormat="1" ht="16.5" customHeight="1">
      <c r="A265" s="41"/>
      <c r="B265" s="42"/>
      <c r="C265" s="276" t="s">
        <v>480</v>
      </c>
      <c r="D265" s="276" t="s">
        <v>195</v>
      </c>
      <c r="E265" s="277" t="s">
        <v>1679</v>
      </c>
      <c r="F265" s="278" t="s">
        <v>1680</v>
      </c>
      <c r="G265" s="279" t="s">
        <v>179</v>
      </c>
      <c r="H265" s="280">
        <v>52</v>
      </c>
      <c r="I265" s="281"/>
      <c r="J265" s="282">
        <f>ROUND(I265*H265,2)</f>
        <v>0</v>
      </c>
      <c r="K265" s="278" t="s">
        <v>35</v>
      </c>
      <c r="L265" s="283"/>
      <c r="M265" s="284" t="s">
        <v>35</v>
      </c>
      <c r="N265" s="285" t="s">
        <v>51</v>
      </c>
      <c r="O265" s="87"/>
      <c r="P265" s="239">
        <f>O265*H265</f>
        <v>0</v>
      </c>
      <c r="Q265" s="239">
        <v>0</v>
      </c>
      <c r="R265" s="239">
        <f>Q265*H265</f>
        <v>0</v>
      </c>
      <c r="S265" s="239">
        <v>0</v>
      </c>
      <c r="T265" s="240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41" t="s">
        <v>198</v>
      </c>
      <c r="AT265" s="241" t="s">
        <v>195</v>
      </c>
      <c r="AU265" s="241" t="s">
        <v>88</v>
      </c>
      <c r="AY265" s="19" t="s">
        <v>163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9" t="s">
        <v>23</v>
      </c>
      <c r="BK265" s="242">
        <f>ROUND(I265*H265,2)</f>
        <v>0</v>
      </c>
      <c r="BL265" s="19" t="s">
        <v>171</v>
      </c>
      <c r="BM265" s="241" t="s">
        <v>768</v>
      </c>
    </row>
    <row r="266" s="14" customFormat="1">
      <c r="A266" s="14"/>
      <c r="B266" s="254"/>
      <c r="C266" s="255"/>
      <c r="D266" s="245" t="s">
        <v>173</v>
      </c>
      <c r="E266" s="256" t="s">
        <v>35</v>
      </c>
      <c r="F266" s="257" t="s">
        <v>493</v>
      </c>
      <c r="G266" s="255"/>
      <c r="H266" s="258">
        <v>52</v>
      </c>
      <c r="I266" s="259"/>
      <c r="J266" s="255"/>
      <c r="K266" s="255"/>
      <c r="L266" s="260"/>
      <c r="M266" s="261"/>
      <c r="N266" s="262"/>
      <c r="O266" s="262"/>
      <c r="P266" s="262"/>
      <c r="Q266" s="262"/>
      <c r="R266" s="262"/>
      <c r="S266" s="262"/>
      <c r="T266" s="263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4" t="s">
        <v>173</v>
      </c>
      <c r="AU266" s="264" t="s">
        <v>88</v>
      </c>
      <c r="AV266" s="14" t="s">
        <v>88</v>
      </c>
      <c r="AW266" s="14" t="s">
        <v>175</v>
      </c>
      <c r="AX266" s="14" t="s">
        <v>80</v>
      </c>
      <c r="AY266" s="264" t="s">
        <v>163</v>
      </c>
    </row>
    <row r="267" s="15" customFormat="1">
      <c r="A267" s="15"/>
      <c r="B267" s="265"/>
      <c r="C267" s="266"/>
      <c r="D267" s="245" t="s">
        <v>173</v>
      </c>
      <c r="E267" s="267" t="s">
        <v>35</v>
      </c>
      <c r="F267" s="268" t="s">
        <v>183</v>
      </c>
      <c r="G267" s="266"/>
      <c r="H267" s="269">
        <v>52</v>
      </c>
      <c r="I267" s="270"/>
      <c r="J267" s="266"/>
      <c r="K267" s="266"/>
      <c r="L267" s="271"/>
      <c r="M267" s="272"/>
      <c r="N267" s="273"/>
      <c r="O267" s="273"/>
      <c r="P267" s="273"/>
      <c r="Q267" s="273"/>
      <c r="R267" s="273"/>
      <c r="S267" s="273"/>
      <c r="T267" s="274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75" t="s">
        <v>173</v>
      </c>
      <c r="AU267" s="275" t="s">
        <v>88</v>
      </c>
      <c r="AV267" s="15" t="s">
        <v>171</v>
      </c>
      <c r="AW267" s="15" t="s">
        <v>175</v>
      </c>
      <c r="AX267" s="15" t="s">
        <v>23</v>
      </c>
      <c r="AY267" s="275" t="s">
        <v>163</v>
      </c>
    </row>
    <row r="268" s="2" customFormat="1" ht="36" customHeight="1">
      <c r="A268" s="41"/>
      <c r="B268" s="42"/>
      <c r="C268" s="230" t="s">
        <v>486</v>
      </c>
      <c r="D268" s="230" t="s">
        <v>166</v>
      </c>
      <c r="E268" s="231" t="s">
        <v>1681</v>
      </c>
      <c r="F268" s="232" t="s">
        <v>1682</v>
      </c>
      <c r="G268" s="233" t="s">
        <v>179</v>
      </c>
      <c r="H268" s="234">
        <v>28</v>
      </c>
      <c r="I268" s="235"/>
      <c r="J268" s="236">
        <f>ROUND(I268*H268,2)</f>
        <v>0</v>
      </c>
      <c r="K268" s="232" t="s">
        <v>170</v>
      </c>
      <c r="L268" s="47"/>
      <c r="M268" s="237" t="s">
        <v>35</v>
      </c>
      <c r="N268" s="238" t="s">
        <v>51</v>
      </c>
      <c r="O268" s="87"/>
      <c r="P268" s="239">
        <f>O268*H268</f>
        <v>0</v>
      </c>
      <c r="Q268" s="239">
        <v>0</v>
      </c>
      <c r="R268" s="239">
        <f>Q268*H268</f>
        <v>0</v>
      </c>
      <c r="S268" s="239">
        <v>0</v>
      </c>
      <c r="T268" s="240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41" t="s">
        <v>171</v>
      </c>
      <c r="AT268" s="241" t="s">
        <v>166</v>
      </c>
      <c r="AU268" s="241" t="s">
        <v>88</v>
      </c>
      <c r="AY268" s="19" t="s">
        <v>163</v>
      </c>
      <c r="BE268" s="242">
        <f>IF(N268="základní",J268,0)</f>
        <v>0</v>
      </c>
      <c r="BF268" s="242">
        <f>IF(N268="snížená",J268,0)</f>
        <v>0</v>
      </c>
      <c r="BG268" s="242">
        <f>IF(N268="zákl. přenesená",J268,0)</f>
        <v>0</v>
      </c>
      <c r="BH268" s="242">
        <f>IF(N268="sníž. přenesená",J268,0)</f>
        <v>0</v>
      </c>
      <c r="BI268" s="242">
        <f>IF(N268="nulová",J268,0)</f>
        <v>0</v>
      </c>
      <c r="BJ268" s="19" t="s">
        <v>23</v>
      </c>
      <c r="BK268" s="242">
        <f>ROUND(I268*H268,2)</f>
        <v>0</v>
      </c>
      <c r="BL268" s="19" t="s">
        <v>171</v>
      </c>
      <c r="BM268" s="241" t="s">
        <v>779</v>
      </c>
    </row>
    <row r="269" s="13" customFormat="1">
      <c r="A269" s="13"/>
      <c r="B269" s="243"/>
      <c r="C269" s="244"/>
      <c r="D269" s="245" t="s">
        <v>173</v>
      </c>
      <c r="E269" s="246" t="s">
        <v>35</v>
      </c>
      <c r="F269" s="247" t="s">
        <v>1652</v>
      </c>
      <c r="G269" s="244"/>
      <c r="H269" s="246" t="s">
        <v>35</v>
      </c>
      <c r="I269" s="248"/>
      <c r="J269" s="244"/>
      <c r="K269" s="244"/>
      <c r="L269" s="249"/>
      <c r="M269" s="250"/>
      <c r="N269" s="251"/>
      <c r="O269" s="251"/>
      <c r="P269" s="251"/>
      <c r="Q269" s="251"/>
      <c r="R269" s="251"/>
      <c r="S269" s="251"/>
      <c r="T269" s="252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3" t="s">
        <v>173</v>
      </c>
      <c r="AU269" s="253" t="s">
        <v>88</v>
      </c>
      <c r="AV269" s="13" t="s">
        <v>23</v>
      </c>
      <c r="AW269" s="13" t="s">
        <v>175</v>
      </c>
      <c r="AX269" s="13" t="s">
        <v>80</v>
      </c>
      <c r="AY269" s="253" t="s">
        <v>163</v>
      </c>
    </row>
    <row r="270" s="14" customFormat="1">
      <c r="A270" s="14"/>
      <c r="B270" s="254"/>
      <c r="C270" s="255"/>
      <c r="D270" s="245" t="s">
        <v>173</v>
      </c>
      <c r="E270" s="256" t="s">
        <v>35</v>
      </c>
      <c r="F270" s="257" t="s">
        <v>343</v>
      </c>
      <c r="G270" s="255"/>
      <c r="H270" s="258">
        <v>28</v>
      </c>
      <c r="I270" s="259"/>
      <c r="J270" s="255"/>
      <c r="K270" s="255"/>
      <c r="L270" s="260"/>
      <c r="M270" s="261"/>
      <c r="N270" s="262"/>
      <c r="O270" s="262"/>
      <c r="P270" s="262"/>
      <c r="Q270" s="262"/>
      <c r="R270" s="262"/>
      <c r="S270" s="262"/>
      <c r="T270" s="263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64" t="s">
        <v>173</v>
      </c>
      <c r="AU270" s="264" t="s">
        <v>88</v>
      </c>
      <c r="AV270" s="14" t="s">
        <v>88</v>
      </c>
      <c r="AW270" s="14" t="s">
        <v>175</v>
      </c>
      <c r="AX270" s="14" t="s">
        <v>80</v>
      </c>
      <c r="AY270" s="264" t="s">
        <v>163</v>
      </c>
    </row>
    <row r="271" s="15" customFormat="1">
      <c r="A271" s="15"/>
      <c r="B271" s="265"/>
      <c r="C271" s="266"/>
      <c r="D271" s="245" t="s">
        <v>173</v>
      </c>
      <c r="E271" s="267" t="s">
        <v>35</v>
      </c>
      <c r="F271" s="268" t="s">
        <v>183</v>
      </c>
      <c r="G271" s="266"/>
      <c r="H271" s="269">
        <v>28</v>
      </c>
      <c r="I271" s="270"/>
      <c r="J271" s="266"/>
      <c r="K271" s="266"/>
      <c r="L271" s="271"/>
      <c r="M271" s="272"/>
      <c r="N271" s="273"/>
      <c r="O271" s="273"/>
      <c r="P271" s="273"/>
      <c r="Q271" s="273"/>
      <c r="R271" s="273"/>
      <c r="S271" s="273"/>
      <c r="T271" s="274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5" t="s">
        <v>173</v>
      </c>
      <c r="AU271" s="275" t="s">
        <v>88</v>
      </c>
      <c r="AV271" s="15" t="s">
        <v>171</v>
      </c>
      <c r="AW271" s="15" t="s">
        <v>175</v>
      </c>
      <c r="AX271" s="15" t="s">
        <v>23</v>
      </c>
      <c r="AY271" s="275" t="s">
        <v>163</v>
      </c>
    </row>
    <row r="272" s="2" customFormat="1" ht="24" customHeight="1">
      <c r="A272" s="41"/>
      <c r="B272" s="42"/>
      <c r="C272" s="276" t="s">
        <v>493</v>
      </c>
      <c r="D272" s="276" t="s">
        <v>195</v>
      </c>
      <c r="E272" s="277" t="s">
        <v>1683</v>
      </c>
      <c r="F272" s="278" t="s">
        <v>1684</v>
      </c>
      <c r="G272" s="279" t="s">
        <v>179</v>
      </c>
      <c r="H272" s="280">
        <v>5</v>
      </c>
      <c r="I272" s="281"/>
      <c r="J272" s="282">
        <f>ROUND(I272*H272,2)</f>
        <v>0</v>
      </c>
      <c r="K272" s="278" t="s">
        <v>35</v>
      </c>
      <c r="L272" s="283"/>
      <c r="M272" s="284" t="s">
        <v>35</v>
      </c>
      <c r="N272" s="285" t="s">
        <v>51</v>
      </c>
      <c r="O272" s="87"/>
      <c r="P272" s="239">
        <f>O272*H272</f>
        <v>0</v>
      </c>
      <c r="Q272" s="239">
        <v>0</v>
      </c>
      <c r="R272" s="239">
        <f>Q272*H272</f>
        <v>0</v>
      </c>
      <c r="S272" s="239">
        <v>0</v>
      </c>
      <c r="T272" s="240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41" t="s">
        <v>198</v>
      </c>
      <c r="AT272" s="241" t="s">
        <v>195</v>
      </c>
      <c r="AU272" s="241" t="s">
        <v>88</v>
      </c>
      <c r="AY272" s="19" t="s">
        <v>163</v>
      </c>
      <c r="BE272" s="242">
        <f>IF(N272="základní",J272,0)</f>
        <v>0</v>
      </c>
      <c r="BF272" s="242">
        <f>IF(N272="snížená",J272,0)</f>
        <v>0</v>
      </c>
      <c r="BG272" s="242">
        <f>IF(N272="zákl. přenesená",J272,0)</f>
        <v>0</v>
      </c>
      <c r="BH272" s="242">
        <f>IF(N272="sníž. přenesená",J272,0)</f>
        <v>0</v>
      </c>
      <c r="BI272" s="242">
        <f>IF(N272="nulová",J272,0)</f>
        <v>0</v>
      </c>
      <c r="BJ272" s="19" t="s">
        <v>23</v>
      </c>
      <c r="BK272" s="242">
        <f>ROUND(I272*H272,2)</f>
        <v>0</v>
      </c>
      <c r="BL272" s="19" t="s">
        <v>171</v>
      </c>
      <c r="BM272" s="241" t="s">
        <v>787</v>
      </c>
    </row>
    <row r="273" s="14" customFormat="1">
      <c r="A273" s="14"/>
      <c r="B273" s="254"/>
      <c r="C273" s="255"/>
      <c r="D273" s="245" t="s">
        <v>173</v>
      </c>
      <c r="E273" s="256" t="s">
        <v>35</v>
      </c>
      <c r="F273" s="257" t="s">
        <v>202</v>
      </c>
      <c r="G273" s="255"/>
      <c r="H273" s="258">
        <v>5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173</v>
      </c>
      <c r="AU273" s="264" t="s">
        <v>88</v>
      </c>
      <c r="AV273" s="14" t="s">
        <v>88</v>
      </c>
      <c r="AW273" s="14" t="s">
        <v>175</v>
      </c>
      <c r="AX273" s="14" t="s">
        <v>80</v>
      </c>
      <c r="AY273" s="264" t="s">
        <v>163</v>
      </c>
    </row>
    <row r="274" s="15" customFormat="1">
      <c r="A274" s="15"/>
      <c r="B274" s="265"/>
      <c r="C274" s="266"/>
      <c r="D274" s="245" t="s">
        <v>173</v>
      </c>
      <c r="E274" s="267" t="s">
        <v>35</v>
      </c>
      <c r="F274" s="268" t="s">
        <v>183</v>
      </c>
      <c r="G274" s="266"/>
      <c r="H274" s="269">
        <v>5</v>
      </c>
      <c r="I274" s="270"/>
      <c r="J274" s="266"/>
      <c r="K274" s="266"/>
      <c r="L274" s="271"/>
      <c r="M274" s="272"/>
      <c r="N274" s="273"/>
      <c r="O274" s="273"/>
      <c r="P274" s="273"/>
      <c r="Q274" s="273"/>
      <c r="R274" s="273"/>
      <c r="S274" s="273"/>
      <c r="T274" s="274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75" t="s">
        <v>173</v>
      </c>
      <c r="AU274" s="275" t="s">
        <v>88</v>
      </c>
      <c r="AV274" s="15" t="s">
        <v>171</v>
      </c>
      <c r="AW274" s="15" t="s">
        <v>175</v>
      </c>
      <c r="AX274" s="15" t="s">
        <v>23</v>
      </c>
      <c r="AY274" s="275" t="s">
        <v>163</v>
      </c>
    </row>
    <row r="275" s="2" customFormat="1" ht="24" customHeight="1">
      <c r="A275" s="41"/>
      <c r="B275" s="42"/>
      <c r="C275" s="276" t="s">
        <v>499</v>
      </c>
      <c r="D275" s="276" t="s">
        <v>195</v>
      </c>
      <c r="E275" s="277" t="s">
        <v>1685</v>
      </c>
      <c r="F275" s="278" t="s">
        <v>1686</v>
      </c>
      <c r="G275" s="279" t="s">
        <v>179</v>
      </c>
      <c r="H275" s="280">
        <v>14</v>
      </c>
      <c r="I275" s="281"/>
      <c r="J275" s="282">
        <f>ROUND(I275*H275,2)</f>
        <v>0</v>
      </c>
      <c r="K275" s="278" t="s">
        <v>35</v>
      </c>
      <c r="L275" s="283"/>
      <c r="M275" s="284" t="s">
        <v>35</v>
      </c>
      <c r="N275" s="285" t="s">
        <v>51</v>
      </c>
      <c r="O275" s="87"/>
      <c r="P275" s="239">
        <f>O275*H275</f>
        <v>0</v>
      </c>
      <c r="Q275" s="239">
        <v>0</v>
      </c>
      <c r="R275" s="239">
        <f>Q275*H275</f>
        <v>0</v>
      </c>
      <c r="S275" s="239">
        <v>0</v>
      </c>
      <c r="T275" s="240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41" t="s">
        <v>198</v>
      </c>
      <c r="AT275" s="241" t="s">
        <v>195</v>
      </c>
      <c r="AU275" s="241" t="s">
        <v>88</v>
      </c>
      <c r="AY275" s="19" t="s">
        <v>163</v>
      </c>
      <c r="BE275" s="242">
        <f>IF(N275="základní",J275,0)</f>
        <v>0</v>
      </c>
      <c r="BF275" s="242">
        <f>IF(N275="snížená",J275,0)</f>
        <v>0</v>
      </c>
      <c r="BG275" s="242">
        <f>IF(N275="zákl. přenesená",J275,0)</f>
        <v>0</v>
      </c>
      <c r="BH275" s="242">
        <f>IF(N275="sníž. přenesená",J275,0)</f>
        <v>0</v>
      </c>
      <c r="BI275" s="242">
        <f>IF(N275="nulová",J275,0)</f>
        <v>0</v>
      </c>
      <c r="BJ275" s="19" t="s">
        <v>23</v>
      </c>
      <c r="BK275" s="242">
        <f>ROUND(I275*H275,2)</f>
        <v>0</v>
      </c>
      <c r="BL275" s="19" t="s">
        <v>171</v>
      </c>
      <c r="BM275" s="241" t="s">
        <v>797</v>
      </c>
    </row>
    <row r="276" s="14" customFormat="1">
      <c r="A276" s="14"/>
      <c r="B276" s="254"/>
      <c r="C276" s="255"/>
      <c r="D276" s="245" t="s">
        <v>173</v>
      </c>
      <c r="E276" s="256" t="s">
        <v>35</v>
      </c>
      <c r="F276" s="257" t="s">
        <v>261</v>
      </c>
      <c r="G276" s="255"/>
      <c r="H276" s="258">
        <v>14</v>
      </c>
      <c r="I276" s="259"/>
      <c r="J276" s="255"/>
      <c r="K276" s="255"/>
      <c r="L276" s="260"/>
      <c r="M276" s="261"/>
      <c r="N276" s="262"/>
      <c r="O276" s="262"/>
      <c r="P276" s="262"/>
      <c r="Q276" s="262"/>
      <c r="R276" s="262"/>
      <c r="S276" s="262"/>
      <c r="T276" s="263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4" t="s">
        <v>173</v>
      </c>
      <c r="AU276" s="264" t="s">
        <v>88</v>
      </c>
      <c r="AV276" s="14" t="s">
        <v>88</v>
      </c>
      <c r="AW276" s="14" t="s">
        <v>175</v>
      </c>
      <c r="AX276" s="14" t="s">
        <v>80</v>
      </c>
      <c r="AY276" s="264" t="s">
        <v>163</v>
      </c>
    </row>
    <row r="277" s="15" customFormat="1">
      <c r="A277" s="15"/>
      <c r="B277" s="265"/>
      <c r="C277" s="266"/>
      <c r="D277" s="245" t="s">
        <v>173</v>
      </c>
      <c r="E277" s="267" t="s">
        <v>35</v>
      </c>
      <c r="F277" s="268" t="s">
        <v>183</v>
      </c>
      <c r="G277" s="266"/>
      <c r="H277" s="269">
        <v>14</v>
      </c>
      <c r="I277" s="270"/>
      <c r="J277" s="266"/>
      <c r="K277" s="266"/>
      <c r="L277" s="271"/>
      <c r="M277" s="272"/>
      <c r="N277" s="273"/>
      <c r="O277" s="273"/>
      <c r="P277" s="273"/>
      <c r="Q277" s="273"/>
      <c r="R277" s="273"/>
      <c r="S277" s="273"/>
      <c r="T277" s="274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75" t="s">
        <v>173</v>
      </c>
      <c r="AU277" s="275" t="s">
        <v>88</v>
      </c>
      <c r="AV277" s="15" t="s">
        <v>171</v>
      </c>
      <c r="AW277" s="15" t="s">
        <v>175</v>
      </c>
      <c r="AX277" s="15" t="s">
        <v>23</v>
      </c>
      <c r="AY277" s="275" t="s">
        <v>163</v>
      </c>
    </row>
    <row r="278" s="2" customFormat="1" ht="24" customHeight="1">
      <c r="A278" s="41"/>
      <c r="B278" s="42"/>
      <c r="C278" s="276" t="s">
        <v>503</v>
      </c>
      <c r="D278" s="276" t="s">
        <v>195</v>
      </c>
      <c r="E278" s="277" t="s">
        <v>1687</v>
      </c>
      <c r="F278" s="278" t="s">
        <v>1688</v>
      </c>
      <c r="G278" s="279" t="s">
        <v>179</v>
      </c>
      <c r="H278" s="280">
        <v>5</v>
      </c>
      <c r="I278" s="281"/>
      <c r="J278" s="282">
        <f>ROUND(I278*H278,2)</f>
        <v>0</v>
      </c>
      <c r="K278" s="278" t="s">
        <v>35</v>
      </c>
      <c r="L278" s="283"/>
      <c r="M278" s="284" t="s">
        <v>35</v>
      </c>
      <c r="N278" s="285" t="s">
        <v>51</v>
      </c>
      <c r="O278" s="87"/>
      <c r="P278" s="239">
        <f>O278*H278</f>
        <v>0</v>
      </c>
      <c r="Q278" s="239">
        <v>0</v>
      </c>
      <c r="R278" s="239">
        <f>Q278*H278</f>
        <v>0</v>
      </c>
      <c r="S278" s="239">
        <v>0</v>
      </c>
      <c r="T278" s="240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41" t="s">
        <v>198</v>
      </c>
      <c r="AT278" s="241" t="s">
        <v>195</v>
      </c>
      <c r="AU278" s="241" t="s">
        <v>88</v>
      </c>
      <c r="AY278" s="19" t="s">
        <v>163</v>
      </c>
      <c r="BE278" s="242">
        <f>IF(N278="základní",J278,0)</f>
        <v>0</v>
      </c>
      <c r="BF278" s="242">
        <f>IF(N278="snížená",J278,0)</f>
        <v>0</v>
      </c>
      <c r="BG278" s="242">
        <f>IF(N278="zákl. přenesená",J278,0)</f>
        <v>0</v>
      </c>
      <c r="BH278" s="242">
        <f>IF(N278="sníž. přenesená",J278,0)</f>
        <v>0</v>
      </c>
      <c r="BI278" s="242">
        <f>IF(N278="nulová",J278,0)</f>
        <v>0</v>
      </c>
      <c r="BJ278" s="19" t="s">
        <v>23</v>
      </c>
      <c r="BK278" s="242">
        <f>ROUND(I278*H278,2)</f>
        <v>0</v>
      </c>
      <c r="BL278" s="19" t="s">
        <v>171</v>
      </c>
      <c r="BM278" s="241" t="s">
        <v>806</v>
      </c>
    </row>
    <row r="279" s="14" customFormat="1">
      <c r="A279" s="14"/>
      <c r="B279" s="254"/>
      <c r="C279" s="255"/>
      <c r="D279" s="245" t="s">
        <v>173</v>
      </c>
      <c r="E279" s="256" t="s">
        <v>35</v>
      </c>
      <c r="F279" s="257" t="s">
        <v>202</v>
      </c>
      <c r="G279" s="255"/>
      <c r="H279" s="258">
        <v>5</v>
      </c>
      <c r="I279" s="259"/>
      <c r="J279" s="255"/>
      <c r="K279" s="255"/>
      <c r="L279" s="260"/>
      <c r="M279" s="261"/>
      <c r="N279" s="262"/>
      <c r="O279" s="262"/>
      <c r="P279" s="262"/>
      <c r="Q279" s="262"/>
      <c r="R279" s="262"/>
      <c r="S279" s="262"/>
      <c r="T279" s="263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64" t="s">
        <v>173</v>
      </c>
      <c r="AU279" s="264" t="s">
        <v>88</v>
      </c>
      <c r="AV279" s="14" t="s">
        <v>88</v>
      </c>
      <c r="AW279" s="14" t="s">
        <v>175</v>
      </c>
      <c r="AX279" s="14" t="s">
        <v>80</v>
      </c>
      <c r="AY279" s="264" t="s">
        <v>163</v>
      </c>
    </row>
    <row r="280" s="15" customFormat="1">
      <c r="A280" s="15"/>
      <c r="B280" s="265"/>
      <c r="C280" s="266"/>
      <c r="D280" s="245" t="s">
        <v>173</v>
      </c>
      <c r="E280" s="267" t="s">
        <v>35</v>
      </c>
      <c r="F280" s="268" t="s">
        <v>183</v>
      </c>
      <c r="G280" s="266"/>
      <c r="H280" s="269">
        <v>5</v>
      </c>
      <c r="I280" s="270"/>
      <c r="J280" s="266"/>
      <c r="K280" s="266"/>
      <c r="L280" s="271"/>
      <c r="M280" s="272"/>
      <c r="N280" s="273"/>
      <c r="O280" s="273"/>
      <c r="P280" s="273"/>
      <c r="Q280" s="273"/>
      <c r="R280" s="273"/>
      <c r="S280" s="273"/>
      <c r="T280" s="274"/>
      <c r="U280" s="15"/>
      <c r="V280" s="15"/>
      <c r="W280" s="15"/>
      <c r="X280" s="15"/>
      <c r="Y280" s="15"/>
      <c r="Z280" s="15"/>
      <c r="AA280" s="15"/>
      <c r="AB280" s="15"/>
      <c r="AC280" s="15"/>
      <c r="AD280" s="15"/>
      <c r="AE280" s="15"/>
      <c r="AT280" s="275" t="s">
        <v>173</v>
      </c>
      <c r="AU280" s="275" t="s">
        <v>88</v>
      </c>
      <c r="AV280" s="15" t="s">
        <v>171</v>
      </c>
      <c r="AW280" s="15" t="s">
        <v>175</v>
      </c>
      <c r="AX280" s="15" t="s">
        <v>23</v>
      </c>
      <c r="AY280" s="275" t="s">
        <v>163</v>
      </c>
    </row>
    <row r="281" s="2" customFormat="1" ht="24" customHeight="1">
      <c r="A281" s="41"/>
      <c r="B281" s="42"/>
      <c r="C281" s="276" t="s">
        <v>510</v>
      </c>
      <c r="D281" s="276" t="s">
        <v>195</v>
      </c>
      <c r="E281" s="277" t="s">
        <v>1689</v>
      </c>
      <c r="F281" s="278" t="s">
        <v>1690</v>
      </c>
      <c r="G281" s="279" t="s">
        <v>179</v>
      </c>
      <c r="H281" s="280">
        <v>4</v>
      </c>
      <c r="I281" s="281"/>
      <c r="J281" s="282">
        <f>ROUND(I281*H281,2)</f>
        <v>0</v>
      </c>
      <c r="K281" s="278" t="s">
        <v>35</v>
      </c>
      <c r="L281" s="283"/>
      <c r="M281" s="284" t="s">
        <v>35</v>
      </c>
      <c r="N281" s="285" t="s">
        <v>51</v>
      </c>
      <c r="O281" s="87"/>
      <c r="P281" s="239">
        <f>O281*H281</f>
        <v>0</v>
      </c>
      <c r="Q281" s="239">
        <v>0</v>
      </c>
      <c r="R281" s="239">
        <f>Q281*H281</f>
        <v>0</v>
      </c>
      <c r="S281" s="239">
        <v>0</v>
      </c>
      <c r="T281" s="240">
        <f>S281*H281</f>
        <v>0</v>
      </c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R281" s="241" t="s">
        <v>198</v>
      </c>
      <c r="AT281" s="241" t="s">
        <v>195</v>
      </c>
      <c r="AU281" s="241" t="s">
        <v>88</v>
      </c>
      <c r="AY281" s="19" t="s">
        <v>163</v>
      </c>
      <c r="BE281" s="242">
        <f>IF(N281="základní",J281,0)</f>
        <v>0</v>
      </c>
      <c r="BF281" s="242">
        <f>IF(N281="snížená",J281,0)</f>
        <v>0</v>
      </c>
      <c r="BG281" s="242">
        <f>IF(N281="zákl. přenesená",J281,0)</f>
        <v>0</v>
      </c>
      <c r="BH281" s="242">
        <f>IF(N281="sníž. přenesená",J281,0)</f>
        <v>0</v>
      </c>
      <c r="BI281" s="242">
        <f>IF(N281="nulová",J281,0)</f>
        <v>0</v>
      </c>
      <c r="BJ281" s="19" t="s">
        <v>23</v>
      </c>
      <c r="BK281" s="242">
        <f>ROUND(I281*H281,2)</f>
        <v>0</v>
      </c>
      <c r="BL281" s="19" t="s">
        <v>171</v>
      </c>
      <c r="BM281" s="241" t="s">
        <v>815</v>
      </c>
    </row>
    <row r="282" s="14" customFormat="1">
      <c r="A282" s="14"/>
      <c r="B282" s="254"/>
      <c r="C282" s="255"/>
      <c r="D282" s="245" t="s">
        <v>173</v>
      </c>
      <c r="E282" s="256" t="s">
        <v>35</v>
      </c>
      <c r="F282" s="257" t="s">
        <v>171</v>
      </c>
      <c r="G282" s="255"/>
      <c r="H282" s="258">
        <v>4</v>
      </c>
      <c r="I282" s="259"/>
      <c r="J282" s="255"/>
      <c r="K282" s="255"/>
      <c r="L282" s="260"/>
      <c r="M282" s="261"/>
      <c r="N282" s="262"/>
      <c r="O282" s="262"/>
      <c r="P282" s="262"/>
      <c r="Q282" s="262"/>
      <c r="R282" s="262"/>
      <c r="S282" s="262"/>
      <c r="T282" s="263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64" t="s">
        <v>173</v>
      </c>
      <c r="AU282" s="264" t="s">
        <v>88</v>
      </c>
      <c r="AV282" s="14" t="s">
        <v>88</v>
      </c>
      <c r="AW282" s="14" t="s">
        <v>175</v>
      </c>
      <c r="AX282" s="14" t="s">
        <v>80</v>
      </c>
      <c r="AY282" s="264" t="s">
        <v>163</v>
      </c>
    </row>
    <row r="283" s="15" customFormat="1">
      <c r="A283" s="15"/>
      <c r="B283" s="265"/>
      <c r="C283" s="266"/>
      <c r="D283" s="245" t="s">
        <v>173</v>
      </c>
      <c r="E283" s="267" t="s">
        <v>35</v>
      </c>
      <c r="F283" s="268" t="s">
        <v>183</v>
      </c>
      <c r="G283" s="266"/>
      <c r="H283" s="269">
        <v>4</v>
      </c>
      <c r="I283" s="270"/>
      <c r="J283" s="266"/>
      <c r="K283" s="266"/>
      <c r="L283" s="271"/>
      <c r="M283" s="272"/>
      <c r="N283" s="273"/>
      <c r="O283" s="273"/>
      <c r="P283" s="273"/>
      <c r="Q283" s="273"/>
      <c r="R283" s="273"/>
      <c r="S283" s="273"/>
      <c r="T283" s="274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75" t="s">
        <v>173</v>
      </c>
      <c r="AU283" s="275" t="s">
        <v>88</v>
      </c>
      <c r="AV283" s="15" t="s">
        <v>171</v>
      </c>
      <c r="AW283" s="15" t="s">
        <v>175</v>
      </c>
      <c r="AX283" s="15" t="s">
        <v>23</v>
      </c>
      <c r="AY283" s="275" t="s">
        <v>163</v>
      </c>
    </row>
    <row r="284" s="2" customFormat="1" ht="16.5" customHeight="1">
      <c r="A284" s="41"/>
      <c r="B284" s="42"/>
      <c r="C284" s="230" t="s">
        <v>514</v>
      </c>
      <c r="D284" s="230" t="s">
        <v>166</v>
      </c>
      <c r="E284" s="231" t="s">
        <v>1691</v>
      </c>
      <c r="F284" s="232" t="s">
        <v>1692</v>
      </c>
      <c r="G284" s="233" t="s">
        <v>179</v>
      </c>
      <c r="H284" s="234">
        <v>36</v>
      </c>
      <c r="I284" s="235"/>
      <c r="J284" s="236">
        <f>ROUND(I284*H284,2)</f>
        <v>0</v>
      </c>
      <c r="K284" s="232" t="s">
        <v>35</v>
      </c>
      <c r="L284" s="47"/>
      <c r="M284" s="237" t="s">
        <v>35</v>
      </c>
      <c r="N284" s="238" t="s">
        <v>51</v>
      </c>
      <c r="O284" s="87"/>
      <c r="P284" s="239">
        <f>O284*H284</f>
        <v>0</v>
      </c>
      <c r="Q284" s="239">
        <v>0</v>
      </c>
      <c r="R284" s="239">
        <f>Q284*H284</f>
        <v>0</v>
      </c>
      <c r="S284" s="239">
        <v>0</v>
      </c>
      <c r="T284" s="240">
        <f>S284*H284</f>
        <v>0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41" t="s">
        <v>171</v>
      </c>
      <c r="AT284" s="241" t="s">
        <v>166</v>
      </c>
      <c r="AU284" s="241" t="s">
        <v>88</v>
      </c>
      <c r="AY284" s="19" t="s">
        <v>163</v>
      </c>
      <c r="BE284" s="242">
        <f>IF(N284="základní",J284,0)</f>
        <v>0</v>
      </c>
      <c r="BF284" s="242">
        <f>IF(N284="snížená",J284,0)</f>
        <v>0</v>
      </c>
      <c r="BG284" s="242">
        <f>IF(N284="zákl. přenesená",J284,0)</f>
        <v>0</v>
      </c>
      <c r="BH284" s="242">
        <f>IF(N284="sníž. přenesená",J284,0)</f>
        <v>0</v>
      </c>
      <c r="BI284" s="242">
        <f>IF(N284="nulová",J284,0)</f>
        <v>0</v>
      </c>
      <c r="BJ284" s="19" t="s">
        <v>23</v>
      </c>
      <c r="BK284" s="242">
        <f>ROUND(I284*H284,2)</f>
        <v>0</v>
      </c>
      <c r="BL284" s="19" t="s">
        <v>171</v>
      </c>
      <c r="BM284" s="241" t="s">
        <v>823</v>
      </c>
    </row>
    <row r="285" s="14" customFormat="1">
      <c r="A285" s="14"/>
      <c r="B285" s="254"/>
      <c r="C285" s="255"/>
      <c r="D285" s="245" t="s">
        <v>173</v>
      </c>
      <c r="E285" s="256" t="s">
        <v>35</v>
      </c>
      <c r="F285" s="257" t="s">
        <v>403</v>
      </c>
      <c r="G285" s="255"/>
      <c r="H285" s="258">
        <v>36</v>
      </c>
      <c r="I285" s="259"/>
      <c r="J285" s="255"/>
      <c r="K285" s="255"/>
      <c r="L285" s="260"/>
      <c r="M285" s="261"/>
      <c r="N285" s="262"/>
      <c r="O285" s="262"/>
      <c r="P285" s="262"/>
      <c r="Q285" s="262"/>
      <c r="R285" s="262"/>
      <c r="S285" s="262"/>
      <c r="T285" s="263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4" t="s">
        <v>173</v>
      </c>
      <c r="AU285" s="264" t="s">
        <v>88</v>
      </c>
      <c r="AV285" s="14" t="s">
        <v>88</v>
      </c>
      <c r="AW285" s="14" t="s">
        <v>175</v>
      </c>
      <c r="AX285" s="14" t="s">
        <v>80</v>
      </c>
      <c r="AY285" s="264" t="s">
        <v>163</v>
      </c>
    </row>
    <row r="286" s="15" customFormat="1">
      <c r="A286" s="15"/>
      <c r="B286" s="265"/>
      <c r="C286" s="266"/>
      <c r="D286" s="245" t="s">
        <v>173</v>
      </c>
      <c r="E286" s="267" t="s">
        <v>35</v>
      </c>
      <c r="F286" s="268" t="s">
        <v>183</v>
      </c>
      <c r="G286" s="266"/>
      <c r="H286" s="269">
        <v>36</v>
      </c>
      <c r="I286" s="270"/>
      <c r="J286" s="266"/>
      <c r="K286" s="266"/>
      <c r="L286" s="271"/>
      <c r="M286" s="272"/>
      <c r="N286" s="273"/>
      <c r="O286" s="273"/>
      <c r="P286" s="273"/>
      <c r="Q286" s="273"/>
      <c r="R286" s="273"/>
      <c r="S286" s="273"/>
      <c r="T286" s="274"/>
      <c r="U286" s="15"/>
      <c r="V286" s="15"/>
      <c r="W286" s="15"/>
      <c r="X286" s="15"/>
      <c r="Y286" s="15"/>
      <c r="Z286" s="15"/>
      <c r="AA286" s="15"/>
      <c r="AB286" s="15"/>
      <c r="AC286" s="15"/>
      <c r="AD286" s="15"/>
      <c r="AE286" s="15"/>
      <c r="AT286" s="275" t="s">
        <v>173</v>
      </c>
      <c r="AU286" s="275" t="s">
        <v>88</v>
      </c>
      <c r="AV286" s="15" t="s">
        <v>171</v>
      </c>
      <c r="AW286" s="15" t="s">
        <v>175</v>
      </c>
      <c r="AX286" s="15" t="s">
        <v>23</v>
      </c>
      <c r="AY286" s="275" t="s">
        <v>163</v>
      </c>
    </row>
    <row r="287" s="2" customFormat="1" ht="24" customHeight="1">
      <c r="A287" s="41"/>
      <c r="B287" s="42"/>
      <c r="C287" s="276" t="s">
        <v>520</v>
      </c>
      <c r="D287" s="276" t="s">
        <v>195</v>
      </c>
      <c r="E287" s="277" t="s">
        <v>1693</v>
      </c>
      <c r="F287" s="278" t="s">
        <v>1694</v>
      </c>
      <c r="G287" s="279" t="s">
        <v>179</v>
      </c>
      <c r="H287" s="280">
        <v>28</v>
      </c>
      <c r="I287" s="281"/>
      <c r="J287" s="282">
        <f>ROUND(I287*H287,2)</f>
        <v>0</v>
      </c>
      <c r="K287" s="278" t="s">
        <v>35</v>
      </c>
      <c r="L287" s="283"/>
      <c r="M287" s="284" t="s">
        <v>35</v>
      </c>
      <c r="N287" s="285" t="s">
        <v>51</v>
      </c>
      <c r="O287" s="87"/>
      <c r="P287" s="239">
        <f>O287*H287</f>
        <v>0</v>
      </c>
      <c r="Q287" s="239">
        <v>0</v>
      </c>
      <c r="R287" s="239">
        <f>Q287*H287</f>
        <v>0</v>
      </c>
      <c r="S287" s="239">
        <v>0</v>
      </c>
      <c r="T287" s="240">
        <f>S287*H287</f>
        <v>0</v>
      </c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R287" s="241" t="s">
        <v>198</v>
      </c>
      <c r="AT287" s="241" t="s">
        <v>195</v>
      </c>
      <c r="AU287" s="241" t="s">
        <v>88</v>
      </c>
      <c r="AY287" s="19" t="s">
        <v>163</v>
      </c>
      <c r="BE287" s="242">
        <f>IF(N287="základní",J287,0)</f>
        <v>0</v>
      </c>
      <c r="BF287" s="242">
        <f>IF(N287="snížená",J287,0)</f>
        <v>0</v>
      </c>
      <c r="BG287" s="242">
        <f>IF(N287="zákl. přenesená",J287,0)</f>
        <v>0</v>
      </c>
      <c r="BH287" s="242">
        <f>IF(N287="sníž. přenesená",J287,0)</f>
        <v>0</v>
      </c>
      <c r="BI287" s="242">
        <f>IF(N287="nulová",J287,0)</f>
        <v>0</v>
      </c>
      <c r="BJ287" s="19" t="s">
        <v>23</v>
      </c>
      <c r="BK287" s="242">
        <f>ROUND(I287*H287,2)</f>
        <v>0</v>
      </c>
      <c r="BL287" s="19" t="s">
        <v>171</v>
      </c>
      <c r="BM287" s="241" t="s">
        <v>833</v>
      </c>
    </row>
    <row r="288" s="14" customFormat="1">
      <c r="A288" s="14"/>
      <c r="B288" s="254"/>
      <c r="C288" s="255"/>
      <c r="D288" s="245" t="s">
        <v>173</v>
      </c>
      <c r="E288" s="256" t="s">
        <v>35</v>
      </c>
      <c r="F288" s="257" t="s">
        <v>343</v>
      </c>
      <c r="G288" s="255"/>
      <c r="H288" s="258">
        <v>28</v>
      </c>
      <c r="I288" s="259"/>
      <c r="J288" s="255"/>
      <c r="K288" s="255"/>
      <c r="L288" s="260"/>
      <c r="M288" s="261"/>
      <c r="N288" s="262"/>
      <c r="O288" s="262"/>
      <c r="P288" s="262"/>
      <c r="Q288" s="262"/>
      <c r="R288" s="262"/>
      <c r="S288" s="262"/>
      <c r="T288" s="263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4" t="s">
        <v>173</v>
      </c>
      <c r="AU288" s="264" t="s">
        <v>88</v>
      </c>
      <c r="AV288" s="14" t="s">
        <v>88</v>
      </c>
      <c r="AW288" s="14" t="s">
        <v>175</v>
      </c>
      <c r="AX288" s="14" t="s">
        <v>80</v>
      </c>
      <c r="AY288" s="264" t="s">
        <v>163</v>
      </c>
    </row>
    <row r="289" s="15" customFormat="1">
      <c r="A289" s="15"/>
      <c r="B289" s="265"/>
      <c r="C289" s="266"/>
      <c r="D289" s="245" t="s">
        <v>173</v>
      </c>
      <c r="E289" s="267" t="s">
        <v>35</v>
      </c>
      <c r="F289" s="268" t="s">
        <v>183</v>
      </c>
      <c r="G289" s="266"/>
      <c r="H289" s="269">
        <v>28</v>
      </c>
      <c r="I289" s="270"/>
      <c r="J289" s="266"/>
      <c r="K289" s="266"/>
      <c r="L289" s="271"/>
      <c r="M289" s="272"/>
      <c r="N289" s="273"/>
      <c r="O289" s="273"/>
      <c r="P289" s="273"/>
      <c r="Q289" s="273"/>
      <c r="R289" s="273"/>
      <c r="S289" s="273"/>
      <c r="T289" s="274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5" t="s">
        <v>173</v>
      </c>
      <c r="AU289" s="275" t="s">
        <v>88</v>
      </c>
      <c r="AV289" s="15" t="s">
        <v>171</v>
      </c>
      <c r="AW289" s="15" t="s">
        <v>175</v>
      </c>
      <c r="AX289" s="15" t="s">
        <v>23</v>
      </c>
      <c r="AY289" s="275" t="s">
        <v>163</v>
      </c>
    </row>
    <row r="290" s="2" customFormat="1" ht="24" customHeight="1">
      <c r="A290" s="41"/>
      <c r="B290" s="42"/>
      <c r="C290" s="276" t="s">
        <v>524</v>
      </c>
      <c r="D290" s="276" t="s">
        <v>195</v>
      </c>
      <c r="E290" s="277" t="s">
        <v>1695</v>
      </c>
      <c r="F290" s="278" t="s">
        <v>1696</v>
      </c>
      <c r="G290" s="279" t="s">
        <v>179</v>
      </c>
      <c r="H290" s="280">
        <v>8</v>
      </c>
      <c r="I290" s="281"/>
      <c r="J290" s="282">
        <f>ROUND(I290*H290,2)</f>
        <v>0</v>
      </c>
      <c r="K290" s="278" t="s">
        <v>35</v>
      </c>
      <c r="L290" s="283"/>
      <c r="M290" s="284" t="s">
        <v>35</v>
      </c>
      <c r="N290" s="285" t="s">
        <v>51</v>
      </c>
      <c r="O290" s="87"/>
      <c r="P290" s="239">
        <f>O290*H290</f>
        <v>0</v>
      </c>
      <c r="Q290" s="239">
        <v>0</v>
      </c>
      <c r="R290" s="239">
        <f>Q290*H290</f>
        <v>0</v>
      </c>
      <c r="S290" s="239">
        <v>0</v>
      </c>
      <c r="T290" s="240">
        <f>S290*H290</f>
        <v>0</v>
      </c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R290" s="241" t="s">
        <v>198</v>
      </c>
      <c r="AT290" s="241" t="s">
        <v>195</v>
      </c>
      <c r="AU290" s="241" t="s">
        <v>88</v>
      </c>
      <c r="AY290" s="19" t="s">
        <v>163</v>
      </c>
      <c r="BE290" s="242">
        <f>IF(N290="základní",J290,0)</f>
        <v>0</v>
      </c>
      <c r="BF290" s="242">
        <f>IF(N290="snížená",J290,0)</f>
        <v>0</v>
      </c>
      <c r="BG290" s="242">
        <f>IF(N290="zákl. přenesená",J290,0)</f>
        <v>0</v>
      </c>
      <c r="BH290" s="242">
        <f>IF(N290="sníž. přenesená",J290,0)</f>
        <v>0</v>
      </c>
      <c r="BI290" s="242">
        <f>IF(N290="nulová",J290,0)</f>
        <v>0</v>
      </c>
      <c r="BJ290" s="19" t="s">
        <v>23</v>
      </c>
      <c r="BK290" s="242">
        <f>ROUND(I290*H290,2)</f>
        <v>0</v>
      </c>
      <c r="BL290" s="19" t="s">
        <v>171</v>
      </c>
      <c r="BM290" s="241" t="s">
        <v>841</v>
      </c>
    </row>
    <row r="291" s="14" customFormat="1">
      <c r="A291" s="14"/>
      <c r="B291" s="254"/>
      <c r="C291" s="255"/>
      <c r="D291" s="245" t="s">
        <v>173</v>
      </c>
      <c r="E291" s="256" t="s">
        <v>35</v>
      </c>
      <c r="F291" s="257" t="s">
        <v>198</v>
      </c>
      <c r="G291" s="255"/>
      <c r="H291" s="258">
        <v>8</v>
      </c>
      <c r="I291" s="259"/>
      <c r="J291" s="255"/>
      <c r="K291" s="255"/>
      <c r="L291" s="260"/>
      <c r="M291" s="261"/>
      <c r="N291" s="262"/>
      <c r="O291" s="262"/>
      <c r="P291" s="262"/>
      <c r="Q291" s="262"/>
      <c r="R291" s="262"/>
      <c r="S291" s="262"/>
      <c r="T291" s="263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4" t="s">
        <v>173</v>
      </c>
      <c r="AU291" s="264" t="s">
        <v>88</v>
      </c>
      <c r="AV291" s="14" t="s">
        <v>88</v>
      </c>
      <c r="AW291" s="14" t="s">
        <v>175</v>
      </c>
      <c r="AX291" s="14" t="s">
        <v>80</v>
      </c>
      <c r="AY291" s="264" t="s">
        <v>163</v>
      </c>
    </row>
    <row r="292" s="15" customFormat="1">
      <c r="A292" s="15"/>
      <c r="B292" s="265"/>
      <c r="C292" s="266"/>
      <c r="D292" s="245" t="s">
        <v>173</v>
      </c>
      <c r="E292" s="267" t="s">
        <v>35</v>
      </c>
      <c r="F292" s="268" t="s">
        <v>183</v>
      </c>
      <c r="G292" s="266"/>
      <c r="H292" s="269">
        <v>8</v>
      </c>
      <c r="I292" s="270"/>
      <c r="J292" s="266"/>
      <c r="K292" s="266"/>
      <c r="L292" s="271"/>
      <c r="M292" s="272"/>
      <c r="N292" s="273"/>
      <c r="O292" s="273"/>
      <c r="P292" s="273"/>
      <c r="Q292" s="273"/>
      <c r="R292" s="273"/>
      <c r="S292" s="273"/>
      <c r="T292" s="274"/>
      <c r="U292" s="15"/>
      <c r="V292" s="15"/>
      <c r="W292" s="15"/>
      <c r="X292" s="15"/>
      <c r="Y292" s="15"/>
      <c r="Z292" s="15"/>
      <c r="AA292" s="15"/>
      <c r="AB292" s="15"/>
      <c r="AC292" s="15"/>
      <c r="AD292" s="15"/>
      <c r="AE292" s="15"/>
      <c r="AT292" s="275" t="s">
        <v>173</v>
      </c>
      <c r="AU292" s="275" t="s">
        <v>88</v>
      </c>
      <c r="AV292" s="15" t="s">
        <v>171</v>
      </c>
      <c r="AW292" s="15" t="s">
        <v>175</v>
      </c>
      <c r="AX292" s="15" t="s">
        <v>23</v>
      </c>
      <c r="AY292" s="275" t="s">
        <v>163</v>
      </c>
    </row>
    <row r="293" s="2" customFormat="1" ht="16.5" customHeight="1">
      <c r="A293" s="41"/>
      <c r="B293" s="42"/>
      <c r="C293" s="230" t="s">
        <v>531</v>
      </c>
      <c r="D293" s="230" t="s">
        <v>166</v>
      </c>
      <c r="E293" s="231" t="s">
        <v>1697</v>
      </c>
      <c r="F293" s="232" t="s">
        <v>1698</v>
      </c>
      <c r="G293" s="233" t="s">
        <v>179</v>
      </c>
      <c r="H293" s="234">
        <v>63</v>
      </c>
      <c r="I293" s="235"/>
      <c r="J293" s="236">
        <f>ROUND(I293*H293,2)</f>
        <v>0</v>
      </c>
      <c r="K293" s="232" t="s">
        <v>35</v>
      </c>
      <c r="L293" s="47"/>
      <c r="M293" s="237" t="s">
        <v>35</v>
      </c>
      <c r="N293" s="238" t="s">
        <v>51</v>
      </c>
      <c r="O293" s="87"/>
      <c r="P293" s="239">
        <f>O293*H293</f>
        <v>0</v>
      </c>
      <c r="Q293" s="239">
        <v>0</v>
      </c>
      <c r="R293" s="239">
        <f>Q293*H293</f>
        <v>0</v>
      </c>
      <c r="S293" s="239">
        <v>0</v>
      </c>
      <c r="T293" s="240">
        <f>S293*H293</f>
        <v>0</v>
      </c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R293" s="241" t="s">
        <v>171</v>
      </c>
      <c r="AT293" s="241" t="s">
        <v>166</v>
      </c>
      <c r="AU293" s="241" t="s">
        <v>88</v>
      </c>
      <c r="AY293" s="19" t="s">
        <v>163</v>
      </c>
      <c r="BE293" s="242">
        <f>IF(N293="základní",J293,0)</f>
        <v>0</v>
      </c>
      <c r="BF293" s="242">
        <f>IF(N293="snížená",J293,0)</f>
        <v>0</v>
      </c>
      <c r="BG293" s="242">
        <f>IF(N293="zákl. přenesená",J293,0)</f>
        <v>0</v>
      </c>
      <c r="BH293" s="242">
        <f>IF(N293="sníž. přenesená",J293,0)</f>
        <v>0</v>
      </c>
      <c r="BI293" s="242">
        <f>IF(N293="nulová",J293,0)</f>
        <v>0</v>
      </c>
      <c r="BJ293" s="19" t="s">
        <v>23</v>
      </c>
      <c r="BK293" s="242">
        <f>ROUND(I293*H293,2)</f>
        <v>0</v>
      </c>
      <c r="BL293" s="19" t="s">
        <v>171</v>
      </c>
      <c r="BM293" s="241" t="s">
        <v>852</v>
      </c>
    </row>
    <row r="294" s="14" customFormat="1">
      <c r="A294" s="14"/>
      <c r="B294" s="254"/>
      <c r="C294" s="255"/>
      <c r="D294" s="245" t="s">
        <v>173</v>
      </c>
      <c r="E294" s="256" t="s">
        <v>35</v>
      </c>
      <c r="F294" s="257" t="s">
        <v>222</v>
      </c>
      <c r="G294" s="255"/>
      <c r="H294" s="258">
        <v>63</v>
      </c>
      <c r="I294" s="259"/>
      <c r="J294" s="255"/>
      <c r="K294" s="255"/>
      <c r="L294" s="260"/>
      <c r="M294" s="261"/>
      <c r="N294" s="262"/>
      <c r="O294" s="262"/>
      <c r="P294" s="262"/>
      <c r="Q294" s="262"/>
      <c r="R294" s="262"/>
      <c r="S294" s="262"/>
      <c r="T294" s="263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4" t="s">
        <v>173</v>
      </c>
      <c r="AU294" s="264" t="s">
        <v>88</v>
      </c>
      <c r="AV294" s="14" t="s">
        <v>88</v>
      </c>
      <c r="AW294" s="14" t="s">
        <v>175</v>
      </c>
      <c r="AX294" s="14" t="s">
        <v>80</v>
      </c>
      <c r="AY294" s="264" t="s">
        <v>163</v>
      </c>
    </row>
    <row r="295" s="15" customFormat="1">
      <c r="A295" s="15"/>
      <c r="B295" s="265"/>
      <c r="C295" s="266"/>
      <c r="D295" s="245" t="s">
        <v>173</v>
      </c>
      <c r="E295" s="267" t="s">
        <v>35</v>
      </c>
      <c r="F295" s="268" t="s">
        <v>183</v>
      </c>
      <c r="G295" s="266"/>
      <c r="H295" s="269">
        <v>63</v>
      </c>
      <c r="I295" s="270"/>
      <c r="J295" s="266"/>
      <c r="K295" s="266"/>
      <c r="L295" s="271"/>
      <c r="M295" s="272"/>
      <c r="N295" s="273"/>
      <c r="O295" s="273"/>
      <c r="P295" s="273"/>
      <c r="Q295" s="273"/>
      <c r="R295" s="273"/>
      <c r="S295" s="273"/>
      <c r="T295" s="274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5" t="s">
        <v>173</v>
      </c>
      <c r="AU295" s="275" t="s">
        <v>88</v>
      </c>
      <c r="AV295" s="15" t="s">
        <v>171</v>
      </c>
      <c r="AW295" s="15" t="s">
        <v>175</v>
      </c>
      <c r="AX295" s="15" t="s">
        <v>23</v>
      </c>
      <c r="AY295" s="275" t="s">
        <v>163</v>
      </c>
    </row>
    <row r="296" s="2" customFormat="1" ht="16.5" customHeight="1">
      <c r="A296" s="41"/>
      <c r="B296" s="42"/>
      <c r="C296" s="276" t="s">
        <v>537</v>
      </c>
      <c r="D296" s="276" t="s">
        <v>195</v>
      </c>
      <c r="E296" s="277" t="s">
        <v>1699</v>
      </c>
      <c r="F296" s="278" t="s">
        <v>1700</v>
      </c>
      <c r="G296" s="279" t="s">
        <v>179</v>
      </c>
      <c r="H296" s="280">
        <v>63</v>
      </c>
      <c r="I296" s="281"/>
      <c r="J296" s="282">
        <f>ROUND(I296*H296,2)</f>
        <v>0</v>
      </c>
      <c r="K296" s="278" t="s">
        <v>35</v>
      </c>
      <c r="L296" s="283"/>
      <c r="M296" s="284" t="s">
        <v>35</v>
      </c>
      <c r="N296" s="285" t="s">
        <v>51</v>
      </c>
      <c r="O296" s="87"/>
      <c r="P296" s="239">
        <f>O296*H296</f>
        <v>0</v>
      </c>
      <c r="Q296" s="239">
        <v>0</v>
      </c>
      <c r="R296" s="239">
        <f>Q296*H296</f>
        <v>0</v>
      </c>
      <c r="S296" s="239">
        <v>0</v>
      </c>
      <c r="T296" s="240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41" t="s">
        <v>198</v>
      </c>
      <c r="AT296" s="241" t="s">
        <v>195</v>
      </c>
      <c r="AU296" s="241" t="s">
        <v>88</v>
      </c>
      <c r="AY296" s="19" t="s">
        <v>163</v>
      </c>
      <c r="BE296" s="242">
        <f>IF(N296="základní",J296,0)</f>
        <v>0</v>
      </c>
      <c r="BF296" s="242">
        <f>IF(N296="snížená",J296,0)</f>
        <v>0</v>
      </c>
      <c r="BG296" s="242">
        <f>IF(N296="zákl. přenesená",J296,0)</f>
        <v>0</v>
      </c>
      <c r="BH296" s="242">
        <f>IF(N296="sníž. přenesená",J296,0)</f>
        <v>0</v>
      </c>
      <c r="BI296" s="242">
        <f>IF(N296="nulová",J296,0)</f>
        <v>0</v>
      </c>
      <c r="BJ296" s="19" t="s">
        <v>23</v>
      </c>
      <c r="BK296" s="242">
        <f>ROUND(I296*H296,2)</f>
        <v>0</v>
      </c>
      <c r="BL296" s="19" t="s">
        <v>171</v>
      </c>
      <c r="BM296" s="241" t="s">
        <v>860</v>
      </c>
    </row>
    <row r="297" s="14" customFormat="1">
      <c r="A297" s="14"/>
      <c r="B297" s="254"/>
      <c r="C297" s="255"/>
      <c r="D297" s="245" t="s">
        <v>173</v>
      </c>
      <c r="E297" s="256" t="s">
        <v>35</v>
      </c>
      <c r="F297" s="257" t="s">
        <v>222</v>
      </c>
      <c r="G297" s="255"/>
      <c r="H297" s="258">
        <v>63</v>
      </c>
      <c r="I297" s="259"/>
      <c r="J297" s="255"/>
      <c r="K297" s="255"/>
      <c r="L297" s="260"/>
      <c r="M297" s="261"/>
      <c r="N297" s="262"/>
      <c r="O297" s="262"/>
      <c r="P297" s="262"/>
      <c r="Q297" s="262"/>
      <c r="R297" s="262"/>
      <c r="S297" s="262"/>
      <c r="T297" s="263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4" t="s">
        <v>173</v>
      </c>
      <c r="AU297" s="264" t="s">
        <v>88</v>
      </c>
      <c r="AV297" s="14" t="s">
        <v>88</v>
      </c>
      <c r="AW297" s="14" t="s">
        <v>175</v>
      </c>
      <c r="AX297" s="14" t="s">
        <v>80</v>
      </c>
      <c r="AY297" s="264" t="s">
        <v>163</v>
      </c>
    </row>
    <row r="298" s="15" customFormat="1">
      <c r="A298" s="15"/>
      <c r="B298" s="265"/>
      <c r="C298" s="266"/>
      <c r="D298" s="245" t="s">
        <v>173</v>
      </c>
      <c r="E298" s="267" t="s">
        <v>35</v>
      </c>
      <c r="F298" s="268" t="s">
        <v>183</v>
      </c>
      <c r="G298" s="266"/>
      <c r="H298" s="269">
        <v>63</v>
      </c>
      <c r="I298" s="270"/>
      <c r="J298" s="266"/>
      <c r="K298" s="266"/>
      <c r="L298" s="271"/>
      <c r="M298" s="272"/>
      <c r="N298" s="273"/>
      <c r="O298" s="273"/>
      <c r="P298" s="273"/>
      <c r="Q298" s="273"/>
      <c r="R298" s="273"/>
      <c r="S298" s="273"/>
      <c r="T298" s="274"/>
      <c r="U298" s="15"/>
      <c r="V298" s="15"/>
      <c r="W298" s="15"/>
      <c r="X298" s="15"/>
      <c r="Y298" s="15"/>
      <c r="Z298" s="15"/>
      <c r="AA298" s="15"/>
      <c r="AB298" s="15"/>
      <c r="AC298" s="15"/>
      <c r="AD298" s="15"/>
      <c r="AE298" s="15"/>
      <c r="AT298" s="275" t="s">
        <v>173</v>
      </c>
      <c r="AU298" s="275" t="s">
        <v>88</v>
      </c>
      <c r="AV298" s="15" t="s">
        <v>171</v>
      </c>
      <c r="AW298" s="15" t="s">
        <v>175</v>
      </c>
      <c r="AX298" s="15" t="s">
        <v>23</v>
      </c>
      <c r="AY298" s="275" t="s">
        <v>163</v>
      </c>
    </row>
    <row r="299" s="2" customFormat="1" ht="36" customHeight="1">
      <c r="A299" s="41"/>
      <c r="B299" s="42"/>
      <c r="C299" s="230" t="s">
        <v>543</v>
      </c>
      <c r="D299" s="230" t="s">
        <v>166</v>
      </c>
      <c r="E299" s="231" t="s">
        <v>1701</v>
      </c>
      <c r="F299" s="232" t="s">
        <v>1702</v>
      </c>
      <c r="G299" s="233" t="s">
        <v>179</v>
      </c>
      <c r="H299" s="234">
        <v>1</v>
      </c>
      <c r="I299" s="235"/>
      <c r="J299" s="236">
        <f>ROUND(I299*H299,2)</f>
        <v>0</v>
      </c>
      <c r="K299" s="232" t="s">
        <v>170</v>
      </c>
      <c r="L299" s="47"/>
      <c r="M299" s="237" t="s">
        <v>35</v>
      </c>
      <c r="N299" s="238" t="s">
        <v>51</v>
      </c>
      <c r="O299" s="87"/>
      <c r="P299" s="239">
        <f>O299*H299</f>
        <v>0</v>
      </c>
      <c r="Q299" s="239">
        <v>0</v>
      </c>
      <c r="R299" s="239">
        <f>Q299*H299</f>
        <v>0</v>
      </c>
      <c r="S299" s="239">
        <v>0</v>
      </c>
      <c r="T299" s="240">
        <f>S299*H299</f>
        <v>0</v>
      </c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R299" s="241" t="s">
        <v>171</v>
      </c>
      <c r="AT299" s="241" t="s">
        <v>166</v>
      </c>
      <c r="AU299" s="241" t="s">
        <v>88</v>
      </c>
      <c r="AY299" s="19" t="s">
        <v>163</v>
      </c>
      <c r="BE299" s="242">
        <f>IF(N299="základní",J299,0)</f>
        <v>0</v>
      </c>
      <c r="BF299" s="242">
        <f>IF(N299="snížená",J299,0)</f>
        <v>0</v>
      </c>
      <c r="BG299" s="242">
        <f>IF(N299="zákl. přenesená",J299,0)</f>
        <v>0</v>
      </c>
      <c r="BH299" s="242">
        <f>IF(N299="sníž. přenesená",J299,0)</f>
        <v>0</v>
      </c>
      <c r="BI299" s="242">
        <f>IF(N299="nulová",J299,0)</f>
        <v>0</v>
      </c>
      <c r="BJ299" s="19" t="s">
        <v>23</v>
      </c>
      <c r="BK299" s="242">
        <f>ROUND(I299*H299,2)</f>
        <v>0</v>
      </c>
      <c r="BL299" s="19" t="s">
        <v>171</v>
      </c>
      <c r="BM299" s="241" t="s">
        <v>873</v>
      </c>
    </row>
    <row r="300" s="14" customFormat="1">
      <c r="A300" s="14"/>
      <c r="B300" s="254"/>
      <c r="C300" s="255"/>
      <c r="D300" s="245" t="s">
        <v>173</v>
      </c>
      <c r="E300" s="256" t="s">
        <v>35</v>
      </c>
      <c r="F300" s="257" t="s">
        <v>23</v>
      </c>
      <c r="G300" s="255"/>
      <c r="H300" s="258">
        <v>1</v>
      </c>
      <c r="I300" s="259"/>
      <c r="J300" s="255"/>
      <c r="K300" s="255"/>
      <c r="L300" s="260"/>
      <c r="M300" s="261"/>
      <c r="N300" s="262"/>
      <c r="O300" s="262"/>
      <c r="P300" s="262"/>
      <c r="Q300" s="262"/>
      <c r="R300" s="262"/>
      <c r="S300" s="262"/>
      <c r="T300" s="263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64" t="s">
        <v>173</v>
      </c>
      <c r="AU300" s="264" t="s">
        <v>88</v>
      </c>
      <c r="AV300" s="14" t="s">
        <v>88</v>
      </c>
      <c r="AW300" s="14" t="s">
        <v>175</v>
      </c>
      <c r="AX300" s="14" t="s">
        <v>80</v>
      </c>
      <c r="AY300" s="264" t="s">
        <v>163</v>
      </c>
    </row>
    <row r="301" s="15" customFormat="1">
      <c r="A301" s="15"/>
      <c r="B301" s="265"/>
      <c r="C301" s="266"/>
      <c r="D301" s="245" t="s">
        <v>173</v>
      </c>
      <c r="E301" s="267" t="s">
        <v>35</v>
      </c>
      <c r="F301" s="268" t="s">
        <v>183</v>
      </c>
      <c r="G301" s="266"/>
      <c r="H301" s="269">
        <v>1</v>
      </c>
      <c r="I301" s="270"/>
      <c r="J301" s="266"/>
      <c r="K301" s="266"/>
      <c r="L301" s="271"/>
      <c r="M301" s="272"/>
      <c r="N301" s="273"/>
      <c r="O301" s="273"/>
      <c r="P301" s="273"/>
      <c r="Q301" s="273"/>
      <c r="R301" s="273"/>
      <c r="S301" s="273"/>
      <c r="T301" s="274"/>
      <c r="U301" s="15"/>
      <c r="V301" s="15"/>
      <c r="W301" s="15"/>
      <c r="X301" s="15"/>
      <c r="Y301" s="15"/>
      <c r="Z301" s="15"/>
      <c r="AA301" s="15"/>
      <c r="AB301" s="15"/>
      <c r="AC301" s="15"/>
      <c r="AD301" s="15"/>
      <c r="AE301" s="15"/>
      <c r="AT301" s="275" t="s">
        <v>173</v>
      </c>
      <c r="AU301" s="275" t="s">
        <v>88</v>
      </c>
      <c r="AV301" s="15" t="s">
        <v>171</v>
      </c>
      <c r="AW301" s="15" t="s">
        <v>175</v>
      </c>
      <c r="AX301" s="15" t="s">
        <v>23</v>
      </c>
      <c r="AY301" s="275" t="s">
        <v>163</v>
      </c>
    </row>
    <row r="302" s="2" customFormat="1" ht="24" customHeight="1">
      <c r="A302" s="41"/>
      <c r="B302" s="42"/>
      <c r="C302" s="276" t="s">
        <v>549</v>
      </c>
      <c r="D302" s="276" t="s">
        <v>195</v>
      </c>
      <c r="E302" s="277" t="s">
        <v>1703</v>
      </c>
      <c r="F302" s="278" t="s">
        <v>1704</v>
      </c>
      <c r="G302" s="279" t="s">
        <v>179</v>
      </c>
      <c r="H302" s="280">
        <v>1</v>
      </c>
      <c r="I302" s="281"/>
      <c r="J302" s="282">
        <f>ROUND(I302*H302,2)</f>
        <v>0</v>
      </c>
      <c r="K302" s="278" t="s">
        <v>170</v>
      </c>
      <c r="L302" s="283"/>
      <c r="M302" s="284" t="s">
        <v>35</v>
      </c>
      <c r="N302" s="285" t="s">
        <v>51</v>
      </c>
      <c r="O302" s="87"/>
      <c r="P302" s="239">
        <f>O302*H302</f>
        <v>0</v>
      </c>
      <c r="Q302" s="239">
        <v>0</v>
      </c>
      <c r="R302" s="239">
        <f>Q302*H302</f>
        <v>0</v>
      </c>
      <c r="S302" s="239">
        <v>0</v>
      </c>
      <c r="T302" s="240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41" t="s">
        <v>198</v>
      </c>
      <c r="AT302" s="241" t="s">
        <v>195</v>
      </c>
      <c r="AU302" s="241" t="s">
        <v>88</v>
      </c>
      <c r="AY302" s="19" t="s">
        <v>163</v>
      </c>
      <c r="BE302" s="242">
        <f>IF(N302="základní",J302,0)</f>
        <v>0</v>
      </c>
      <c r="BF302" s="242">
        <f>IF(N302="snížená",J302,0)</f>
        <v>0</v>
      </c>
      <c r="BG302" s="242">
        <f>IF(N302="zákl. přenesená",J302,0)</f>
        <v>0</v>
      </c>
      <c r="BH302" s="242">
        <f>IF(N302="sníž. přenesená",J302,0)</f>
        <v>0</v>
      </c>
      <c r="BI302" s="242">
        <f>IF(N302="nulová",J302,0)</f>
        <v>0</v>
      </c>
      <c r="BJ302" s="19" t="s">
        <v>23</v>
      </c>
      <c r="BK302" s="242">
        <f>ROUND(I302*H302,2)</f>
        <v>0</v>
      </c>
      <c r="BL302" s="19" t="s">
        <v>171</v>
      </c>
      <c r="BM302" s="241" t="s">
        <v>883</v>
      </c>
    </row>
    <row r="303" s="14" customFormat="1">
      <c r="A303" s="14"/>
      <c r="B303" s="254"/>
      <c r="C303" s="255"/>
      <c r="D303" s="245" t="s">
        <v>173</v>
      </c>
      <c r="E303" s="256" t="s">
        <v>35</v>
      </c>
      <c r="F303" s="257" t="s">
        <v>23</v>
      </c>
      <c r="G303" s="255"/>
      <c r="H303" s="258">
        <v>1</v>
      </c>
      <c r="I303" s="259"/>
      <c r="J303" s="255"/>
      <c r="K303" s="255"/>
      <c r="L303" s="260"/>
      <c r="M303" s="261"/>
      <c r="N303" s="262"/>
      <c r="O303" s="262"/>
      <c r="P303" s="262"/>
      <c r="Q303" s="262"/>
      <c r="R303" s="262"/>
      <c r="S303" s="262"/>
      <c r="T303" s="263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4" t="s">
        <v>173</v>
      </c>
      <c r="AU303" s="264" t="s">
        <v>88</v>
      </c>
      <c r="AV303" s="14" t="s">
        <v>88</v>
      </c>
      <c r="AW303" s="14" t="s">
        <v>175</v>
      </c>
      <c r="AX303" s="14" t="s">
        <v>80</v>
      </c>
      <c r="AY303" s="264" t="s">
        <v>163</v>
      </c>
    </row>
    <row r="304" s="15" customFormat="1">
      <c r="A304" s="15"/>
      <c r="B304" s="265"/>
      <c r="C304" s="266"/>
      <c r="D304" s="245" t="s">
        <v>173</v>
      </c>
      <c r="E304" s="267" t="s">
        <v>35</v>
      </c>
      <c r="F304" s="268" t="s">
        <v>183</v>
      </c>
      <c r="G304" s="266"/>
      <c r="H304" s="269">
        <v>1</v>
      </c>
      <c r="I304" s="270"/>
      <c r="J304" s="266"/>
      <c r="K304" s="266"/>
      <c r="L304" s="271"/>
      <c r="M304" s="272"/>
      <c r="N304" s="273"/>
      <c r="O304" s="273"/>
      <c r="P304" s="273"/>
      <c r="Q304" s="273"/>
      <c r="R304" s="273"/>
      <c r="S304" s="273"/>
      <c r="T304" s="274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5" t="s">
        <v>173</v>
      </c>
      <c r="AU304" s="275" t="s">
        <v>88</v>
      </c>
      <c r="AV304" s="15" t="s">
        <v>171</v>
      </c>
      <c r="AW304" s="15" t="s">
        <v>175</v>
      </c>
      <c r="AX304" s="15" t="s">
        <v>23</v>
      </c>
      <c r="AY304" s="275" t="s">
        <v>163</v>
      </c>
    </row>
    <row r="305" s="2" customFormat="1" ht="16.5" customHeight="1">
      <c r="A305" s="41"/>
      <c r="B305" s="42"/>
      <c r="C305" s="230" t="s">
        <v>222</v>
      </c>
      <c r="D305" s="230" t="s">
        <v>166</v>
      </c>
      <c r="E305" s="231" t="s">
        <v>1705</v>
      </c>
      <c r="F305" s="232" t="s">
        <v>1706</v>
      </c>
      <c r="G305" s="233" t="s">
        <v>179</v>
      </c>
      <c r="H305" s="234">
        <v>1</v>
      </c>
      <c r="I305" s="235"/>
      <c r="J305" s="236">
        <f>ROUND(I305*H305,2)</f>
        <v>0</v>
      </c>
      <c r="K305" s="232" t="s">
        <v>35</v>
      </c>
      <c r="L305" s="47"/>
      <c r="M305" s="237" t="s">
        <v>35</v>
      </c>
      <c r="N305" s="238" t="s">
        <v>51</v>
      </c>
      <c r="O305" s="87"/>
      <c r="P305" s="239">
        <f>O305*H305</f>
        <v>0</v>
      </c>
      <c r="Q305" s="239">
        <v>0</v>
      </c>
      <c r="R305" s="239">
        <f>Q305*H305</f>
        <v>0</v>
      </c>
      <c r="S305" s="239">
        <v>0</v>
      </c>
      <c r="T305" s="240">
        <f>S305*H305</f>
        <v>0</v>
      </c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R305" s="241" t="s">
        <v>171</v>
      </c>
      <c r="AT305" s="241" t="s">
        <v>166</v>
      </c>
      <c r="AU305" s="241" t="s">
        <v>88</v>
      </c>
      <c r="AY305" s="19" t="s">
        <v>163</v>
      </c>
      <c r="BE305" s="242">
        <f>IF(N305="základní",J305,0)</f>
        <v>0</v>
      </c>
      <c r="BF305" s="242">
        <f>IF(N305="snížená",J305,0)</f>
        <v>0</v>
      </c>
      <c r="BG305" s="242">
        <f>IF(N305="zákl. přenesená",J305,0)</f>
        <v>0</v>
      </c>
      <c r="BH305" s="242">
        <f>IF(N305="sníž. přenesená",J305,0)</f>
        <v>0</v>
      </c>
      <c r="BI305" s="242">
        <f>IF(N305="nulová",J305,0)</f>
        <v>0</v>
      </c>
      <c r="BJ305" s="19" t="s">
        <v>23</v>
      </c>
      <c r="BK305" s="242">
        <f>ROUND(I305*H305,2)</f>
        <v>0</v>
      </c>
      <c r="BL305" s="19" t="s">
        <v>171</v>
      </c>
      <c r="BM305" s="241" t="s">
        <v>893</v>
      </c>
    </row>
    <row r="306" s="14" customFormat="1">
      <c r="A306" s="14"/>
      <c r="B306" s="254"/>
      <c r="C306" s="255"/>
      <c r="D306" s="245" t="s">
        <v>173</v>
      </c>
      <c r="E306" s="256" t="s">
        <v>35</v>
      </c>
      <c r="F306" s="257" t="s">
        <v>23</v>
      </c>
      <c r="G306" s="255"/>
      <c r="H306" s="258">
        <v>1</v>
      </c>
      <c r="I306" s="259"/>
      <c r="J306" s="255"/>
      <c r="K306" s="255"/>
      <c r="L306" s="260"/>
      <c r="M306" s="261"/>
      <c r="N306" s="262"/>
      <c r="O306" s="262"/>
      <c r="P306" s="262"/>
      <c r="Q306" s="262"/>
      <c r="R306" s="262"/>
      <c r="S306" s="262"/>
      <c r="T306" s="263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4" t="s">
        <v>173</v>
      </c>
      <c r="AU306" s="264" t="s">
        <v>88</v>
      </c>
      <c r="AV306" s="14" t="s">
        <v>88</v>
      </c>
      <c r="AW306" s="14" t="s">
        <v>175</v>
      </c>
      <c r="AX306" s="14" t="s">
        <v>80</v>
      </c>
      <c r="AY306" s="264" t="s">
        <v>163</v>
      </c>
    </row>
    <row r="307" s="15" customFormat="1">
      <c r="A307" s="15"/>
      <c r="B307" s="265"/>
      <c r="C307" s="266"/>
      <c r="D307" s="245" t="s">
        <v>173</v>
      </c>
      <c r="E307" s="267" t="s">
        <v>35</v>
      </c>
      <c r="F307" s="268" t="s">
        <v>183</v>
      </c>
      <c r="G307" s="266"/>
      <c r="H307" s="269">
        <v>1</v>
      </c>
      <c r="I307" s="270"/>
      <c r="J307" s="266"/>
      <c r="K307" s="266"/>
      <c r="L307" s="271"/>
      <c r="M307" s="272"/>
      <c r="N307" s="273"/>
      <c r="O307" s="273"/>
      <c r="P307" s="273"/>
      <c r="Q307" s="273"/>
      <c r="R307" s="273"/>
      <c r="S307" s="273"/>
      <c r="T307" s="274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75" t="s">
        <v>173</v>
      </c>
      <c r="AU307" s="275" t="s">
        <v>88</v>
      </c>
      <c r="AV307" s="15" t="s">
        <v>171</v>
      </c>
      <c r="AW307" s="15" t="s">
        <v>175</v>
      </c>
      <c r="AX307" s="15" t="s">
        <v>23</v>
      </c>
      <c r="AY307" s="275" t="s">
        <v>163</v>
      </c>
    </row>
    <row r="308" s="2" customFormat="1" ht="24" customHeight="1">
      <c r="A308" s="41"/>
      <c r="B308" s="42"/>
      <c r="C308" s="276" t="s">
        <v>560</v>
      </c>
      <c r="D308" s="276" t="s">
        <v>195</v>
      </c>
      <c r="E308" s="277" t="s">
        <v>1707</v>
      </c>
      <c r="F308" s="278" t="s">
        <v>1708</v>
      </c>
      <c r="G308" s="279" t="s">
        <v>179</v>
      </c>
      <c r="H308" s="280">
        <v>1</v>
      </c>
      <c r="I308" s="281"/>
      <c r="J308" s="282">
        <f>ROUND(I308*H308,2)</f>
        <v>0</v>
      </c>
      <c r="K308" s="278" t="s">
        <v>35</v>
      </c>
      <c r="L308" s="283"/>
      <c r="M308" s="284" t="s">
        <v>35</v>
      </c>
      <c r="N308" s="285" t="s">
        <v>51</v>
      </c>
      <c r="O308" s="87"/>
      <c r="P308" s="239">
        <f>O308*H308</f>
        <v>0</v>
      </c>
      <c r="Q308" s="239">
        <v>0</v>
      </c>
      <c r="R308" s="239">
        <f>Q308*H308</f>
        <v>0</v>
      </c>
      <c r="S308" s="239">
        <v>0</v>
      </c>
      <c r="T308" s="240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41" t="s">
        <v>198</v>
      </c>
      <c r="AT308" s="241" t="s">
        <v>195</v>
      </c>
      <c r="AU308" s="241" t="s">
        <v>88</v>
      </c>
      <c r="AY308" s="19" t="s">
        <v>163</v>
      </c>
      <c r="BE308" s="242">
        <f>IF(N308="základní",J308,0)</f>
        <v>0</v>
      </c>
      <c r="BF308" s="242">
        <f>IF(N308="snížená",J308,0)</f>
        <v>0</v>
      </c>
      <c r="BG308" s="242">
        <f>IF(N308="zákl. přenesená",J308,0)</f>
        <v>0</v>
      </c>
      <c r="BH308" s="242">
        <f>IF(N308="sníž. přenesená",J308,0)</f>
        <v>0</v>
      </c>
      <c r="BI308" s="242">
        <f>IF(N308="nulová",J308,0)</f>
        <v>0</v>
      </c>
      <c r="BJ308" s="19" t="s">
        <v>23</v>
      </c>
      <c r="BK308" s="242">
        <f>ROUND(I308*H308,2)</f>
        <v>0</v>
      </c>
      <c r="BL308" s="19" t="s">
        <v>171</v>
      </c>
      <c r="BM308" s="241" t="s">
        <v>905</v>
      </c>
    </row>
    <row r="309" s="14" customFormat="1">
      <c r="A309" s="14"/>
      <c r="B309" s="254"/>
      <c r="C309" s="255"/>
      <c r="D309" s="245" t="s">
        <v>173</v>
      </c>
      <c r="E309" s="256" t="s">
        <v>35</v>
      </c>
      <c r="F309" s="257" t="s">
        <v>23</v>
      </c>
      <c r="G309" s="255"/>
      <c r="H309" s="258">
        <v>1</v>
      </c>
      <c r="I309" s="259"/>
      <c r="J309" s="255"/>
      <c r="K309" s="255"/>
      <c r="L309" s="260"/>
      <c r="M309" s="261"/>
      <c r="N309" s="262"/>
      <c r="O309" s="262"/>
      <c r="P309" s="262"/>
      <c r="Q309" s="262"/>
      <c r="R309" s="262"/>
      <c r="S309" s="262"/>
      <c r="T309" s="263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64" t="s">
        <v>173</v>
      </c>
      <c r="AU309" s="264" t="s">
        <v>88</v>
      </c>
      <c r="AV309" s="14" t="s">
        <v>88</v>
      </c>
      <c r="AW309" s="14" t="s">
        <v>175</v>
      </c>
      <c r="AX309" s="14" t="s">
        <v>80</v>
      </c>
      <c r="AY309" s="264" t="s">
        <v>163</v>
      </c>
    </row>
    <row r="310" s="15" customFormat="1">
      <c r="A310" s="15"/>
      <c r="B310" s="265"/>
      <c r="C310" s="266"/>
      <c r="D310" s="245" t="s">
        <v>173</v>
      </c>
      <c r="E310" s="267" t="s">
        <v>35</v>
      </c>
      <c r="F310" s="268" t="s">
        <v>183</v>
      </c>
      <c r="G310" s="266"/>
      <c r="H310" s="269">
        <v>1</v>
      </c>
      <c r="I310" s="270"/>
      <c r="J310" s="266"/>
      <c r="K310" s="266"/>
      <c r="L310" s="271"/>
      <c r="M310" s="272"/>
      <c r="N310" s="273"/>
      <c r="O310" s="273"/>
      <c r="P310" s="273"/>
      <c r="Q310" s="273"/>
      <c r="R310" s="273"/>
      <c r="S310" s="273"/>
      <c r="T310" s="274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5" t="s">
        <v>173</v>
      </c>
      <c r="AU310" s="275" t="s">
        <v>88</v>
      </c>
      <c r="AV310" s="15" t="s">
        <v>171</v>
      </c>
      <c r="AW310" s="15" t="s">
        <v>175</v>
      </c>
      <c r="AX310" s="15" t="s">
        <v>23</v>
      </c>
      <c r="AY310" s="275" t="s">
        <v>163</v>
      </c>
    </row>
    <row r="311" s="2" customFormat="1" ht="16.5" customHeight="1">
      <c r="A311" s="41"/>
      <c r="B311" s="42"/>
      <c r="C311" s="230" t="s">
        <v>565</v>
      </c>
      <c r="D311" s="230" t="s">
        <v>166</v>
      </c>
      <c r="E311" s="231" t="s">
        <v>1709</v>
      </c>
      <c r="F311" s="232" t="s">
        <v>1710</v>
      </c>
      <c r="G311" s="233" t="s">
        <v>1584</v>
      </c>
      <c r="H311" s="306"/>
      <c r="I311" s="235"/>
      <c r="J311" s="236">
        <f>ROUND(I311*H311,2)</f>
        <v>0</v>
      </c>
      <c r="K311" s="232" t="s">
        <v>35</v>
      </c>
      <c r="L311" s="47"/>
      <c r="M311" s="237" t="s">
        <v>35</v>
      </c>
      <c r="N311" s="238" t="s">
        <v>51</v>
      </c>
      <c r="O311" s="87"/>
      <c r="P311" s="239">
        <f>O311*H311</f>
        <v>0</v>
      </c>
      <c r="Q311" s="239">
        <v>0</v>
      </c>
      <c r="R311" s="239">
        <f>Q311*H311</f>
        <v>0</v>
      </c>
      <c r="S311" s="239">
        <v>0</v>
      </c>
      <c r="T311" s="240">
        <f>S311*H311</f>
        <v>0</v>
      </c>
      <c r="U311" s="41"/>
      <c r="V311" s="41"/>
      <c r="W311" s="41"/>
      <c r="X311" s="41"/>
      <c r="Y311" s="41"/>
      <c r="Z311" s="41"/>
      <c r="AA311" s="41"/>
      <c r="AB311" s="41"/>
      <c r="AC311" s="41"/>
      <c r="AD311" s="41"/>
      <c r="AE311" s="41"/>
      <c r="AR311" s="241" t="s">
        <v>171</v>
      </c>
      <c r="AT311" s="241" t="s">
        <v>166</v>
      </c>
      <c r="AU311" s="241" t="s">
        <v>88</v>
      </c>
      <c r="AY311" s="19" t="s">
        <v>163</v>
      </c>
      <c r="BE311" s="242">
        <f>IF(N311="základní",J311,0)</f>
        <v>0</v>
      </c>
      <c r="BF311" s="242">
        <f>IF(N311="snížená",J311,0)</f>
        <v>0</v>
      </c>
      <c r="BG311" s="242">
        <f>IF(N311="zákl. přenesená",J311,0)</f>
        <v>0</v>
      </c>
      <c r="BH311" s="242">
        <f>IF(N311="sníž. přenesená",J311,0)</f>
        <v>0</v>
      </c>
      <c r="BI311" s="242">
        <f>IF(N311="nulová",J311,0)</f>
        <v>0</v>
      </c>
      <c r="BJ311" s="19" t="s">
        <v>23</v>
      </c>
      <c r="BK311" s="242">
        <f>ROUND(I311*H311,2)</f>
        <v>0</v>
      </c>
      <c r="BL311" s="19" t="s">
        <v>171</v>
      </c>
      <c r="BM311" s="241" t="s">
        <v>916</v>
      </c>
    </row>
    <row r="312" s="2" customFormat="1" ht="16.5" customHeight="1">
      <c r="A312" s="41"/>
      <c r="B312" s="42"/>
      <c r="C312" s="230" t="s">
        <v>573</v>
      </c>
      <c r="D312" s="230" t="s">
        <v>166</v>
      </c>
      <c r="E312" s="231" t="s">
        <v>1585</v>
      </c>
      <c r="F312" s="232" t="s">
        <v>1583</v>
      </c>
      <c r="G312" s="233" t="s">
        <v>1584</v>
      </c>
      <c r="H312" s="306"/>
      <c r="I312" s="235"/>
      <c r="J312" s="236">
        <f>ROUND(I312*H312,2)</f>
        <v>0</v>
      </c>
      <c r="K312" s="232" t="s">
        <v>35</v>
      </c>
      <c r="L312" s="47"/>
      <c r="M312" s="237" t="s">
        <v>35</v>
      </c>
      <c r="N312" s="238" t="s">
        <v>51</v>
      </c>
      <c r="O312" s="87"/>
      <c r="P312" s="239">
        <f>O312*H312</f>
        <v>0</v>
      </c>
      <c r="Q312" s="239">
        <v>0</v>
      </c>
      <c r="R312" s="239">
        <f>Q312*H312</f>
        <v>0</v>
      </c>
      <c r="S312" s="239">
        <v>0</v>
      </c>
      <c r="T312" s="240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41" t="s">
        <v>171</v>
      </c>
      <c r="AT312" s="241" t="s">
        <v>166</v>
      </c>
      <c r="AU312" s="241" t="s">
        <v>88</v>
      </c>
      <c r="AY312" s="19" t="s">
        <v>163</v>
      </c>
      <c r="BE312" s="242">
        <f>IF(N312="základní",J312,0)</f>
        <v>0</v>
      </c>
      <c r="BF312" s="242">
        <f>IF(N312="snížená",J312,0)</f>
        <v>0</v>
      </c>
      <c r="BG312" s="242">
        <f>IF(N312="zákl. přenesená",J312,0)</f>
        <v>0</v>
      </c>
      <c r="BH312" s="242">
        <f>IF(N312="sníž. přenesená",J312,0)</f>
        <v>0</v>
      </c>
      <c r="BI312" s="242">
        <f>IF(N312="nulová",J312,0)</f>
        <v>0</v>
      </c>
      <c r="BJ312" s="19" t="s">
        <v>23</v>
      </c>
      <c r="BK312" s="242">
        <f>ROUND(I312*H312,2)</f>
        <v>0</v>
      </c>
      <c r="BL312" s="19" t="s">
        <v>171</v>
      </c>
      <c r="BM312" s="241" t="s">
        <v>937</v>
      </c>
    </row>
    <row r="313" s="12" customFormat="1" ht="22.8" customHeight="1">
      <c r="A313" s="12"/>
      <c r="B313" s="214"/>
      <c r="C313" s="215"/>
      <c r="D313" s="216" t="s">
        <v>79</v>
      </c>
      <c r="E313" s="228" t="s">
        <v>1711</v>
      </c>
      <c r="F313" s="228" t="s">
        <v>1712</v>
      </c>
      <c r="G313" s="215"/>
      <c r="H313" s="215"/>
      <c r="I313" s="218"/>
      <c r="J313" s="229">
        <f>BK313</f>
        <v>0</v>
      </c>
      <c r="K313" s="215"/>
      <c r="L313" s="220"/>
      <c r="M313" s="221"/>
      <c r="N313" s="222"/>
      <c r="O313" s="222"/>
      <c r="P313" s="223">
        <f>SUM(P314:P349)</f>
        <v>0</v>
      </c>
      <c r="Q313" s="222"/>
      <c r="R313" s="223">
        <f>SUM(R314:R349)</f>
        <v>0.00080000000000000004</v>
      </c>
      <c r="S313" s="222"/>
      <c r="T313" s="224">
        <f>SUM(T314:T349)</f>
        <v>0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25" t="s">
        <v>23</v>
      </c>
      <c r="AT313" s="226" t="s">
        <v>79</v>
      </c>
      <c r="AU313" s="226" t="s">
        <v>23</v>
      </c>
      <c r="AY313" s="225" t="s">
        <v>163</v>
      </c>
      <c r="BK313" s="227">
        <f>SUM(BK314:BK349)</f>
        <v>0</v>
      </c>
    </row>
    <row r="314" s="2" customFormat="1" ht="16.5" customHeight="1">
      <c r="A314" s="41"/>
      <c r="B314" s="42"/>
      <c r="C314" s="230" t="s">
        <v>581</v>
      </c>
      <c r="D314" s="230" t="s">
        <v>166</v>
      </c>
      <c r="E314" s="231" t="s">
        <v>1590</v>
      </c>
      <c r="F314" s="232" t="s">
        <v>1591</v>
      </c>
      <c r="G314" s="233" t="s">
        <v>1281</v>
      </c>
      <c r="H314" s="234">
        <v>3</v>
      </c>
      <c r="I314" s="235"/>
      <c r="J314" s="236">
        <f>ROUND(I314*H314,2)</f>
        <v>0</v>
      </c>
      <c r="K314" s="232" t="s">
        <v>35</v>
      </c>
      <c r="L314" s="47"/>
      <c r="M314" s="237" t="s">
        <v>35</v>
      </c>
      <c r="N314" s="238" t="s">
        <v>51</v>
      </c>
      <c r="O314" s="87"/>
      <c r="P314" s="239">
        <f>O314*H314</f>
        <v>0</v>
      </c>
      <c r="Q314" s="239">
        <v>0</v>
      </c>
      <c r="R314" s="239">
        <f>Q314*H314</f>
        <v>0</v>
      </c>
      <c r="S314" s="239">
        <v>0</v>
      </c>
      <c r="T314" s="240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41" t="s">
        <v>171</v>
      </c>
      <c r="AT314" s="241" t="s">
        <v>166</v>
      </c>
      <c r="AU314" s="241" t="s">
        <v>88</v>
      </c>
      <c r="AY314" s="19" t="s">
        <v>163</v>
      </c>
      <c r="BE314" s="242">
        <f>IF(N314="základní",J314,0)</f>
        <v>0</v>
      </c>
      <c r="BF314" s="242">
        <f>IF(N314="snížená",J314,0)</f>
        <v>0</v>
      </c>
      <c r="BG314" s="242">
        <f>IF(N314="zákl. přenesená",J314,0)</f>
        <v>0</v>
      </c>
      <c r="BH314" s="242">
        <f>IF(N314="sníž. přenesená",J314,0)</f>
        <v>0</v>
      </c>
      <c r="BI314" s="242">
        <f>IF(N314="nulová",J314,0)</f>
        <v>0</v>
      </c>
      <c r="BJ314" s="19" t="s">
        <v>23</v>
      </c>
      <c r="BK314" s="242">
        <f>ROUND(I314*H314,2)</f>
        <v>0</v>
      </c>
      <c r="BL314" s="19" t="s">
        <v>171</v>
      </c>
      <c r="BM314" s="241" t="s">
        <v>948</v>
      </c>
    </row>
    <row r="315" s="14" customFormat="1">
      <c r="A315" s="14"/>
      <c r="B315" s="254"/>
      <c r="C315" s="255"/>
      <c r="D315" s="245" t="s">
        <v>173</v>
      </c>
      <c r="E315" s="256" t="s">
        <v>35</v>
      </c>
      <c r="F315" s="257" t="s">
        <v>94</v>
      </c>
      <c r="G315" s="255"/>
      <c r="H315" s="258">
        <v>3</v>
      </c>
      <c r="I315" s="259"/>
      <c r="J315" s="255"/>
      <c r="K315" s="255"/>
      <c r="L315" s="260"/>
      <c r="M315" s="261"/>
      <c r="N315" s="262"/>
      <c r="O315" s="262"/>
      <c r="P315" s="262"/>
      <c r="Q315" s="262"/>
      <c r="R315" s="262"/>
      <c r="S315" s="262"/>
      <c r="T315" s="263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64" t="s">
        <v>173</v>
      </c>
      <c r="AU315" s="264" t="s">
        <v>88</v>
      </c>
      <c r="AV315" s="14" t="s">
        <v>88</v>
      </c>
      <c r="AW315" s="14" t="s">
        <v>175</v>
      </c>
      <c r="AX315" s="14" t="s">
        <v>80</v>
      </c>
      <c r="AY315" s="264" t="s">
        <v>163</v>
      </c>
    </row>
    <row r="316" s="15" customFormat="1">
      <c r="A316" s="15"/>
      <c r="B316" s="265"/>
      <c r="C316" s="266"/>
      <c r="D316" s="245" t="s">
        <v>173</v>
      </c>
      <c r="E316" s="267" t="s">
        <v>35</v>
      </c>
      <c r="F316" s="268" t="s">
        <v>183</v>
      </c>
      <c r="G316" s="266"/>
      <c r="H316" s="269">
        <v>3</v>
      </c>
      <c r="I316" s="270"/>
      <c r="J316" s="266"/>
      <c r="K316" s="266"/>
      <c r="L316" s="271"/>
      <c r="M316" s="272"/>
      <c r="N316" s="273"/>
      <c r="O316" s="273"/>
      <c r="P316" s="273"/>
      <c r="Q316" s="273"/>
      <c r="R316" s="273"/>
      <c r="S316" s="273"/>
      <c r="T316" s="274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75" t="s">
        <v>173</v>
      </c>
      <c r="AU316" s="275" t="s">
        <v>88</v>
      </c>
      <c r="AV316" s="15" t="s">
        <v>171</v>
      </c>
      <c r="AW316" s="15" t="s">
        <v>175</v>
      </c>
      <c r="AX316" s="15" t="s">
        <v>23</v>
      </c>
      <c r="AY316" s="275" t="s">
        <v>163</v>
      </c>
    </row>
    <row r="317" s="2" customFormat="1" ht="24" customHeight="1">
      <c r="A317" s="41"/>
      <c r="B317" s="42"/>
      <c r="C317" s="230" t="s">
        <v>589</v>
      </c>
      <c r="D317" s="230" t="s">
        <v>166</v>
      </c>
      <c r="E317" s="231" t="s">
        <v>1713</v>
      </c>
      <c r="F317" s="232" t="s">
        <v>1714</v>
      </c>
      <c r="G317" s="233" t="s">
        <v>264</v>
      </c>
      <c r="H317" s="234">
        <v>0.20000000000000001</v>
      </c>
      <c r="I317" s="235"/>
      <c r="J317" s="236">
        <f>ROUND(I317*H317,2)</f>
        <v>0</v>
      </c>
      <c r="K317" s="232" t="s">
        <v>35</v>
      </c>
      <c r="L317" s="47"/>
      <c r="M317" s="237" t="s">
        <v>35</v>
      </c>
      <c r="N317" s="238" t="s">
        <v>51</v>
      </c>
      <c r="O317" s="87"/>
      <c r="P317" s="239">
        <f>O317*H317</f>
        <v>0</v>
      </c>
      <c r="Q317" s="239">
        <v>0</v>
      </c>
      <c r="R317" s="239">
        <f>Q317*H317</f>
        <v>0</v>
      </c>
      <c r="S317" s="239">
        <v>0</v>
      </c>
      <c r="T317" s="240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41" t="s">
        <v>171</v>
      </c>
      <c r="AT317" s="241" t="s">
        <v>166</v>
      </c>
      <c r="AU317" s="241" t="s">
        <v>88</v>
      </c>
      <c r="AY317" s="19" t="s">
        <v>163</v>
      </c>
      <c r="BE317" s="242">
        <f>IF(N317="základní",J317,0)</f>
        <v>0</v>
      </c>
      <c r="BF317" s="242">
        <f>IF(N317="snížená",J317,0)</f>
        <v>0</v>
      </c>
      <c r="BG317" s="242">
        <f>IF(N317="zákl. přenesená",J317,0)</f>
        <v>0</v>
      </c>
      <c r="BH317" s="242">
        <f>IF(N317="sníž. přenesená",J317,0)</f>
        <v>0</v>
      </c>
      <c r="BI317" s="242">
        <f>IF(N317="nulová",J317,0)</f>
        <v>0</v>
      </c>
      <c r="BJ317" s="19" t="s">
        <v>23</v>
      </c>
      <c r="BK317" s="242">
        <f>ROUND(I317*H317,2)</f>
        <v>0</v>
      </c>
      <c r="BL317" s="19" t="s">
        <v>171</v>
      </c>
      <c r="BM317" s="241" t="s">
        <v>959</v>
      </c>
    </row>
    <row r="318" s="14" customFormat="1">
      <c r="A318" s="14"/>
      <c r="B318" s="254"/>
      <c r="C318" s="255"/>
      <c r="D318" s="245" t="s">
        <v>173</v>
      </c>
      <c r="E318" s="256" t="s">
        <v>35</v>
      </c>
      <c r="F318" s="257" t="s">
        <v>1715</v>
      </c>
      <c r="G318" s="255"/>
      <c r="H318" s="258">
        <v>0.20000000000000001</v>
      </c>
      <c r="I318" s="259"/>
      <c r="J318" s="255"/>
      <c r="K318" s="255"/>
      <c r="L318" s="260"/>
      <c r="M318" s="261"/>
      <c r="N318" s="262"/>
      <c r="O318" s="262"/>
      <c r="P318" s="262"/>
      <c r="Q318" s="262"/>
      <c r="R318" s="262"/>
      <c r="S318" s="262"/>
      <c r="T318" s="263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4" t="s">
        <v>173</v>
      </c>
      <c r="AU318" s="264" t="s">
        <v>88</v>
      </c>
      <c r="AV318" s="14" t="s">
        <v>88</v>
      </c>
      <c r="AW318" s="14" t="s">
        <v>175</v>
      </c>
      <c r="AX318" s="14" t="s">
        <v>80</v>
      </c>
      <c r="AY318" s="264" t="s">
        <v>163</v>
      </c>
    </row>
    <row r="319" s="15" customFormat="1">
      <c r="A319" s="15"/>
      <c r="B319" s="265"/>
      <c r="C319" s="266"/>
      <c r="D319" s="245" t="s">
        <v>173</v>
      </c>
      <c r="E319" s="267" t="s">
        <v>35</v>
      </c>
      <c r="F319" s="268" t="s">
        <v>183</v>
      </c>
      <c r="G319" s="266"/>
      <c r="H319" s="269">
        <v>0.20000000000000001</v>
      </c>
      <c r="I319" s="270"/>
      <c r="J319" s="266"/>
      <c r="K319" s="266"/>
      <c r="L319" s="271"/>
      <c r="M319" s="272"/>
      <c r="N319" s="273"/>
      <c r="O319" s="273"/>
      <c r="P319" s="273"/>
      <c r="Q319" s="273"/>
      <c r="R319" s="273"/>
      <c r="S319" s="273"/>
      <c r="T319" s="274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75" t="s">
        <v>173</v>
      </c>
      <c r="AU319" s="275" t="s">
        <v>88</v>
      </c>
      <c r="AV319" s="15" t="s">
        <v>171</v>
      </c>
      <c r="AW319" s="15" t="s">
        <v>175</v>
      </c>
      <c r="AX319" s="15" t="s">
        <v>23</v>
      </c>
      <c r="AY319" s="275" t="s">
        <v>163</v>
      </c>
    </row>
    <row r="320" s="2" customFormat="1" ht="16.5" customHeight="1">
      <c r="A320" s="41"/>
      <c r="B320" s="42"/>
      <c r="C320" s="276" t="s">
        <v>596</v>
      </c>
      <c r="D320" s="276" t="s">
        <v>195</v>
      </c>
      <c r="E320" s="277" t="s">
        <v>1716</v>
      </c>
      <c r="F320" s="278" t="s">
        <v>1717</v>
      </c>
      <c r="G320" s="279" t="s">
        <v>264</v>
      </c>
      <c r="H320" s="280">
        <v>0.20000000000000001</v>
      </c>
      <c r="I320" s="281"/>
      <c r="J320" s="282">
        <f>ROUND(I320*H320,2)</f>
        <v>0</v>
      </c>
      <c r="K320" s="278" t="s">
        <v>35</v>
      </c>
      <c r="L320" s="283"/>
      <c r="M320" s="284" t="s">
        <v>35</v>
      </c>
      <c r="N320" s="285" t="s">
        <v>51</v>
      </c>
      <c r="O320" s="87"/>
      <c r="P320" s="239">
        <f>O320*H320</f>
        <v>0</v>
      </c>
      <c r="Q320" s="239">
        <v>0</v>
      </c>
      <c r="R320" s="239">
        <f>Q320*H320</f>
        <v>0</v>
      </c>
      <c r="S320" s="239">
        <v>0</v>
      </c>
      <c r="T320" s="240">
        <f>S320*H320</f>
        <v>0</v>
      </c>
      <c r="U320" s="41"/>
      <c r="V320" s="41"/>
      <c r="W320" s="41"/>
      <c r="X320" s="41"/>
      <c r="Y320" s="41"/>
      <c r="Z320" s="41"/>
      <c r="AA320" s="41"/>
      <c r="AB320" s="41"/>
      <c r="AC320" s="41"/>
      <c r="AD320" s="41"/>
      <c r="AE320" s="41"/>
      <c r="AR320" s="241" t="s">
        <v>198</v>
      </c>
      <c r="AT320" s="241" t="s">
        <v>195</v>
      </c>
      <c r="AU320" s="241" t="s">
        <v>88</v>
      </c>
      <c r="AY320" s="19" t="s">
        <v>163</v>
      </c>
      <c r="BE320" s="242">
        <f>IF(N320="základní",J320,0)</f>
        <v>0</v>
      </c>
      <c r="BF320" s="242">
        <f>IF(N320="snížená",J320,0)</f>
        <v>0</v>
      </c>
      <c r="BG320" s="242">
        <f>IF(N320="zákl. přenesená",J320,0)</f>
        <v>0</v>
      </c>
      <c r="BH320" s="242">
        <f>IF(N320="sníž. přenesená",J320,0)</f>
        <v>0</v>
      </c>
      <c r="BI320" s="242">
        <f>IF(N320="nulová",J320,0)</f>
        <v>0</v>
      </c>
      <c r="BJ320" s="19" t="s">
        <v>23</v>
      </c>
      <c r="BK320" s="242">
        <f>ROUND(I320*H320,2)</f>
        <v>0</v>
      </c>
      <c r="BL320" s="19" t="s">
        <v>171</v>
      </c>
      <c r="BM320" s="241" t="s">
        <v>971</v>
      </c>
    </row>
    <row r="321" s="14" customFormat="1">
      <c r="A321" s="14"/>
      <c r="B321" s="254"/>
      <c r="C321" s="255"/>
      <c r="D321" s="245" t="s">
        <v>173</v>
      </c>
      <c r="E321" s="256" t="s">
        <v>35</v>
      </c>
      <c r="F321" s="257" t="s">
        <v>1718</v>
      </c>
      <c r="G321" s="255"/>
      <c r="H321" s="258">
        <v>0.20000000000000001</v>
      </c>
      <c r="I321" s="259"/>
      <c r="J321" s="255"/>
      <c r="K321" s="255"/>
      <c r="L321" s="260"/>
      <c r="M321" s="261"/>
      <c r="N321" s="262"/>
      <c r="O321" s="262"/>
      <c r="P321" s="262"/>
      <c r="Q321" s="262"/>
      <c r="R321" s="262"/>
      <c r="S321" s="262"/>
      <c r="T321" s="263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4" t="s">
        <v>173</v>
      </c>
      <c r="AU321" s="264" t="s">
        <v>88</v>
      </c>
      <c r="AV321" s="14" t="s">
        <v>88</v>
      </c>
      <c r="AW321" s="14" t="s">
        <v>175</v>
      </c>
      <c r="AX321" s="14" t="s">
        <v>80</v>
      </c>
      <c r="AY321" s="264" t="s">
        <v>163</v>
      </c>
    </row>
    <row r="322" s="15" customFormat="1">
      <c r="A322" s="15"/>
      <c r="B322" s="265"/>
      <c r="C322" s="266"/>
      <c r="D322" s="245" t="s">
        <v>173</v>
      </c>
      <c r="E322" s="267" t="s">
        <v>35</v>
      </c>
      <c r="F322" s="268" t="s">
        <v>183</v>
      </c>
      <c r="G322" s="266"/>
      <c r="H322" s="269">
        <v>0.20000000000000001</v>
      </c>
      <c r="I322" s="270"/>
      <c r="J322" s="266"/>
      <c r="K322" s="266"/>
      <c r="L322" s="271"/>
      <c r="M322" s="272"/>
      <c r="N322" s="273"/>
      <c r="O322" s="273"/>
      <c r="P322" s="273"/>
      <c r="Q322" s="273"/>
      <c r="R322" s="273"/>
      <c r="S322" s="273"/>
      <c r="T322" s="274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75" t="s">
        <v>173</v>
      </c>
      <c r="AU322" s="275" t="s">
        <v>88</v>
      </c>
      <c r="AV322" s="15" t="s">
        <v>171</v>
      </c>
      <c r="AW322" s="15" t="s">
        <v>175</v>
      </c>
      <c r="AX322" s="15" t="s">
        <v>23</v>
      </c>
      <c r="AY322" s="275" t="s">
        <v>163</v>
      </c>
    </row>
    <row r="323" s="2" customFormat="1" ht="24" customHeight="1">
      <c r="A323" s="41"/>
      <c r="B323" s="42"/>
      <c r="C323" s="230" t="s">
        <v>601</v>
      </c>
      <c r="D323" s="230" t="s">
        <v>166</v>
      </c>
      <c r="E323" s="231" t="s">
        <v>1719</v>
      </c>
      <c r="F323" s="232" t="s">
        <v>1720</v>
      </c>
      <c r="G323" s="233" t="s">
        <v>179</v>
      </c>
      <c r="H323" s="234">
        <v>1</v>
      </c>
      <c r="I323" s="235"/>
      <c r="J323" s="236">
        <f>ROUND(I323*H323,2)</f>
        <v>0</v>
      </c>
      <c r="K323" s="232" t="s">
        <v>170</v>
      </c>
      <c r="L323" s="47"/>
      <c r="M323" s="237" t="s">
        <v>35</v>
      </c>
      <c r="N323" s="238" t="s">
        <v>51</v>
      </c>
      <c r="O323" s="87"/>
      <c r="P323" s="239">
        <f>O323*H323</f>
        <v>0</v>
      </c>
      <c r="Q323" s="239">
        <v>0</v>
      </c>
      <c r="R323" s="239">
        <f>Q323*H323</f>
        <v>0</v>
      </c>
      <c r="S323" s="239">
        <v>0</v>
      </c>
      <c r="T323" s="240">
        <f>S323*H323</f>
        <v>0</v>
      </c>
      <c r="U323" s="41"/>
      <c r="V323" s="41"/>
      <c r="W323" s="41"/>
      <c r="X323" s="41"/>
      <c r="Y323" s="41"/>
      <c r="Z323" s="41"/>
      <c r="AA323" s="41"/>
      <c r="AB323" s="41"/>
      <c r="AC323" s="41"/>
      <c r="AD323" s="41"/>
      <c r="AE323" s="41"/>
      <c r="AR323" s="241" t="s">
        <v>171</v>
      </c>
      <c r="AT323" s="241" t="s">
        <v>166</v>
      </c>
      <c r="AU323" s="241" t="s">
        <v>88</v>
      </c>
      <c r="AY323" s="19" t="s">
        <v>163</v>
      </c>
      <c r="BE323" s="242">
        <f>IF(N323="základní",J323,0)</f>
        <v>0</v>
      </c>
      <c r="BF323" s="242">
        <f>IF(N323="snížená",J323,0)</f>
        <v>0</v>
      </c>
      <c r="BG323" s="242">
        <f>IF(N323="zákl. přenesená",J323,0)</f>
        <v>0</v>
      </c>
      <c r="BH323" s="242">
        <f>IF(N323="sníž. přenesená",J323,0)</f>
        <v>0</v>
      </c>
      <c r="BI323" s="242">
        <f>IF(N323="nulová",J323,0)</f>
        <v>0</v>
      </c>
      <c r="BJ323" s="19" t="s">
        <v>23</v>
      </c>
      <c r="BK323" s="242">
        <f>ROUND(I323*H323,2)</f>
        <v>0</v>
      </c>
      <c r="BL323" s="19" t="s">
        <v>171</v>
      </c>
      <c r="BM323" s="241" t="s">
        <v>979</v>
      </c>
    </row>
    <row r="324" s="14" customFormat="1">
      <c r="A324" s="14"/>
      <c r="B324" s="254"/>
      <c r="C324" s="255"/>
      <c r="D324" s="245" t="s">
        <v>173</v>
      </c>
      <c r="E324" s="256" t="s">
        <v>35</v>
      </c>
      <c r="F324" s="257" t="s">
        <v>23</v>
      </c>
      <c r="G324" s="255"/>
      <c r="H324" s="258">
        <v>1</v>
      </c>
      <c r="I324" s="259"/>
      <c r="J324" s="255"/>
      <c r="K324" s="255"/>
      <c r="L324" s="260"/>
      <c r="M324" s="261"/>
      <c r="N324" s="262"/>
      <c r="O324" s="262"/>
      <c r="P324" s="262"/>
      <c r="Q324" s="262"/>
      <c r="R324" s="262"/>
      <c r="S324" s="262"/>
      <c r="T324" s="263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4" t="s">
        <v>173</v>
      </c>
      <c r="AU324" s="264" t="s">
        <v>88</v>
      </c>
      <c r="AV324" s="14" t="s">
        <v>88</v>
      </c>
      <c r="AW324" s="14" t="s">
        <v>175</v>
      </c>
      <c r="AX324" s="14" t="s">
        <v>80</v>
      </c>
      <c r="AY324" s="264" t="s">
        <v>163</v>
      </c>
    </row>
    <row r="325" s="15" customFormat="1">
      <c r="A325" s="15"/>
      <c r="B325" s="265"/>
      <c r="C325" s="266"/>
      <c r="D325" s="245" t="s">
        <v>173</v>
      </c>
      <c r="E325" s="267" t="s">
        <v>35</v>
      </c>
      <c r="F325" s="268" t="s">
        <v>183</v>
      </c>
      <c r="G325" s="266"/>
      <c r="H325" s="269">
        <v>1</v>
      </c>
      <c r="I325" s="270"/>
      <c r="J325" s="266"/>
      <c r="K325" s="266"/>
      <c r="L325" s="271"/>
      <c r="M325" s="272"/>
      <c r="N325" s="273"/>
      <c r="O325" s="273"/>
      <c r="P325" s="273"/>
      <c r="Q325" s="273"/>
      <c r="R325" s="273"/>
      <c r="S325" s="273"/>
      <c r="T325" s="274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5" t="s">
        <v>173</v>
      </c>
      <c r="AU325" s="275" t="s">
        <v>88</v>
      </c>
      <c r="AV325" s="15" t="s">
        <v>171</v>
      </c>
      <c r="AW325" s="15" t="s">
        <v>175</v>
      </c>
      <c r="AX325" s="15" t="s">
        <v>23</v>
      </c>
      <c r="AY325" s="275" t="s">
        <v>163</v>
      </c>
    </row>
    <row r="326" s="2" customFormat="1" ht="16.5" customHeight="1">
      <c r="A326" s="41"/>
      <c r="B326" s="42"/>
      <c r="C326" s="276" t="s">
        <v>605</v>
      </c>
      <c r="D326" s="276" t="s">
        <v>195</v>
      </c>
      <c r="E326" s="277" t="s">
        <v>1721</v>
      </c>
      <c r="F326" s="278" t="s">
        <v>1722</v>
      </c>
      <c r="G326" s="279" t="s">
        <v>179</v>
      </c>
      <c r="H326" s="280">
        <v>1</v>
      </c>
      <c r="I326" s="281"/>
      <c r="J326" s="282">
        <f>ROUND(I326*H326,2)</f>
        <v>0</v>
      </c>
      <c r="K326" s="278" t="s">
        <v>35</v>
      </c>
      <c r="L326" s="283"/>
      <c r="M326" s="284" t="s">
        <v>35</v>
      </c>
      <c r="N326" s="285" t="s">
        <v>51</v>
      </c>
      <c r="O326" s="87"/>
      <c r="P326" s="239">
        <f>O326*H326</f>
        <v>0</v>
      </c>
      <c r="Q326" s="239">
        <v>0</v>
      </c>
      <c r="R326" s="239">
        <f>Q326*H326</f>
        <v>0</v>
      </c>
      <c r="S326" s="239">
        <v>0</v>
      </c>
      <c r="T326" s="240">
        <f>S326*H326</f>
        <v>0</v>
      </c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R326" s="241" t="s">
        <v>198</v>
      </c>
      <c r="AT326" s="241" t="s">
        <v>195</v>
      </c>
      <c r="AU326" s="241" t="s">
        <v>88</v>
      </c>
      <c r="AY326" s="19" t="s">
        <v>163</v>
      </c>
      <c r="BE326" s="242">
        <f>IF(N326="základní",J326,0)</f>
        <v>0</v>
      </c>
      <c r="BF326" s="242">
        <f>IF(N326="snížená",J326,0)</f>
        <v>0</v>
      </c>
      <c r="BG326" s="242">
        <f>IF(N326="zákl. přenesená",J326,0)</f>
        <v>0</v>
      </c>
      <c r="BH326" s="242">
        <f>IF(N326="sníž. přenesená",J326,0)</f>
        <v>0</v>
      </c>
      <c r="BI326" s="242">
        <f>IF(N326="nulová",J326,0)</f>
        <v>0</v>
      </c>
      <c r="BJ326" s="19" t="s">
        <v>23</v>
      </c>
      <c r="BK326" s="242">
        <f>ROUND(I326*H326,2)</f>
        <v>0</v>
      </c>
      <c r="BL326" s="19" t="s">
        <v>171</v>
      </c>
      <c r="BM326" s="241" t="s">
        <v>988</v>
      </c>
    </row>
    <row r="327" s="14" customFormat="1">
      <c r="A327" s="14"/>
      <c r="B327" s="254"/>
      <c r="C327" s="255"/>
      <c r="D327" s="245" t="s">
        <v>173</v>
      </c>
      <c r="E327" s="256" t="s">
        <v>35</v>
      </c>
      <c r="F327" s="257" t="s">
        <v>23</v>
      </c>
      <c r="G327" s="255"/>
      <c r="H327" s="258">
        <v>1</v>
      </c>
      <c r="I327" s="259"/>
      <c r="J327" s="255"/>
      <c r="K327" s="255"/>
      <c r="L327" s="260"/>
      <c r="M327" s="261"/>
      <c r="N327" s="262"/>
      <c r="O327" s="262"/>
      <c r="P327" s="262"/>
      <c r="Q327" s="262"/>
      <c r="R327" s="262"/>
      <c r="S327" s="262"/>
      <c r="T327" s="263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4" t="s">
        <v>173</v>
      </c>
      <c r="AU327" s="264" t="s">
        <v>88</v>
      </c>
      <c r="AV327" s="14" t="s">
        <v>88</v>
      </c>
      <c r="AW327" s="14" t="s">
        <v>175</v>
      </c>
      <c r="AX327" s="14" t="s">
        <v>80</v>
      </c>
      <c r="AY327" s="264" t="s">
        <v>163</v>
      </c>
    </row>
    <row r="328" s="15" customFormat="1">
      <c r="A328" s="15"/>
      <c r="B328" s="265"/>
      <c r="C328" s="266"/>
      <c r="D328" s="245" t="s">
        <v>173</v>
      </c>
      <c r="E328" s="267" t="s">
        <v>35</v>
      </c>
      <c r="F328" s="268" t="s">
        <v>183</v>
      </c>
      <c r="G328" s="266"/>
      <c r="H328" s="269">
        <v>1</v>
      </c>
      <c r="I328" s="270"/>
      <c r="J328" s="266"/>
      <c r="K328" s="266"/>
      <c r="L328" s="271"/>
      <c r="M328" s="272"/>
      <c r="N328" s="273"/>
      <c r="O328" s="273"/>
      <c r="P328" s="273"/>
      <c r="Q328" s="273"/>
      <c r="R328" s="273"/>
      <c r="S328" s="273"/>
      <c r="T328" s="274"/>
      <c r="U328" s="15"/>
      <c r="V328" s="15"/>
      <c r="W328" s="15"/>
      <c r="X328" s="15"/>
      <c r="Y328" s="15"/>
      <c r="Z328" s="15"/>
      <c r="AA328" s="15"/>
      <c r="AB328" s="15"/>
      <c r="AC328" s="15"/>
      <c r="AD328" s="15"/>
      <c r="AE328" s="15"/>
      <c r="AT328" s="275" t="s">
        <v>173</v>
      </c>
      <c r="AU328" s="275" t="s">
        <v>88</v>
      </c>
      <c r="AV328" s="15" t="s">
        <v>171</v>
      </c>
      <c r="AW328" s="15" t="s">
        <v>175</v>
      </c>
      <c r="AX328" s="15" t="s">
        <v>23</v>
      </c>
      <c r="AY328" s="275" t="s">
        <v>163</v>
      </c>
    </row>
    <row r="329" s="2" customFormat="1" ht="24" customHeight="1">
      <c r="A329" s="41"/>
      <c r="B329" s="42"/>
      <c r="C329" s="230" t="s">
        <v>614</v>
      </c>
      <c r="D329" s="230" t="s">
        <v>166</v>
      </c>
      <c r="E329" s="231" t="s">
        <v>1723</v>
      </c>
      <c r="F329" s="232" t="s">
        <v>1724</v>
      </c>
      <c r="G329" s="233" t="s">
        <v>179</v>
      </c>
      <c r="H329" s="234">
        <v>2</v>
      </c>
      <c r="I329" s="235"/>
      <c r="J329" s="236">
        <f>ROUND(I329*H329,2)</f>
        <v>0</v>
      </c>
      <c r="K329" s="232" t="s">
        <v>170</v>
      </c>
      <c r="L329" s="47"/>
      <c r="M329" s="237" t="s">
        <v>35</v>
      </c>
      <c r="N329" s="238" t="s">
        <v>51</v>
      </c>
      <c r="O329" s="87"/>
      <c r="P329" s="239">
        <f>O329*H329</f>
        <v>0</v>
      </c>
      <c r="Q329" s="239">
        <v>0</v>
      </c>
      <c r="R329" s="239">
        <f>Q329*H329</f>
        <v>0</v>
      </c>
      <c r="S329" s="239">
        <v>0</v>
      </c>
      <c r="T329" s="240">
        <f>S329*H329</f>
        <v>0</v>
      </c>
      <c r="U329" s="41"/>
      <c r="V329" s="41"/>
      <c r="W329" s="41"/>
      <c r="X329" s="41"/>
      <c r="Y329" s="41"/>
      <c r="Z329" s="41"/>
      <c r="AA329" s="41"/>
      <c r="AB329" s="41"/>
      <c r="AC329" s="41"/>
      <c r="AD329" s="41"/>
      <c r="AE329" s="41"/>
      <c r="AR329" s="241" t="s">
        <v>171</v>
      </c>
      <c r="AT329" s="241" t="s">
        <v>166</v>
      </c>
      <c r="AU329" s="241" t="s">
        <v>88</v>
      </c>
      <c r="AY329" s="19" t="s">
        <v>163</v>
      </c>
      <c r="BE329" s="242">
        <f>IF(N329="základní",J329,0)</f>
        <v>0</v>
      </c>
      <c r="BF329" s="242">
        <f>IF(N329="snížená",J329,0)</f>
        <v>0</v>
      </c>
      <c r="BG329" s="242">
        <f>IF(N329="zákl. přenesená",J329,0)</f>
        <v>0</v>
      </c>
      <c r="BH329" s="242">
        <f>IF(N329="sníž. přenesená",J329,0)</f>
        <v>0</v>
      </c>
      <c r="BI329" s="242">
        <f>IF(N329="nulová",J329,0)</f>
        <v>0</v>
      </c>
      <c r="BJ329" s="19" t="s">
        <v>23</v>
      </c>
      <c r="BK329" s="242">
        <f>ROUND(I329*H329,2)</f>
        <v>0</v>
      </c>
      <c r="BL329" s="19" t="s">
        <v>171</v>
      </c>
      <c r="BM329" s="241" t="s">
        <v>1003</v>
      </c>
    </row>
    <row r="330" s="13" customFormat="1">
      <c r="A330" s="13"/>
      <c r="B330" s="243"/>
      <c r="C330" s="244"/>
      <c r="D330" s="245" t="s">
        <v>173</v>
      </c>
      <c r="E330" s="246" t="s">
        <v>35</v>
      </c>
      <c r="F330" s="247" t="s">
        <v>1725</v>
      </c>
      <c r="G330" s="244"/>
      <c r="H330" s="246" t="s">
        <v>35</v>
      </c>
      <c r="I330" s="248"/>
      <c r="J330" s="244"/>
      <c r="K330" s="244"/>
      <c r="L330" s="249"/>
      <c r="M330" s="250"/>
      <c r="N330" s="251"/>
      <c r="O330" s="251"/>
      <c r="P330" s="251"/>
      <c r="Q330" s="251"/>
      <c r="R330" s="251"/>
      <c r="S330" s="251"/>
      <c r="T330" s="252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3" t="s">
        <v>173</v>
      </c>
      <c r="AU330" s="253" t="s">
        <v>88</v>
      </c>
      <c r="AV330" s="13" t="s">
        <v>23</v>
      </c>
      <c r="AW330" s="13" t="s">
        <v>175</v>
      </c>
      <c r="AX330" s="13" t="s">
        <v>80</v>
      </c>
      <c r="AY330" s="253" t="s">
        <v>163</v>
      </c>
    </row>
    <row r="331" s="14" customFormat="1">
      <c r="A331" s="14"/>
      <c r="B331" s="254"/>
      <c r="C331" s="255"/>
      <c r="D331" s="245" t="s">
        <v>173</v>
      </c>
      <c r="E331" s="256" t="s">
        <v>35</v>
      </c>
      <c r="F331" s="257" t="s">
        <v>88</v>
      </c>
      <c r="G331" s="255"/>
      <c r="H331" s="258">
        <v>2</v>
      </c>
      <c r="I331" s="259"/>
      <c r="J331" s="255"/>
      <c r="K331" s="255"/>
      <c r="L331" s="260"/>
      <c r="M331" s="261"/>
      <c r="N331" s="262"/>
      <c r="O331" s="262"/>
      <c r="P331" s="262"/>
      <c r="Q331" s="262"/>
      <c r="R331" s="262"/>
      <c r="S331" s="262"/>
      <c r="T331" s="263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4" t="s">
        <v>173</v>
      </c>
      <c r="AU331" s="264" t="s">
        <v>88</v>
      </c>
      <c r="AV331" s="14" t="s">
        <v>88</v>
      </c>
      <c r="AW331" s="14" t="s">
        <v>175</v>
      </c>
      <c r="AX331" s="14" t="s">
        <v>80</v>
      </c>
      <c r="AY331" s="264" t="s">
        <v>163</v>
      </c>
    </row>
    <row r="332" s="15" customFormat="1">
      <c r="A332" s="15"/>
      <c r="B332" s="265"/>
      <c r="C332" s="266"/>
      <c r="D332" s="245" t="s">
        <v>173</v>
      </c>
      <c r="E332" s="267" t="s">
        <v>35</v>
      </c>
      <c r="F332" s="268" t="s">
        <v>183</v>
      </c>
      <c r="G332" s="266"/>
      <c r="H332" s="269">
        <v>2</v>
      </c>
      <c r="I332" s="270"/>
      <c r="J332" s="266"/>
      <c r="K332" s="266"/>
      <c r="L332" s="271"/>
      <c r="M332" s="272"/>
      <c r="N332" s="273"/>
      <c r="O332" s="273"/>
      <c r="P332" s="273"/>
      <c r="Q332" s="273"/>
      <c r="R332" s="273"/>
      <c r="S332" s="273"/>
      <c r="T332" s="274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5" t="s">
        <v>173</v>
      </c>
      <c r="AU332" s="275" t="s">
        <v>88</v>
      </c>
      <c r="AV332" s="15" t="s">
        <v>171</v>
      </c>
      <c r="AW332" s="15" t="s">
        <v>175</v>
      </c>
      <c r="AX332" s="15" t="s">
        <v>23</v>
      </c>
      <c r="AY332" s="275" t="s">
        <v>163</v>
      </c>
    </row>
    <row r="333" s="2" customFormat="1" ht="16.5" customHeight="1">
      <c r="A333" s="41"/>
      <c r="B333" s="42"/>
      <c r="C333" s="276" t="s">
        <v>620</v>
      </c>
      <c r="D333" s="276" t="s">
        <v>195</v>
      </c>
      <c r="E333" s="277" t="s">
        <v>1726</v>
      </c>
      <c r="F333" s="278" t="s">
        <v>1727</v>
      </c>
      <c r="G333" s="279" t="s">
        <v>179</v>
      </c>
      <c r="H333" s="280">
        <v>1</v>
      </c>
      <c r="I333" s="281"/>
      <c r="J333" s="282">
        <f>ROUND(I333*H333,2)</f>
        <v>0</v>
      </c>
      <c r="K333" s="278" t="s">
        <v>170</v>
      </c>
      <c r="L333" s="283"/>
      <c r="M333" s="284" t="s">
        <v>35</v>
      </c>
      <c r="N333" s="285" t="s">
        <v>51</v>
      </c>
      <c r="O333" s="87"/>
      <c r="P333" s="239">
        <f>O333*H333</f>
        <v>0</v>
      </c>
      <c r="Q333" s="239">
        <v>0.00040000000000000002</v>
      </c>
      <c r="R333" s="239">
        <f>Q333*H333</f>
        <v>0.00040000000000000002</v>
      </c>
      <c r="S333" s="239">
        <v>0</v>
      </c>
      <c r="T333" s="240">
        <f>S333*H333</f>
        <v>0</v>
      </c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R333" s="241" t="s">
        <v>198</v>
      </c>
      <c r="AT333" s="241" t="s">
        <v>195</v>
      </c>
      <c r="AU333" s="241" t="s">
        <v>88</v>
      </c>
      <c r="AY333" s="19" t="s">
        <v>163</v>
      </c>
      <c r="BE333" s="242">
        <f>IF(N333="základní",J333,0)</f>
        <v>0</v>
      </c>
      <c r="BF333" s="242">
        <f>IF(N333="snížená",J333,0)</f>
        <v>0</v>
      </c>
      <c r="BG333" s="242">
        <f>IF(N333="zákl. přenesená",J333,0)</f>
        <v>0</v>
      </c>
      <c r="BH333" s="242">
        <f>IF(N333="sníž. přenesená",J333,0)</f>
        <v>0</v>
      </c>
      <c r="BI333" s="242">
        <f>IF(N333="nulová",J333,0)</f>
        <v>0</v>
      </c>
      <c r="BJ333" s="19" t="s">
        <v>23</v>
      </c>
      <c r="BK333" s="242">
        <f>ROUND(I333*H333,2)</f>
        <v>0</v>
      </c>
      <c r="BL333" s="19" t="s">
        <v>171</v>
      </c>
      <c r="BM333" s="241" t="s">
        <v>1013</v>
      </c>
    </row>
    <row r="334" s="14" customFormat="1">
      <c r="A334" s="14"/>
      <c r="B334" s="254"/>
      <c r="C334" s="255"/>
      <c r="D334" s="245" t="s">
        <v>173</v>
      </c>
      <c r="E334" s="256" t="s">
        <v>35</v>
      </c>
      <c r="F334" s="257" t="s">
        <v>23</v>
      </c>
      <c r="G334" s="255"/>
      <c r="H334" s="258">
        <v>1</v>
      </c>
      <c r="I334" s="259"/>
      <c r="J334" s="255"/>
      <c r="K334" s="255"/>
      <c r="L334" s="260"/>
      <c r="M334" s="261"/>
      <c r="N334" s="262"/>
      <c r="O334" s="262"/>
      <c r="P334" s="262"/>
      <c r="Q334" s="262"/>
      <c r="R334" s="262"/>
      <c r="S334" s="262"/>
      <c r="T334" s="263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4" t="s">
        <v>173</v>
      </c>
      <c r="AU334" s="264" t="s">
        <v>88</v>
      </c>
      <c r="AV334" s="14" t="s">
        <v>88</v>
      </c>
      <c r="AW334" s="14" t="s">
        <v>175</v>
      </c>
      <c r="AX334" s="14" t="s">
        <v>80</v>
      </c>
      <c r="AY334" s="264" t="s">
        <v>163</v>
      </c>
    </row>
    <row r="335" s="15" customFormat="1">
      <c r="A335" s="15"/>
      <c r="B335" s="265"/>
      <c r="C335" s="266"/>
      <c r="D335" s="245" t="s">
        <v>173</v>
      </c>
      <c r="E335" s="267" t="s">
        <v>35</v>
      </c>
      <c r="F335" s="268" t="s">
        <v>183</v>
      </c>
      <c r="G335" s="266"/>
      <c r="H335" s="269">
        <v>1</v>
      </c>
      <c r="I335" s="270"/>
      <c r="J335" s="266"/>
      <c r="K335" s="266"/>
      <c r="L335" s="271"/>
      <c r="M335" s="272"/>
      <c r="N335" s="273"/>
      <c r="O335" s="273"/>
      <c r="P335" s="273"/>
      <c r="Q335" s="273"/>
      <c r="R335" s="273"/>
      <c r="S335" s="273"/>
      <c r="T335" s="274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75" t="s">
        <v>173</v>
      </c>
      <c r="AU335" s="275" t="s">
        <v>88</v>
      </c>
      <c r="AV335" s="15" t="s">
        <v>171</v>
      </c>
      <c r="AW335" s="15" t="s">
        <v>175</v>
      </c>
      <c r="AX335" s="15" t="s">
        <v>23</v>
      </c>
      <c r="AY335" s="275" t="s">
        <v>163</v>
      </c>
    </row>
    <row r="336" s="2" customFormat="1" ht="16.5" customHeight="1">
      <c r="A336" s="41"/>
      <c r="B336" s="42"/>
      <c r="C336" s="276" t="s">
        <v>424</v>
      </c>
      <c r="D336" s="276" t="s">
        <v>195</v>
      </c>
      <c r="E336" s="277" t="s">
        <v>1728</v>
      </c>
      <c r="F336" s="278" t="s">
        <v>1729</v>
      </c>
      <c r="G336" s="279" t="s">
        <v>179</v>
      </c>
      <c r="H336" s="280">
        <v>1</v>
      </c>
      <c r="I336" s="281"/>
      <c r="J336" s="282">
        <f>ROUND(I336*H336,2)</f>
        <v>0</v>
      </c>
      <c r="K336" s="278" t="s">
        <v>170</v>
      </c>
      <c r="L336" s="283"/>
      <c r="M336" s="284" t="s">
        <v>35</v>
      </c>
      <c r="N336" s="285" t="s">
        <v>51</v>
      </c>
      <c r="O336" s="87"/>
      <c r="P336" s="239">
        <f>O336*H336</f>
        <v>0</v>
      </c>
      <c r="Q336" s="239">
        <v>0.00040000000000000002</v>
      </c>
      <c r="R336" s="239">
        <f>Q336*H336</f>
        <v>0.00040000000000000002</v>
      </c>
      <c r="S336" s="239">
        <v>0</v>
      </c>
      <c r="T336" s="240">
        <f>S336*H336</f>
        <v>0</v>
      </c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R336" s="241" t="s">
        <v>198</v>
      </c>
      <c r="AT336" s="241" t="s">
        <v>195</v>
      </c>
      <c r="AU336" s="241" t="s">
        <v>88</v>
      </c>
      <c r="AY336" s="19" t="s">
        <v>163</v>
      </c>
      <c r="BE336" s="242">
        <f>IF(N336="základní",J336,0)</f>
        <v>0</v>
      </c>
      <c r="BF336" s="242">
        <f>IF(N336="snížená",J336,0)</f>
        <v>0</v>
      </c>
      <c r="BG336" s="242">
        <f>IF(N336="zákl. přenesená",J336,0)</f>
        <v>0</v>
      </c>
      <c r="BH336" s="242">
        <f>IF(N336="sníž. přenesená",J336,0)</f>
        <v>0</v>
      </c>
      <c r="BI336" s="242">
        <f>IF(N336="nulová",J336,0)</f>
        <v>0</v>
      </c>
      <c r="BJ336" s="19" t="s">
        <v>23</v>
      </c>
      <c r="BK336" s="242">
        <f>ROUND(I336*H336,2)</f>
        <v>0</v>
      </c>
      <c r="BL336" s="19" t="s">
        <v>171</v>
      </c>
      <c r="BM336" s="241" t="s">
        <v>1023</v>
      </c>
    </row>
    <row r="337" s="14" customFormat="1">
      <c r="A337" s="14"/>
      <c r="B337" s="254"/>
      <c r="C337" s="255"/>
      <c r="D337" s="245" t="s">
        <v>173</v>
      </c>
      <c r="E337" s="256" t="s">
        <v>35</v>
      </c>
      <c r="F337" s="257" t="s">
        <v>23</v>
      </c>
      <c r="G337" s="255"/>
      <c r="H337" s="258">
        <v>1</v>
      </c>
      <c r="I337" s="259"/>
      <c r="J337" s="255"/>
      <c r="K337" s="255"/>
      <c r="L337" s="260"/>
      <c r="M337" s="261"/>
      <c r="N337" s="262"/>
      <c r="O337" s="262"/>
      <c r="P337" s="262"/>
      <c r="Q337" s="262"/>
      <c r="R337" s="262"/>
      <c r="S337" s="262"/>
      <c r="T337" s="263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4" t="s">
        <v>173</v>
      </c>
      <c r="AU337" s="264" t="s">
        <v>88</v>
      </c>
      <c r="AV337" s="14" t="s">
        <v>88</v>
      </c>
      <c r="AW337" s="14" t="s">
        <v>175</v>
      </c>
      <c r="AX337" s="14" t="s">
        <v>80</v>
      </c>
      <c r="AY337" s="264" t="s">
        <v>163</v>
      </c>
    </row>
    <row r="338" s="15" customFormat="1">
      <c r="A338" s="15"/>
      <c r="B338" s="265"/>
      <c r="C338" s="266"/>
      <c r="D338" s="245" t="s">
        <v>173</v>
      </c>
      <c r="E338" s="267" t="s">
        <v>35</v>
      </c>
      <c r="F338" s="268" t="s">
        <v>183</v>
      </c>
      <c r="G338" s="266"/>
      <c r="H338" s="269">
        <v>1</v>
      </c>
      <c r="I338" s="270"/>
      <c r="J338" s="266"/>
      <c r="K338" s="266"/>
      <c r="L338" s="271"/>
      <c r="M338" s="272"/>
      <c r="N338" s="273"/>
      <c r="O338" s="273"/>
      <c r="P338" s="273"/>
      <c r="Q338" s="273"/>
      <c r="R338" s="273"/>
      <c r="S338" s="273"/>
      <c r="T338" s="274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75" t="s">
        <v>173</v>
      </c>
      <c r="AU338" s="275" t="s">
        <v>88</v>
      </c>
      <c r="AV338" s="15" t="s">
        <v>171</v>
      </c>
      <c r="AW338" s="15" t="s">
        <v>175</v>
      </c>
      <c r="AX338" s="15" t="s">
        <v>23</v>
      </c>
      <c r="AY338" s="275" t="s">
        <v>163</v>
      </c>
    </row>
    <row r="339" s="2" customFormat="1" ht="24" customHeight="1">
      <c r="A339" s="41"/>
      <c r="B339" s="42"/>
      <c r="C339" s="230" t="s">
        <v>634</v>
      </c>
      <c r="D339" s="230" t="s">
        <v>166</v>
      </c>
      <c r="E339" s="231" t="s">
        <v>1730</v>
      </c>
      <c r="F339" s="232" t="s">
        <v>1731</v>
      </c>
      <c r="G339" s="233" t="s">
        <v>179</v>
      </c>
      <c r="H339" s="234">
        <v>1</v>
      </c>
      <c r="I339" s="235"/>
      <c r="J339" s="236">
        <f>ROUND(I339*H339,2)</f>
        <v>0</v>
      </c>
      <c r="K339" s="232" t="s">
        <v>170</v>
      </c>
      <c r="L339" s="47"/>
      <c r="M339" s="237" t="s">
        <v>35</v>
      </c>
      <c r="N339" s="238" t="s">
        <v>51</v>
      </c>
      <c r="O339" s="87"/>
      <c r="P339" s="239">
        <f>O339*H339</f>
        <v>0</v>
      </c>
      <c r="Q339" s="239">
        <v>0</v>
      </c>
      <c r="R339" s="239">
        <f>Q339*H339</f>
        <v>0</v>
      </c>
      <c r="S339" s="239">
        <v>0</v>
      </c>
      <c r="T339" s="240">
        <f>S339*H339</f>
        <v>0</v>
      </c>
      <c r="U339" s="41"/>
      <c r="V339" s="41"/>
      <c r="W339" s="41"/>
      <c r="X339" s="41"/>
      <c r="Y339" s="41"/>
      <c r="Z339" s="41"/>
      <c r="AA339" s="41"/>
      <c r="AB339" s="41"/>
      <c r="AC339" s="41"/>
      <c r="AD339" s="41"/>
      <c r="AE339" s="41"/>
      <c r="AR339" s="241" t="s">
        <v>171</v>
      </c>
      <c r="AT339" s="241" t="s">
        <v>166</v>
      </c>
      <c r="AU339" s="241" t="s">
        <v>88</v>
      </c>
      <c r="AY339" s="19" t="s">
        <v>163</v>
      </c>
      <c r="BE339" s="242">
        <f>IF(N339="základní",J339,0)</f>
        <v>0</v>
      </c>
      <c r="BF339" s="242">
        <f>IF(N339="snížená",J339,0)</f>
        <v>0</v>
      </c>
      <c r="BG339" s="242">
        <f>IF(N339="zákl. přenesená",J339,0)</f>
        <v>0</v>
      </c>
      <c r="BH339" s="242">
        <f>IF(N339="sníž. přenesená",J339,0)</f>
        <v>0</v>
      </c>
      <c r="BI339" s="242">
        <f>IF(N339="nulová",J339,0)</f>
        <v>0</v>
      </c>
      <c r="BJ339" s="19" t="s">
        <v>23</v>
      </c>
      <c r="BK339" s="242">
        <f>ROUND(I339*H339,2)</f>
        <v>0</v>
      </c>
      <c r="BL339" s="19" t="s">
        <v>171</v>
      </c>
      <c r="BM339" s="241" t="s">
        <v>1048</v>
      </c>
    </row>
    <row r="340" s="14" customFormat="1">
      <c r="A340" s="14"/>
      <c r="B340" s="254"/>
      <c r="C340" s="255"/>
      <c r="D340" s="245" t="s">
        <v>173</v>
      </c>
      <c r="E340" s="256" t="s">
        <v>35</v>
      </c>
      <c r="F340" s="257" t="s">
        <v>23</v>
      </c>
      <c r="G340" s="255"/>
      <c r="H340" s="258">
        <v>1</v>
      </c>
      <c r="I340" s="259"/>
      <c r="J340" s="255"/>
      <c r="K340" s="255"/>
      <c r="L340" s="260"/>
      <c r="M340" s="261"/>
      <c r="N340" s="262"/>
      <c r="O340" s="262"/>
      <c r="P340" s="262"/>
      <c r="Q340" s="262"/>
      <c r="R340" s="262"/>
      <c r="S340" s="262"/>
      <c r="T340" s="263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4" t="s">
        <v>173</v>
      </c>
      <c r="AU340" s="264" t="s">
        <v>88</v>
      </c>
      <c r="AV340" s="14" t="s">
        <v>88</v>
      </c>
      <c r="AW340" s="14" t="s">
        <v>175</v>
      </c>
      <c r="AX340" s="14" t="s">
        <v>80</v>
      </c>
      <c r="AY340" s="264" t="s">
        <v>163</v>
      </c>
    </row>
    <row r="341" s="15" customFormat="1">
      <c r="A341" s="15"/>
      <c r="B341" s="265"/>
      <c r="C341" s="266"/>
      <c r="D341" s="245" t="s">
        <v>173</v>
      </c>
      <c r="E341" s="267" t="s">
        <v>35</v>
      </c>
      <c r="F341" s="268" t="s">
        <v>183</v>
      </c>
      <c r="G341" s="266"/>
      <c r="H341" s="269">
        <v>1</v>
      </c>
      <c r="I341" s="270"/>
      <c r="J341" s="266"/>
      <c r="K341" s="266"/>
      <c r="L341" s="271"/>
      <c r="M341" s="272"/>
      <c r="N341" s="273"/>
      <c r="O341" s="273"/>
      <c r="P341" s="273"/>
      <c r="Q341" s="273"/>
      <c r="R341" s="273"/>
      <c r="S341" s="273"/>
      <c r="T341" s="274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5" t="s">
        <v>173</v>
      </c>
      <c r="AU341" s="275" t="s">
        <v>88</v>
      </c>
      <c r="AV341" s="15" t="s">
        <v>171</v>
      </c>
      <c r="AW341" s="15" t="s">
        <v>175</v>
      </c>
      <c r="AX341" s="15" t="s">
        <v>23</v>
      </c>
      <c r="AY341" s="275" t="s">
        <v>163</v>
      </c>
    </row>
    <row r="342" s="2" customFormat="1" ht="16.5" customHeight="1">
      <c r="A342" s="41"/>
      <c r="B342" s="42"/>
      <c r="C342" s="276" t="s">
        <v>638</v>
      </c>
      <c r="D342" s="276" t="s">
        <v>195</v>
      </c>
      <c r="E342" s="277" t="s">
        <v>1732</v>
      </c>
      <c r="F342" s="278" t="s">
        <v>1733</v>
      </c>
      <c r="G342" s="279" t="s">
        <v>179</v>
      </c>
      <c r="H342" s="280">
        <v>1</v>
      </c>
      <c r="I342" s="281"/>
      <c r="J342" s="282">
        <f>ROUND(I342*H342,2)</f>
        <v>0</v>
      </c>
      <c r="K342" s="278" t="s">
        <v>35</v>
      </c>
      <c r="L342" s="283"/>
      <c r="M342" s="284" t="s">
        <v>35</v>
      </c>
      <c r="N342" s="285" t="s">
        <v>51</v>
      </c>
      <c r="O342" s="87"/>
      <c r="P342" s="239">
        <f>O342*H342</f>
        <v>0</v>
      </c>
      <c r="Q342" s="239">
        <v>0</v>
      </c>
      <c r="R342" s="239">
        <f>Q342*H342</f>
        <v>0</v>
      </c>
      <c r="S342" s="239">
        <v>0</v>
      </c>
      <c r="T342" s="240">
        <f>S342*H342</f>
        <v>0</v>
      </c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R342" s="241" t="s">
        <v>198</v>
      </c>
      <c r="AT342" s="241" t="s">
        <v>195</v>
      </c>
      <c r="AU342" s="241" t="s">
        <v>88</v>
      </c>
      <c r="AY342" s="19" t="s">
        <v>163</v>
      </c>
      <c r="BE342" s="242">
        <f>IF(N342="základní",J342,0)</f>
        <v>0</v>
      </c>
      <c r="BF342" s="242">
        <f>IF(N342="snížená",J342,0)</f>
        <v>0</v>
      </c>
      <c r="BG342" s="242">
        <f>IF(N342="zákl. přenesená",J342,0)</f>
        <v>0</v>
      </c>
      <c r="BH342" s="242">
        <f>IF(N342="sníž. přenesená",J342,0)</f>
        <v>0</v>
      </c>
      <c r="BI342" s="242">
        <f>IF(N342="nulová",J342,0)</f>
        <v>0</v>
      </c>
      <c r="BJ342" s="19" t="s">
        <v>23</v>
      </c>
      <c r="BK342" s="242">
        <f>ROUND(I342*H342,2)</f>
        <v>0</v>
      </c>
      <c r="BL342" s="19" t="s">
        <v>171</v>
      </c>
      <c r="BM342" s="241" t="s">
        <v>1057</v>
      </c>
    </row>
    <row r="343" s="14" customFormat="1">
      <c r="A343" s="14"/>
      <c r="B343" s="254"/>
      <c r="C343" s="255"/>
      <c r="D343" s="245" t="s">
        <v>173</v>
      </c>
      <c r="E343" s="256" t="s">
        <v>35</v>
      </c>
      <c r="F343" s="257" t="s">
        <v>23</v>
      </c>
      <c r="G343" s="255"/>
      <c r="H343" s="258">
        <v>1</v>
      </c>
      <c r="I343" s="259"/>
      <c r="J343" s="255"/>
      <c r="K343" s="255"/>
      <c r="L343" s="260"/>
      <c r="M343" s="261"/>
      <c r="N343" s="262"/>
      <c r="O343" s="262"/>
      <c r="P343" s="262"/>
      <c r="Q343" s="262"/>
      <c r="R343" s="262"/>
      <c r="S343" s="262"/>
      <c r="T343" s="263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4" t="s">
        <v>173</v>
      </c>
      <c r="AU343" s="264" t="s">
        <v>88</v>
      </c>
      <c r="AV343" s="14" t="s">
        <v>88</v>
      </c>
      <c r="AW343" s="14" t="s">
        <v>175</v>
      </c>
      <c r="AX343" s="14" t="s">
        <v>80</v>
      </c>
      <c r="AY343" s="264" t="s">
        <v>163</v>
      </c>
    </row>
    <row r="344" s="15" customFormat="1">
      <c r="A344" s="15"/>
      <c r="B344" s="265"/>
      <c r="C344" s="266"/>
      <c r="D344" s="245" t="s">
        <v>173</v>
      </c>
      <c r="E344" s="267" t="s">
        <v>35</v>
      </c>
      <c r="F344" s="268" t="s">
        <v>183</v>
      </c>
      <c r="G344" s="266"/>
      <c r="H344" s="269">
        <v>1</v>
      </c>
      <c r="I344" s="270"/>
      <c r="J344" s="266"/>
      <c r="K344" s="266"/>
      <c r="L344" s="271"/>
      <c r="M344" s="272"/>
      <c r="N344" s="273"/>
      <c r="O344" s="273"/>
      <c r="P344" s="273"/>
      <c r="Q344" s="273"/>
      <c r="R344" s="273"/>
      <c r="S344" s="273"/>
      <c r="T344" s="274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5" t="s">
        <v>173</v>
      </c>
      <c r="AU344" s="275" t="s">
        <v>88</v>
      </c>
      <c r="AV344" s="15" t="s">
        <v>171</v>
      </c>
      <c r="AW344" s="15" t="s">
        <v>175</v>
      </c>
      <c r="AX344" s="15" t="s">
        <v>23</v>
      </c>
      <c r="AY344" s="275" t="s">
        <v>163</v>
      </c>
    </row>
    <row r="345" s="2" customFormat="1" ht="16.5" customHeight="1">
      <c r="A345" s="41"/>
      <c r="B345" s="42"/>
      <c r="C345" s="276" t="s">
        <v>643</v>
      </c>
      <c r="D345" s="276" t="s">
        <v>195</v>
      </c>
      <c r="E345" s="277" t="s">
        <v>1734</v>
      </c>
      <c r="F345" s="278" t="s">
        <v>1735</v>
      </c>
      <c r="G345" s="279" t="s">
        <v>179</v>
      </c>
      <c r="H345" s="280">
        <v>1</v>
      </c>
      <c r="I345" s="281"/>
      <c r="J345" s="282">
        <f>ROUND(I345*H345,2)</f>
        <v>0</v>
      </c>
      <c r="K345" s="278" t="s">
        <v>35</v>
      </c>
      <c r="L345" s="283"/>
      <c r="M345" s="284" t="s">
        <v>35</v>
      </c>
      <c r="N345" s="285" t="s">
        <v>51</v>
      </c>
      <c r="O345" s="87"/>
      <c r="P345" s="239">
        <f>O345*H345</f>
        <v>0</v>
      </c>
      <c r="Q345" s="239">
        <v>0</v>
      </c>
      <c r="R345" s="239">
        <f>Q345*H345</f>
        <v>0</v>
      </c>
      <c r="S345" s="239">
        <v>0</v>
      </c>
      <c r="T345" s="240">
        <f>S345*H345</f>
        <v>0</v>
      </c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R345" s="241" t="s">
        <v>198</v>
      </c>
      <c r="AT345" s="241" t="s">
        <v>195</v>
      </c>
      <c r="AU345" s="241" t="s">
        <v>88</v>
      </c>
      <c r="AY345" s="19" t="s">
        <v>163</v>
      </c>
      <c r="BE345" s="242">
        <f>IF(N345="základní",J345,0)</f>
        <v>0</v>
      </c>
      <c r="BF345" s="242">
        <f>IF(N345="snížená",J345,0)</f>
        <v>0</v>
      </c>
      <c r="BG345" s="242">
        <f>IF(N345="zákl. přenesená",J345,0)</f>
        <v>0</v>
      </c>
      <c r="BH345" s="242">
        <f>IF(N345="sníž. přenesená",J345,0)</f>
        <v>0</v>
      </c>
      <c r="BI345" s="242">
        <f>IF(N345="nulová",J345,0)</f>
        <v>0</v>
      </c>
      <c r="BJ345" s="19" t="s">
        <v>23</v>
      </c>
      <c r="BK345" s="242">
        <f>ROUND(I345*H345,2)</f>
        <v>0</v>
      </c>
      <c r="BL345" s="19" t="s">
        <v>171</v>
      </c>
      <c r="BM345" s="241" t="s">
        <v>1074</v>
      </c>
    </row>
    <row r="346" s="14" customFormat="1">
      <c r="A346" s="14"/>
      <c r="B346" s="254"/>
      <c r="C346" s="255"/>
      <c r="D346" s="245" t="s">
        <v>173</v>
      </c>
      <c r="E346" s="256" t="s">
        <v>35</v>
      </c>
      <c r="F346" s="257" t="s">
        <v>23</v>
      </c>
      <c r="G346" s="255"/>
      <c r="H346" s="258">
        <v>1</v>
      </c>
      <c r="I346" s="259"/>
      <c r="J346" s="255"/>
      <c r="K346" s="255"/>
      <c r="L346" s="260"/>
      <c r="M346" s="261"/>
      <c r="N346" s="262"/>
      <c r="O346" s="262"/>
      <c r="P346" s="262"/>
      <c r="Q346" s="262"/>
      <c r="R346" s="262"/>
      <c r="S346" s="262"/>
      <c r="T346" s="263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4" t="s">
        <v>173</v>
      </c>
      <c r="AU346" s="264" t="s">
        <v>88</v>
      </c>
      <c r="AV346" s="14" t="s">
        <v>88</v>
      </c>
      <c r="AW346" s="14" t="s">
        <v>175</v>
      </c>
      <c r="AX346" s="14" t="s">
        <v>80</v>
      </c>
      <c r="AY346" s="264" t="s">
        <v>163</v>
      </c>
    </row>
    <row r="347" s="15" customFormat="1">
      <c r="A347" s="15"/>
      <c r="B347" s="265"/>
      <c r="C347" s="266"/>
      <c r="D347" s="245" t="s">
        <v>173</v>
      </c>
      <c r="E347" s="267" t="s">
        <v>35</v>
      </c>
      <c r="F347" s="268" t="s">
        <v>183</v>
      </c>
      <c r="G347" s="266"/>
      <c r="H347" s="269">
        <v>1</v>
      </c>
      <c r="I347" s="270"/>
      <c r="J347" s="266"/>
      <c r="K347" s="266"/>
      <c r="L347" s="271"/>
      <c r="M347" s="272"/>
      <c r="N347" s="273"/>
      <c r="O347" s="273"/>
      <c r="P347" s="273"/>
      <c r="Q347" s="273"/>
      <c r="R347" s="273"/>
      <c r="S347" s="273"/>
      <c r="T347" s="274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5" t="s">
        <v>173</v>
      </c>
      <c r="AU347" s="275" t="s">
        <v>88</v>
      </c>
      <c r="AV347" s="15" t="s">
        <v>171</v>
      </c>
      <c r="AW347" s="15" t="s">
        <v>175</v>
      </c>
      <c r="AX347" s="15" t="s">
        <v>23</v>
      </c>
      <c r="AY347" s="275" t="s">
        <v>163</v>
      </c>
    </row>
    <row r="348" s="2" customFormat="1" ht="16.5" customHeight="1">
      <c r="A348" s="41"/>
      <c r="B348" s="42"/>
      <c r="C348" s="230" t="s">
        <v>647</v>
      </c>
      <c r="D348" s="230" t="s">
        <v>166</v>
      </c>
      <c r="E348" s="231" t="s">
        <v>1736</v>
      </c>
      <c r="F348" s="232" t="s">
        <v>1737</v>
      </c>
      <c r="G348" s="233" t="s">
        <v>1584</v>
      </c>
      <c r="H348" s="306"/>
      <c r="I348" s="235"/>
      <c r="J348" s="236">
        <f>ROUND(I348*H348,2)</f>
        <v>0</v>
      </c>
      <c r="K348" s="232" t="s">
        <v>35</v>
      </c>
      <c r="L348" s="47"/>
      <c r="M348" s="237" t="s">
        <v>35</v>
      </c>
      <c r="N348" s="238" t="s">
        <v>51</v>
      </c>
      <c r="O348" s="87"/>
      <c r="P348" s="239">
        <f>O348*H348</f>
        <v>0</v>
      </c>
      <c r="Q348" s="239">
        <v>0</v>
      </c>
      <c r="R348" s="239">
        <f>Q348*H348</f>
        <v>0</v>
      </c>
      <c r="S348" s="239">
        <v>0</v>
      </c>
      <c r="T348" s="240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41" t="s">
        <v>171</v>
      </c>
      <c r="AT348" s="241" t="s">
        <v>166</v>
      </c>
      <c r="AU348" s="241" t="s">
        <v>88</v>
      </c>
      <c r="AY348" s="19" t="s">
        <v>163</v>
      </c>
      <c r="BE348" s="242">
        <f>IF(N348="základní",J348,0)</f>
        <v>0</v>
      </c>
      <c r="BF348" s="242">
        <f>IF(N348="snížená",J348,0)</f>
        <v>0</v>
      </c>
      <c r="BG348" s="242">
        <f>IF(N348="zákl. přenesená",J348,0)</f>
        <v>0</v>
      </c>
      <c r="BH348" s="242">
        <f>IF(N348="sníž. přenesená",J348,0)</f>
        <v>0</v>
      </c>
      <c r="BI348" s="242">
        <f>IF(N348="nulová",J348,0)</f>
        <v>0</v>
      </c>
      <c r="BJ348" s="19" t="s">
        <v>23</v>
      </c>
      <c r="BK348" s="242">
        <f>ROUND(I348*H348,2)</f>
        <v>0</v>
      </c>
      <c r="BL348" s="19" t="s">
        <v>171</v>
      </c>
      <c r="BM348" s="241" t="s">
        <v>1084</v>
      </c>
    </row>
    <row r="349" s="2" customFormat="1" ht="16.5" customHeight="1">
      <c r="A349" s="41"/>
      <c r="B349" s="42"/>
      <c r="C349" s="230" t="s">
        <v>657</v>
      </c>
      <c r="D349" s="230" t="s">
        <v>166</v>
      </c>
      <c r="E349" s="231" t="s">
        <v>1709</v>
      </c>
      <c r="F349" s="232" t="s">
        <v>1710</v>
      </c>
      <c r="G349" s="233" t="s">
        <v>1584</v>
      </c>
      <c r="H349" s="306"/>
      <c r="I349" s="235"/>
      <c r="J349" s="236">
        <f>ROUND(I349*H349,2)</f>
        <v>0</v>
      </c>
      <c r="K349" s="232" t="s">
        <v>35</v>
      </c>
      <c r="L349" s="47"/>
      <c r="M349" s="237" t="s">
        <v>35</v>
      </c>
      <c r="N349" s="238" t="s">
        <v>51</v>
      </c>
      <c r="O349" s="87"/>
      <c r="P349" s="239">
        <f>O349*H349</f>
        <v>0</v>
      </c>
      <c r="Q349" s="239">
        <v>0</v>
      </c>
      <c r="R349" s="239">
        <f>Q349*H349</f>
        <v>0</v>
      </c>
      <c r="S349" s="239">
        <v>0</v>
      </c>
      <c r="T349" s="240">
        <f>S349*H349</f>
        <v>0</v>
      </c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R349" s="241" t="s">
        <v>171</v>
      </c>
      <c r="AT349" s="241" t="s">
        <v>166</v>
      </c>
      <c r="AU349" s="241" t="s">
        <v>88</v>
      </c>
      <c r="AY349" s="19" t="s">
        <v>163</v>
      </c>
      <c r="BE349" s="242">
        <f>IF(N349="základní",J349,0)</f>
        <v>0</v>
      </c>
      <c r="BF349" s="242">
        <f>IF(N349="snížená",J349,0)</f>
        <v>0</v>
      </c>
      <c r="BG349" s="242">
        <f>IF(N349="zákl. přenesená",J349,0)</f>
        <v>0</v>
      </c>
      <c r="BH349" s="242">
        <f>IF(N349="sníž. přenesená",J349,0)</f>
        <v>0</v>
      </c>
      <c r="BI349" s="242">
        <f>IF(N349="nulová",J349,0)</f>
        <v>0</v>
      </c>
      <c r="BJ349" s="19" t="s">
        <v>23</v>
      </c>
      <c r="BK349" s="242">
        <f>ROUND(I349*H349,2)</f>
        <v>0</v>
      </c>
      <c r="BL349" s="19" t="s">
        <v>171</v>
      </c>
      <c r="BM349" s="241" t="s">
        <v>1102</v>
      </c>
    </row>
    <row r="350" s="12" customFormat="1" ht="22.8" customHeight="1">
      <c r="A350" s="12"/>
      <c r="B350" s="214"/>
      <c r="C350" s="215"/>
      <c r="D350" s="216" t="s">
        <v>79</v>
      </c>
      <c r="E350" s="228" t="s">
        <v>1738</v>
      </c>
      <c r="F350" s="228" t="s">
        <v>1739</v>
      </c>
      <c r="G350" s="215"/>
      <c r="H350" s="215"/>
      <c r="I350" s="218"/>
      <c r="J350" s="229">
        <f>BK350</f>
        <v>0</v>
      </c>
      <c r="K350" s="215"/>
      <c r="L350" s="220"/>
      <c r="M350" s="221"/>
      <c r="N350" s="222"/>
      <c r="O350" s="222"/>
      <c r="P350" s="223">
        <f>SUM(P351:P402)</f>
        <v>0</v>
      </c>
      <c r="Q350" s="222"/>
      <c r="R350" s="223">
        <f>SUM(R351:R402)</f>
        <v>0</v>
      </c>
      <c r="S350" s="222"/>
      <c r="T350" s="224">
        <f>SUM(T351:T402)</f>
        <v>0</v>
      </c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R350" s="225" t="s">
        <v>23</v>
      </c>
      <c r="AT350" s="226" t="s">
        <v>79</v>
      </c>
      <c r="AU350" s="226" t="s">
        <v>23</v>
      </c>
      <c r="AY350" s="225" t="s">
        <v>163</v>
      </c>
      <c r="BK350" s="227">
        <f>SUM(BK351:BK402)</f>
        <v>0</v>
      </c>
    </row>
    <row r="351" s="2" customFormat="1" ht="16.5" customHeight="1">
      <c r="A351" s="41"/>
      <c r="B351" s="42"/>
      <c r="C351" s="276" t="s">
        <v>663</v>
      </c>
      <c r="D351" s="276" t="s">
        <v>195</v>
      </c>
      <c r="E351" s="277" t="s">
        <v>1740</v>
      </c>
      <c r="F351" s="278" t="s">
        <v>1741</v>
      </c>
      <c r="G351" s="279" t="s">
        <v>179</v>
      </c>
      <c r="H351" s="280">
        <v>1</v>
      </c>
      <c r="I351" s="281"/>
      <c r="J351" s="282">
        <f>ROUND(I351*H351,2)</f>
        <v>0</v>
      </c>
      <c r="K351" s="278" t="s">
        <v>35</v>
      </c>
      <c r="L351" s="283"/>
      <c r="M351" s="284" t="s">
        <v>35</v>
      </c>
      <c r="N351" s="285" t="s">
        <v>51</v>
      </c>
      <c r="O351" s="87"/>
      <c r="P351" s="239">
        <f>O351*H351</f>
        <v>0</v>
      </c>
      <c r="Q351" s="239">
        <v>0</v>
      </c>
      <c r="R351" s="239">
        <f>Q351*H351</f>
        <v>0</v>
      </c>
      <c r="S351" s="239">
        <v>0</v>
      </c>
      <c r="T351" s="240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41" t="s">
        <v>198</v>
      </c>
      <c r="AT351" s="241" t="s">
        <v>195</v>
      </c>
      <c r="AU351" s="241" t="s">
        <v>88</v>
      </c>
      <c r="AY351" s="19" t="s">
        <v>163</v>
      </c>
      <c r="BE351" s="242">
        <f>IF(N351="základní",J351,0)</f>
        <v>0</v>
      </c>
      <c r="BF351" s="242">
        <f>IF(N351="snížená",J351,0)</f>
        <v>0</v>
      </c>
      <c r="BG351" s="242">
        <f>IF(N351="zákl. přenesená",J351,0)</f>
        <v>0</v>
      </c>
      <c r="BH351" s="242">
        <f>IF(N351="sníž. přenesená",J351,0)</f>
        <v>0</v>
      </c>
      <c r="BI351" s="242">
        <f>IF(N351="nulová",J351,0)</f>
        <v>0</v>
      </c>
      <c r="BJ351" s="19" t="s">
        <v>23</v>
      </c>
      <c r="BK351" s="242">
        <f>ROUND(I351*H351,2)</f>
        <v>0</v>
      </c>
      <c r="BL351" s="19" t="s">
        <v>171</v>
      </c>
      <c r="BM351" s="241" t="s">
        <v>1114</v>
      </c>
    </row>
    <row r="352" s="14" customFormat="1">
      <c r="A352" s="14"/>
      <c r="B352" s="254"/>
      <c r="C352" s="255"/>
      <c r="D352" s="245" t="s">
        <v>173</v>
      </c>
      <c r="E352" s="256" t="s">
        <v>35</v>
      </c>
      <c r="F352" s="257" t="s">
        <v>23</v>
      </c>
      <c r="G352" s="255"/>
      <c r="H352" s="258">
        <v>1</v>
      </c>
      <c r="I352" s="259"/>
      <c r="J352" s="255"/>
      <c r="K352" s="255"/>
      <c r="L352" s="260"/>
      <c r="M352" s="261"/>
      <c r="N352" s="262"/>
      <c r="O352" s="262"/>
      <c r="P352" s="262"/>
      <c r="Q352" s="262"/>
      <c r="R352" s="262"/>
      <c r="S352" s="262"/>
      <c r="T352" s="263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64" t="s">
        <v>173</v>
      </c>
      <c r="AU352" s="264" t="s">
        <v>88</v>
      </c>
      <c r="AV352" s="14" t="s">
        <v>88</v>
      </c>
      <c r="AW352" s="14" t="s">
        <v>175</v>
      </c>
      <c r="AX352" s="14" t="s">
        <v>80</v>
      </c>
      <c r="AY352" s="264" t="s">
        <v>163</v>
      </c>
    </row>
    <row r="353" s="15" customFormat="1">
      <c r="A353" s="15"/>
      <c r="B353" s="265"/>
      <c r="C353" s="266"/>
      <c r="D353" s="245" t="s">
        <v>173</v>
      </c>
      <c r="E353" s="267" t="s">
        <v>35</v>
      </c>
      <c r="F353" s="268" t="s">
        <v>183</v>
      </c>
      <c r="G353" s="266"/>
      <c r="H353" s="269">
        <v>1</v>
      </c>
      <c r="I353" s="270"/>
      <c r="J353" s="266"/>
      <c r="K353" s="266"/>
      <c r="L353" s="271"/>
      <c r="M353" s="272"/>
      <c r="N353" s="273"/>
      <c r="O353" s="273"/>
      <c r="P353" s="273"/>
      <c r="Q353" s="273"/>
      <c r="R353" s="273"/>
      <c r="S353" s="273"/>
      <c r="T353" s="274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5" t="s">
        <v>173</v>
      </c>
      <c r="AU353" s="275" t="s">
        <v>88</v>
      </c>
      <c r="AV353" s="15" t="s">
        <v>171</v>
      </c>
      <c r="AW353" s="15" t="s">
        <v>175</v>
      </c>
      <c r="AX353" s="15" t="s">
        <v>23</v>
      </c>
      <c r="AY353" s="275" t="s">
        <v>163</v>
      </c>
    </row>
    <row r="354" s="2" customFormat="1" ht="24" customHeight="1">
      <c r="A354" s="41"/>
      <c r="B354" s="42"/>
      <c r="C354" s="230" t="s">
        <v>668</v>
      </c>
      <c r="D354" s="230" t="s">
        <v>166</v>
      </c>
      <c r="E354" s="231" t="s">
        <v>1713</v>
      </c>
      <c r="F354" s="232" t="s">
        <v>1714</v>
      </c>
      <c r="G354" s="233" t="s">
        <v>264</v>
      </c>
      <c r="H354" s="234">
        <v>1.3999999999999999</v>
      </c>
      <c r="I354" s="235"/>
      <c r="J354" s="236">
        <f>ROUND(I354*H354,2)</f>
        <v>0</v>
      </c>
      <c r="K354" s="232" t="s">
        <v>35</v>
      </c>
      <c r="L354" s="47"/>
      <c r="M354" s="237" t="s">
        <v>35</v>
      </c>
      <c r="N354" s="238" t="s">
        <v>51</v>
      </c>
      <c r="O354" s="87"/>
      <c r="P354" s="239">
        <f>O354*H354</f>
        <v>0</v>
      </c>
      <c r="Q354" s="239">
        <v>0</v>
      </c>
      <c r="R354" s="239">
        <f>Q354*H354</f>
        <v>0</v>
      </c>
      <c r="S354" s="239">
        <v>0</v>
      </c>
      <c r="T354" s="240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41" t="s">
        <v>171</v>
      </c>
      <c r="AT354" s="241" t="s">
        <v>166</v>
      </c>
      <c r="AU354" s="241" t="s">
        <v>88</v>
      </c>
      <c r="AY354" s="19" t="s">
        <v>163</v>
      </c>
      <c r="BE354" s="242">
        <f>IF(N354="základní",J354,0)</f>
        <v>0</v>
      </c>
      <c r="BF354" s="242">
        <f>IF(N354="snížená",J354,0)</f>
        <v>0</v>
      </c>
      <c r="BG354" s="242">
        <f>IF(N354="zákl. přenesená",J354,0)</f>
        <v>0</v>
      </c>
      <c r="BH354" s="242">
        <f>IF(N354="sníž. přenesená",J354,0)</f>
        <v>0</v>
      </c>
      <c r="BI354" s="242">
        <f>IF(N354="nulová",J354,0)</f>
        <v>0</v>
      </c>
      <c r="BJ354" s="19" t="s">
        <v>23</v>
      </c>
      <c r="BK354" s="242">
        <f>ROUND(I354*H354,2)</f>
        <v>0</v>
      </c>
      <c r="BL354" s="19" t="s">
        <v>171</v>
      </c>
      <c r="BM354" s="241" t="s">
        <v>1127</v>
      </c>
    </row>
    <row r="355" s="14" customFormat="1">
      <c r="A355" s="14"/>
      <c r="B355" s="254"/>
      <c r="C355" s="255"/>
      <c r="D355" s="245" t="s">
        <v>173</v>
      </c>
      <c r="E355" s="256" t="s">
        <v>35</v>
      </c>
      <c r="F355" s="257" t="s">
        <v>1742</v>
      </c>
      <c r="G355" s="255"/>
      <c r="H355" s="258">
        <v>1.3999999999999999</v>
      </c>
      <c r="I355" s="259"/>
      <c r="J355" s="255"/>
      <c r="K355" s="255"/>
      <c r="L355" s="260"/>
      <c r="M355" s="261"/>
      <c r="N355" s="262"/>
      <c r="O355" s="262"/>
      <c r="P355" s="262"/>
      <c r="Q355" s="262"/>
      <c r="R355" s="262"/>
      <c r="S355" s="262"/>
      <c r="T355" s="263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4" t="s">
        <v>173</v>
      </c>
      <c r="AU355" s="264" t="s">
        <v>88</v>
      </c>
      <c r="AV355" s="14" t="s">
        <v>88</v>
      </c>
      <c r="AW355" s="14" t="s">
        <v>175</v>
      </c>
      <c r="AX355" s="14" t="s">
        <v>80</v>
      </c>
      <c r="AY355" s="264" t="s">
        <v>163</v>
      </c>
    </row>
    <row r="356" s="15" customFormat="1">
      <c r="A356" s="15"/>
      <c r="B356" s="265"/>
      <c r="C356" s="266"/>
      <c r="D356" s="245" t="s">
        <v>173</v>
      </c>
      <c r="E356" s="267" t="s">
        <v>35</v>
      </c>
      <c r="F356" s="268" t="s">
        <v>183</v>
      </c>
      <c r="G356" s="266"/>
      <c r="H356" s="269">
        <v>1.3999999999999999</v>
      </c>
      <c r="I356" s="270"/>
      <c r="J356" s="266"/>
      <c r="K356" s="266"/>
      <c r="L356" s="271"/>
      <c r="M356" s="272"/>
      <c r="N356" s="273"/>
      <c r="O356" s="273"/>
      <c r="P356" s="273"/>
      <c r="Q356" s="273"/>
      <c r="R356" s="273"/>
      <c r="S356" s="273"/>
      <c r="T356" s="274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5" t="s">
        <v>173</v>
      </c>
      <c r="AU356" s="275" t="s">
        <v>88</v>
      </c>
      <c r="AV356" s="15" t="s">
        <v>171</v>
      </c>
      <c r="AW356" s="15" t="s">
        <v>175</v>
      </c>
      <c r="AX356" s="15" t="s">
        <v>23</v>
      </c>
      <c r="AY356" s="275" t="s">
        <v>163</v>
      </c>
    </row>
    <row r="357" s="2" customFormat="1" ht="16.5" customHeight="1">
      <c r="A357" s="41"/>
      <c r="B357" s="42"/>
      <c r="C357" s="276" t="s">
        <v>672</v>
      </c>
      <c r="D357" s="276" t="s">
        <v>195</v>
      </c>
      <c r="E357" s="277" t="s">
        <v>1716</v>
      </c>
      <c r="F357" s="278" t="s">
        <v>1717</v>
      </c>
      <c r="G357" s="279" t="s">
        <v>264</v>
      </c>
      <c r="H357" s="280">
        <v>1.3999999999999999</v>
      </c>
      <c r="I357" s="281"/>
      <c r="J357" s="282">
        <f>ROUND(I357*H357,2)</f>
        <v>0</v>
      </c>
      <c r="K357" s="278" t="s">
        <v>35</v>
      </c>
      <c r="L357" s="283"/>
      <c r="M357" s="284" t="s">
        <v>35</v>
      </c>
      <c r="N357" s="285" t="s">
        <v>51</v>
      </c>
      <c r="O357" s="87"/>
      <c r="P357" s="239">
        <f>O357*H357</f>
        <v>0</v>
      </c>
      <c r="Q357" s="239">
        <v>0</v>
      </c>
      <c r="R357" s="239">
        <f>Q357*H357</f>
        <v>0</v>
      </c>
      <c r="S357" s="239">
        <v>0</v>
      </c>
      <c r="T357" s="240">
        <f>S357*H357</f>
        <v>0</v>
      </c>
      <c r="U357" s="41"/>
      <c r="V357" s="41"/>
      <c r="W357" s="41"/>
      <c r="X357" s="41"/>
      <c r="Y357" s="41"/>
      <c r="Z357" s="41"/>
      <c r="AA357" s="41"/>
      <c r="AB357" s="41"/>
      <c r="AC357" s="41"/>
      <c r="AD357" s="41"/>
      <c r="AE357" s="41"/>
      <c r="AR357" s="241" t="s">
        <v>198</v>
      </c>
      <c r="AT357" s="241" t="s">
        <v>195</v>
      </c>
      <c r="AU357" s="241" t="s">
        <v>88</v>
      </c>
      <c r="AY357" s="19" t="s">
        <v>163</v>
      </c>
      <c r="BE357" s="242">
        <f>IF(N357="základní",J357,0)</f>
        <v>0</v>
      </c>
      <c r="BF357" s="242">
        <f>IF(N357="snížená",J357,0)</f>
        <v>0</v>
      </c>
      <c r="BG357" s="242">
        <f>IF(N357="zákl. přenesená",J357,0)</f>
        <v>0</v>
      </c>
      <c r="BH357" s="242">
        <f>IF(N357="sníž. přenesená",J357,0)</f>
        <v>0</v>
      </c>
      <c r="BI357" s="242">
        <f>IF(N357="nulová",J357,0)</f>
        <v>0</v>
      </c>
      <c r="BJ357" s="19" t="s">
        <v>23</v>
      </c>
      <c r="BK357" s="242">
        <f>ROUND(I357*H357,2)</f>
        <v>0</v>
      </c>
      <c r="BL357" s="19" t="s">
        <v>171</v>
      </c>
      <c r="BM357" s="241" t="s">
        <v>1138</v>
      </c>
    </row>
    <row r="358" s="14" customFormat="1">
      <c r="A358" s="14"/>
      <c r="B358" s="254"/>
      <c r="C358" s="255"/>
      <c r="D358" s="245" t="s">
        <v>173</v>
      </c>
      <c r="E358" s="256" t="s">
        <v>35</v>
      </c>
      <c r="F358" s="257" t="s">
        <v>1742</v>
      </c>
      <c r="G358" s="255"/>
      <c r="H358" s="258">
        <v>1.3999999999999999</v>
      </c>
      <c r="I358" s="259"/>
      <c r="J358" s="255"/>
      <c r="K358" s="255"/>
      <c r="L358" s="260"/>
      <c r="M358" s="261"/>
      <c r="N358" s="262"/>
      <c r="O358" s="262"/>
      <c r="P358" s="262"/>
      <c r="Q358" s="262"/>
      <c r="R358" s="262"/>
      <c r="S358" s="262"/>
      <c r="T358" s="263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4" t="s">
        <v>173</v>
      </c>
      <c r="AU358" s="264" t="s">
        <v>88</v>
      </c>
      <c r="AV358" s="14" t="s">
        <v>88</v>
      </c>
      <c r="AW358" s="14" t="s">
        <v>175</v>
      </c>
      <c r="AX358" s="14" t="s">
        <v>80</v>
      </c>
      <c r="AY358" s="264" t="s">
        <v>163</v>
      </c>
    </row>
    <row r="359" s="15" customFormat="1">
      <c r="A359" s="15"/>
      <c r="B359" s="265"/>
      <c r="C359" s="266"/>
      <c r="D359" s="245" t="s">
        <v>173</v>
      </c>
      <c r="E359" s="267" t="s">
        <v>35</v>
      </c>
      <c r="F359" s="268" t="s">
        <v>183</v>
      </c>
      <c r="G359" s="266"/>
      <c r="H359" s="269">
        <v>1.3999999999999999</v>
      </c>
      <c r="I359" s="270"/>
      <c r="J359" s="266"/>
      <c r="K359" s="266"/>
      <c r="L359" s="271"/>
      <c r="M359" s="272"/>
      <c r="N359" s="273"/>
      <c r="O359" s="273"/>
      <c r="P359" s="273"/>
      <c r="Q359" s="273"/>
      <c r="R359" s="273"/>
      <c r="S359" s="273"/>
      <c r="T359" s="274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75" t="s">
        <v>173</v>
      </c>
      <c r="AU359" s="275" t="s">
        <v>88</v>
      </c>
      <c r="AV359" s="15" t="s">
        <v>171</v>
      </c>
      <c r="AW359" s="15" t="s">
        <v>175</v>
      </c>
      <c r="AX359" s="15" t="s">
        <v>23</v>
      </c>
      <c r="AY359" s="275" t="s">
        <v>163</v>
      </c>
    </row>
    <row r="360" s="2" customFormat="1" ht="24" customHeight="1">
      <c r="A360" s="41"/>
      <c r="B360" s="42"/>
      <c r="C360" s="230" t="s">
        <v>677</v>
      </c>
      <c r="D360" s="230" t="s">
        <v>166</v>
      </c>
      <c r="E360" s="231" t="s">
        <v>1719</v>
      </c>
      <c r="F360" s="232" t="s">
        <v>1720</v>
      </c>
      <c r="G360" s="233" t="s">
        <v>179</v>
      </c>
      <c r="H360" s="234">
        <v>30</v>
      </c>
      <c r="I360" s="235"/>
      <c r="J360" s="236">
        <f>ROUND(I360*H360,2)</f>
        <v>0</v>
      </c>
      <c r="K360" s="232" t="s">
        <v>170</v>
      </c>
      <c r="L360" s="47"/>
      <c r="M360" s="237" t="s">
        <v>35</v>
      </c>
      <c r="N360" s="238" t="s">
        <v>51</v>
      </c>
      <c r="O360" s="87"/>
      <c r="P360" s="239">
        <f>O360*H360</f>
        <v>0</v>
      </c>
      <c r="Q360" s="239">
        <v>0</v>
      </c>
      <c r="R360" s="239">
        <f>Q360*H360</f>
        <v>0</v>
      </c>
      <c r="S360" s="239">
        <v>0</v>
      </c>
      <c r="T360" s="240">
        <f>S360*H360</f>
        <v>0</v>
      </c>
      <c r="U360" s="41"/>
      <c r="V360" s="41"/>
      <c r="W360" s="41"/>
      <c r="X360" s="41"/>
      <c r="Y360" s="41"/>
      <c r="Z360" s="41"/>
      <c r="AA360" s="41"/>
      <c r="AB360" s="41"/>
      <c r="AC360" s="41"/>
      <c r="AD360" s="41"/>
      <c r="AE360" s="41"/>
      <c r="AR360" s="241" t="s">
        <v>171</v>
      </c>
      <c r="AT360" s="241" t="s">
        <v>166</v>
      </c>
      <c r="AU360" s="241" t="s">
        <v>88</v>
      </c>
      <c r="AY360" s="19" t="s">
        <v>163</v>
      </c>
      <c r="BE360" s="242">
        <f>IF(N360="základní",J360,0)</f>
        <v>0</v>
      </c>
      <c r="BF360" s="242">
        <f>IF(N360="snížená",J360,0)</f>
        <v>0</v>
      </c>
      <c r="BG360" s="242">
        <f>IF(N360="zákl. přenesená",J360,0)</f>
        <v>0</v>
      </c>
      <c r="BH360" s="242">
        <f>IF(N360="sníž. přenesená",J360,0)</f>
        <v>0</v>
      </c>
      <c r="BI360" s="242">
        <f>IF(N360="nulová",J360,0)</f>
        <v>0</v>
      </c>
      <c r="BJ360" s="19" t="s">
        <v>23</v>
      </c>
      <c r="BK360" s="242">
        <f>ROUND(I360*H360,2)</f>
        <v>0</v>
      </c>
      <c r="BL360" s="19" t="s">
        <v>171</v>
      </c>
      <c r="BM360" s="241" t="s">
        <v>1498</v>
      </c>
    </row>
    <row r="361" s="13" customFormat="1">
      <c r="A361" s="13"/>
      <c r="B361" s="243"/>
      <c r="C361" s="244"/>
      <c r="D361" s="245" t="s">
        <v>173</v>
      </c>
      <c r="E361" s="246" t="s">
        <v>35</v>
      </c>
      <c r="F361" s="247" t="s">
        <v>1743</v>
      </c>
      <c r="G361" s="244"/>
      <c r="H361" s="246" t="s">
        <v>35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3" t="s">
        <v>173</v>
      </c>
      <c r="AU361" s="253" t="s">
        <v>88</v>
      </c>
      <c r="AV361" s="13" t="s">
        <v>23</v>
      </c>
      <c r="AW361" s="13" t="s">
        <v>175</v>
      </c>
      <c r="AX361" s="13" t="s">
        <v>80</v>
      </c>
      <c r="AY361" s="253" t="s">
        <v>163</v>
      </c>
    </row>
    <row r="362" s="14" customFormat="1">
      <c r="A362" s="14"/>
      <c r="B362" s="254"/>
      <c r="C362" s="255"/>
      <c r="D362" s="245" t="s">
        <v>173</v>
      </c>
      <c r="E362" s="256" t="s">
        <v>35</v>
      </c>
      <c r="F362" s="257" t="s">
        <v>360</v>
      </c>
      <c r="G362" s="255"/>
      <c r="H362" s="258">
        <v>30</v>
      </c>
      <c r="I362" s="259"/>
      <c r="J362" s="255"/>
      <c r="K362" s="255"/>
      <c r="L362" s="260"/>
      <c r="M362" s="261"/>
      <c r="N362" s="262"/>
      <c r="O362" s="262"/>
      <c r="P362" s="262"/>
      <c r="Q362" s="262"/>
      <c r="R362" s="262"/>
      <c r="S362" s="262"/>
      <c r="T362" s="263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4" t="s">
        <v>173</v>
      </c>
      <c r="AU362" s="264" t="s">
        <v>88</v>
      </c>
      <c r="AV362" s="14" t="s">
        <v>88</v>
      </c>
      <c r="AW362" s="14" t="s">
        <v>175</v>
      </c>
      <c r="AX362" s="14" t="s">
        <v>80</v>
      </c>
      <c r="AY362" s="264" t="s">
        <v>163</v>
      </c>
    </row>
    <row r="363" s="15" customFormat="1">
      <c r="A363" s="15"/>
      <c r="B363" s="265"/>
      <c r="C363" s="266"/>
      <c r="D363" s="245" t="s">
        <v>173</v>
      </c>
      <c r="E363" s="267" t="s">
        <v>35</v>
      </c>
      <c r="F363" s="268" t="s">
        <v>183</v>
      </c>
      <c r="G363" s="266"/>
      <c r="H363" s="269">
        <v>30</v>
      </c>
      <c r="I363" s="270"/>
      <c r="J363" s="266"/>
      <c r="K363" s="266"/>
      <c r="L363" s="271"/>
      <c r="M363" s="272"/>
      <c r="N363" s="273"/>
      <c r="O363" s="273"/>
      <c r="P363" s="273"/>
      <c r="Q363" s="273"/>
      <c r="R363" s="273"/>
      <c r="S363" s="273"/>
      <c r="T363" s="274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5" t="s">
        <v>173</v>
      </c>
      <c r="AU363" s="275" t="s">
        <v>88</v>
      </c>
      <c r="AV363" s="15" t="s">
        <v>171</v>
      </c>
      <c r="AW363" s="15" t="s">
        <v>175</v>
      </c>
      <c r="AX363" s="15" t="s">
        <v>23</v>
      </c>
      <c r="AY363" s="275" t="s">
        <v>163</v>
      </c>
    </row>
    <row r="364" s="2" customFormat="1" ht="16.5" customHeight="1">
      <c r="A364" s="41"/>
      <c r="B364" s="42"/>
      <c r="C364" s="276" t="s">
        <v>681</v>
      </c>
      <c r="D364" s="276" t="s">
        <v>195</v>
      </c>
      <c r="E364" s="277" t="s">
        <v>1721</v>
      </c>
      <c r="F364" s="278" t="s">
        <v>1722</v>
      </c>
      <c r="G364" s="279" t="s">
        <v>179</v>
      </c>
      <c r="H364" s="280">
        <v>1</v>
      </c>
      <c r="I364" s="281"/>
      <c r="J364" s="282">
        <f>ROUND(I364*H364,2)</f>
        <v>0</v>
      </c>
      <c r="K364" s="278" t="s">
        <v>35</v>
      </c>
      <c r="L364" s="283"/>
      <c r="M364" s="284" t="s">
        <v>35</v>
      </c>
      <c r="N364" s="285" t="s">
        <v>51</v>
      </c>
      <c r="O364" s="87"/>
      <c r="P364" s="239">
        <f>O364*H364</f>
        <v>0</v>
      </c>
      <c r="Q364" s="239">
        <v>0</v>
      </c>
      <c r="R364" s="239">
        <f>Q364*H364</f>
        <v>0</v>
      </c>
      <c r="S364" s="239">
        <v>0</v>
      </c>
      <c r="T364" s="240">
        <f>S364*H364</f>
        <v>0</v>
      </c>
      <c r="U364" s="41"/>
      <c r="V364" s="41"/>
      <c r="W364" s="41"/>
      <c r="X364" s="41"/>
      <c r="Y364" s="41"/>
      <c r="Z364" s="41"/>
      <c r="AA364" s="41"/>
      <c r="AB364" s="41"/>
      <c r="AC364" s="41"/>
      <c r="AD364" s="41"/>
      <c r="AE364" s="41"/>
      <c r="AR364" s="241" t="s">
        <v>198</v>
      </c>
      <c r="AT364" s="241" t="s">
        <v>195</v>
      </c>
      <c r="AU364" s="241" t="s">
        <v>88</v>
      </c>
      <c r="AY364" s="19" t="s">
        <v>163</v>
      </c>
      <c r="BE364" s="242">
        <f>IF(N364="základní",J364,0)</f>
        <v>0</v>
      </c>
      <c r="BF364" s="242">
        <f>IF(N364="snížená",J364,0)</f>
        <v>0</v>
      </c>
      <c r="BG364" s="242">
        <f>IF(N364="zákl. přenesená",J364,0)</f>
        <v>0</v>
      </c>
      <c r="BH364" s="242">
        <f>IF(N364="sníž. přenesená",J364,0)</f>
        <v>0</v>
      </c>
      <c r="BI364" s="242">
        <f>IF(N364="nulová",J364,0)</f>
        <v>0</v>
      </c>
      <c r="BJ364" s="19" t="s">
        <v>23</v>
      </c>
      <c r="BK364" s="242">
        <f>ROUND(I364*H364,2)</f>
        <v>0</v>
      </c>
      <c r="BL364" s="19" t="s">
        <v>171</v>
      </c>
      <c r="BM364" s="241" t="s">
        <v>1499</v>
      </c>
    </row>
    <row r="365" s="14" customFormat="1">
      <c r="A365" s="14"/>
      <c r="B365" s="254"/>
      <c r="C365" s="255"/>
      <c r="D365" s="245" t="s">
        <v>173</v>
      </c>
      <c r="E365" s="256" t="s">
        <v>35</v>
      </c>
      <c r="F365" s="257" t="s">
        <v>23</v>
      </c>
      <c r="G365" s="255"/>
      <c r="H365" s="258">
        <v>1</v>
      </c>
      <c r="I365" s="259"/>
      <c r="J365" s="255"/>
      <c r="K365" s="255"/>
      <c r="L365" s="260"/>
      <c r="M365" s="261"/>
      <c r="N365" s="262"/>
      <c r="O365" s="262"/>
      <c r="P365" s="262"/>
      <c r="Q365" s="262"/>
      <c r="R365" s="262"/>
      <c r="S365" s="262"/>
      <c r="T365" s="263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64" t="s">
        <v>173</v>
      </c>
      <c r="AU365" s="264" t="s">
        <v>88</v>
      </c>
      <c r="AV365" s="14" t="s">
        <v>88</v>
      </c>
      <c r="AW365" s="14" t="s">
        <v>175</v>
      </c>
      <c r="AX365" s="14" t="s">
        <v>80</v>
      </c>
      <c r="AY365" s="264" t="s">
        <v>163</v>
      </c>
    </row>
    <row r="366" s="15" customFormat="1">
      <c r="A366" s="15"/>
      <c r="B366" s="265"/>
      <c r="C366" s="266"/>
      <c r="D366" s="245" t="s">
        <v>173</v>
      </c>
      <c r="E366" s="267" t="s">
        <v>35</v>
      </c>
      <c r="F366" s="268" t="s">
        <v>183</v>
      </c>
      <c r="G366" s="266"/>
      <c r="H366" s="269">
        <v>1</v>
      </c>
      <c r="I366" s="270"/>
      <c r="J366" s="266"/>
      <c r="K366" s="266"/>
      <c r="L366" s="271"/>
      <c r="M366" s="272"/>
      <c r="N366" s="273"/>
      <c r="O366" s="273"/>
      <c r="P366" s="273"/>
      <c r="Q366" s="273"/>
      <c r="R366" s="273"/>
      <c r="S366" s="273"/>
      <c r="T366" s="274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5" t="s">
        <v>173</v>
      </c>
      <c r="AU366" s="275" t="s">
        <v>88</v>
      </c>
      <c r="AV366" s="15" t="s">
        <v>171</v>
      </c>
      <c r="AW366" s="15" t="s">
        <v>175</v>
      </c>
      <c r="AX366" s="15" t="s">
        <v>23</v>
      </c>
      <c r="AY366" s="275" t="s">
        <v>163</v>
      </c>
    </row>
    <row r="367" s="2" customFormat="1" ht="16.5" customHeight="1">
      <c r="A367" s="41"/>
      <c r="B367" s="42"/>
      <c r="C367" s="276" t="s">
        <v>685</v>
      </c>
      <c r="D367" s="276" t="s">
        <v>195</v>
      </c>
      <c r="E367" s="277" t="s">
        <v>1744</v>
      </c>
      <c r="F367" s="278" t="s">
        <v>1745</v>
      </c>
      <c r="G367" s="279" t="s">
        <v>179</v>
      </c>
      <c r="H367" s="280">
        <v>7</v>
      </c>
      <c r="I367" s="281"/>
      <c r="J367" s="282">
        <f>ROUND(I367*H367,2)</f>
        <v>0</v>
      </c>
      <c r="K367" s="278" t="s">
        <v>35</v>
      </c>
      <c r="L367" s="283"/>
      <c r="M367" s="284" t="s">
        <v>35</v>
      </c>
      <c r="N367" s="285" t="s">
        <v>51</v>
      </c>
      <c r="O367" s="87"/>
      <c r="P367" s="239">
        <f>O367*H367</f>
        <v>0</v>
      </c>
      <c r="Q367" s="239">
        <v>0</v>
      </c>
      <c r="R367" s="239">
        <f>Q367*H367</f>
        <v>0</v>
      </c>
      <c r="S367" s="239">
        <v>0</v>
      </c>
      <c r="T367" s="240">
        <f>S367*H367</f>
        <v>0</v>
      </c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R367" s="241" t="s">
        <v>198</v>
      </c>
      <c r="AT367" s="241" t="s">
        <v>195</v>
      </c>
      <c r="AU367" s="241" t="s">
        <v>88</v>
      </c>
      <c r="AY367" s="19" t="s">
        <v>163</v>
      </c>
      <c r="BE367" s="242">
        <f>IF(N367="základní",J367,0)</f>
        <v>0</v>
      </c>
      <c r="BF367" s="242">
        <f>IF(N367="snížená",J367,0)</f>
        <v>0</v>
      </c>
      <c r="BG367" s="242">
        <f>IF(N367="zákl. přenesená",J367,0)</f>
        <v>0</v>
      </c>
      <c r="BH367" s="242">
        <f>IF(N367="sníž. přenesená",J367,0)</f>
        <v>0</v>
      </c>
      <c r="BI367" s="242">
        <f>IF(N367="nulová",J367,0)</f>
        <v>0</v>
      </c>
      <c r="BJ367" s="19" t="s">
        <v>23</v>
      </c>
      <c r="BK367" s="242">
        <f>ROUND(I367*H367,2)</f>
        <v>0</v>
      </c>
      <c r="BL367" s="19" t="s">
        <v>171</v>
      </c>
      <c r="BM367" s="241" t="s">
        <v>1500</v>
      </c>
    </row>
    <row r="368" s="14" customFormat="1">
      <c r="A368" s="14"/>
      <c r="B368" s="254"/>
      <c r="C368" s="255"/>
      <c r="D368" s="245" t="s">
        <v>173</v>
      </c>
      <c r="E368" s="256" t="s">
        <v>35</v>
      </c>
      <c r="F368" s="257" t="s">
        <v>212</v>
      </c>
      <c r="G368" s="255"/>
      <c r="H368" s="258">
        <v>7</v>
      </c>
      <c r="I368" s="259"/>
      <c r="J368" s="255"/>
      <c r="K368" s="255"/>
      <c r="L368" s="260"/>
      <c r="M368" s="261"/>
      <c r="N368" s="262"/>
      <c r="O368" s="262"/>
      <c r="P368" s="262"/>
      <c r="Q368" s="262"/>
      <c r="R368" s="262"/>
      <c r="S368" s="262"/>
      <c r="T368" s="263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4" t="s">
        <v>173</v>
      </c>
      <c r="AU368" s="264" t="s">
        <v>88</v>
      </c>
      <c r="AV368" s="14" t="s">
        <v>88</v>
      </c>
      <c r="AW368" s="14" t="s">
        <v>175</v>
      </c>
      <c r="AX368" s="14" t="s">
        <v>80</v>
      </c>
      <c r="AY368" s="264" t="s">
        <v>163</v>
      </c>
    </row>
    <row r="369" s="15" customFormat="1">
      <c r="A369" s="15"/>
      <c r="B369" s="265"/>
      <c r="C369" s="266"/>
      <c r="D369" s="245" t="s">
        <v>173</v>
      </c>
      <c r="E369" s="267" t="s">
        <v>35</v>
      </c>
      <c r="F369" s="268" t="s">
        <v>183</v>
      </c>
      <c r="G369" s="266"/>
      <c r="H369" s="269">
        <v>7</v>
      </c>
      <c r="I369" s="270"/>
      <c r="J369" s="266"/>
      <c r="K369" s="266"/>
      <c r="L369" s="271"/>
      <c r="M369" s="272"/>
      <c r="N369" s="273"/>
      <c r="O369" s="273"/>
      <c r="P369" s="273"/>
      <c r="Q369" s="273"/>
      <c r="R369" s="273"/>
      <c r="S369" s="273"/>
      <c r="T369" s="274"/>
      <c r="U369" s="15"/>
      <c r="V369" s="15"/>
      <c r="W369" s="15"/>
      <c r="X369" s="15"/>
      <c r="Y369" s="15"/>
      <c r="Z369" s="15"/>
      <c r="AA369" s="15"/>
      <c r="AB369" s="15"/>
      <c r="AC369" s="15"/>
      <c r="AD369" s="15"/>
      <c r="AE369" s="15"/>
      <c r="AT369" s="275" t="s">
        <v>173</v>
      </c>
      <c r="AU369" s="275" t="s">
        <v>88</v>
      </c>
      <c r="AV369" s="15" t="s">
        <v>171</v>
      </c>
      <c r="AW369" s="15" t="s">
        <v>175</v>
      </c>
      <c r="AX369" s="15" t="s">
        <v>23</v>
      </c>
      <c r="AY369" s="275" t="s">
        <v>163</v>
      </c>
    </row>
    <row r="370" s="2" customFormat="1" ht="16.5" customHeight="1">
      <c r="A370" s="41"/>
      <c r="B370" s="42"/>
      <c r="C370" s="276" t="s">
        <v>690</v>
      </c>
      <c r="D370" s="276" t="s">
        <v>195</v>
      </c>
      <c r="E370" s="277" t="s">
        <v>1746</v>
      </c>
      <c r="F370" s="278" t="s">
        <v>1747</v>
      </c>
      <c r="G370" s="279" t="s">
        <v>179</v>
      </c>
      <c r="H370" s="280">
        <v>22</v>
      </c>
      <c r="I370" s="281"/>
      <c r="J370" s="282">
        <f>ROUND(I370*H370,2)</f>
        <v>0</v>
      </c>
      <c r="K370" s="278" t="s">
        <v>35</v>
      </c>
      <c r="L370" s="283"/>
      <c r="M370" s="284" t="s">
        <v>35</v>
      </c>
      <c r="N370" s="285" t="s">
        <v>51</v>
      </c>
      <c r="O370" s="87"/>
      <c r="P370" s="239">
        <f>O370*H370</f>
        <v>0</v>
      </c>
      <c r="Q370" s="239">
        <v>0</v>
      </c>
      <c r="R370" s="239">
        <f>Q370*H370</f>
        <v>0</v>
      </c>
      <c r="S370" s="239">
        <v>0</v>
      </c>
      <c r="T370" s="240">
        <f>S370*H370</f>
        <v>0</v>
      </c>
      <c r="U370" s="41"/>
      <c r="V370" s="41"/>
      <c r="W370" s="41"/>
      <c r="X370" s="41"/>
      <c r="Y370" s="41"/>
      <c r="Z370" s="41"/>
      <c r="AA370" s="41"/>
      <c r="AB370" s="41"/>
      <c r="AC370" s="41"/>
      <c r="AD370" s="41"/>
      <c r="AE370" s="41"/>
      <c r="AR370" s="241" t="s">
        <v>198</v>
      </c>
      <c r="AT370" s="241" t="s">
        <v>195</v>
      </c>
      <c r="AU370" s="241" t="s">
        <v>88</v>
      </c>
      <c r="AY370" s="19" t="s">
        <v>163</v>
      </c>
      <c r="BE370" s="242">
        <f>IF(N370="základní",J370,0)</f>
        <v>0</v>
      </c>
      <c r="BF370" s="242">
        <f>IF(N370="snížená",J370,0)</f>
        <v>0</v>
      </c>
      <c r="BG370" s="242">
        <f>IF(N370="zákl. přenesená",J370,0)</f>
        <v>0</v>
      </c>
      <c r="BH370" s="242">
        <f>IF(N370="sníž. přenesená",J370,0)</f>
        <v>0</v>
      </c>
      <c r="BI370" s="242">
        <f>IF(N370="nulová",J370,0)</f>
        <v>0</v>
      </c>
      <c r="BJ370" s="19" t="s">
        <v>23</v>
      </c>
      <c r="BK370" s="242">
        <f>ROUND(I370*H370,2)</f>
        <v>0</v>
      </c>
      <c r="BL370" s="19" t="s">
        <v>171</v>
      </c>
      <c r="BM370" s="241" t="s">
        <v>1501</v>
      </c>
    </row>
    <row r="371" s="14" customFormat="1">
      <c r="A371" s="14"/>
      <c r="B371" s="254"/>
      <c r="C371" s="255"/>
      <c r="D371" s="245" t="s">
        <v>173</v>
      </c>
      <c r="E371" s="256" t="s">
        <v>35</v>
      </c>
      <c r="F371" s="257" t="s">
        <v>311</v>
      </c>
      <c r="G371" s="255"/>
      <c r="H371" s="258">
        <v>22</v>
      </c>
      <c r="I371" s="259"/>
      <c r="J371" s="255"/>
      <c r="K371" s="255"/>
      <c r="L371" s="260"/>
      <c r="M371" s="261"/>
      <c r="N371" s="262"/>
      <c r="O371" s="262"/>
      <c r="P371" s="262"/>
      <c r="Q371" s="262"/>
      <c r="R371" s="262"/>
      <c r="S371" s="262"/>
      <c r="T371" s="263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4" t="s">
        <v>173</v>
      </c>
      <c r="AU371" s="264" t="s">
        <v>88</v>
      </c>
      <c r="AV371" s="14" t="s">
        <v>88</v>
      </c>
      <c r="AW371" s="14" t="s">
        <v>175</v>
      </c>
      <c r="AX371" s="14" t="s">
        <v>80</v>
      </c>
      <c r="AY371" s="264" t="s">
        <v>163</v>
      </c>
    </row>
    <row r="372" s="15" customFormat="1">
      <c r="A372" s="15"/>
      <c r="B372" s="265"/>
      <c r="C372" s="266"/>
      <c r="D372" s="245" t="s">
        <v>173</v>
      </c>
      <c r="E372" s="267" t="s">
        <v>35</v>
      </c>
      <c r="F372" s="268" t="s">
        <v>183</v>
      </c>
      <c r="G372" s="266"/>
      <c r="H372" s="269">
        <v>22</v>
      </c>
      <c r="I372" s="270"/>
      <c r="J372" s="266"/>
      <c r="K372" s="266"/>
      <c r="L372" s="271"/>
      <c r="M372" s="272"/>
      <c r="N372" s="273"/>
      <c r="O372" s="273"/>
      <c r="P372" s="273"/>
      <c r="Q372" s="273"/>
      <c r="R372" s="273"/>
      <c r="S372" s="273"/>
      <c r="T372" s="274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5" t="s">
        <v>173</v>
      </c>
      <c r="AU372" s="275" t="s">
        <v>88</v>
      </c>
      <c r="AV372" s="15" t="s">
        <v>171</v>
      </c>
      <c r="AW372" s="15" t="s">
        <v>175</v>
      </c>
      <c r="AX372" s="15" t="s">
        <v>23</v>
      </c>
      <c r="AY372" s="275" t="s">
        <v>163</v>
      </c>
    </row>
    <row r="373" s="2" customFormat="1" ht="24" customHeight="1">
      <c r="A373" s="41"/>
      <c r="B373" s="42"/>
      <c r="C373" s="230" t="s">
        <v>694</v>
      </c>
      <c r="D373" s="230" t="s">
        <v>166</v>
      </c>
      <c r="E373" s="231" t="s">
        <v>1748</v>
      </c>
      <c r="F373" s="232" t="s">
        <v>1749</v>
      </c>
      <c r="G373" s="233" t="s">
        <v>179</v>
      </c>
      <c r="H373" s="234">
        <v>2</v>
      </c>
      <c r="I373" s="235"/>
      <c r="J373" s="236">
        <f>ROUND(I373*H373,2)</f>
        <v>0</v>
      </c>
      <c r="K373" s="232" t="s">
        <v>170</v>
      </c>
      <c r="L373" s="47"/>
      <c r="M373" s="237" t="s">
        <v>35</v>
      </c>
      <c r="N373" s="238" t="s">
        <v>51</v>
      </c>
      <c r="O373" s="87"/>
      <c r="P373" s="239">
        <f>O373*H373</f>
        <v>0</v>
      </c>
      <c r="Q373" s="239">
        <v>0</v>
      </c>
      <c r="R373" s="239">
        <f>Q373*H373</f>
        <v>0</v>
      </c>
      <c r="S373" s="239">
        <v>0</v>
      </c>
      <c r="T373" s="240">
        <f>S373*H373</f>
        <v>0</v>
      </c>
      <c r="U373" s="41"/>
      <c r="V373" s="41"/>
      <c r="W373" s="41"/>
      <c r="X373" s="41"/>
      <c r="Y373" s="41"/>
      <c r="Z373" s="41"/>
      <c r="AA373" s="41"/>
      <c r="AB373" s="41"/>
      <c r="AC373" s="41"/>
      <c r="AD373" s="41"/>
      <c r="AE373" s="41"/>
      <c r="AR373" s="241" t="s">
        <v>171</v>
      </c>
      <c r="AT373" s="241" t="s">
        <v>166</v>
      </c>
      <c r="AU373" s="241" t="s">
        <v>88</v>
      </c>
      <c r="AY373" s="19" t="s">
        <v>163</v>
      </c>
      <c r="BE373" s="242">
        <f>IF(N373="základní",J373,0)</f>
        <v>0</v>
      </c>
      <c r="BF373" s="242">
        <f>IF(N373="snížená",J373,0)</f>
        <v>0</v>
      </c>
      <c r="BG373" s="242">
        <f>IF(N373="zákl. přenesená",J373,0)</f>
        <v>0</v>
      </c>
      <c r="BH373" s="242">
        <f>IF(N373="sníž. přenesená",J373,0)</f>
        <v>0</v>
      </c>
      <c r="BI373" s="242">
        <f>IF(N373="nulová",J373,0)</f>
        <v>0</v>
      </c>
      <c r="BJ373" s="19" t="s">
        <v>23</v>
      </c>
      <c r="BK373" s="242">
        <f>ROUND(I373*H373,2)</f>
        <v>0</v>
      </c>
      <c r="BL373" s="19" t="s">
        <v>171</v>
      </c>
      <c r="BM373" s="241" t="s">
        <v>1502</v>
      </c>
    </row>
    <row r="374" s="14" customFormat="1">
      <c r="A374" s="14"/>
      <c r="B374" s="254"/>
      <c r="C374" s="255"/>
      <c r="D374" s="245" t="s">
        <v>173</v>
      </c>
      <c r="E374" s="256" t="s">
        <v>35</v>
      </c>
      <c r="F374" s="257" t="s">
        <v>88</v>
      </c>
      <c r="G374" s="255"/>
      <c r="H374" s="258">
        <v>2</v>
      </c>
      <c r="I374" s="259"/>
      <c r="J374" s="255"/>
      <c r="K374" s="255"/>
      <c r="L374" s="260"/>
      <c r="M374" s="261"/>
      <c r="N374" s="262"/>
      <c r="O374" s="262"/>
      <c r="P374" s="262"/>
      <c r="Q374" s="262"/>
      <c r="R374" s="262"/>
      <c r="S374" s="262"/>
      <c r="T374" s="263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64" t="s">
        <v>173</v>
      </c>
      <c r="AU374" s="264" t="s">
        <v>88</v>
      </c>
      <c r="AV374" s="14" t="s">
        <v>88</v>
      </c>
      <c r="AW374" s="14" t="s">
        <v>175</v>
      </c>
      <c r="AX374" s="14" t="s">
        <v>80</v>
      </c>
      <c r="AY374" s="264" t="s">
        <v>163</v>
      </c>
    </row>
    <row r="375" s="15" customFormat="1">
      <c r="A375" s="15"/>
      <c r="B375" s="265"/>
      <c r="C375" s="266"/>
      <c r="D375" s="245" t="s">
        <v>173</v>
      </c>
      <c r="E375" s="267" t="s">
        <v>35</v>
      </c>
      <c r="F375" s="268" t="s">
        <v>1750</v>
      </c>
      <c r="G375" s="266"/>
      <c r="H375" s="269">
        <v>2</v>
      </c>
      <c r="I375" s="270"/>
      <c r="J375" s="266"/>
      <c r="K375" s="266"/>
      <c r="L375" s="271"/>
      <c r="M375" s="272"/>
      <c r="N375" s="273"/>
      <c r="O375" s="273"/>
      <c r="P375" s="273"/>
      <c r="Q375" s="273"/>
      <c r="R375" s="273"/>
      <c r="S375" s="273"/>
      <c r="T375" s="274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75" t="s">
        <v>173</v>
      </c>
      <c r="AU375" s="275" t="s">
        <v>88</v>
      </c>
      <c r="AV375" s="15" t="s">
        <v>171</v>
      </c>
      <c r="AW375" s="15" t="s">
        <v>175</v>
      </c>
      <c r="AX375" s="15" t="s">
        <v>23</v>
      </c>
      <c r="AY375" s="275" t="s">
        <v>163</v>
      </c>
    </row>
    <row r="376" s="2" customFormat="1" ht="16.5" customHeight="1">
      <c r="A376" s="41"/>
      <c r="B376" s="42"/>
      <c r="C376" s="276" t="s">
        <v>698</v>
      </c>
      <c r="D376" s="276" t="s">
        <v>195</v>
      </c>
      <c r="E376" s="277" t="s">
        <v>1751</v>
      </c>
      <c r="F376" s="278" t="s">
        <v>1752</v>
      </c>
      <c r="G376" s="279" t="s">
        <v>179</v>
      </c>
      <c r="H376" s="280">
        <v>2</v>
      </c>
      <c r="I376" s="281"/>
      <c r="J376" s="282">
        <f>ROUND(I376*H376,2)</f>
        <v>0</v>
      </c>
      <c r="K376" s="278" t="s">
        <v>35</v>
      </c>
      <c r="L376" s="283"/>
      <c r="M376" s="284" t="s">
        <v>35</v>
      </c>
      <c r="N376" s="285" t="s">
        <v>51</v>
      </c>
      <c r="O376" s="87"/>
      <c r="P376" s="239">
        <f>O376*H376</f>
        <v>0</v>
      </c>
      <c r="Q376" s="239">
        <v>0</v>
      </c>
      <c r="R376" s="239">
        <f>Q376*H376</f>
        <v>0</v>
      </c>
      <c r="S376" s="239">
        <v>0</v>
      </c>
      <c r="T376" s="240">
        <f>S376*H376</f>
        <v>0</v>
      </c>
      <c r="U376" s="41"/>
      <c r="V376" s="41"/>
      <c r="W376" s="41"/>
      <c r="X376" s="41"/>
      <c r="Y376" s="41"/>
      <c r="Z376" s="41"/>
      <c r="AA376" s="41"/>
      <c r="AB376" s="41"/>
      <c r="AC376" s="41"/>
      <c r="AD376" s="41"/>
      <c r="AE376" s="41"/>
      <c r="AR376" s="241" t="s">
        <v>198</v>
      </c>
      <c r="AT376" s="241" t="s">
        <v>195</v>
      </c>
      <c r="AU376" s="241" t="s">
        <v>88</v>
      </c>
      <c r="AY376" s="19" t="s">
        <v>163</v>
      </c>
      <c r="BE376" s="242">
        <f>IF(N376="základní",J376,0)</f>
        <v>0</v>
      </c>
      <c r="BF376" s="242">
        <f>IF(N376="snížená",J376,0)</f>
        <v>0</v>
      </c>
      <c r="BG376" s="242">
        <f>IF(N376="zákl. přenesená",J376,0)</f>
        <v>0</v>
      </c>
      <c r="BH376" s="242">
        <f>IF(N376="sníž. přenesená",J376,0)</f>
        <v>0</v>
      </c>
      <c r="BI376" s="242">
        <f>IF(N376="nulová",J376,0)</f>
        <v>0</v>
      </c>
      <c r="BJ376" s="19" t="s">
        <v>23</v>
      </c>
      <c r="BK376" s="242">
        <f>ROUND(I376*H376,2)</f>
        <v>0</v>
      </c>
      <c r="BL376" s="19" t="s">
        <v>171</v>
      </c>
      <c r="BM376" s="241" t="s">
        <v>1503</v>
      </c>
    </row>
    <row r="377" s="14" customFormat="1">
      <c r="A377" s="14"/>
      <c r="B377" s="254"/>
      <c r="C377" s="255"/>
      <c r="D377" s="245" t="s">
        <v>173</v>
      </c>
      <c r="E377" s="256" t="s">
        <v>35</v>
      </c>
      <c r="F377" s="257" t="s">
        <v>88</v>
      </c>
      <c r="G377" s="255"/>
      <c r="H377" s="258">
        <v>2</v>
      </c>
      <c r="I377" s="259"/>
      <c r="J377" s="255"/>
      <c r="K377" s="255"/>
      <c r="L377" s="260"/>
      <c r="M377" s="261"/>
      <c r="N377" s="262"/>
      <c r="O377" s="262"/>
      <c r="P377" s="262"/>
      <c r="Q377" s="262"/>
      <c r="R377" s="262"/>
      <c r="S377" s="262"/>
      <c r="T377" s="263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64" t="s">
        <v>173</v>
      </c>
      <c r="AU377" s="264" t="s">
        <v>88</v>
      </c>
      <c r="AV377" s="14" t="s">
        <v>88</v>
      </c>
      <c r="AW377" s="14" t="s">
        <v>175</v>
      </c>
      <c r="AX377" s="14" t="s">
        <v>80</v>
      </c>
      <c r="AY377" s="264" t="s">
        <v>163</v>
      </c>
    </row>
    <row r="378" s="15" customFormat="1">
      <c r="A378" s="15"/>
      <c r="B378" s="265"/>
      <c r="C378" s="266"/>
      <c r="D378" s="245" t="s">
        <v>173</v>
      </c>
      <c r="E378" s="267" t="s">
        <v>35</v>
      </c>
      <c r="F378" s="268" t="s">
        <v>183</v>
      </c>
      <c r="G378" s="266"/>
      <c r="H378" s="269">
        <v>2</v>
      </c>
      <c r="I378" s="270"/>
      <c r="J378" s="266"/>
      <c r="K378" s="266"/>
      <c r="L378" s="271"/>
      <c r="M378" s="272"/>
      <c r="N378" s="273"/>
      <c r="O378" s="273"/>
      <c r="P378" s="273"/>
      <c r="Q378" s="273"/>
      <c r="R378" s="273"/>
      <c r="S378" s="273"/>
      <c r="T378" s="274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5" t="s">
        <v>173</v>
      </c>
      <c r="AU378" s="275" t="s">
        <v>88</v>
      </c>
      <c r="AV378" s="15" t="s">
        <v>171</v>
      </c>
      <c r="AW378" s="15" t="s">
        <v>175</v>
      </c>
      <c r="AX378" s="15" t="s">
        <v>23</v>
      </c>
      <c r="AY378" s="275" t="s">
        <v>163</v>
      </c>
    </row>
    <row r="379" s="2" customFormat="1" ht="24" customHeight="1">
      <c r="A379" s="41"/>
      <c r="B379" s="42"/>
      <c r="C379" s="230" t="s">
        <v>702</v>
      </c>
      <c r="D379" s="230" t="s">
        <v>166</v>
      </c>
      <c r="E379" s="231" t="s">
        <v>1723</v>
      </c>
      <c r="F379" s="232" t="s">
        <v>1724</v>
      </c>
      <c r="G379" s="233" t="s">
        <v>179</v>
      </c>
      <c r="H379" s="234">
        <v>2</v>
      </c>
      <c r="I379" s="235"/>
      <c r="J379" s="236">
        <f>ROUND(I379*H379,2)</f>
        <v>0</v>
      </c>
      <c r="K379" s="232" t="s">
        <v>170</v>
      </c>
      <c r="L379" s="47"/>
      <c r="M379" s="237" t="s">
        <v>35</v>
      </c>
      <c r="N379" s="238" t="s">
        <v>51</v>
      </c>
      <c r="O379" s="87"/>
      <c r="P379" s="239">
        <f>O379*H379</f>
        <v>0</v>
      </c>
      <c r="Q379" s="239">
        <v>0</v>
      </c>
      <c r="R379" s="239">
        <f>Q379*H379</f>
        <v>0</v>
      </c>
      <c r="S379" s="239">
        <v>0</v>
      </c>
      <c r="T379" s="240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41" t="s">
        <v>171</v>
      </c>
      <c r="AT379" s="241" t="s">
        <v>166</v>
      </c>
      <c r="AU379" s="241" t="s">
        <v>88</v>
      </c>
      <c r="AY379" s="19" t="s">
        <v>163</v>
      </c>
      <c r="BE379" s="242">
        <f>IF(N379="základní",J379,0)</f>
        <v>0</v>
      </c>
      <c r="BF379" s="242">
        <f>IF(N379="snížená",J379,0)</f>
        <v>0</v>
      </c>
      <c r="BG379" s="242">
        <f>IF(N379="zákl. přenesená",J379,0)</f>
        <v>0</v>
      </c>
      <c r="BH379" s="242">
        <f>IF(N379="sníž. přenesená",J379,0)</f>
        <v>0</v>
      </c>
      <c r="BI379" s="242">
        <f>IF(N379="nulová",J379,0)</f>
        <v>0</v>
      </c>
      <c r="BJ379" s="19" t="s">
        <v>23</v>
      </c>
      <c r="BK379" s="242">
        <f>ROUND(I379*H379,2)</f>
        <v>0</v>
      </c>
      <c r="BL379" s="19" t="s">
        <v>171</v>
      </c>
      <c r="BM379" s="241" t="s">
        <v>1504</v>
      </c>
    </row>
    <row r="380" s="14" customFormat="1">
      <c r="A380" s="14"/>
      <c r="B380" s="254"/>
      <c r="C380" s="255"/>
      <c r="D380" s="245" t="s">
        <v>173</v>
      </c>
      <c r="E380" s="256" t="s">
        <v>35</v>
      </c>
      <c r="F380" s="257" t="s">
        <v>88</v>
      </c>
      <c r="G380" s="255"/>
      <c r="H380" s="258">
        <v>2</v>
      </c>
      <c r="I380" s="259"/>
      <c r="J380" s="255"/>
      <c r="K380" s="255"/>
      <c r="L380" s="260"/>
      <c r="M380" s="261"/>
      <c r="N380" s="262"/>
      <c r="O380" s="262"/>
      <c r="P380" s="262"/>
      <c r="Q380" s="262"/>
      <c r="R380" s="262"/>
      <c r="S380" s="262"/>
      <c r="T380" s="263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64" t="s">
        <v>173</v>
      </c>
      <c r="AU380" s="264" t="s">
        <v>88</v>
      </c>
      <c r="AV380" s="14" t="s">
        <v>88</v>
      </c>
      <c r="AW380" s="14" t="s">
        <v>175</v>
      </c>
      <c r="AX380" s="14" t="s">
        <v>80</v>
      </c>
      <c r="AY380" s="264" t="s">
        <v>163</v>
      </c>
    </row>
    <row r="381" s="15" customFormat="1">
      <c r="A381" s="15"/>
      <c r="B381" s="265"/>
      <c r="C381" s="266"/>
      <c r="D381" s="245" t="s">
        <v>173</v>
      </c>
      <c r="E381" s="267" t="s">
        <v>35</v>
      </c>
      <c r="F381" s="268" t="s">
        <v>183</v>
      </c>
      <c r="G381" s="266"/>
      <c r="H381" s="269">
        <v>2</v>
      </c>
      <c r="I381" s="270"/>
      <c r="J381" s="266"/>
      <c r="K381" s="266"/>
      <c r="L381" s="271"/>
      <c r="M381" s="272"/>
      <c r="N381" s="273"/>
      <c r="O381" s="273"/>
      <c r="P381" s="273"/>
      <c r="Q381" s="273"/>
      <c r="R381" s="273"/>
      <c r="S381" s="273"/>
      <c r="T381" s="274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75" t="s">
        <v>173</v>
      </c>
      <c r="AU381" s="275" t="s">
        <v>88</v>
      </c>
      <c r="AV381" s="15" t="s">
        <v>171</v>
      </c>
      <c r="AW381" s="15" t="s">
        <v>175</v>
      </c>
      <c r="AX381" s="15" t="s">
        <v>23</v>
      </c>
      <c r="AY381" s="275" t="s">
        <v>163</v>
      </c>
    </row>
    <row r="382" s="2" customFormat="1" ht="16.5" customHeight="1">
      <c r="A382" s="41"/>
      <c r="B382" s="42"/>
      <c r="C382" s="276" t="s">
        <v>711</v>
      </c>
      <c r="D382" s="276" t="s">
        <v>195</v>
      </c>
      <c r="E382" s="277" t="s">
        <v>1753</v>
      </c>
      <c r="F382" s="278" t="s">
        <v>1754</v>
      </c>
      <c r="G382" s="279" t="s">
        <v>179</v>
      </c>
      <c r="H382" s="280">
        <v>1</v>
      </c>
      <c r="I382" s="281"/>
      <c r="J382" s="282">
        <f>ROUND(I382*H382,2)</f>
        <v>0</v>
      </c>
      <c r="K382" s="278" t="s">
        <v>35</v>
      </c>
      <c r="L382" s="283"/>
      <c r="M382" s="284" t="s">
        <v>35</v>
      </c>
      <c r="N382" s="285" t="s">
        <v>51</v>
      </c>
      <c r="O382" s="87"/>
      <c r="P382" s="239">
        <f>O382*H382</f>
        <v>0</v>
      </c>
      <c r="Q382" s="239">
        <v>0</v>
      </c>
      <c r="R382" s="239">
        <f>Q382*H382</f>
        <v>0</v>
      </c>
      <c r="S382" s="239">
        <v>0</v>
      </c>
      <c r="T382" s="240">
        <f>S382*H382</f>
        <v>0</v>
      </c>
      <c r="U382" s="41"/>
      <c r="V382" s="41"/>
      <c r="W382" s="41"/>
      <c r="X382" s="41"/>
      <c r="Y382" s="41"/>
      <c r="Z382" s="41"/>
      <c r="AA382" s="41"/>
      <c r="AB382" s="41"/>
      <c r="AC382" s="41"/>
      <c r="AD382" s="41"/>
      <c r="AE382" s="41"/>
      <c r="AR382" s="241" t="s">
        <v>198</v>
      </c>
      <c r="AT382" s="241" t="s">
        <v>195</v>
      </c>
      <c r="AU382" s="241" t="s">
        <v>88</v>
      </c>
      <c r="AY382" s="19" t="s">
        <v>163</v>
      </c>
      <c r="BE382" s="242">
        <f>IF(N382="základní",J382,0)</f>
        <v>0</v>
      </c>
      <c r="BF382" s="242">
        <f>IF(N382="snížená",J382,0)</f>
        <v>0</v>
      </c>
      <c r="BG382" s="242">
        <f>IF(N382="zákl. přenesená",J382,0)</f>
        <v>0</v>
      </c>
      <c r="BH382" s="242">
        <f>IF(N382="sníž. přenesená",J382,0)</f>
        <v>0</v>
      </c>
      <c r="BI382" s="242">
        <f>IF(N382="nulová",J382,0)</f>
        <v>0</v>
      </c>
      <c r="BJ382" s="19" t="s">
        <v>23</v>
      </c>
      <c r="BK382" s="242">
        <f>ROUND(I382*H382,2)</f>
        <v>0</v>
      </c>
      <c r="BL382" s="19" t="s">
        <v>171</v>
      </c>
      <c r="BM382" s="241" t="s">
        <v>176</v>
      </c>
    </row>
    <row r="383" s="14" customFormat="1">
      <c r="A383" s="14"/>
      <c r="B383" s="254"/>
      <c r="C383" s="255"/>
      <c r="D383" s="245" t="s">
        <v>173</v>
      </c>
      <c r="E383" s="256" t="s">
        <v>35</v>
      </c>
      <c r="F383" s="257" t="s">
        <v>23</v>
      </c>
      <c r="G383" s="255"/>
      <c r="H383" s="258">
        <v>1</v>
      </c>
      <c r="I383" s="259"/>
      <c r="J383" s="255"/>
      <c r="K383" s="255"/>
      <c r="L383" s="260"/>
      <c r="M383" s="261"/>
      <c r="N383" s="262"/>
      <c r="O383" s="262"/>
      <c r="P383" s="262"/>
      <c r="Q383" s="262"/>
      <c r="R383" s="262"/>
      <c r="S383" s="262"/>
      <c r="T383" s="263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64" t="s">
        <v>173</v>
      </c>
      <c r="AU383" s="264" t="s">
        <v>88</v>
      </c>
      <c r="AV383" s="14" t="s">
        <v>88</v>
      </c>
      <c r="AW383" s="14" t="s">
        <v>175</v>
      </c>
      <c r="AX383" s="14" t="s">
        <v>80</v>
      </c>
      <c r="AY383" s="264" t="s">
        <v>163</v>
      </c>
    </row>
    <row r="384" s="15" customFormat="1">
      <c r="A384" s="15"/>
      <c r="B384" s="265"/>
      <c r="C384" s="266"/>
      <c r="D384" s="245" t="s">
        <v>173</v>
      </c>
      <c r="E384" s="267" t="s">
        <v>35</v>
      </c>
      <c r="F384" s="268" t="s">
        <v>183</v>
      </c>
      <c r="G384" s="266"/>
      <c r="H384" s="269">
        <v>1</v>
      </c>
      <c r="I384" s="270"/>
      <c r="J384" s="266"/>
      <c r="K384" s="266"/>
      <c r="L384" s="271"/>
      <c r="M384" s="272"/>
      <c r="N384" s="273"/>
      <c r="O384" s="273"/>
      <c r="P384" s="273"/>
      <c r="Q384" s="273"/>
      <c r="R384" s="273"/>
      <c r="S384" s="273"/>
      <c r="T384" s="274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5" t="s">
        <v>173</v>
      </c>
      <c r="AU384" s="275" t="s">
        <v>88</v>
      </c>
      <c r="AV384" s="15" t="s">
        <v>171</v>
      </c>
      <c r="AW384" s="15" t="s">
        <v>175</v>
      </c>
      <c r="AX384" s="15" t="s">
        <v>23</v>
      </c>
      <c r="AY384" s="275" t="s">
        <v>163</v>
      </c>
    </row>
    <row r="385" s="2" customFormat="1" ht="16.5" customHeight="1">
      <c r="A385" s="41"/>
      <c r="B385" s="42"/>
      <c r="C385" s="276" t="s">
        <v>717</v>
      </c>
      <c r="D385" s="276" t="s">
        <v>195</v>
      </c>
      <c r="E385" s="277" t="s">
        <v>1755</v>
      </c>
      <c r="F385" s="278" t="s">
        <v>1756</v>
      </c>
      <c r="G385" s="279" t="s">
        <v>179</v>
      </c>
      <c r="H385" s="280">
        <v>1</v>
      </c>
      <c r="I385" s="281"/>
      <c r="J385" s="282">
        <f>ROUND(I385*H385,2)</f>
        <v>0</v>
      </c>
      <c r="K385" s="278" t="s">
        <v>35</v>
      </c>
      <c r="L385" s="283"/>
      <c r="M385" s="284" t="s">
        <v>35</v>
      </c>
      <c r="N385" s="285" t="s">
        <v>51</v>
      </c>
      <c r="O385" s="87"/>
      <c r="P385" s="239">
        <f>O385*H385</f>
        <v>0</v>
      </c>
      <c r="Q385" s="239">
        <v>0</v>
      </c>
      <c r="R385" s="239">
        <f>Q385*H385</f>
        <v>0</v>
      </c>
      <c r="S385" s="239">
        <v>0</v>
      </c>
      <c r="T385" s="240">
        <f>S385*H385</f>
        <v>0</v>
      </c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R385" s="241" t="s">
        <v>198</v>
      </c>
      <c r="AT385" s="241" t="s">
        <v>195</v>
      </c>
      <c r="AU385" s="241" t="s">
        <v>88</v>
      </c>
      <c r="AY385" s="19" t="s">
        <v>163</v>
      </c>
      <c r="BE385" s="242">
        <f>IF(N385="základní",J385,0)</f>
        <v>0</v>
      </c>
      <c r="BF385" s="242">
        <f>IF(N385="snížená",J385,0)</f>
        <v>0</v>
      </c>
      <c r="BG385" s="242">
        <f>IF(N385="zákl. přenesená",J385,0)</f>
        <v>0</v>
      </c>
      <c r="BH385" s="242">
        <f>IF(N385="sníž. přenesená",J385,0)</f>
        <v>0</v>
      </c>
      <c r="BI385" s="242">
        <f>IF(N385="nulová",J385,0)</f>
        <v>0</v>
      </c>
      <c r="BJ385" s="19" t="s">
        <v>23</v>
      </c>
      <c r="BK385" s="242">
        <f>ROUND(I385*H385,2)</f>
        <v>0</v>
      </c>
      <c r="BL385" s="19" t="s">
        <v>171</v>
      </c>
      <c r="BM385" s="241" t="s">
        <v>1509</v>
      </c>
    </row>
    <row r="386" s="14" customFormat="1">
      <c r="A386" s="14"/>
      <c r="B386" s="254"/>
      <c r="C386" s="255"/>
      <c r="D386" s="245" t="s">
        <v>173</v>
      </c>
      <c r="E386" s="256" t="s">
        <v>35</v>
      </c>
      <c r="F386" s="257" t="s">
        <v>23</v>
      </c>
      <c r="G386" s="255"/>
      <c r="H386" s="258">
        <v>1</v>
      </c>
      <c r="I386" s="259"/>
      <c r="J386" s="255"/>
      <c r="K386" s="255"/>
      <c r="L386" s="260"/>
      <c r="M386" s="261"/>
      <c r="N386" s="262"/>
      <c r="O386" s="262"/>
      <c r="P386" s="262"/>
      <c r="Q386" s="262"/>
      <c r="R386" s="262"/>
      <c r="S386" s="262"/>
      <c r="T386" s="263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4" t="s">
        <v>173</v>
      </c>
      <c r="AU386" s="264" t="s">
        <v>88</v>
      </c>
      <c r="AV386" s="14" t="s">
        <v>88</v>
      </c>
      <c r="AW386" s="14" t="s">
        <v>175</v>
      </c>
      <c r="AX386" s="14" t="s">
        <v>80</v>
      </c>
      <c r="AY386" s="264" t="s">
        <v>163</v>
      </c>
    </row>
    <row r="387" s="15" customFormat="1">
      <c r="A387" s="15"/>
      <c r="B387" s="265"/>
      <c r="C387" s="266"/>
      <c r="D387" s="245" t="s">
        <v>173</v>
      </c>
      <c r="E387" s="267" t="s">
        <v>35</v>
      </c>
      <c r="F387" s="268" t="s">
        <v>183</v>
      </c>
      <c r="G387" s="266"/>
      <c r="H387" s="269">
        <v>1</v>
      </c>
      <c r="I387" s="270"/>
      <c r="J387" s="266"/>
      <c r="K387" s="266"/>
      <c r="L387" s="271"/>
      <c r="M387" s="272"/>
      <c r="N387" s="273"/>
      <c r="O387" s="273"/>
      <c r="P387" s="273"/>
      <c r="Q387" s="273"/>
      <c r="R387" s="273"/>
      <c r="S387" s="273"/>
      <c r="T387" s="274"/>
      <c r="U387" s="15"/>
      <c r="V387" s="15"/>
      <c r="W387" s="15"/>
      <c r="X387" s="15"/>
      <c r="Y387" s="15"/>
      <c r="Z387" s="15"/>
      <c r="AA387" s="15"/>
      <c r="AB387" s="15"/>
      <c r="AC387" s="15"/>
      <c r="AD387" s="15"/>
      <c r="AE387" s="15"/>
      <c r="AT387" s="275" t="s">
        <v>173</v>
      </c>
      <c r="AU387" s="275" t="s">
        <v>88</v>
      </c>
      <c r="AV387" s="15" t="s">
        <v>171</v>
      </c>
      <c r="AW387" s="15" t="s">
        <v>175</v>
      </c>
      <c r="AX387" s="15" t="s">
        <v>23</v>
      </c>
      <c r="AY387" s="275" t="s">
        <v>163</v>
      </c>
    </row>
    <row r="388" s="2" customFormat="1" ht="24" customHeight="1">
      <c r="A388" s="41"/>
      <c r="B388" s="42"/>
      <c r="C388" s="230" t="s">
        <v>723</v>
      </c>
      <c r="D388" s="230" t="s">
        <v>166</v>
      </c>
      <c r="E388" s="231" t="s">
        <v>1757</v>
      </c>
      <c r="F388" s="232" t="s">
        <v>1758</v>
      </c>
      <c r="G388" s="233" t="s">
        <v>179</v>
      </c>
      <c r="H388" s="234">
        <v>4</v>
      </c>
      <c r="I388" s="235"/>
      <c r="J388" s="236">
        <f>ROUND(I388*H388,2)</f>
        <v>0</v>
      </c>
      <c r="K388" s="232" t="s">
        <v>35</v>
      </c>
      <c r="L388" s="47"/>
      <c r="M388" s="237" t="s">
        <v>35</v>
      </c>
      <c r="N388" s="238" t="s">
        <v>51</v>
      </c>
      <c r="O388" s="87"/>
      <c r="P388" s="239">
        <f>O388*H388</f>
        <v>0</v>
      </c>
      <c r="Q388" s="239">
        <v>0</v>
      </c>
      <c r="R388" s="239">
        <f>Q388*H388</f>
        <v>0</v>
      </c>
      <c r="S388" s="239">
        <v>0</v>
      </c>
      <c r="T388" s="240">
        <f>S388*H388</f>
        <v>0</v>
      </c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R388" s="241" t="s">
        <v>171</v>
      </c>
      <c r="AT388" s="241" t="s">
        <v>166</v>
      </c>
      <c r="AU388" s="241" t="s">
        <v>88</v>
      </c>
      <c r="AY388" s="19" t="s">
        <v>163</v>
      </c>
      <c r="BE388" s="242">
        <f>IF(N388="základní",J388,0)</f>
        <v>0</v>
      </c>
      <c r="BF388" s="242">
        <f>IF(N388="snížená",J388,0)</f>
        <v>0</v>
      </c>
      <c r="BG388" s="242">
        <f>IF(N388="zákl. přenesená",J388,0)</f>
        <v>0</v>
      </c>
      <c r="BH388" s="242">
        <f>IF(N388="sníž. přenesená",J388,0)</f>
        <v>0</v>
      </c>
      <c r="BI388" s="242">
        <f>IF(N388="nulová",J388,0)</f>
        <v>0</v>
      </c>
      <c r="BJ388" s="19" t="s">
        <v>23</v>
      </c>
      <c r="BK388" s="242">
        <f>ROUND(I388*H388,2)</f>
        <v>0</v>
      </c>
      <c r="BL388" s="19" t="s">
        <v>171</v>
      </c>
      <c r="BM388" s="241" t="s">
        <v>1511</v>
      </c>
    </row>
    <row r="389" s="13" customFormat="1">
      <c r="A389" s="13"/>
      <c r="B389" s="243"/>
      <c r="C389" s="244"/>
      <c r="D389" s="245" t="s">
        <v>173</v>
      </c>
      <c r="E389" s="246" t="s">
        <v>35</v>
      </c>
      <c r="F389" s="247" t="s">
        <v>1759</v>
      </c>
      <c r="G389" s="244"/>
      <c r="H389" s="246" t="s">
        <v>35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3" t="s">
        <v>173</v>
      </c>
      <c r="AU389" s="253" t="s">
        <v>88</v>
      </c>
      <c r="AV389" s="13" t="s">
        <v>23</v>
      </c>
      <c r="AW389" s="13" t="s">
        <v>175</v>
      </c>
      <c r="AX389" s="13" t="s">
        <v>80</v>
      </c>
      <c r="AY389" s="253" t="s">
        <v>163</v>
      </c>
    </row>
    <row r="390" s="14" customFormat="1">
      <c r="A390" s="14"/>
      <c r="B390" s="254"/>
      <c r="C390" s="255"/>
      <c r="D390" s="245" t="s">
        <v>173</v>
      </c>
      <c r="E390" s="256" t="s">
        <v>35</v>
      </c>
      <c r="F390" s="257" t="s">
        <v>171</v>
      </c>
      <c r="G390" s="255"/>
      <c r="H390" s="258">
        <v>4</v>
      </c>
      <c r="I390" s="259"/>
      <c r="J390" s="255"/>
      <c r="K390" s="255"/>
      <c r="L390" s="260"/>
      <c r="M390" s="261"/>
      <c r="N390" s="262"/>
      <c r="O390" s="262"/>
      <c r="P390" s="262"/>
      <c r="Q390" s="262"/>
      <c r="R390" s="262"/>
      <c r="S390" s="262"/>
      <c r="T390" s="263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4" t="s">
        <v>173</v>
      </c>
      <c r="AU390" s="264" t="s">
        <v>88</v>
      </c>
      <c r="AV390" s="14" t="s">
        <v>88</v>
      </c>
      <c r="AW390" s="14" t="s">
        <v>175</v>
      </c>
      <c r="AX390" s="14" t="s">
        <v>80</v>
      </c>
      <c r="AY390" s="264" t="s">
        <v>163</v>
      </c>
    </row>
    <row r="391" s="15" customFormat="1">
      <c r="A391" s="15"/>
      <c r="B391" s="265"/>
      <c r="C391" s="266"/>
      <c r="D391" s="245" t="s">
        <v>173</v>
      </c>
      <c r="E391" s="267" t="s">
        <v>35</v>
      </c>
      <c r="F391" s="268" t="s">
        <v>183</v>
      </c>
      <c r="G391" s="266"/>
      <c r="H391" s="269">
        <v>4</v>
      </c>
      <c r="I391" s="270"/>
      <c r="J391" s="266"/>
      <c r="K391" s="266"/>
      <c r="L391" s="271"/>
      <c r="M391" s="272"/>
      <c r="N391" s="273"/>
      <c r="O391" s="273"/>
      <c r="P391" s="273"/>
      <c r="Q391" s="273"/>
      <c r="R391" s="273"/>
      <c r="S391" s="273"/>
      <c r="T391" s="274"/>
      <c r="U391" s="15"/>
      <c r="V391" s="15"/>
      <c r="W391" s="15"/>
      <c r="X391" s="15"/>
      <c r="Y391" s="15"/>
      <c r="Z391" s="15"/>
      <c r="AA391" s="15"/>
      <c r="AB391" s="15"/>
      <c r="AC391" s="15"/>
      <c r="AD391" s="15"/>
      <c r="AE391" s="15"/>
      <c r="AT391" s="275" t="s">
        <v>173</v>
      </c>
      <c r="AU391" s="275" t="s">
        <v>88</v>
      </c>
      <c r="AV391" s="15" t="s">
        <v>171</v>
      </c>
      <c r="AW391" s="15" t="s">
        <v>175</v>
      </c>
      <c r="AX391" s="15" t="s">
        <v>23</v>
      </c>
      <c r="AY391" s="275" t="s">
        <v>163</v>
      </c>
    </row>
    <row r="392" s="2" customFormat="1" ht="16.5" customHeight="1">
      <c r="A392" s="41"/>
      <c r="B392" s="42"/>
      <c r="C392" s="276" t="s">
        <v>731</v>
      </c>
      <c r="D392" s="276" t="s">
        <v>195</v>
      </c>
      <c r="E392" s="277" t="s">
        <v>1760</v>
      </c>
      <c r="F392" s="278" t="s">
        <v>1761</v>
      </c>
      <c r="G392" s="279" t="s">
        <v>179</v>
      </c>
      <c r="H392" s="280">
        <v>4</v>
      </c>
      <c r="I392" s="281"/>
      <c r="J392" s="282">
        <f>ROUND(I392*H392,2)</f>
        <v>0</v>
      </c>
      <c r="K392" s="278" t="s">
        <v>35</v>
      </c>
      <c r="L392" s="283"/>
      <c r="M392" s="284" t="s">
        <v>35</v>
      </c>
      <c r="N392" s="285" t="s">
        <v>51</v>
      </c>
      <c r="O392" s="87"/>
      <c r="P392" s="239">
        <f>O392*H392</f>
        <v>0</v>
      </c>
      <c r="Q392" s="239">
        <v>0</v>
      </c>
      <c r="R392" s="239">
        <f>Q392*H392</f>
        <v>0</v>
      </c>
      <c r="S392" s="239">
        <v>0</v>
      </c>
      <c r="T392" s="240">
        <f>S392*H392</f>
        <v>0</v>
      </c>
      <c r="U392" s="41"/>
      <c r="V392" s="41"/>
      <c r="W392" s="41"/>
      <c r="X392" s="41"/>
      <c r="Y392" s="41"/>
      <c r="Z392" s="41"/>
      <c r="AA392" s="41"/>
      <c r="AB392" s="41"/>
      <c r="AC392" s="41"/>
      <c r="AD392" s="41"/>
      <c r="AE392" s="41"/>
      <c r="AR392" s="241" t="s">
        <v>198</v>
      </c>
      <c r="AT392" s="241" t="s">
        <v>195</v>
      </c>
      <c r="AU392" s="241" t="s">
        <v>88</v>
      </c>
      <c r="AY392" s="19" t="s">
        <v>163</v>
      </c>
      <c r="BE392" s="242">
        <f>IF(N392="základní",J392,0)</f>
        <v>0</v>
      </c>
      <c r="BF392" s="242">
        <f>IF(N392="snížená",J392,0)</f>
        <v>0</v>
      </c>
      <c r="BG392" s="242">
        <f>IF(N392="zákl. přenesená",J392,0)</f>
        <v>0</v>
      </c>
      <c r="BH392" s="242">
        <f>IF(N392="sníž. přenesená",J392,0)</f>
        <v>0</v>
      </c>
      <c r="BI392" s="242">
        <f>IF(N392="nulová",J392,0)</f>
        <v>0</v>
      </c>
      <c r="BJ392" s="19" t="s">
        <v>23</v>
      </c>
      <c r="BK392" s="242">
        <f>ROUND(I392*H392,2)</f>
        <v>0</v>
      </c>
      <c r="BL392" s="19" t="s">
        <v>171</v>
      </c>
      <c r="BM392" s="241" t="s">
        <v>1513</v>
      </c>
    </row>
    <row r="393" s="14" customFormat="1">
      <c r="A393" s="14"/>
      <c r="B393" s="254"/>
      <c r="C393" s="255"/>
      <c r="D393" s="245" t="s">
        <v>173</v>
      </c>
      <c r="E393" s="256" t="s">
        <v>35</v>
      </c>
      <c r="F393" s="257" t="s">
        <v>171</v>
      </c>
      <c r="G393" s="255"/>
      <c r="H393" s="258">
        <v>4</v>
      </c>
      <c r="I393" s="259"/>
      <c r="J393" s="255"/>
      <c r="K393" s="255"/>
      <c r="L393" s="260"/>
      <c r="M393" s="261"/>
      <c r="N393" s="262"/>
      <c r="O393" s="262"/>
      <c r="P393" s="262"/>
      <c r="Q393" s="262"/>
      <c r="R393" s="262"/>
      <c r="S393" s="262"/>
      <c r="T393" s="263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64" t="s">
        <v>173</v>
      </c>
      <c r="AU393" s="264" t="s">
        <v>88</v>
      </c>
      <c r="AV393" s="14" t="s">
        <v>88</v>
      </c>
      <c r="AW393" s="14" t="s">
        <v>175</v>
      </c>
      <c r="AX393" s="14" t="s">
        <v>80</v>
      </c>
      <c r="AY393" s="264" t="s">
        <v>163</v>
      </c>
    </row>
    <row r="394" s="15" customFormat="1">
      <c r="A394" s="15"/>
      <c r="B394" s="265"/>
      <c r="C394" s="266"/>
      <c r="D394" s="245" t="s">
        <v>173</v>
      </c>
      <c r="E394" s="267" t="s">
        <v>35</v>
      </c>
      <c r="F394" s="268" t="s">
        <v>183</v>
      </c>
      <c r="G394" s="266"/>
      <c r="H394" s="269">
        <v>4</v>
      </c>
      <c r="I394" s="270"/>
      <c r="J394" s="266"/>
      <c r="K394" s="266"/>
      <c r="L394" s="271"/>
      <c r="M394" s="272"/>
      <c r="N394" s="273"/>
      <c r="O394" s="273"/>
      <c r="P394" s="273"/>
      <c r="Q394" s="273"/>
      <c r="R394" s="273"/>
      <c r="S394" s="273"/>
      <c r="T394" s="274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5" t="s">
        <v>173</v>
      </c>
      <c r="AU394" s="275" t="s">
        <v>88</v>
      </c>
      <c r="AV394" s="15" t="s">
        <v>171</v>
      </c>
      <c r="AW394" s="15" t="s">
        <v>175</v>
      </c>
      <c r="AX394" s="15" t="s">
        <v>23</v>
      </c>
      <c r="AY394" s="275" t="s">
        <v>163</v>
      </c>
    </row>
    <row r="395" s="2" customFormat="1" ht="16.5" customHeight="1">
      <c r="A395" s="41"/>
      <c r="B395" s="42"/>
      <c r="C395" s="230" t="s">
        <v>273</v>
      </c>
      <c r="D395" s="230" t="s">
        <v>166</v>
      </c>
      <c r="E395" s="231" t="s">
        <v>1762</v>
      </c>
      <c r="F395" s="232" t="s">
        <v>1763</v>
      </c>
      <c r="G395" s="233" t="s">
        <v>179</v>
      </c>
      <c r="H395" s="234">
        <v>1</v>
      </c>
      <c r="I395" s="235"/>
      <c r="J395" s="236">
        <f>ROUND(I395*H395,2)</f>
        <v>0</v>
      </c>
      <c r="K395" s="232" t="s">
        <v>35</v>
      </c>
      <c r="L395" s="47"/>
      <c r="M395" s="237" t="s">
        <v>35</v>
      </c>
      <c r="N395" s="238" t="s">
        <v>51</v>
      </c>
      <c r="O395" s="87"/>
      <c r="P395" s="239">
        <f>O395*H395</f>
        <v>0</v>
      </c>
      <c r="Q395" s="239">
        <v>0</v>
      </c>
      <c r="R395" s="239">
        <f>Q395*H395</f>
        <v>0</v>
      </c>
      <c r="S395" s="239">
        <v>0</v>
      </c>
      <c r="T395" s="240">
        <f>S395*H395</f>
        <v>0</v>
      </c>
      <c r="U395" s="41"/>
      <c r="V395" s="41"/>
      <c r="W395" s="41"/>
      <c r="X395" s="41"/>
      <c r="Y395" s="41"/>
      <c r="Z395" s="41"/>
      <c r="AA395" s="41"/>
      <c r="AB395" s="41"/>
      <c r="AC395" s="41"/>
      <c r="AD395" s="41"/>
      <c r="AE395" s="41"/>
      <c r="AR395" s="241" t="s">
        <v>171</v>
      </c>
      <c r="AT395" s="241" t="s">
        <v>166</v>
      </c>
      <c r="AU395" s="241" t="s">
        <v>88</v>
      </c>
      <c r="AY395" s="19" t="s">
        <v>163</v>
      </c>
      <c r="BE395" s="242">
        <f>IF(N395="základní",J395,0)</f>
        <v>0</v>
      </c>
      <c r="BF395" s="242">
        <f>IF(N395="snížená",J395,0)</f>
        <v>0</v>
      </c>
      <c r="BG395" s="242">
        <f>IF(N395="zákl. přenesená",J395,0)</f>
        <v>0</v>
      </c>
      <c r="BH395" s="242">
        <f>IF(N395="sníž. přenesená",J395,0)</f>
        <v>0</v>
      </c>
      <c r="BI395" s="242">
        <f>IF(N395="nulová",J395,0)</f>
        <v>0</v>
      </c>
      <c r="BJ395" s="19" t="s">
        <v>23</v>
      </c>
      <c r="BK395" s="242">
        <f>ROUND(I395*H395,2)</f>
        <v>0</v>
      </c>
      <c r="BL395" s="19" t="s">
        <v>171</v>
      </c>
      <c r="BM395" s="241" t="s">
        <v>1515</v>
      </c>
    </row>
    <row r="396" s="14" customFormat="1">
      <c r="A396" s="14"/>
      <c r="B396" s="254"/>
      <c r="C396" s="255"/>
      <c r="D396" s="245" t="s">
        <v>173</v>
      </c>
      <c r="E396" s="256" t="s">
        <v>35</v>
      </c>
      <c r="F396" s="257" t="s">
        <v>23</v>
      </c>
      <c r="G396" s="255"/>
      <c r="H396" s="258">
        <v>1</v>
      </c>
      <c r="I396" s="259"/>
      <c r="J396" s="255"/>
      <c r="K396" s="255"/>
      <c r="L396" s="260"/>
      <c r="M396" s="261"/>
      <c r="N396" s="262"/>
      <c r="O396" s="262"/>
      <c r="P396" s="262"/>
      <c r="Q396" s="262"/>
      <c r="R396" s="262"/>
      <c r="S396" s="262"/>
      <c r="T396" s="263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64" t="s">
        <v>173</v>
      </c>
      <c r="AU396" s="264" t="s">
        <v>88</v>
      </c>
      <c r="AV396" s="14" t="s">
        <v>88</v>
      </c>
      <c r="AW396" s="14" t="s">
        <v>175</v>
      </c>
      <c r="AX396" s="14" t="s">
        <v>80</v>
      </c>
      <c r="AY396" s="264" t="s">
        <v>163</v>
      </c>
    </row>
    <row r="397" s="15" customFormat="1">
      <c r="A397" s="15"/>
      <c r="B397" s="265"/>
      <c r="C397" s="266"/>
      <c r="D397" s="245" t="s">
        <v>173</v>
      </c>
      <c r="E397" s="267" t="s">
        <v>35</v>
      </c>
      <c r="F397" s="268" t="s">
        <v>183</v>
      </c>
      <c r="G397" s="266"/>
      <c r="H397" s="269">
        <v>1</v>
      </c>
      <c r="I397" s="270"/>
      <c r="J397" s="266"/>
      <c r="K397" s="266"/>
      <c r="L397" s="271"/>
      <c r="M397" s="272"/>
      <c r="N397" s="273"/>
      <c r="O397" s="273"/>
      <c r="P397" s="273"/>
      <c r="Q397" s="273"/>
      <c r="R397" s="273"/>
      <c r="S397" s="273"/>
      <c r="T397" s="274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75" t="s">
        <v>173</v>
      </c>
      <c r="AU397" s="275" t="s">
        <v>88</v>
      </c>
      <c r="AV397" s="15" t="s">
        <v>171</v>
      </c>
      <c r="AW397" s="15" t="s">
        <v>175</v>
      </c>
      <c r="AX397" s="15" t="s">
        <v>23</v>
      </c>
      <c r="AY397" s="275" t="s">
        <v>163</v>
      </c>
    </row>
    <row r="398" s="2" customFormat="1" ht="16.5" customHeight="1">
      <c r="A398" s="41"/>
      <c r="B398" s="42"/>
      <c r="C398" s="276" t="s">
        <v>280</v>
      </c>
      <c r="D398" s="276" t="s">
        <v>195</v>
      </c>
      <c r="E398" s="277" t="s">
        <v>1764</v>
      </c>
      <c r="F398" s="278" t="s">
        <v>1765</v>
      </c>
      <c r="G398" s="279" t="s">
        <v>179</v>
      </c>
      <c r="H398" s="280">
        <v>1</v>
      </c>
      <c r="I398" s="281"/>
      <c r="J398" s="282">
        <f>ROUND(I398*H398,2)</f>
        <v>0</v>
      </c>
      <c r="K398" s="278" t="s">
        <v>35</v>
      </c>
      <c r="L398" s="283"/>
      <c r="M398" s="284" t="s">
        <v>35</v>
      </c>
      <c r="N398" s="285" t="s">
        <v>51</v>
      </c>
      <c r="O398" s="87"/>
      <c r="P398" s="239">
        <f>O398*H398</f>
        <v>0</v>
      </c>
      <c r="Q398" s="239">
        <v>0</v>
      </c>
      <c r="R398" s="239">
        <f>Q398*H398</f>
        <v>0</v>
      </c>
      <c r="S398" s="239">
        <v>0</v>
      </c>
      <c r="T398" s="240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41" t="s">
        <v>198</v>
      </c>
      <c r="AT398" s="241" t="s">
        <v>195</v>
      </c>
      <c r="AU398" s="241" t="s">
        <v>88</v>
      </c>
      <c r="AY398" s="19" t="s">
        <v>163</v>
      </c>
      <c r="BE398" s="242">
        <f>IF(N398="základní",J398,0)</f>
        <v>0</v>
      </c>
      <c r="BF398" s="242">
        <f>IF(N398="snížená",J398,0)</f>
        <v>0</v>
      </c>
      <c r="BG398" s="242">
        <f>IF(N398="zákl. přenesená",J398,0)</f>
        <v>0</v>
      </c>
      <c r="BH398" s="242">
        <f>IF(N398="sníž. přenesená",J398,0)</f>
        <v>0</v>
      </c>
      <c r="BI398" s="242">
        <f>IF(N398="nulová",J398,0)</f>
        <v>0</v>
      </c>
      <c r="BJ398" s="19" t="s">
        <v>23</v>
      </c>
      <c r="BK398" s="242">
        <f>ROUND(I398*H398,2)</f>
        <v>0</v>
      </c>
      <c r="BL398" s="19" t="s">
        <v>171</v>
      </c>
      <c r="BM398" s="241" t="s">
        <v>1517</v>
      </c>
    </row>
    <row r="399" s="14" customFormat="1">
      <c r="A399" s="14"/>
      <c r="B399" s="254"/>
      <c r="C399" s="255"/>
      <c r="D399" s="245" t="s">
        <v>173</v>
      </c>
      <c r="E399" s="256" t="s">
        <v>35</v>
      </c>
      <c r="F399" s="257" t="s">
        <v>23</v>
      </c>
      <c r="G399" s="255"/>
      <c r="H399" s="258">
        <v>1</v>
      </c>
      <c r="I399" s="259"/>
      <c r="J399" s="255"/>
      <c r="K399" s="255"/>
      <c r="L399" s="260"/>
      <c r="M399" s="261"/>
      <c r="N399" s="262"/>
      <c r="O399" s="262"/>
      <c r="P399" s="262"/>
      <c r="Q399" s="262"/>
      <c r="R399" s="262"/>
      <c r="S399" s="262"/>
      <c r="T399" s="263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4" t="s">
        <v>173</v>
      </c>
      <c r="AU399" s="264" t="s">
        <v>88</v>
      </c>
      <c r="AV399" s="14" t="s">
        <v>88</v>
      </c>
      <c r="AW399" s="14" t="s">
        <v>175</v>
      </c>
      <c r="AX399" s="14" t="s">
        <v>80</v>
      </c>
      <c r="AY399" s="264" t="s">
        <v>163</v>
      </c>
    </row>
    <row r="400" s="15" customFormat="1">
      <c r="A400" s="15"/>
      <c r="B400" s="265"/>
      <c r="C400" s="266"/>
      <c r="D400" s="245" t="s">
        <v>173</v>
      </c>
      <c r="E400" s="267" t="s">
        <v>35</v>
      </c>
      <c r="F400" s="268" t="s">
        <v>183</v>
      </c>
      <c r="G400" s="266"/>
      <c r="H400" s="269">
        <v>1</v>
      </c>
      <c r="I400" s="270"/>
      <c r="J400" s="266"/>
      <c r="K400" s="266"/>
      <c r="L400" s="271"/>
      <c r="M400" s="272"/>
      <c r="N400" s="273"/>
      <c r="O400" s="273"/>
      <c r="P400" s="273"/>
      <c r="Q400" s="273"/>
      <c r="R400" s="273"/>
      <c r="S400" s="273"/>
      <c r="T400" s="274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5" t="s">
        <v>173</v>
      </c>
      <c r="AU400" s="275" t="s">
        <v>88</v>
      </c>
      <c r="AV400" s="15" t="s">
        <v>171</v>
      </c>
      <c r="AW400" s="15" t="s">
        <v>175</v>
      </c>
      <c r="AX400" s="15" t="s">
        <v>23</v>
      </c>
      <c r="AY400" s="275" t="s">
        <v>163</v>
      </c>
    </row>
    <row r="401" s="2" customFormat="1" ht="16.5" customHeight="1">
      <c r="A401" s="41"/>
      <c r="B401" s="42"/>
      <c r="C401" s="230" t="s">
        <v>292</v>
      </c>
      <c r="D401" s="230" t="s">
        <v>166</v>
      </c>
      <c r="E401" s="231" t="s">
        <v>1736</v>
      </c>
      <c r="F401" s="232" t="s">
        <v>1737</v>
      </c>
      <c r="G401" s="233" t="s">
        <v>1584</v>
      </c>
      <c r="H401" s="306"/>
      <c r="I401" s="235"/>
      <c r="J401" s="236">
        <f>ROUND(I401*H401,2)</f>
        <v>0</v>
      </c>
      <c r="K401" s="232" t="s">
        <v>35</v>
      </c>
      <c r="L401" s="47"/>
      <c r="M401" s="237" t="s">
        <v>35</v>
      </c>
      <c r="N401" s="238" t="s">
        <v>51</v>
      </c>
      <c r="O401" s="87"/>
      <c r="P401" s="239">
        <f>O401*H401</f>
        <v>0</v>
      </c>
      <c r="Q401" s="239">
        <v>0</v>
      </c>
      <c r="R401" s="239">
        <f>Q401*H401</f>
        <v>0</v>
      </c>
      <c r="S401" s="239">
        <v>0</v>
      </c>
      <c r="T401" s="240">
        <f>S401*H401</f>
        <v>0</v>
      </c>
      <c r="U401" s="41"/>
      <c r="V401" s="41"/>
      <c r="W401" s="41"/>
      <c r="X401" s="41"/>
      <c r="Y401" s="41"/>
      <c r="Z401" s="41"/>
      <c r="AA401" s="41"/>
      <c r="AB401" s="41"/>
      <c r="AC401" s="41"/>
      <c r="AD401" s="41"/>
      <c r="AE401" s="41"/>
      <c r="AR401" s="241" t="s">
        <v>171</v>
      </c>
      <c r="AT401" s="241" t="s">
        <v>166</v>
      </c>
      <c r="AU401" s="241" t="s">
        <v>88</v>
      </c>
      <c r="AY401" s="19" t="s">
        <v>163</v>
      </c>
      <c r="BE401" s="242">
        <f>IF(N401="základní",J401,0)</f>
        <v>0</v>
      </c>
      <c r="BF401" s="242">
        <f>IF(N401="snížená",J401,0)</f>
        <v>0</v>
      </c>
      <c r="BG401" s="242">
        <f>IF(N401="zákl. přenesená",J401,0)</f>
        <v>0</v>
      </c>
      <c r="BH401" s="242">
        <f>IF(N401="sníž. přenesená",J401,0)</f>
        <v>0</v>
      </c>
      <c r="BI401" s="242">
        <f>IF(N401="nulová",J401,0)</f>
        <v>0</v>
      </c>
      <c r="BJ401" s="19" t="s">
        <v>23</v>
      </c>
      <c r="BK401" s="242">
        <f>ROUND(I401*H401,2)</f>
        <v>0</v>
      </c>
      <c r="BL401" s="19" t="s">
        <v>171</v>
      </c>
      <c r="BM401" s="241" t="s">
        <v>1519</v>
      </c>
    </row>
    <row r="402" s="2" customFormat="1" ht="16.5" customHeight="1">
      <c r="A402" s="41"/>
      <c r="B402" s="42"/>
      <c r="C402" s="230" t="s">
        <v>304</v>
      </c>
      <c r="D402" s="230" t="s">
        <v>166</v>
      </c>
      <c r="E402" s="231" t="s">
        <v>1709</v>
      </c>
      <c r="F402" s="232" t="s">
        <v>1710</v>
      </c>
      <c r="G402" s="233" t="s">
        <v>1584</v>
      </c>
      <c r="H402" s="306"/>
      <c r="I402" s="235"/>
      <c r="J402" s="236">
        <f>ROUND(I402*H402,2)</f>
        <v>0</v>
      </c>
      <c r="K402" s="232" t="s">
        <v>35</v>
      </c>
      <c r="L402" s="47"/>
      <c r="M402" s="301" t="s">
        <v>35</v>
      </c>
      <c r="N402" s="302" t="s">
        <v>51</v>
      </c>
      <c r="O402" s="303"/>
      <c r="P402" s="304">
        <f>O402*H402</f>
        <v>0</v>
      </c>
      <c r="Q402" s="304">
        <v>0</v>
      </c>
      <c r="R402" s="304">
        <f>Q402*H402</f>
        <v>0</v>
      </c>
      <c r="S402" s="304">
        <v>0</v>
      </c>
      <c r="T402" s="305">
        <f>S402*H402</f>
        <v>0</v>
      </c>
      <c r="U402" s="41"/>
      <c r="V402" s="41"/>
      <c r="W402" s="41"/>
      <c r="X402" s="41"/>
      <c r="Y402" s="41"/>
      <c r="Z402" s="41"/>
      <c r="AA402" s="41"/>
      <c r="AB402" s="41"/>
      <c r="AC402" s="41"/>
      <c r="AD402" s="41"/>
      <c r="AE402" s="41"/>
      <c r="AR402" s="241" t="s">
        <v>171</v>
      </c>
      <c r="AT402" s="241" t="s">
        <v>166</v>
      </c>
      <c r="AU402" s="241" t="s">
        <v>88</v>
      </c>
      <c r="AY402" s="19" t="s">
        <v>163</v>
      </c>
      <c r="BE402" s="242">
        <f>IF(N402="základní",J402,0)</f>
        <v>0</v>
      </c>
      <c r="BF402" s="242">
        <f>IF(N402="snížená",J402,0)</f>
        <v>0</v>
      </c>
      <c r="BG402" s="242">
        <f>IF(N402="zákl. přenesená",J402,0)</f>
        <v>0</v>
      </c>
      <c r="BH402" s="242">
        <f>IF(N402="sníž. přenesená",J402,0)</f>
        <v>0</v>
      </c>
      <c r="BI402" s="242">
        <f>IF(N402="nulová",J402,0)</f>
        <v>0</v>
      </c>
      <c r="BJ402" s="19" t="s">
        <v>23</v>
      </c>
      <c r="BK402" s="242">
        <f>ROUND(I402*H402,2)</f>
        <v>0</v>
      </c>
      <c r="BL402" s="19" t="s">
        <v>171</v>
      </c>
      <c r="BM402" s="241" t="s">
        <v>1521</v>
      </c>
    </row>
    <row r="403" s="2" customFormat="1" ht="6.96" customHeight="1">
      <c r="A403" s="41"/>
      <c r="B403" s="62"/>
      <c r="C403" s="63"/>
      <c r="D403" s="63"/>
      <c r="E403" s="63"/>
      <c r="F403" s="63"/>
      <c r="G403" s="63"/>
      <c r="H403" s="63"/>
      <c r="I403" s="179"/>
      <c r="J403" s="63"/>
      <c r="K403" s="63"/>
      <c r="L403" s="47"/>
      <c r="M403" s="41"/>
      <c r="O403" s="41"/>
      <c r="P403" s="41"/>
      <c r="Q403" s="41"/>
      <c r="R403" s="41"/>
      <c r="S403" s="41"/>
      <c r="T403" s="41"/>
      <c r="U403" s="41"/>
      <c r="V403" s="41"/>
      <c r="W403" s="41"/>
      <c r="X403" s="41"/>
      <c r="Y403" s="41"/>
      <c r="Z403" s="41"/>
      <c r="AA403" s="41"/>
      <c r="AB403" s="41"/>
      <c r="AC403" s="41"/>
      <c r="AD403" s="41"/>
      <c r="AE403" s="41"/>
    </row>
  </sheetData>
  <sheetProtection sheet="1" autoFilter="0" formatColumns="0" formatRows="0" objects="1" scenarios="1" spinCount="100000" saltValue="mRzjAkZW87lYvDJAi5hS6YvH2thVH25M9Z12Zxd74hM0s3phx7xbTuGfgT/kXoydiUBLYum9Du8wJTcSr3s8Hw==" hashValue="lz/51OE58z3RSttwV+E57XeuP3II6eq8yueu7k8929/WkDUW2W6xvJZ/7yyveyN8kpKNyzlzw1TbzxWZ9BIpSQ==" algorithmName="SHA-512" password="CC35"/>
  <autoFilter ref="C95:K402"/>
  <mergeCells count="15">
    <mergeCell ref="E7:H7"/>
    <mergeCell ref="E11:H11"/>
    <mergeCell ref="E9:H9"/>
    <mergeCell ref="E13:H13"/>
    <mergeCell ref="E22:H22"/>
    <mergeCell ref="E31:H31"/>
    <mergeCell ref="E52:H52"/>
    <mergeCell ref="E56:H56"/>
    <mergeCell ref="E54:H54"/>
    <mergeCell ref="E58:H58"/>
    <mergeCell ref="E82:H82"/>
    <mergeCell ref="E86:H86"/>
    <mergeCell ref="E84:H84"/>
    <mergeCell ref="E88:H8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112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 s="1" customFormat="1" ht="12" customHeight="1">
      <c r="B8" s="22"/>
      <c r="D8" s="148" t="s">
        <v>118</v>
      </c>
      <c r="I8" s="142"/>
      <c r="L8" s="22"/>
    </row>
    <row r="9" s="2" customFormat="1" ht="16.5" customHeight="1">
      <c r="A9" s="41"/>
      <c r="B9" s="47"/>
      <c r="C9" s="41"/>
      <c r="D9" s="41"/>
      <c r="E9" s="149" t="s">
        <v>119</v>
      </c>
      <c r="F9" s="41"/>
      <c r="G9" s="41"/>
      <c r="H9" s="41"/>
      <c r="I9" s="150"/>
      <c r="J9" s="41"/>
      <c r="K9" s="41"/>
      <c r="L9" s="15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8" t="s">
        <v>120</v>
      </c>
      <c r="E10" s="41"/>
      <c r="F10" s="41"/>
      <c r="G10" s="41"/>
      <c r="H10" s="41"/>
      <c r="I10" s="150"/>
      <c r="J10" s="41"/>
      <c r="K10" s="41"/>
      <c r="L10" s="15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2" t="s">
        <v>1766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8" t="s">
        <v>19</v>
      </c>
      <c r="E13" s="41"/>
      <c r="F13" s="136" t="s">
        <v>35</v>
      </c>
      <c r="G13" s="41"/>
      <c r="H13" s="41"/>
      <c r="I13" s="153" t="s">
        <v>21</v>
      </c>
      <c r="J13" s="136" t="s">
        <v>35</v>
      </c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8" t="s">
        <v>24</v>
      </c>
      <c r="E14" s="41"/>
      <c r="F14" s="136" t="s">
        <v>25</v>
      </c>
      <c r="G14" s="41"/>
      <c r="H14" s="41"/>
      <c r="I14" s="153" t="s">
        <v>26</v>
      </c>
      <c r="J14" s="154" t="str">
        <f>'Rekapitulace stavby'!AN8</f>
        <v>8. 10. 2019</v>
      </c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0"/>
      <c r="J15" s="41"/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33</v>
      </c>
      <c r="E16" s="41"/>
      <c r="F16" s="41"/>
      <c r="G16" s="41"/>
      <c r="H16" s="41"/>
      <c r="I16" s="153" t="s">
        <v>34</v>
      </c>
      <c r="J16" s="136" t="s">
        <v>35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36</v>
      </c>
      <c r="F17" s="41"/>
      <c r="G17" s="41"/>
      <c r="H17" s="41"/>
      <c r="I17" s="153" t="s">
        <v>37</v>
      </c>
      <c r="J17" s="136" t="s">
        <v>35</v>
      </c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0"/>
      <c r="J18" s="41"/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8" t="s">
        <v>38</v>
      </c>
      <c r="E19" s="41"/>
      <c r="F19" s="41"/>
      <c r="G19" s="41"/>
      <c r="H19" s="41"/>
      <c r="I19" s="153" t="s">
        <v>34</v>
      </c>
      <c r="J19" s="35" t="str">
        <f>'Rekapitulace stavby'!AN13</f>
        <v>Vyplň údaj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53" t="s">
        <v>37</v>
      </c>
      <c r="J20" s="35" t="str">
        <f>'Rekapitulace stavby'!AN14</f>
        <v>Vyplň údaj</v>
      </c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0"/>
      <c r="J21" s="41"/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8" t="s">
        <v>40</v>
      </c>
      <c r="E22" s="41"/>
      <c r="F22" s="41"/>
      <c r="G22" s="41"/>
      <c r="H22" s="41"/>
      <c r="I22" s="153" t="s">
        <v>34</v>
      </c>
      <c r="J22" s="136" t="s">
        <v>35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41</v>
      </c>
      <c r="F23" s="41"/>
      <c r="G23" s="41"/>
      <c r="H23" s="41"/>
      <c r="I23" s="153" t="s">
        <v>37</v>
      </c>
      <c r="J23" s="136" t="s">
        <v>35</v>
      </c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0"/>
      <c r="J24" s="41"/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8" t="s">
        <v>42</v>
      </c>
      <c r="E25" s="41"/>
      <c r="F25" s="41"/>
      <c r="G25" s="41"/>
      <c r="H25" s="41"/>
      <c r="I25" s="153" t="s">
        <v>34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43</v>
      </c>
      <c r="F26" s="41"/>
      <c r="G26" s="41"/>
      <c r="H26" s="41"/>
      <c r="I26" s="153" t="s">
        <v>37</v>
      </c>
      <c r="J26" s="136" t="s">
        <v>35</v>
      </c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0"/>
      <c r="J27" s="41"/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8" t="s">
        <v>44</v>
      </c>
      <c r="E28" s="41"/>
      <c r="F28" s="41"/>
      <c r="G28" s="41"/>
      <c r="H28" s="41"/>
      <c r="I28" s="150"/>
      <c r="J28" s="41"/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6.5" customHeight="1">
      <c r="A29" s="155"/>
      <c r="B29" s="156"/>
      <c r="C29" s="155"/>
      <c r="D29" s="155"/>
      <c r="E29" s="157" t="s">
        <v>122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0"/>
      <c r="E31" s="160"/>
      <c r="F31" s="160"/>
      <c r="G31" s="160"/>
      <c r="H31" s="160"/>
      <c r="I31" s="161"/>
      <c r="J31" s="160"/>
      <c r="K31" s="160"/>
      <c r="L31" s="15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2" t="s">
        <v>46</v>
      </c>
      <c r="E32" s="41"/>
      <c r="F32" s="41"/>
      <c r="G32" s="41"/>
      <c r="H32" s="41"/>
      <c r="I32" s="150"/>
      <c r="J32" s="163">
        <f>ROUND(J103, 2)</f>
        <v>0</v>
      </c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4" t="s">
        <v>48</v>
      </c>
      <c r="G34" s="41"/>
      <c r="H34" s="41"/>
      <c r="I34" s="165" t="s">
        <v>47</v>
      </c>
      <c r="J34" s="164" t="s">
        <v>49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6" t="s">
        <v>50</v>
      </c>
      <c r="E35" s="148" t="s">
        <v>51</v>
      </c>
      <c r="F35" s="167">
        <f>ROUND((SUM(BE103:BE280)),  2)</f>
        <v>0</v>
      </c>
      <c r="G35" s="41"/>
      <c r="H35" s="41"/>
      <c r="I35" s="168">
        <v>0.20999999999999999</v>
      </c>
      <c r="J35" s="167">
        <f>ROUND(((SUM(BE103:BE280))*I35),  2)</f>
        <v>0</v>
      </c>
      <c r="K35" s="41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8" t="s">
        <v>52</v>
      </c>
      <c r="F36" s="167">
        <f>ROUND((SUM(BF103:BF280)),  2)</f>
        <v>0</v>
      </c>
      <c r="G36" s="41"/>
      <c r="H36" s="41"/>
      <c r="I36" s="168">
        <v>0.14999999999999999</v>
      </c>
      <c r="J36" s="167">
        <f>ROUND(((SUM(BF103:BF280))*I36),  2)</f>
        <v>0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8" t="s">
        <v>53</v>
      </c>
      <c r="F37" s="167">
        <f>ROUND((SUM(BG103:BG280)),  2)</f>
        <v>0</v>
      </c>
      <c r="G37" s="41"/>
      <c r="H37" s="41"/>
      <c r="I37" s="168">
        <v>0.20999999999999999</v>
      </c>
      <c r="J37" s="167">
        <f>0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8" t="s">
        <v>54</v>
      </c>
      <c r="F38" s="167">
        <f>ROUND((SUM(BH103:BH280)),  2)</f>
        <v>0</v>
      </c>
      <c r="G38" s="41"/>
      <c r="H38" s="41"/>
      <c r="I38" s="168">
        <v>0.14999999999999999</v>
      </c>
      <c r="J38" s="167">
        <f>0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55</v>
      </c>
      <c r="F39" s="167">
        <f>ROUND((SUM(BI103:BI280)),  2)</f>
        <v>0</v>
      </c>
      <c r="G39" s="41"/>
      <c r="H39" s="41"/>
      <c r="I39" s="168">
        <v>0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0"/>
      <c r="J40" s="41"/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150"/>
      <c r="J47" s="43"/>
      <c r="K47" s="43"/>
      <c r="L47" s="15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0"/>
      <c r="J48" s="43"/>
      <c r="K48" s="43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3" t="str">
        <f>E7</f>
        <v xml:space="preserve">Rekonstrukce a dostavba - ZŠ Šternberk, Sadová 1,  I. a II. etapa</v>
      </c>
      <c r="F50" s="34"/>
      <c r="G50" s="34"/>
      <c r="H50" s="34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3" t="s">
        <v>119</v>
      </c>
      <c r="F52" s="43"/>
      <c r="G52" s="43"/>
      <c r="H52" s="43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120</v>
      </c>
      <c r="D53" s="43"/>
      <c r="E53" s="43"/>
      <c r="F53" s="43"/>
      <c r="G53" s="43"/>
      <c r="H53" s="43"/>
      <c r="I53" s="150"/>
      <c r="J53" s="43"/>
      <c r="K53" s="43"/>
      <c r="L53" s="15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SO 02 - Výtah</v>
      </c>
      <c r="F54" s="43"/>
      <c r="G54" s="43"/>
      <c r="H54" s="43"/>
      <c r="I54" s="150"/>
      <c r="J54" s="43"/>
      <c r="K54" s="43"/>
      <c r="L54" s="15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0"/>
      <c r="J55" s="43"/>
      <c r="K55" s="43"/>
      <c r="L55" s="15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Šternberk</v>
      </c>
      <c r="G56" s="43"/>
      <c r="H56" s="43"/>
      <c r="I56" s="153" t="s">
        <v>26</v>
      </c>
      <c r="J56" s="75" t="str">
        <f>IF(J14="","",J14)</f>
        <v>8. 10. 2019</v>
      </c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3.05" customHeight="1">
      <c r="A58" s="41"/>
      <c r="B58" s="42"/>
      <c r="C58" s="34" t="s">
        <v>33</v>
      </c>
      <c r="D58" s="43"/>
      <c r="E58" s="43"/>
      <c r="F58" s="29" t="str">
        <f>E17</f>
        <v>Město Šternberk, Horní náměstí 16</v>
      </c>
      <c r="G58" s="43"/>
      <c r="H58" s="43"/>
      <c r="I58" s="153" t="s">
        <v>40</v>
      </c>
      <c r="J58" s="39" t="str">
        <f>E23</f>
        <v>Ing. Josef Vadják,Komenského 1, Šternberk</v>
      </c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38</v>
      </c>
      <c r="D59" s="43"/>
      <c r="E59" s="43"/>
      <c r="F59" s="29" t="str">
        <f>IF(E20="","",E20)</f>
        <v>Vyplň údaj</v>
      </c>
      <c r="G59" s="43"/>
      <c r="H59" s="43"/>
      <c r="I59" s="153" t="s">
        <v>42</v>
      </c>
      <c r="J59" s="39" t="str">
        <f>E26</f>
        <v>Kucek</v>
      </c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0"/>
      <c r="J60" s="43"/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4" t="s">
        <v>124</v>
      </c>
      <c r="D61" s="185"/>
      <c r="E61" s="185"/>
      <c r="F61" s="185"/>
      <c r="G61" s="185"/>
      <c r="H61" s="185"/>
      <c r="I61" s="186"/>
      <c r="J61" s="187" t="s">
        <v>125</v>
      </c>
      <c r="K61" s="185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0"/>
      <c r="J62" s="43"/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8" t="s">
        <v>78</v>
      </c>
      <c r="D63" s="43"/>
      <c r="E63" s="43"/>
      <c r="F63" s="43"/>
      <c r="G63" s="43"/>
      <c r="H63" s="43"/>
      <c r="I63" s="150"/>
      <c r="J63" s="105">
        <f>J103</f>
        <v>0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89"/>
      <c r="C64" s="190"/>
      <c r="D64" s="191" t="s">
        <v>1767</v>
      </c>
      <c r="E64" s="192"/>
      <c r="F64" s="192"/>
      <c r="G64" s="192"/>
      <c r="H64" s="192"/>
      <c r="I64" s="193"/>
      <c r="J64" s="194">
        <f>J104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96"/>
      <c r="C65" s="127"/>
      <c r="D65" s="197" t="s">
        <v>1768</v>
      </c>
      <c r="E65" s="198"/>
      <c r="F65" s="198"/>
      <c r="G65" s="198"/>
      <c r="H65" s="198"/>
      <c r="I65" s="199"/>
      <c r="J65" s="200">
        <f>J105</f>
        <v>0</v>
      </c>
      <c r="K65" s="127"/>
      <c r="L65" s="20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96"/>
      <c r="C66" s="127"/>
      <c r="D66" s="197" t="s">
        <v>1769</v>
      </c>
      <c r="E66" s="198"/>
      <c r="F66" s="198"/>
      <c r="G66" s="198"/>
      <c r="H66" s="198"/>
      <c r="I66" s="199"/>
      <c r="J66" s="200">
        <f>J141</f>
        <v>0</v>
      </c>
      <c r="K66" s="127"/>
      <c r="L66" s="20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96"/>
      <c r="C67" s="127"/>
      <c r="D67" s="197" t="s">
        <v>1770</v>
      </c>
      <c r="E67" s="198"/>
      <c r="F67" s="198"/>
      <c r="G67" s="198"/>
      <c r="H67" s="198"/>
      <c r="I67" s="199"/>
      <c r="J67" s="200">
        <f>J176</f>
        <v>0</v>
      </c>
      <c r="K67" s="127"/>
      <c r="L67" s="20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96"/>
      <c r="C68" s="127"/>
      <c r="D68" s="197" t="s">
        <v>1771</v>
      </c>
      <c r="E68" s="198"/>
      <c r="F68" s="198"/>
      <c r="G68" s="198"/>
      <c r="H68" s="198"/>
      <c r="I68" s="199"/>
      <c r="J68" s="200">
        <f>J184</f>
        <v>0</v>
      </c>
      <c r="K68" s="127"/>
      <c r="L68" s="20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96"/>
      <c r="C69" s="127"/>
      <c r="D69" s="197" t="s">
        <v>129</v>
      </c>
      <c r="E69" s="198"/>
      <c r="F69" s="198"/>
      <c r="G69" s="198"/>
      <c r="H69" s="198"/>
      <c r="I69" s="199"/>
      <c r="J69" s="200">
        <f>J196</f>
        <v>0</v>
      </c>
      <c r="K69" s="127"/>
      <c r="L69" s="20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96"/>
      <c r="C70" s="127"/>
      <c r="D70" s="197" t="s">
        <v>131</v>
      </c>
      <c r="E70" s="198"/>
      <c r="F70" s="198"/>
      <c r="G70" s="198"/>
      <c r="H70" s="198"/>
      <c r="I70" s="199"/>
      <c r="J70" s="200">
        <f>J202</f>
        <v>0</v>
      </c>
      <c r="K70" s="127"/>
      <c r="L70" s="20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96"/>
      <c r="C71" s="127"/>
      <c r="D71" s="197" t="s">
        <v>132</v>
      </c>
      <c r="E71" s="198"/>
      <c r="F71" s="198"/>
      <c r="G71" s="198"/>
      <c r="H71" s="198"/>
      <c r="I71" s="199"/>
      <c r="J71" s="200">
        <f>J207</f>
        <v>0</v>
      </c>
      <c r="K71" s="127"/>
      <c r="L71" s="20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96"/>
      <c r="C72" s="127"/>
      <c r="D72" s="197" t="s">
        <v>133</v>
      </c>
      <c r="E72" s="198"/>
      <c r="F72" s="198"/>
      <c r="G72" s="198"/>
      <c r="H72" s="198"/>
      <c r="I72" s="199"/>
      <c r="J72" s="200">
        <f>J216</f>
        <v>0</v>
      </c>
      <c r="K72" s="127"/>
      <c r="L72" s="20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96"/>
      <c r="C73" s="127"/>
      <c r="D73" s="197" t="s">
        <v>134</v>
      </c>
      <c r="E73" s="198"/>
      <c r="F73" s="198"/>
      <c r="G73" s="198"/>
      <c r="H73" s="198"/>
      <c r="I73" s="199"/>
      <c r="J73" s="200">
        <f>J224</f>
        <v>0</v>
      </c>
      <c r="K73" s="127"/>
      <c r="L73" s="20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96"/>
      <c r="C74" s="127"/>
      <c r="D74" s="197" t="s">
        <v>135</v>
      </c>
      <c r="E74" s="198"/>
      <c r="F74" s="198"/>
      <c r="G74" s="198"/>
      <c r="H74" s="198"/>
      <c r="I74" s="199"/>
      <c r="J74" s="200">
        <f>J230</f>
        <v>0</v>
      </c>
      <c r="K74" s="127"/>
      <c r="L74" s="20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89"/>
      <c r="C75" s="190"/>
      <c r="D75" s="191" t="s">
        <v>136</v>
      </c>
      <c r="E75" s="192"/>
      <c r="F75" s="192"/>
      <c r="G75" s="192"/>
      <c r="H75" s="192"/>
      <c r="I75" s="193"/>
      <c r="J75" s="194">
        <f>J232</f>
        <v>0</v>
      </c>
      <c r="K75" s="190"/>
      <c r="L75" s="195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10" customFormat="1" ht="19.92" customHeight="1">
      <c r="A76" s="10"/>
      <c r="B76" s="196"/>
      <c r="C76" s="127"/>
      <c r="D76" s="197" t="s">
        <v>1772</v>
      </c>
      <c r="E76" s="198"/>
      <c r="F76" s="198"/>
      <c r="G76" s="198"/>
      <c r="H76" s="198"/>
      <c r="I76" s="199"/>
      <c r="J76" s="200">
        <f>J233</f>
        <v>0</v>
      </c>
      <c r="K76" s="127"/>
      <c r="L76" s="20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96"/>
      <c r="C77" s="127"/>
      <c r="D77" s="197" t="s">
        <v>143</v>
      </c>
      <c r="E77" s="198"/>
      <c r="F77" s="198"/>
      <c r="G77" s="198"/>
      <c r="H77" s="198"/>
      <c r="I77" s="199"/>
      <c r="J77" s="200">
        <f>J252</f>
        <v>0</v>
      </c>
      <c r="K77" s="127"/>
      <c r="L77" s="20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96"/>
      <c r="C78" s="127"/>
      <c r="D78" s="197" t="s">
        <v>144</v>
      </c>
      <c r="E78" s="198"/>
      <c r="F78" s="198"/>
      <c r="G78" s="198"/>
      <c r="H78" s="198"/>
      <c r="I78" s="199"/>
      <c r="J78" s="200">
        <f>J257</f>
        <v>0</v>
      </c>
      <c r="K78" s="127"/>
      <c r="L78" s="20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96"/>
      <c r="C79" s="127"/>
      <c r="D79" s="197" t="s">
        <v>148</v>
      </c>
      <c r="E79" s="198"/>
      <c r="F79" s="198"/>
      <c r="G79" s="198"/>
      <c r="H79" s="198"/>
      <c r="I79" s="199"/>
      <c r="J79" s="200">
        <f>J270</f>
        <v>0</v>
      </c>
      <c r="K79" s="127"/>
      <c r="L79" s="20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9" customFormat="1" ht="24.96" customHeight="1">
      <c r="A80" s="9"/>
      <c r="B80" s="189"/>
      <c r="C80" s="190"/>
      <c r="D80" s="191" t="s">
        <v>1562</v>
      </c>
      <c r="E80" s="192"/>
      <c r="F80" s="192"/>
      <c r="G80" s="192"/>
      <c r="H80" s="192"/>
      <c r="I80" s="193"/>
      <c r="J80" s="194">
        <f>J274</f>
        <v>0</v>
      </c>
      <c r="K80" s="190"/>
      <c r="L80" s="195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</row>
    <row r="81" s="10" customFormat="1" ht="19.92" customHeight="1">
      <c r="A81" s="10"/>
      <c r="B81" s="196"/>
      <c r="C81" s="127"/>
      <c r="D81" s="197" t="s">
        <v>1773</v>
      </c>
      <c r="E81" s="198"/>
      <c r="F81" s="198"/>
      <c r="G81" s="198"/>
      <c r="H81" s="198"/>
      <c r="I81" s="199"/>
      <c r="J81" s="200">
        <f>J275</f>
        <v>0</v>
      </c>
      <c r="K81" s="127"/>
      <c r="L81" s="20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150"/>
      <c r="J82" s="43"/>
      <c r="K82" s="43"/>
      <c r="L82" s="15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179"/>
      <c r="J83" s="63"/>
      <c r="K83" s="63"/>
      <c r="L83" s="15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182"/>
      <c r="J87" s="65"/>
      <c r="K87" s="65"/>
      <c r="L87" s="15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5" t="s">
        <v>149</v>
      </c>
      <c r="D88" s="43"/>
      <c r="E88" s="43"/>
      <c r="F88" s="43"/>
      <c r="G88" s="43"/>
      <c r="H88" s="43"/>
      <c r="I88" s="150"/>
      <c r="J88" s="43"/>
      <c r="K88" s="43"/>
      <c r="L88" s="15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150"/>
      <c r="J89" s="43"/>
      <c r="K89" s="43"/>
      <c r="L89" s="15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4" t="s">
        <v>16</v>
      </c>
      <c r="D90" s="43"/>
      <c r="E90" s="43"/>
      <c r="F90" s="43"/>
      <c r="G90" s="43"/>
      <c r="H90" s="43"/>
      <c r="I90" s="150"/>
      <c r="J90" s="43"/>
      <c r="K90" s="43"/>
      <c r="L90" s="15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6.5" customHeight="1">
      <c r="A91" s="41"/>
      <c r="B91" s="42"/>
      <c r="C91" s="43"/>
      <c r="D91" s="43"/>
      <c r="E91" s="183" t="str">
        <f>E7</f>
        <v xml:space="preserve">Rekonstrukce a dostavba - ZŠ Šternberk, Sadová 1,  I. a II. etapa</v>
      </c>
      <c r="F91" s="34"/>
      <c r="G91" s="34"/>
      <c r="H91" s="34"/>
      <c r="I91" s="150"/>
      <c r="J91" s="43"/>
      <c r="K91" s="43"/>
      <c r="L91" s="15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3"/>
      <c r="C92" s="34" t="s">
        <v>118</v>
      </c>
      <c r="D92" s="24"/>
      <c r="E92" s="24"/>
      <c r="F92" s="24"/>
      <c r="G92" s="24"/>
      <c r="H92" s="24"/>
      <c r="I92" s="142"/>
      <c r="J92" s="24"/>
      <c r="K92" s="24"/>
      <c r="L92" s="22"/>
    </row>
    <row r="93" s="2" customFormat="1" ht="16.5" customHeight="1">
      <c r="A93" s="41"/>
      <c r="B93" s="42"/>
      <c r="C93" s="43"/>
      <c r="D93" s="43"/>
      <c r="E93" s="183" t="s">
        <v>119</v>
      </c>
      <c r="F93" s="43"/>
      <c r="G93" s="43"/>
      <c r="H93" s="43"/>
      <c r="I93" s="150"/>
      <c r="J93" s="43"/>
      <c r="K93" s="43"/>
      <c r="L93" s="15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4" t="s">
        <v>120</v>
      </c>
      <c r="D94" s="43"/>
      <c r="E94" s="43"/>
      <c r="F94" s="43"/>
      <c r="G94" s="43"/>
      <c r="H94" s="43"/>
      <c r="I94" s="150"/>
      <c r="J94" s="43"/>
      <c r="K94" s="43"/>
      <c r="L94" s="151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SO 02 - Výtah</v>
      </c>
      <c r="F95" s="43"/>
      <c r="G95" s="43"/>
      <c r="H95" s="43"/>
      <c r="I95" s="150"/>
      <c r="J95" s="43"/>
      <c r="K95" s="43"/>
      <c r="L95" s="151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150"/>
      <c r="J96" s="43"/>
      <c r="K96" s="43"/>
      <c r="L96" s="15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4" t="s">
        <v>24</v>
      </c>
      <c r="D97" s="43"/>
      <c r="E97" s="43"/>
      <c r="F97" s="29" t="str">
        <f>F14</f>
        <v>Šternberk</v>
      </c>
      <c r="G97" s="43"/>
      <c r="H97" s="43"/>
      <c r="I97" s="153" t="s">
        <v>26</v>
      </c>
      <c r="J97" s="75" t="str">
        <f>IF(J14="","",J14)</f>
        <v>8. 10. 2019</v>
      </c>
      <c r="K97" s="43"/>
      <c r="L97" s="15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150"/>
      <c r="J98" s="43"/>
      <c r="K98" s="43"/>
      <c r="L98" s="151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43.05" customHeight="1">
      <c r="A99" s="41"/>
      <c r="B99" s="42"/>
      <c r="C99" s="34" t="s">
        <v>33</v>
      </c>
      <c r="D99" s="43"/>
      <c r="E99" s="43"/>
      <c r="F99" s="29" t="str">
        <f>E17</f>
        <v>Město Šternberk, Horní náměstí 16</v>
      </c>
      <c r="G99" s="43"/>
      <c r="H99" s="43"/>
      <c r="I99" s="153" t="s">
        <v>40</v>
      </c>
      <c r="J99" s="39" t="str">
        <f>E23</f>
        <v>Ing. Josef Vadják,Komenského 1, Šternberk</v>
      </c>
      <c r="K99" s="43"/>
      <c r="L99" s="15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4" t="s">
        <v>38</v>
      </c>
      <c r="D100" s="43"/>
      <c r="E100" s="43"/>
      <c r="F100" s="29" t="str">
        <f>IF(E20="","",E20)</f>
        <v>Vyplň údaj</v>
      </c>
      <c r="G100" s="43"/>
      <c r="H100" s="43"/>
      <c r="I100" s="153" t="s">
        <v>42</v>
      </c>
      <c r="J100" s="39" t="str">
        <f>E26</f>
        <v>Kucek</v>
      </c>
      <c r="K100" s="43"/>
      <c r="L100" s="15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150"/>
      <c r="J101" s="43"/>
      <c r="K101" s="43"/>
      <c r="L101" s="151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202"/>
      <c r="B102" s="203"/>
      <c r="C102" s="204" t="s">
        <v>150</v>
      </c>
      <c r="D102" s="205" t="s">
        <v>65</v>
      </c>
      <c r="E102" s="205" t="s">
        <v>61</v>
      </c>
      <c r="F102" s="205" t="s">
        <v>62</v>
      </c>
      <c r="G102" s="205" t="s">
        <v>151</v>
      </c>
      <c r="H102" s="205" t="s">
        <v>152</v>
      </c>
      <c r="I102" s="206" t="s">
        <v>153</v>
      </c>
      <c r="J102" s="205" t="s">
        <v>125</v>
      </c>
      <c r="K102" s="207" t="s">
        <v>154</v>
      </c>
      <c r="L102" s="208"/>
      <c r="M102" s="95" t="s">
        <v>35</v>
      </c>
      <c r="N102" s="96" t="s">
        <v>50</v>
      </c>
      <c r="O102" s="96" t="s">
        <v>155</v>
      </c>
      <c r="P102" s="96" t="s">
        <v>156</v>
      </c>
      <c r="Q102" s="96" t="s">
        <v>157</v>
      </c>
      <c r="R102" s="96" t="s">
        <v>158</v>
      </c>
      <c r="S102" s="96" t="s">
        <v>159</v>
      </c>
      <c r="T102" s="97" t="s">
        <v>160</v>
      </c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02"/>
    </row>
    <row r="103" s="2" customFormat="1" ht="22.8" customHeight="1">
      <c r="A103" s="41"/>
      <c r="B103" s="42"/>
      <c r="C103" s="102" t="s">
        <v>161</v>
      </c>
      <c r="D103" s="43"/>
      <c r="E103" s="43"/>
      <c r="F103" s="43"/>
      <c r="G103" s="43"/>
      <c r="H103" s="43"/>
      <c r="I103" s="150"/>
      <c r="J103" s="209">
        <f>BK103</f>
        <v>0</v>
      </c>
      <c r="K103" s="43"/>
      <c r="L103" s="47"/>
      <c r="M103" s="98"/>
      <c r="N103" s="210"/>
      <c r="O103" s="99"/>
      <c r="P103" s="211">
        <f>P104+P232+P274</f>
        <v>0</v>
      </c>
      <c r="Q103" s="99"/>
      <c r="R103" s="211">
        <f>R104+R232+R274</f>
        <v>21.100880440000001</v>
      </c>
      <c r="S103" s="99"/>
      <c r="T103" s="212">
        <f>T104+T232+T274</f>
        <v>5.8604000000000012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19" t="s">
        <v>79</v>
      </c>
      <c r="AU103" s="19" t="s">
        <v>126</v>
      </c>
      <c r="BK103" s="213">
        <f>BK104+BK232+BK274</f>
        <v>0</v>
      </c>
    </row>
    <row r="104" s="12" customFormat="1" ht="25.92" customHeight="1">
      <c r="A104" s="12"/>
      <c r="B104" s="214"/>
      <c r="C104" s="215"/>
      <c r="D104" s="216" t="s">
        <v>79</v>
      </c>
      <c r="E104" s="217" t="s">
        <v>162</v>
      </c>
      <c r="F104" s="217" t="s">
        <v>1774</v>
      </c>
      <c r="G104" s="215"/>
      <c r="H104" s="215"/>
      <c r="I104" s="218"/>
      <c r="J104" s="219">
        <f>BK104</f>
        <v>0</v>
      </c>
      <c r="K104" s="215"/>
      <c r="L104" s="220"/>
      <c r="M104" s="221"/>
      <c r="N104" s="222"/>
      <c r="O104" s="222"/>
      <c r="P104" s="223">
        <f>P105+P141+P176+P184+P196+P202+P207+P216+P224+P230</f>
        <v>0</v>
      </c>
      <c r="Q104" s="222"/>
      <c r="R104" s="223">
        <f>R105+R141+R176+R184+R196+R202+R207+R216+R224+R230</f>
        <v>20.860945530000002</v>
      </c>
      <c r="S104" s="222"/>
      <c r="T104" s="224">
        <f>T105+T141+T176+T184+T196+T202+T207+T216+T224+T230</f>
        <v>5.8604000000000012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25" t="s">
        <v>23</v>
      </c>
      <c r="AT104" s="226" t="s">
        <v>79</v>
      </c>
      <c r="AU104" s="226" t="s">
        <v>80</v>
      </c>
      <c r="AY104" s="225" t="s">
        <v>163</v>
      </c>
      <c r="BK104" s="227">
        <f>BK105+BK141+BK176+BK184+BK196+BK202+BK207+BK216+BK224+BK230</f>
        <v>0</v>
      </c>
    </row>
    <row r="105" s="12" customFormat="1" ht="22.8" customHeight="1">
      <c r="A105" s="12"/>
      <c r="B105" s="214"/>
      <c r="C105" s="215"/>
      <c r="D105" s="216" t="s">
        <v>79</v>
      </c>
      <c r="E105" s="228" t="s">
        <v>23</v>
      </c>
      <c r="F105" s="228" t="s">
        <v>1775</v>
      </c>
      <c r="G105" s="215"/>
      <c r="H105" s="215"/>
      <c r="I105" s="218"/>
      <c r="J105" s="229">
        <f>BK105</f>
        <v>0</v>
      </c>
      <c r="K105" s="215"/>
      <c r="L105" s="220"/>
      <c r="M105" s="221"/>
      <c r="N105" s="222"/>
      <c r="O105" s="222"/>
      <c r="P105" s="223">
        <f>SUM(P106:P140)</f>
        <v>0</v>
      </c>
      <c r="Q105" s="222"/>
      <c r="R105" s="223">
        <f>SUM(R106:R140)</f>
        <v>0</v>
      </c>
      <c r="S105" s="222"/>
      <c r="T105" s="224">
        <f>SUM(T106:T140)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25" t="s">
        <v>23</v>
      </c>
      <c r="AT105" s="226" t="s">
        <v>79</v>
      </c>
      <c r="AU105" s="226" t="s">
        <v>23</v>
      </c>
      <c r="AY105" s="225" t="s">
        <v>163</v>
      </c>
      <c r="BK105" s="227">
        <f>SUM(BK106:BK140)</f>
        <v>0</v>
      </c>
    </row>
    <row r="106" s="2" customFormat="1" ht="24" customHeight="1">
      <c r="A106" s="41"/>
      <c r="B106" s="42"/>
      <c r="C106" s="230" t="s">
        <v>23</v>
      </c>
      <c r="D106" s="230" t="s">
        <v>166</v>
      </c>
      <c r="E106" s="231" t="s">
        <v>1776</v>
      </c>
      <c r="F106" s="232" t="s">
        <v>1777</v>
      </c>
      <c r="G106" s="233" t="s">
        <v>215</v>
      </c>
      <c r="H106" s="234">
        <v>8.7360000000000007</v>
      </c>
      <c r="I106" s="235"/>
      <c r="J106" s="236">
        <f>ROUND(I106*H106,2)</f>
        <v>0</v>
      </c>
      <c r="K106" s="232" t="s">
        <v>170</v>
      </c>
      <c r="L106" s="47"/>
      <c r="M106" s="237" t="s">
        <v>35</v>
      </c>
      <c r="N106" s="238" t="s">
        <v>51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1" t="s">
        <v>171</v>
      </c>
      <c r="AT106" s="241" t="s">
        <v>166</v>
      </c>
      <c r="AU106" s="241" t="s">
        <v>88</v>
      </c>
      <c r="AY106" s="19" t="s">
        <v>163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23</v>
      </c>
      <c r="BK106" s="242">
        <f>ROUND(I106*H106,2)</f>
        <v>0</v>
      </c>
      <c r="BL106" s="19" t="s">
        <v>171</v>
      </c>
      <c r="BM106" s="241" t="s">
        <v>1778</v>
      </c>
    </row>
    <row r="107" s="13" customFormat="1">
      <c r="A107" s="13"/>
      <c r="B107" s="243"/>
      <c r="C107" s="244"/>
      <c r="D107" s="245" t="s">
        <v>173</v>
      </c>
      <c r="E107" s="246" t="s">
        <v>35</v>
      </c>
      <c r="F107" s="247" t="s">
        <v>1779</v>
      </c>
      <c r="G107" s="244"/>
      <c r="H107" s="246" t="s">
        <v>35</v>
      </c>
      <c r="I107" s="248"/>
      <c r="J107" s="244"/>
      <c r="K107" s="244"/>
      <c r="L107" s="249"/>
      <c r="M107" s="250"/>
      <c r="N107" s="251"/>
      <c r="O107" s="251"/>
      <c r="P107" s="251"/>
      <c r="Q107" s="251"/>
      <c r="R107" s="251"/>
      <c r="S107" s="251"/>
      <c r="T107" s="252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53" t="s">
        <v>173</v>
      </c>
      <c r="AU107" s="253" t="s">
        <v>88</v>
      </c>
      <c r="AV107" s="13" t="s">
        <v>23</v>
      </c>
      <c r="AW107" s="13" t="s">
        <v>175</v>
      </c>
      <c r="AX107" s="13" t="s">
        <v>80</v>
      </c>
      <c r="AY107" s="253" t="s">
        <v>163</v>
      </c>
    </row>
    <row r="108" s="14" customFormat="1">
      <c r="A108" s="14"/>
      <c r="B108" s="254"/>
      <c r="C108" s="255"/>
      <c r="D108" s="245" t="s">
        <v>173</v>
      </c>
      <c r="E108" s="256" t="s">
        <v>35</v>
      </c>
      <c r="F108" s="257" t="s">
        <v>1780</v>
      </c>
      <c r="G108" s="255"/>
      <c r="H108" s="258">
        <v>8.7360000000000007</v>
      </c>
      <c r="I108" s="259"/>
      <c r="J108" s="255"/>
      <c r="K108" s="255"/>
      <c r="L108" s="260"/>
      <c r="M108" s="261"/>
      <c r="N108" s="262"/>
      <c r="O108" s="262"/>
      <c r="P108" s="262"/>
      <c r="Q108" s="262"/>
      <c r="R108" s="262"/>
      <c r="S108" s="262"/>
      <c r="T108" s="263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4" t="s">
        <v>173</v>
      </c>
      <c r="AU108" s="264" t="s">
        <v>88</v>
      </c>
      <c r="AV108" s="14" t="s">
        <v>88</v>
      </c>
      <c r="AW108" s="14" t="s">
        <v>175</v>
      </c>
      <c r="AX108" s="14" t="s">
        <v>80</v>
      </c>
      <c r="AY108" s="264" t="s">
        <v>163</v>
      </c>
    </row>
    <row r="109" s="15" customFormat="1">
      <c r="A109" s="15"/>
      <c r="B109" s="265"/>
      <c r="C109" s="266"/>
      <c r="D109" s="245" t="s">
        <v>173</v>
      </c>
      <c r="E109" s="267" t="s">
        <v>35</v>
      </c>
      <c r="F109" s="268" t="s">
        <v>183</v>
      </c>
      <c r="G109" s="266"/>
      <c r="H109" s="269">
        <v>8.7360000000000007</v>
      </c>
      <c r="I109" s="270"/>
      <c r="J109" s="266"/>
      <c r="K109" s="266"/>
      <c r="L109" s="271"/>
      <c r="M109" s="272"/>
      <c r="N109" s="273"/>
      <c r="O109" s="273"/>
      <c r="P109" s="273"/>
      <c r="Q109" s="273"/>
      <c r="R109" s="273"/>
      <c r="S109" s="273"/>
      <c r="T109" s="274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75" t="s">
        <v>173</v>
      </c>
      <c r="AU109" s="275" t="s">
        <v>88</v>
      </c>
      <c r="AV109" s="15" t="s">
        <v>171</v>
      </c>
      <c r="AW109" s="15" t="s">
        <v>175</v>
      </c>
      <c r="AX109" s="15" t="s">
        <v>23</v>
      </c>
      <c r="AY109" s="275" t="s">
        <v>163</v>
      </c>
    </row>
    <row r="110" s="2" customFormat="1" ht="36" customHeight="1">
      <c r="A110" s="41"/>
      <c r="B110" s="42"/>
      <c r="C110" s="230" t="s">
        <v>88</v>
      </c>
      <c r="D110" s="230" t="s">
        <v>166</v>
      </c>
      <c r="E110" s="231" t="s">
        <v>1781</v>
      </c>
      <c r="F110" s="232" t="s">
        <v>1782</v>
      </c>
      <c r="G110" s="233" t="s">
        <v>215</v>
      </c>
      <c r="H110" s="234">
        <v>0.308</v>
      </c>
      <c r="I110" s="235"/>
      <c r="J110" s="236">
        <f>ROUND(I110*H110,2)</f>
        <v>0</v>
      </c>
      <c r="K110" s="232" t="s">
        <v>170</v>
      </c>
      <c r="L110" s="47"/>
      <c r="M110" s="237" t="s">
        <v>35</v>
      </c>
      <c r="N110" s="238" t="s">
        <v>51</v>
      </c>
      <c r="O110" s="87"/>
      <c r="P110" s="239">
        <f>O110*H110</f>
        <v>0</v>
      </c>
      <c r="Q110" s="239">
        <v>0</v>
      </c>
      <c r="R110" s="239">
        <f>Q110*H110</f>
        <v>0</v>
      </c>
      <c r="S110" s="239">
        <v>0</v>
      </c>
      <c r="T110" s="240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41" t="s">
        <v>171</v>
      </c>
      <c r="AT110" s="241" t="s">
        <v>166</v>
      </c>
      <c r="AU110" s="241" t="s">
        <v>88</v>
      </c>
      <c r="AY110" s="19" t="s">
        <v>163</v>
      </c>
      <c r="BE110" s="242">
        <f>IF(N110="základní",J110,0)</f>
        <v>0</v>
      </c>
      <c r="BF110" s="242">
        <f>IF(N110="snížená",J110,0)</f>
        <v>0</v>
      </c>
      <c r="BG110" s="242">
        <f>IF(N110="zákl. přenesená",J110,0)</f>
        <v>0</v>
      </c>
      <c r="BH110" s="242">
        <f>IF(N110="sníž. přenesená",J110,0)</f>
        <v>0</v>
      </c>
      <c r="BI110" s="242">
        <f>IF(N110="nulová",J110,0)</f>
        <v>0</v>
      </c>
      <c r="BJ110" s="19" t="s">
        <v>23</v>
      </c>
      <c r="BK110" s="242">
        <f>ROUND(I110*H110,2)</f>
        <v>0</v>
      </c>
      <c r="BL110" s="19" t="s">
        <v>171</v>
      </c>
      <c r="BM110" s="241" t="s">
        <v>1783</v>
      </c>
    </row>
    <row r="111" s="13" customFormat="1">
      <c r="A111" s="13"/>
      <c r="B111" s="243"/>
      <c r="C111" s="244"/>
      <c r="D111" s="245" t="s">
        <v>173</v>
      </c>
      <c r="E111" s="246" t="s">
        <v>35</v>
      </c>
      <c r="F111" s="247" t="s">
        <v>1784</v>
      </c>
      <c r="G111" s="244"/>
      <c r="H111" s="246" t="s">
        <v>35</v>
      </c>
      <c r="I111" s="248"/>
      <c r="J111" s="244"/>
      <c r="K111" s="244"/>
      <c r="L111" s="249"/>
      <c r="M111" s="250"/>
      <c r="N111" s="251"/>
      <c r="O111" s="251"/>
      <c r="P111" s="251"/>
      <c r="Q111" s="251"/>
      <c r="R111" s="251"/>
      <c r="S111" s="251"/>
      <c r="T111" s="252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53" t="s">
        <v>173</v>
      </c>
      <c r="AU111" s="253" t="s">
        <v>88</v>
      </c>
      <c r="AV111" s="13" t="s">
        <v>23</v>
      </c>
      <c r="AW111" s="13" t="s">
        <v>175</v>
      </c>
      <c r="AX111" s="13" t="s">
        <v>80</v>
      </c>
      <c r="AY111" s="253" t="s">
        <v>163</v>
      </c>
    </row>
    <row r="112" s="14" customFormat="1">
      <c r="A112" s="14"/>
      <c r="B112" s="254"/>
      <c r="C112" s="255"/>
      <c r="D112" s="245" t="s">
        <v>173</v>
      </c>
      <c r="E112" s="256" t="s">
        <v>35</v>
      </c>
      <c r="F112" s="257" t="s">
        <v>1785</v>
      </c>
      <c r="G112" s="255"/>
      <c r="H112" s="258">
        <v>0.308</v>
      </c>
      <c r="I112" s="259"/>
      <c r="J112" s="255"/>
      <c r="K112" s="255"/>
      <c r="L112" s="260"/>
      <c r="M112" s="261"/>
      <c r="N112" s="262"/>
      <c r="O112" s="262"/>
      <c r="P112" s="262"/>
      <c r="Q112" s="262"/>
      <c r="R112" s="262"/>
      <c r="S112" s="262"/>
      <c r="T112" s="263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64" t="s">
        <v>173</v>
      </c>
      <c r="AU112" s="264" t="s">
        <v>88</v>
      </c>
      <c r="AV112" s="14" t="s">
        <v>88</v>
      </c>
      <c r="AW112" s="14" t="s">
        <v>175</v>
      </c>
      <c r="AX112" s="14" t="s">
        <v>80</v>
      </c>
      <c r="AY112" s="264" t="s">
        <v>163</v>
      </c>
    </row>
    <row r="113" s="15" customFormat="1">
      <c r="A113" s="15"/>
      <c r="B113" s="265"/>
      <c r="C113" s="266"/>
      <c r="D113" s="245" t="s">
        <v>173</v>
      </c>
      <c r="E113" s="267" t="s">
        <v>35</v>
      </c>
      <c r="F113" s="268" t="s">
        <v>183</v>
      </c>
      <c r="G113" s="266"/>
      <c r="H113" s="269">
        <v>0.308</v>
      </c>
      <c r="I113" s="270"/>
      <c r="J113" s="266"/>
      <c r="K113" s="266"/>
      <c r="L113" s="271"/>
      <c r="M113" s="272"/>
      <c r="N113" s="273"/>
      <c r="O113" s="273"/>
      <c r="P113" s="273"/>
      <c r="Q113" s="273"/>
      <c r="R113" s="273"/>
      <c r="S113" s="273"/>
      <c r="T113" s="274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  <c r="AT113" s="275" t="s">
        <v>173</v>
      </c>
      <c r="AU113" s="275" t="s">
        <v>88</v>
      </c>
      <c r="AV113" s="15" t="s">
        <v>171</v>
      </c>
      <c r="AW113" s="15" t="s">
        <v>175</v>
      </c>
      <c r="AX113" s="15" t="s">
        <v>23</v>
      </c>
      <c r="AY113" s="275" t="s">
        <v>163</v>
      </c>
    </row>
    <row r="114" s="2" customFormat="1" ht="48" customHeight="1">
      <c r="A114" s="41"/>
      <c r="B114" s="42"/>
      <c r="C114" s="230" t="s">
        <v>94</v>
      </c>
      <c r="D114" s="230" t="s">
        <v>166</v>
      </c>
      <c r="E114" s="231" t="s">
        <v>1786</v>
      </c>
      <c r="F114" s="232" t="s">
        <v>1787</v>
      </c>
      <c r="G114" s="233" t="s">
        <v>215</v>
      </c>
      <c r="H114" s="234">
        <v>9.0440000000000005</v>
      </c>
      <c r="I114" s="235"/>
      <c r="J114" s="236">
        <f>ROUND(I114*H114,2)</f>
        <v>0</v>
      </c>
      <c r="K114" s="232" t="s">
        <v>170</v>
      </c>
      <c r="L114" s="47"/>
      <c r="M114" s="237" t="s">
        <v>35</v>
      </c>
      <c r="N114" s="238" t="s">
        <v>51</v>
      </c>
      <c r="O114" s="87"/>
      <c r="P114" s="239">
        <f>O114*H114</f>
        <v>0</v>
      </c>
      <c r="Q114" s="239">
        <v>0</v>
      </c>
      <c r="R114" s="239">
        <f>Q114*H114</f>
        <v>0</v>
      </c>
      <c r="S114" s="239">
        <v>0</v>
      </c>
      <c r="T114" s="240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41" t="s">
        <v>171</v>
      </c>
      <c r="AT114" s="241" t="s">
        <v>166</v>
      </c>
      <c r="AU114" s="241" t="s">
        <v>88</v>
      </c>
      <c r="AY114" s="19" t="s">
        <v>163</v>
      </c>
      <c r="BE114" s="242">
        <f>IF(N114="základní",J114,0)</f>
        <v>0</v>
      </c>
      <c r="BF114" s="242">
        <f>IF(N114="snížená",J114,0)</f>
        <v>0</v>
      </c>
      <c r="BG114" s="242">
        <f>IF(N114="zákl. přenesená",J114,0)</f>
        <v>0</v>
      </c>
      <c r="BH114" s="242">
        <f>IF(N114="sníž. přenesená",J114,0)</f>
        <v>0</v>
      </c>
      <c r="BI114" s="242">
        <f>IF(N114="nulová",J114,0)</f>
        <v>0</v>
      </c>
      <c r="BJ114" s="19" t="s">
        <v>23</v>
      </c>
      <c r="BK114" s="242">
        <f>ROUND(I114*H114,2)</f>
        <v>0</v>
      </c>
      <c r="BL114" s="19" t="s">
        <v>171</v>
      </c>
      <c r="BM114" s="241" t="s">
        <v>1788</v>
      </c>
    </row>
    <row r="115" s="13" customFormat="1">
      <c r="A115" s="13"/>
      <c r="B115" s="243"/>
      <c r="C115" s="244"/>
      <c r="D115" s="245" t="s">
        <v>173</v>
      </c>
      <c r="E115" s="246" t="s">
        <v>35</v>
      </c>
      <c r="F115" s="247" t="s">
        <v>1789</v>
      </c>
      <c r="G115" s="244"/>
      <c r="H115" s="246" t="s">
        <v>35</v>
      </c>
      <c r="I115" s="248"/>
      <c r="J115" s="244"/>
      <c r="K115" s="244"/>
      <c r="L115" s="249"/>
      <c r="M115" s="250"/>
      <c r="N115" s="251"/>
      <c r="O115" s="251"/>
      <c r="P115" s="251"/>
      <c r="Q115" s="251"/>
      <c r="R115" s="251"/>
      <c r="S115" s="251"/>
      <c r="T115" s="252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53" t="s">
        <v>173</v>
      </c>
      <c r="AU115" s="253" t="s">
        <v>88</v>
      </c>
      <c r="AV115" s="13" t="s">
        <v>23</v>
      </c>
      <c r="AW115" s="13" t="s">
        <v>175</v>
      </c>
      <c r="AX115" s="13" t="s">
        <v>80</v>
      </c>
      <c r="AY115" s="253" t="s">
        <v>163</v>
      </c>
    </row>
    <row r="116" s="14" customFormat="1">
      <c r="A116" s="14"/>
      <c r="B116" s="254"/>
      <c r="C116" s="255"/>
      <c r="D116" s="245" t="s">
        <v>173</v>
      </c>
      <c r="E116" s="256" t="s">
        <v>35</v>
      </c>
      <c r="F116" s="257" t="s">
        <v>1790</v>
      </c>
      <c r="G116" s="255"/>
      <c r="H116" s="258">
        <v>9.0440000000000005</v>
      </c>
      <c r="I116" s="259"/>
      <c r="J116" s="255"/>
      <c r="K116" s="255"/>
      <c r="L116" s="260"/>
      <c r="M116" s="261"/>
      <c r="N116" s="262"/>
      <c r="O116" s="262"/>
      <c r="P116" s="262"/>
      <c r="Q116" s="262"/>
      <c r="R116" s="262"/>
      <c r="S116" s="262"/>
      <c r="T116" s="263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4" t="s">
        <v>173</v>
      </c>
      <c r="AU116" s="264" t="s">
        <v>88</v>
      </c>
      <c r="AV116" s="14" t="s">
        <v>88</v>
      </c>
      <c r="AW116" s="14" t="s">
        <v>175</v>
      </c>
      <c r="AX116" s="14" t="s">
        <v>80</v>
      </c>
      <c r="AY116" s="264" t="s">
        <v>163</v>
      </c>
    </row>
    <row r="117" s="15" customFormat="1">
      <c r="A117" s="15"/>
      <c r="B117" s="265"/>
      <c r="C117" s="266"/>
      <c r="D117" s="245" t="s">
        <v>173</v>
      </c>
      <c r="E117" s="267" t="s">
        <v>35</v>
      </c>
      <c r="F117" s="268" t="s">
        <v>183</v>
      </c>
      <c r="G117" s="266"/>
      <c r="H117" s="269">
        <v>9.0440000000000005</v>
      </c>
      <c r="I117" s="270"/>
      <c r="J117" s="266"/>
      <c r="K117" s="266"/>
      <c r="L117" s="271"/>
      <c r="M117" s="272"/>
      <c r="N117" s="273"/>
      <c r="O117" s="273"/>
      <c r="P117" s="273"/>
      <c r="Q117" s="273"/>
      <c r="R117" s="273"/>
      <c r="S117" s="273"/>
      <c r="T117" s="274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  <c r="AT117" s="275" t="s">
        <v>173</v>
      </c>
      <c r="AU117" s="275" t="s">
        <v>88</v>
      </c>
      <c r="AV117" s="15" t="s">
        <v>171</v>
      </c>
      <c r="AW117" s="15" t="s">
        <v>175</v>
      </c>
      <c r="AX117" s="15" t="s">
        <v>23</v>
      </c>
      <c r="AY117" s="275" t="s">
        <v>163</v>
      </c>
    </row>
    <row r="118" s="2" customFormat="1" ht="60" customHeight="1">
      <c r="A118" s="41"/>
      <c r="B118" s="42"/>
      <c r="C118" s="230" t="s">
        <v>171</v>
      </c>
      <c r="D118" s="230" t="s">
        <v>166</v>
      </c>
      <c r="E118" s="231" t="s">
        <v>1791</v>
      </c>
      <c r="F118" s="232" t="s">
        <v>1792</v>
      </c>
      <c r="G118" s="233" t="s">
        <v>215</v>
      </c>
      <c r="H118" s="234">
        <v>18.088000000000001</v>
      </c>
      <c r="I118" s="235"/>
      <c r="J118" s="236">
        <f>ROUND(I118*H118,2)</f>
        <v>0</v>
      </c>
      <c r="K118" s="232" t="s">
        <v>170</v>
      </c>
      <c r="L118" s="47"/>
      <c r="M118" s="237" t="s">
        <v>35</v>
      </c>
      <c r="N118" s="238" t="s">
        <v>51</v>
      </c>
      <c r="O118" s="87"/>
      <c r="P118" s="239">
        <f>O118*H118</f>
        <v>0</v>
      </c>
      <c r="Q118" s="239">
        <v>0</v>
      </c>
      <c r="R118" s="239">
        <f>Q118*H118</f>
        <v>0</v>
      </c>
      <c r="S118" s="239">
        <v>0</v>
      </c>
      <c r="T118" s="240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41" t="s">
        <v>171</v>
      </c>
      <c r="AT118" s="241" t="s">
        <v>166</v>
      </c>
      <c r="AU118" s="241" t="s">
        <v>88</v>
      </c>
      <c r="AY118" s="19" t="s">
        <v>163</v>
      </c>
      <c r="BE118" s="242">
        <f>IF(N118="základní",J118,0)</f>
        <v>0</v>
      </c>
      <c r="BF118" s="242">
        <f>IF(N118="snížená",J118,0)</f>
        <v>0</v>
      </c>
      <c r="BG118" s="242">
        <f>IF(N118="zákl. přenesená",J118,0)</f>
        <v>0</v>
      </c>
      <c r="BH118" s="242">
        <f>IF(N118="sníž. přenesená",J118,0)</f>
        <v>0</v>
      </c>
      <c r="BI118" s="242">
        <f>IF(N118="nulová",J118,0)</f>
        <v>0</v>
      </c>
      <c r="BJ118" s="19" t="s">
        <v>23</v>
      </c>
      <c r="BK118" s="242">
        <f>ROUND(I118*H118,2)</f>
        <v>0</v>
      </c>
      <c r="BL118" s="19" t="s">
        <v>171</v>
      </c>
      <c r="BM118" s="241" t="s">
        <v>1793</v>
      </c>
    </row>
    <row r="119" s="13" customFormat="1">
      <c r="A119" s="13"/>
      <c r="B119" s="243"/>
      <c r="C119" s="244"/>
      <c r="D119" s="245" t="s">
        <v>173</v>
      </c>
      <c r="E119" s="246" t="s">
        <v>35</v>
      </c>
      <c r="F119" s="247" t="s">
        <v>1794</v>
      </c>
      <c r="G119" s="244"/>
      <c r="H119" s="246" t="s">
        <v>35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53" t="s">
        <v>173</v>
      </c>
      <c r="AU119" s="253" t="s">
        <v>88</v>
      </c>
      <c r="AV119" s="13" t="s">
        <v>23</v>
      </c>
      <c r="AW119" s="13" t="s">
        <v>175</v>
      </c>
      <c r="AX119" s="13" t="s">
        <v>80</v>
      </c>
      <c r="AY119" s="253" t="s">
        <v>163</v>
      </c>
    </row>
    <row r="120" s="14" customFormat="1">
      <c r="A120" s="14"/>
      <c r="B120" s="254"/>
      <c r="C120" s="255"/>
      <c r="D120" s="245" t="s">
        <v>173</v>
      </c>
      <c r="E120" s="256" t="s">
        <v>35</v>
      </c>
      <c r="F120" s="257" t="s">
        <v>1795</v>
      </c>
      <c r="G120" s="255"/>
      <c r="H120" s="258">
        <v>18.088000000000001</v>
      </c>
      <c r="I120" s="259"/>
      <c r="J120" s="255"/>
      <c r="K120" s="255"/>
      <c r="L120" s="260"/>
      <c r="M120" s="261"/>
      <c r="N120" s="262"/>
      <c r="O120" s="262"/>
      <c r="P120" s="262"/>
      <c r="Q120" s="262"/>
      <c r="R120" s="262"/>
      <c r="S120" s="262"/>
      <c r="T120" s="263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64" t="s">
        <v>173</v>
      </c>
      <c r="AU120" s="264" t="s">
        <v>88</v>
      </c>
      <c r="AV120" s="14" t="s">
        <v>88</v>
      </c>
      <c r="AW120" s="14" t="s">
        <v>175</v>
      </c>
      <c r="AX120" s="14" t="s">
        <v>80</v>
      </c>
      <c r="AY120" s="264" t="s">
        <v>163</v>
      </c>
    </row>
    <row r="121" s="15" customFormat="1">
      <c r="A121" s="15"/>
      <c r="B121" s="265"/>
      <c r="C121" s="266"/>
      <c r="D121" s="245" t="s">
        <v>173</v>
      </c>
      <c r="E121" s="267" t="s">
        <v>35</v>
      </c>
      <c r="F121" s="268" t="s">
        <v>183</v>
      </c>
      <c r="G121" s="266"/>
      <c r="H121" s="269">
        <v>18.088000000000001</v>
      </c>
      <c r="I121" s="270"/>
      <c r="J121" s="266"/>
      <c r="K121" s="266"/>
      <c r="L121" s="271"/>
      <c r="M121" s="272"/>
      <c r="N121" s="273"/>
      <c r="O121" s="273"/>
      <c r="P121" s="273"/>
      <c r="Q121" s="273"/>
      <c r="R121" s="273"/>
      <c r="S121" s="273"/>
      <c r="T121" s="274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75" t="s">
        <v>173</v>
      </c>
      <c r="AU121" s="275" t="s">
        <v>88</v>
      </c>
      <c r="AV121" s="15" t="s">
        <v>171</v>
      </c>
      <c r="AW121" s="15" t="s">
        <v>175</v>
      </c>
      <c r="AX121" s="15" t="s">
        <v>23</v>
      </c>
      <c r="AY121" s="275" t="s">
        <v>163</v>
      </c>
    </row>
    <row r="122" s="2" customFormat="1" ht="60" customHeight="1">
      <c r="A122" s="41"/>
      <c r="B122" s="42"/>
      <c r="C122" s="230" t="s">
        <v>202</v>
      </c>
      <c r="D122" s="230" t="s">
        <v>166</v>
      </c>
      <c r="E122" s="231" t="s">
        <v>1796</v>
      </c>
      <c r="F122" s="232" t="s">
        <v>1797</v>
      </c>
      <c r="G122" s="233" t="s">
        <v>215</v>
      </c>
      <c r="H122" s="234">
        <v>0.308</v>
      </c>
      <c r="I122" s="235"/>
      <c r="J122" s="236">
        <f>ROUND(I122*H122,2)</f>
        <v>0</v>
      </c>
      <c r="K122" s="232" t="s">
        <v>170</v>
      </c>
      <c r="L122" s="47"/>
      <c r="M122" s="237" t="s">
        <v>35</v>
      </c>
      <c r="N122" s="238" t="s">
        <v>51</v>
      </c>
      <c r="O122" s="87"/>
      <c r="P122" s="239">
        <f>O122*H122</f>
        <v>0</v>
      </c>
      <c r="Q122" s="239">
        <v>0</v>
      </c>
      <c r="R122" s="239">
        <f>Q122*H122</f>
        <v>0</v>
      </c>
      <c r="S122" s="239">
        <v>0</v>
      </c>
      <c r="T122" s="240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41" t="s">
        <v>171</v>
      </c>
      <c r="AT122" s="241" t="s">
        <v>166</v>
      </c>
      <c r="AU122" s="241" t="s">
        <v>88</v>
      </c>
      <c r="AY122" s="19" t="s">
        <v>163</v>
      </c>
      <c r="BE122" s="242">
        <f>IF(N122="základní",J122,0)</f>
        <v>0</v>
      </c>
      <c r="BF122" s="242">
        <f>IF(N122="snížená",J122,0)</f>
        <v>0</v>
      </c>
      <c r="BG122" s="242">
        <f>IF(N122="zákl. přenesená",J122,0)</f>
        <v>0</v>
      </c>
      <c r="BH122" s="242">
        <f>IF(N122="sníž. přenesená",J122,0)</f>
        <v>0</v>
      </c>
      <c r="BI122" s="242">
        <f>IF(N122="nulová",J122,0)</f>
        <v>0</v>
      </c>
      <c r="BJ122" s="19" t="s">
        <v>23</v>
      </c>
      <c r="BK122" s="242">
        <f>ROUND(I122*H122,2)</f>
        <v>0</v>
      </c>
      <c r="BL122" s="19" t="s">
        <v>171</v>
      </c>
      <c r="BM122" s="241" t="s">
        <v>1798</v>
      </c>
    </row>
    <row r="123" s="13" customFormat="1">
      <c r="A123" s="13"/>
      <c r="B123" s="243"/>
      <c r="C123" s="244"/>
      <c r="D123" s="245" t="s">
        <v>173</v>
      </c>
      <c r="E123" s="246" t="s">
        <v>35</v>
      </c>
      <c r="F123" s="247" t="s">
        <v>1799</v>
      </c>
      <c r="G123" s="244"/>
      <c r="H123" s="246" t="s">
        <v>35</v>
      </c>
      <c r="I123" s="248"/>
      <c r="J123" s="244"/>
      <c r="K123" s="244"/>
      <c r="L123" s="249"/>
      <c r="M123" s="250"/>
      <c r="N123" s="251"/>
      <c r="O123" s="251"/>
      <c r="P123" s="251"/>
      <c r="Q123" s="251"/>
      <c r="R123" s="251"/>
      <c r="S123" s="251"/>
      <c r="T123" s="252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53" t="s">
        <v>173</v>
      </c>
      <c r="AU123" s="253" t="s">
        <v>88</v>
      </c>
      <c r="AV123" s="13" t="s">
        <v>23</v>
      </c>
      <c r="AW123" s="13" t="s">
        <v>175</v>
      </c>
      <c r="AX123" s="13" t="s">
        <v>80</v>
      </c>
      <c r="AY123" s="253" t="s">
        <v>163</v>
      </c>
    </row>
    <row r="124" s="14" customFormat="1">
      <c r="A124" s="14"/>
      <c r="B124" s="254"/>
      <c r="C124" s="255"/>
      <c r="D124" s="245" t="s">
        <v>173</v>
      </c>
      <c r="E124" s="256" t="s">
        <v>35</v>
      </c>
      <c r="F124" s="257" t="s">
        <v>1800</v>
      </c>
      <c r="G124" s="255"/>
      <c r="H124" s="258">
        <v>0.308</v>
      </c>
      <c r="I124" s="259"/>
      <c r="J124" s="255"/>
      <c r="K124" s="255"/>
      <c r="L124" s="260"/>
      <c r="M124" s="261"/>
      <c r="N124" s="262"/>
      <c r="O124" s="262"/>
      <c r="P124" s="262"/>
      <c r="Q124" s="262"/>
      <c r="R124" s="262"/>
      <c r="S124" s="262"/>
      <c r="T124" s="263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64" t="s">
        <v>173</v>
      </c>
      <c r="AU124" s="264" t="s">
        <v>88</v>
      </c>
      <c r="AV124" s="14" t="s">
        <v>88</v>
      </c>
      <c r="AW124" s="14" t="s">
        <v>175</v>
      </c>
      <c r="AX124" s="14" t="s">
        <v>23</v>
      </c>
      <c r="AY124" s="264" t="s">
        <v>163</v>
      </c>
    </row>
    <row r="125" s="2" customFormat="1" ht="60" customHeight="1">
      <c r="A125" s="41"/>
      <c r="B125" s="42"/>
      <c r="C125" s="230" t="s">
        <v>207</v>
      </c>
      <c r="D125" s="230" t="s">
        <v>166</v>
      </c>
      <c r="E125" s="231" t="s">
        <v>1801</v>
      </c>
      <c r="F125" s="232" t="s">
        <v>1802</v>
      </c>
      <c r="G125" s="233" t="s">
        <v>215</v>
      </c>
      <c r="H125" s="234">
        <v>9.0440000000000005</v>
      </c>
      <c r="I125" s="235"/>
      <c r="J125" s="236">
        <f>ROUND(I125*H125,2)</f>
        <v>0</v>
      </c>
      <c r="K125" s="232" t="s">
        <v>170</v>
      </c>
      <c r="L125" s="47"/>
      <c r="M125" s="237" t="s">
        <v>35</v>
      </c>
      <c r="N125" s="238" t="s">
        <v>51</v>
      </c>
      <c r="O125" s="87"/>
      <c r="P125" s="239">
        <f>O125*H125</f>
        <v>0</v>
      </c>
      <c r="Q125" s="239">
        <v>0</v>
      </c>
      <c r="R125" s="239">
        <f>Q125*H125</f>
        <v>0</v>
      </c>
      <c r="S125" s="239">
        <v>0</v>
      </c>
      <c r="T125" s="240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41" t="s">
        <v>171</v>
      </c>
      <c r="AT125" s="241" t="s">
        <v>166</v>
      </c>
      <c r="AU125" s="241" t="s">
        <v>88</v>
      </c>
      <c r="AY125" s="19" t="s">
        <v>163</v>
      </c>
      <c r="BE125" s="242">
        <f>IF(N125="základní",J125,0)</f>
        <v>0</v>
      </c>
      <c r="BF125" s="242">
        <f>IF(N125="snížená",J125,0)</f>
        <v>0</v>
      </c>
      <c r="BG125" s="242">
        <f>IF(N125="zákl. přenesená",J125,0)</f>
        <v>0</v>
      </c>
      <c r="BH125" s="242">
        <f>IF(N125="sníž. přenesená",J125,0)</f>
        <v>0</v>
      </c>
      <c r="BI125" s="242">
        <f>IF(N125="nulová",J125,0)</f>
        <v>0</v>
      </c>
      <c r="BJ125" s="19" t="s">
        <v>23</v>
      </c>
      <c r="BK125" s="242">
        <f>ROUND(I125*H125,2)</f>
        <v>0</v>
      </c>
      <c r="BL125" s="19" t="s">
        <v>171</v>
      </c>
      <c r="BM125" s="241" t="s">
        <v>1803</v>
      </c>
    </row>
    <row r="126" s="13" customFormat="1">
      <c r="A126" s="13"/>
      <c r="B126" s="243"/>
      <c r="C126" s="244"/>
      <c r="D126" s="245" t="s">
        <v>173</v>
      </c>
      <c r="E126" s="246" t="s">
        <v>35</v>
      </c>
      <c r="F126" s="247" t="s">
        <v>1804</v>
      </c>
      <c r="G126" s="244"/>
      <c r="H126" s="246" t="s">
        <v>35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53" t="s">
        <v>173</v>
      </c>
      <c r="AU126" s="253" t="s">
        <v>88</v>
      </c>
      <c r="AV126" s="13" t="s">
        <v>23</v>
      </c>
      <c r="AW126" s="13" t="s">
        <v>175</v>
      </c>
      <c r="AX126" s="13" t="s">
        <v>80</v>
      </c>
      <c r="AY126" s="253" t="s">
        <v>163</v>
      </c>
    </row>
    <row r="127" s="14" customFormat="1">
      <c r="A127" s="14"/>
      <c r="B127" s="254"/>
      <c r="C127" s="255"/>
      <c r="D127" s="245" t="s">
        <v>173</v>
      </c>
      <c r="E127" s="256" t="s">
        <v>35</v>
      </c>
      <c r="F127" s="257" t="s">
        <v>1805</v>
      </c>
      <c r="G127" s="255"/>
      <c r="H127" s="258">
        <v>9.0440000000000005</v>
      </c>
      <c r="I127" s="259"/>
      <c r="J127" s="255"/>
      <c r="K127" s="255"/>
      <c r="L127" s="260"/>
      <c r="M127" s="261"/>
      <c r="N127" s="262"/>
      <c r="O127" s="262"/>
      <c r="P127" s="262"/>
      <c r="Q127" s="262"/>
      <c r="R127" s="262"/>
      <c r="S127" s="262"/>
      <c r="T127" s="263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4" t="s">
        <v>173</v>
      </c>
      <c r="AU127" s="264" t="s">
        <v>88</v>
      </c>
      <c r="AV127" s="14" t="s">
        <v>88</v>
      </c>
      <c r="AW127" s="14" t="s">
        <v>175</v>
      </c>
      <c r="AX127" s="14" t="s">
        <v>23</v>
      </c>
      <c r="AY127" s="264" t="s">
        <v>163</v>
      </c>
    </row>
    <row r="128" s="2" customFormat="1" ht="60" customHeight="1">
      <c r="A128" s="41"/>
      <c r="B128" s="42"/>
      <c r="C128" s="230" t="s">
        <v>212</v>
      </c>
      <c r="D128" s="230" t="s">
        <v>166</v>
      </c>
      <c r="E128" s="231" t="s">
        <v>1806</v>
      </c>
      <c r="F128" s="232" t="s">
        <v>1807</v>
      </c>
      <c r="G128" s="233" t="s">
        <v>215</v>
      </c>
      <c r="H128" s="234">
        <v>90.439999999999998</v>
      </c>
      <c r="I128" s="235"/>
      <c r="J128" s="236">
        <f>ROUND(I128*H128,2)</f>
        <v>0</v>
      </c>
      <c r="K128" s="232" t="s">
        <v>170</v>
      </c>
      <c r="L128" s="47"/>
      <c r="M128" s="237" t="s">
        <v>35</v>
      </c>
      <c r="N128" s="238" t="s">
        <v>51</v>
      </c>
      <c r="O128" s="87"/>
      <c r="P128" s="239">
        <f>O128*H128</f>
        <v>0</v>
      </c>
      <c r="Q128" s="239">
        <v>0</v>
      </c>
      <c r="R128" s="239">
        <f>Q128*H128</f>
        <v>0</v>
      </c>
      <c r="S128" s="239">
        <v>0</v>
      </c>
      <c r="T128" s="240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41" t="s">
        <v>171</v>
      </c>
      <c r="AT128" s="241" t="s">
        <v>166</v>
      </c>
      <c r="AU128" s="241" t="s">
        <v>88</v>
      </c>
      <c r="AY128" s="19" t="s">
        <v>163</v>
      </c>
      <c r="BE128" s="242">
        <f>IF(N128="základní",J128,0)</f>
        <v>0</v>
      </c>
      <c r="BF128" s="242">
        <f>IF(N128="snížená",J128,0)</f>
        <v>0</v>
      </c>
      <c r="BG128" s="242">
        <f>IF(N128="zákl. přenesená",J128,0)</f>
        <v>0</v>
      </c>
      <c r="BH128" s="242">
        <f>IF(N128="sníž. přenesená",J128,0)</f>
        <v>0</v>
      </c>
      <c r="BI128" s="242">
        <f>IF(N128="nulová",J128,0)</f>
        <v>0</v>
      </c>
      <c r="BJ128" s="19" t="s">
        <v>23</v>
      </c>
      <c r="BK128" s="242">
        <f>ROUND(I128*H128,2)</f>
        <v>0</v>
      </c>
      <c r="BL128" s="19" t="s">
        <v>171</v>
      </c>
      <c r="BM128" s="241" t="s">
        <v>1808</v>
      </c>
    </row>
    <row r="129" s="13" customFormat="1">
      <c r="A129" s="13"/>
      <c r="B129" s="243"/>
      <c r="C129" s="244"/>
      <c r="D129" s="245" t="s">
        <v>173</v>
      </c>
      <c r="E129" s="246" t="s">
        <v>35</v>
      </c>
      <c r="F129" s="247" t="s">
        <v>1809</v>
      </c>
      <c r="G129" s="244"/>
      <c r="H129" s="246" t="s">
        <v>35</v>
      </c>
      <c r="I129" s="248"/>
      <c r="J129" s="244"/>
      <c r="K129" s="244"/>
      <c r="L129" s="249"/>
      <c r="M129" s="250"/>
      <c r="N129" s="251"/>
      <c r="O129" s="251"/>
      <c r="P129" s="251"/>
      <c r="Q129" s="251"/>
      <c r="R129" s="251"/>
      <c r="S129" s="251"/>
      <c r="T129" s="25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53" t="s">
        <v>173</v>
      </c>
      <c r="AU129" s="253" t="s">
        <v>88</v>
      </c>
      <c r="AV129" s="13" t="s">
        <v>23</v>
      </c>
      <c r="AW129" s="13" t="s">
        <v>175</v>
      </c>
      <c r="AX129" s="13" t="s">
        <v>80</v>
      </c>
      <c r="AY129" s="253" t="s">
        <v>163</v>
      </c>
    </row>
    <row r="130" s="14" customFormat="1">
      <c r="A130" s="14"/>
      <c r="B130" s="254"/>
      <c r="C130" s="255"/>
      <c r="D130" s="245" t="s">
        <v>173</v>
      </c>
      <c r="E130" s="256" t="s">
        <v>35</v>
      </c>
      <c r="F130" s="257" t="s">
        <v>1810</v>
      </c>
      <c r="G130" s="255"/>
      <c r="H130" s="258">
        <v>90.439999999999998</v>
      </c>
      <c r="I130" s="259"/>
      <c r="J130" s="255"/>
      <c r="K130" s="255"/>
      <c r="L130" s="260"/>
      <c r="M130" s="261"/>
      <c r="N130" s="262"/>
      <c r="O130" s="262"/>
      <c r="P130" s="262"/>
      <c r="Q130" s="262"/>
      <c r="R130" s="262"/>
      <c r="S130" s="262"/>
      <c r="T130" s="263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4" t="s">
        <v>173</v>
      </c>
      <c r="AU130" s="264" t="s">
        <v>88</v>
      </c>
      <c r="AV130" s="14" t="s">
        <v>88</v>
      </c>
      <c r="AW130" s="14" t="s">
        <v>175</v>
      </c>
      <c r="AX130" s="14" t="s">
        <v>80</v>
      </c>
      <c r="AY130" s="264" t="s">
        <v>163</v>
      </c>
    </row>
    <row r="131" s="15" customFormat="1">
      <c r="A131" s="15"/>
      <c r="B131" s="265"/>
      <c r="C131" s="266"/>
      <c r="D131" s="245" t="s">
        <v>173</v>
      </c>
      <c r="E131" s="267" t="s">
        <v>35</v>
      </c>
      <c r="F131" s="268" t="s">
        <v>183</v>
      </c>
      <c r="G131" s="266"/>
      <c r="H131" s="269">
        <v>90.439999999999998</v>
      </c>
      <c r="I131" s="270"/>
      <c r="J131" s="266"/>
      <c r="K131" s="266"/>
      <c r="L131" s="271"/>
      <c r="M131" s="272"/>
      <c r="N131" s="273"/>
      <c r="O131" s="273"/>
      <c r="P131" s="273"/>
      <c r="Q131" s="273"/>
      <c r="R131" s="273"/>
      <c r="S131" s="273"/>
      <c r="T131" s="274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5" t="s">
        <v>173</v>
      </c>
      <c r="AU131" s="275" t="s">
        <v>88</v>
      </c>
      <c r="AV131" s="15" t="s">
        <v>171</v>
      </c>
      <c r="AW131" s="15" t="s">
        <v>175</v>
      </c>
      <c r="AX131" s="15" t="s">
        <v>23</v>
      </c>
      <c r="AY131" s="275" t="s">
        <v>163</v>
      </c>
    </row>
    <row r="132" s="2" customFormat="1" ht="36" customHeight="1">
      <c r="A132" s="41"/>
      <c r="B132" s="42"/>
      <c r="C132" s="230" t="s">
        <v>198</v>
      </c>
      <c r="D132" s="230" t="s">
        <v>166</v>
      </c>
      <c r="E132" s="231" t="s">
        <v>1811</v>
      </c>
      <c r="F132" s="232" t="s">
        <v>1812</v>
      </c>
      <c r="G132" s="233" t="s">
        <v>186</v>
      </c>
      <c r="H132" s="234">
        <v>15.827</v>
      </c>
      <c r="I132" s="235"/>
      <c r="J132" s="236">
        <f>ROUND(I132*H132,2)</f>
        <v>0</v>
      </c>
      <c r="K132" s="232" t="s">
        <v>170</v>
      </c>
      <c r="L132" s="47"/>
      <c r="M132" s="237" t="s">
        <v>35</v>
      </c>
      <c r="N132" s="238" t="s">
        <v>51</v>
      </c>
      <c r="O132" s="87"/>
      <c r="P132" s="239">
        <f>O132*H132</f>
        <v>0</v>
      </c>
      <c r="Q132" s="239">
        <v>0</v>
      </c>
      <c r="R132" s="239">
        <f>Q132*H132</f>
        <v>0</v>
      </c>
      <c r="S132" s="239">
        <v>0</v>
      </c>
      <c r="T132" s="240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41" t="s">
        <v>171</v>
      </c>
      <c r="AT132" s="241" t="s">
        <v>166</v>
      </c>
      <c r="AU132" s="241" t="s">
        <v>88</v>
      </c>
      <c r="AY132" s="19" t="s">
        <v>163</v>
      </c>
      <c r="BE132" s="242">
        <f>IF(N132="základní",J132,0)</f>
        <v>0</v>
      </c>
      <c r="BF132" s="242">
        <f>IF(N132="snížená",J132,0)</f>
        <v>0</v>
      </c>
      <c r="BG132" s="242">
        <f>IF(N132="zákl. přenesená",J132,0)</f>
        <v>0</v>
      </c>
      <c r="BH132" s="242">
        <f>IF(N132="sníž. přenesená",J132,0)</f>
        <v>0</v>
      </c>
      <c r="BI132" s="242">
        <f>IF(N132="nulová",J132,0)</f>
        <v>0</v>
      </c>
      <c r="BJ132" s="19" t="s">
        <v>23</v>
      </c>
      <c r="BK132" s="242">
        <f>ROUND(I132*H132,2)</f>
        <v>0</v>
      </c>
      <c r="BL132" s="19" t="s">
        <v>171</v>
      </c>
      <c r="BM132" s="241" t="s">
        <v>1813</v>
      </c>
    </row>
    <row r="133" s="13" customFormat="1">
      <c r="A133" s="13"/>
      <c r="B133" s="243"/>
      <c r="C133" s="244"/>
      <c r="D133" s="245" t="s">
        <v>173</v>
      </c>
      <c r="E133" s="246" t="s">
        <v>35</v>
      </c>
      <c r="F133" s="247" t="s">
        <v>1814</v>
      </c>
      <c r="G133" s="244"/>
      <c r="H133" s="246" t="s">
        <v>35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53" t="s">
        <v>173</v>
      </c>
      <c r="AU133" s="253" t="s">
        <v>88</v>
      </c>
      <c r="AV133" s="13" t="s">
        <v>23</v>
      </c>
      <c r="AW133" s="13" t="s">
        <v>175</v>
      </c>
      <c r="AX133" s="13" t="s">
        <v>80</v>
      </c>
      <c r="AY133" s="253" t="s">
        <v>163</v>
      </c>
    </row>
    <row r="134" s="14" customFormat="1">
      <c r="A134" s="14"/>
      <c r="B134" s="254"/>
      <c r="C134" s="255"/>
      <c r="D134" s="245" t="s">
        <v>173</v>
      </c>
      <c r="E134" s="256" t="s">
        <v>35</v>
      </c>
      <c r="F134" s="257" t="s">
        <v>1815</v>
      </c>
      <c r="G134" s="255"/>
      <c r="H134" s="258">
        <v>15.827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64" t="s">
        <v>173</v>
      </c>
      <c r="AU134" s="264" t="s">
        <v>88</v>
      </c>
      <c r="AV134" s="14" t="s">
        <v>88</v>
      </c>
      <c r="AW134" s="14" t="s">
        <v>175</v>
      </c>
      <c r="AX134" s="14" t="s">
        <v>80</v>
      </c>
      <c r="AY134" s="264" t="s">
        <v>163</v>
      </c>
    </row>
    <row r="135" s="15" customFormat="1">
      <c r="A135" s="15"/>
      <c r="B135" s="265"/>
      <c r="C135" s="266"/>
      <c r="D135" s="245" t="s">
        <v>173</v>
      </c>
      <c r="E135" s="267" t="s">
        <v>35</v>
      </c>
      <c r="F135" s="268" t="s">
        <v>183</v>
      </c>
      <c r="G135" s="266"/>
      <c r="H135" s="269">
        <v>15.827</v>
      </c>
      <c r="I135" s="270"/>
      <c r="J135" s="266"/>
      <c r="K135" s="266"/>
      <c r="L135" s="271"/>
      <c r="M135" s="272"/>
      <c r="N135" s="273"/>
      <c r="O135" s="273"/>
      <c r="P135" s="273"/>
      <c r="Q135" s="273"/>
      <c r="R135" s="273"/>
      <c r="S135" s="273"/>
      <c r="T135" s="274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75" t="s">
        <v>173</v>
      </c>
      <c r="AU135" s="275" t="s">
        <v>88</v>
      </c>
      <c r="AV135" s="15" t="s">
        <v>171</v>
      </c>
      <c r="AW135" s="15" t="s">
        <v>175</v>
      </c>
      <c r="AX135" s="15" t="s">
        <v>23</v>
      </c>
      <c r="AY135" s="275" t="s">
        <v>163</v>
      </c>
    </row>
    <row r="136" s="2" customFormat="1" ht="24" customHeight="1">
      <c r="A136" s="41"/>
      <c r="B136" s="42"/>
      <c r="C136" s="230" t="s">
        <v>224</v>
      </c>
      <c r="D136" s="230" t="s">
        <v>166</v>
      </c>
      <c r="E136" s="231" t="s">
        <v>1816</v>
      </c>
      <c r="F136" s="232" t="s">
        <v>1817</v>
      </c>
      <c r="G136" s="233" t="s">
        <v>169</v>
      </c>
      <c r="H136" s="234">
        <v>7.8399999999999999</v>
      </c>
      <c r="I136" s="235"/>
      <c r="J136" s="236">
        <f>ROUND(I136*H136,2)</f>
        <v>0</v>
      </c>
      <c r="K136" s="232" t="s">
        <v>170</v>
      </c>
      <c r="L136" s="47"/>
      <c r="M136" s="237" t="s">
        <v>35</v>
      </c>
      <c r="N136" s="238" t="s">
        <v>51</v>
      </c>
      <c r="O136" s="87"/>
      <c r="P136" s="239">
        <f>O136*H136</f>
        <v>0</v>
      </c>
      <c r="Q136" s="239">
        <v>0</v>
      </c>
      <c r="R136" s="239">
        <f>Q136*H136</f>
        <v>0</v>
      </c>
      <c r="S136" s="239">
        <v>0</v>
      </c>
      <c r="T136" s="240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41" t="s">
        <v>171</v>
      </c>
      <c r="AT136" s="241" t="s">
        <v>166</v>
      </c>
      <c r="AU136" s="241" t="s">
        <v>88</v>
      </c>
      <c r="AY136" s="19" t="s">
        <v>163</v>
      </c>
      <c r="BE136" s="242">
        <f>IF(N136="základní",J136,0)</f>
        <v>0</v>
      </c>
      <c r="BF136" s="242">
        <f>IF(N136="snížená",J136,0)</f>
        <v>0</v>
      </c>
      <c r="BG136" s="242">
        <f>IF(N136="zákl. přenesená",J136,0)</f>
        <v>0</v>
      </c>
      <c r="BH136" s="242">
        <f>IF(N136="sníž. přenesená",J136,0)</f>
        <v>0</v>
      </c>
      <c r="BI136" s="242">
        <f>IF(N136="nulová",J136,0)</f>
        <v>0</v>
      </c>
      <c r="BJ136" s="19" t="s">
        <v>23</v>
      </c>
      <c r="BK136" s="242">
        <f>ROUND(I136*H136,2)</f>
        <v>0</v>
      </c>
      <c r="BL136" s="19" t="s">
        <v>171</v>
      </c>
      <c r="BM136" s="241" t="s">
        <v>1818</v>
      </c>
    </row>
    <row r="137" s="13" customFormat="1">
      <c r="A137" s="13"/>
      <c r="B137" s="243"/>
      <c r="C137" s="244"/>
      <c r="D137" s="245" t="s">
        <v>173</v>
      </c>
      <c r="E137" s="246" t="s">
        <v>35</v>
      </c>
      <c r="F137" s="247" t="s">
        <v>1819</v>
      </c>
      <c r="G137" s="244"/>
      <c r="H137" s="246" t="s">
        <v>35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53" t="s">
        <v>173</v>
      </c>
      <c r="AU137" s="253" t="s">
        <v>88</v>
      </c>
      <c r="AV137" s="13" t="s">
        <v>23</v>
      </c>
      <c r="AW137" s="13" t="s">
        <v>175</v>
      </c>
      <c r="AX137" s="13" t="s">
        <v>80</v>
      </c>
      <c r="AY137" s="253" t="s">
        <v>163</v>
      </c>
    </row>
    <row r="138" s="13" customFormat="1">
      <c r="A138" s="13"/>
      <c r="B138" s="243"/>
      <c r="C138" s="244"/>
      <c r="D138" s="245" t="s">
        <v>173</v>
      </c>
      <c r="E138" s="246" t="s">
        <v>35</v>
      </c>
      <c r="F138" s="247" t="s">
        <v>1820</v>
      </c>
      <c r="G138" s="244"/>
      <c r="H138" s="246" t="s">
        <v>35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3" t="s">
        <v>173</v>
      </c>
      <c r="AU138" s="253" t="s">
        <v>88</v>
      </c>
      <c r="AV138" s="13" t="s">
        <v>23</v>
      </c>
      <c r="AW138" s="13" t="s">
        <v>175</v>
      </c>
      <c r="AX138" s="13" t="s">
        <v>80</v>
      </c>
      <c r="AY138" s="253" t="s">
        <v>163</v>
      </c>
    </row>
    <row r="139" s="14" customFormat="1">
      <c r="A139" s="14"/>
      <c r="B139" s="254"/>
      <c r="C139" s="255"/>
      <c r="D139" s="245" t="s">
        <v>173</v>
      </c>
      <c r="E139" s="256" t="s">
        <v>35</v>
      </c>
      <c r="F139" s="257" t="s">
        <v>1821</v>
      </c>
      <c r="G139" s="255"/>
      <c r="H139" s="258">
        <v>7.8399999999999999</v>
      </c>
      <c r="I139" s="259"/>
      <c r="J139" s="255"/>
      <c r="K139" s="255"/>
      <c r="L139" s="260"/>
      <c r="M139" s="261"/>
      <c r="N139" s="262"/>
      <c r="O139" s="262"/>
      <c r="P139" s="262"/>
      <c r="Q139" s="262"/>
      <c r="R139" s="262"/>
      <c r="S139" s="262"/>
      <c r="T139" s="263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4" t="s">
        <v>173</v>
      </c>
      <c r="AU139" s="264" t="s">
        <v>88</v>
      </c>
      <c r="AV139" s="14" t="s">
        <v>88</v>
      </c>
      <c r="AW139" s="14" t="s">
        <v>175</v>
      </c>
      <c r="AX139" s="14" t="s">
        <v>80</v>
      </c>
      <c r="AY139" s="264" t="s">
        <v>163</v>
      </c>
    </row>
    <row r="140" s="15" customFormat="1">
      <c r="A140" s="15"/>
      <c r="B140" s="265"/>
      <c r="C140" s="266"/>
      <c r="D140" s="245" t="s">
        <v>173</v>
      </c>
      <c r="E140" s="267" t="s">
        <v>35</v>
      </c>
      <c r="F140" s="268" t="s">
        <v>183</v>
      </c>
      <c r="G140" s="266"/>
      <c r="H140" s="269">
        <v>7.8399999999999999</v>
      </c>
      <c r="I140" s="270"/>
      <c r="J140" s="266"/>
      <c r="K140" s="266"/>
      <c r="L140" s="271"/>
      <c r="M140" s="272"/>
      <c r="N140" s="273"/>
      <c r="O140" s="273"/>
      <c r="P140" s="273"/>
      <c r="Q140" s="273"/>
      <c r="R140" s="273"/>
      <c r="S140" s="273"/>
      <c r="T140" s="274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75" t="s">
        <v>173</v>
      </c>
      <c r="AU140" s="275" t="s">
        <v>88</v>
      </c>
      <c r="AV140" s="15" t="s">
        <v>171</v>
      </c>
      <c r="AW140" s="15" t="s">
        <v>175</v>
      </c>
      <c r="AX140" s="15" t="s">
        <v>23</v>
      </c>
      <c r="AY140" s="275" t="s">
        <v>163</v>
      </c>
    </row>
    <row r="141" s="12" customFormat="1" ht="22.8" customHeight="1">
      <c r="A141" s="12"/>
      <c r="B141" s="214"/>
      <c r="C141" s="215"/>
      <c r="D141" s="216" t="s">
        <v>79</v>
      </c>
      <c r="E141" s="228" t="s">
        <v>335</v>
      </c>
      <c r="F141" s="228" t="s">
        <v>1822</v>
      </c>
      <c r="G141" s="215"/>
      <c r="H141" s="215"/>
      <c r="I141" s="218"/>
      <c r="J141" s="229">
        <f>BK141</f>
        <v>0</v>
      </c>
      <c r="K141" s="215"/>
      <c r="L141" s="220"/>
      <c r="M141" s="221"/>
      <c r="N141" s="222"/>
      <c r="O141" s="222"/>
      <c r="P141" s="223">
        <f>SUM(P142:P175)</f>
        <v>0</v>
      </c>
      <c r="Q141" s="222"/>
      <c r="R141" s="223">
        <f>SUM(R142:R175)</f>
        <v>14.86896829</v>
      </c>
      <c r="S141" s="222"/>
      <c r="T141" s="224">
        <f>SUM(T142:T175)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25" t="s">
        <v>23</v>
      </c>
      <c r="AT141" s="226" t="s">
        <v>79</v>
      </c>
      <c r="AU141" s="226" t="s">
        <v>23</v>
      </c>
      <c r="AY141" s="225" t="s">
        <v>163</v>
      </c>
      <c r="BK141" s="227">
        <f>SUM(BK142:BK175)</f>
        <v>0</v>
      </c>
    </row>
    <row r="142" s="2" customFormat="1" ht="24" customHeight="1">
      <c r="A142" s="41"/>
      <c r="B142" s="42"/>
      <c r="C142" s="230" t="s">
        <v>233</v>
      </c>
      <c r="D142" s="230" t="s">
        <v>166</v>
      </c>
      <c r="E142" s="231" t="s">
        <v>1823</v>
      </c>
      <c r="F142" s="232" t="s">
        <v>1824</v>
      </c>
      <c r="G142" s="233" t="s">
        <v>215</v>
      </c>
      <c r="H142" s="234">
        <v>0.78400000000000003</v>
      </c>
      <c r="I142" s="235"/>
      <c r="J142" s="236">
        <f>ROUND(I142*H142,2)</f>
        <v>0</v>
      </c>
      <c r="K142" s="232" t="s">
        <v>170</v>
      </c>
      <c r="L142" s="47"/>
      <c r="M142" s="237" t="s">
        <v>35</v>
      </c>
      <c r="N142" s="238" t="s">
        <v>51</v>
      </c>
      <c r="O142" s="87"/>
      <c r="P142" s="239">
        <f>O142*H142</f>
        <v>0</v>
      </c>
      <c r="Q142" s="239">
        <v>1.98</v>
      </c>
      <c r="R142" s="239">
        <f>Q142*H142</f>
        <v>1.5523200000000001</v>
      </c>
      <c r="S142" s="239">
        <v>0</v>
      </c>
      <c r="T142" s="240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41" t="s">
        <v>171</v>
      </c>
      <c r="AT142" s="241" t="s">
        <v>166</v>
      </c>
      <c r="AU142" s="241" t="s">
        <v>88</v>
      </c>
      <c r="AY142" s="19" t="s">
        <v>163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9" t="s">
        <v>23</v>
      </c>
      <c r="BK142" s="242">
        <f>ROUND(I142*H142,2)</f>
        <v>0</v>
      </c>
      <c r="BL142" s="19" t="s">
        <v>171</v>
      </c>
      <c r="BM142" s="241" t="s">
        <v>1825</v>
      </c>
    </row>
    <row r="143" s="13" customFormat="1">
      <c r="A143" s="13"/>
      <c r="B143" s="243"/>
      <c r="C143" s="244"/>
      <c r="D143" s="245" t="s">
        <v>173</v>
      </c>
      <c r="E143" s="246" t="s">
        <v>35</v>
      </c>
      <c r="F143" s="247" t="s">
        <v>1826</v>
      </c>
      <c r="G143" s="244"/>
      <c r="H143" s="246" t="s">
        <v>35</v>
      </c>
      <c r="I143" s="248"/>
      <c r="J143" s="244"/>
      <c r="K143" s="244"/>
      <c r="L143" s="249"/>
      <c r="M143" s="250"/>
      <c r="N143" s="251"/>
      <c r="O143" s="251"/>
      <c r="P143" s="251"/>
      <c r="Q143" s="251"/>
      <c r="R143" s="251"/>
      <c r="S143" s="251"/>
      <c r="T143" s="252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3" t="s">
        <v>173</v>
      </c>
      <c r="AU143" s="253" t="s">
        <v>88</v>
      </c>
      <c r="AV143" s="13" t="s">
        <v>23</v>
      </c>
      <c r="AW143" s="13" t="s">
        <v>175</v>
      </c>
      <c r="AX143" s="13" t="s">
        <v>80</v>
      </c>
      <c r="AY143" s="253" t="s">
        <v>163</v>
      </c>
    </row>
    <row r="144" s="13" customFormat="1">
      <c r="A144" s="13"/>
      <c r="B144" s="243"/>
      <c r="C144" s="244"/>
      <c r="D144" s="245" t="s">
        <v>173</v>
      </c>
      <c r="E144" s="246" t="s">
        <v>35</v>
      </c>
      <c r="F144" s="247" t="s">
        <v>1784</v>
      </c>
      <c r="G144" s="244"/>
      <c r="H144" s="246" t="s">
        <v>35</v>
      </c>
      <c r="I144" s="248"/>
      <c r="J144" s="244"/>
      <c r="K144" s="244"/>
      <c r="L144" s="249"/>
      <c r="M144" s="250"/>
      <c r="N144" s="251"/>
      <c r="O144" s="251"/>
      <c r="P144" s="251"/>
      <c r="Q144" s="251"/>
      <c r="R144" s="251"/>
      <c r="S144" s="251"/>
      <c r="T144" s="252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3" t="s">
        <v>173</v>
      </c>
      <c r="AU144" s="253" t="s">
        <v>88</v>
      </c>
      <c r="AV144" s="13" t="s">
        <v>23</v>
      </c>
      <c r="AW144" s="13" t="s">
        <v>175</v>
      </c>
      <c r="AX144" s="13" t="s">
        <v>80</v>
      </c>
      <c r="AY144" s="253" t="s">
        <v>163</v>
      </c>
    </row>
    <row r="145" s="13" customFormat="1">
      <c r="A145" s="13"/>
      <c r="B145" s="243"/>
      <c r="C145" s="244"/>
      <c r="D145" s="245" t="s">
        <v>173</v>
      </c>
      <c r="E145" s="246" t="s">
        <v>35</v>
      </c>
      <c r="F145" s="247" t="s">
        <v>1820</v>
      </c>
      <c r="G145" s="244"/>
      <c r="H145" s="246" t="s">
        <v>35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53" t="s">
        <v>173</v>
      </c>
      <c r="AU145" s="253" t="s">
        <v>88</v>
      </c>
      <c r="AV145" s="13" t="s">
        <v>23</v>
      </c>
      <c r="AW145" s="13" t="s">
        <v>175</v>
      </c>
      <c r="AX145" s="13" t="s">
        <v>80</v>
      </c>
      <c r="AY145" s="253" t="s">
        <v>163</v>
      </c>
    </row>
    <row r="146" s="14" customFormat="1">
      <c r="A146" s="14"/>
      <c r="B146" s="254"/>
      <c r="C146" s="255"/>
      <c r="D146" s="245" t="s">
        <v>173</v>
      </c>
      <c r="E146" s="256" t="s">
        <v>35</v>
      </c>
      <c r="F146" s="257" t="s">
        <v>1827</v>
      </c>
      <c r="G146" s="255"/>
      <c r="H146" s="258">
        <v>0.78400000000000003</v>
      </c>
      <c r="I146" s="259"/>
      <c r="J146" s="255"/>
      <c r="K146" s="255"/>
      <c r="L146" s="260"/>
      <c r="M146" s="261"/>
      <c r="N146" s="262"/>
      <c r="O146" s="262"/>
      <c r="P146" s="262"/>
      <c r="Q146" s="262"/>
      <c r="R146" s="262"/>
      <c r="S146" s="262"/>
      <c r="T146" s="263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4" t="s">
        <v>173</v>
      </c>
      <c r="AU146" s="264" t="s">
        <v>88</v>
      </c>
      <c r="AV146" s="14" t="s">
        <v>88</v>
      </c>
      <c r="AW146" s="14" t="s">
        <v>175</v>
      </c>
      <c r="AX146" s="14" t="s">
        <v>80</v>
      </c>
      <c r="AY146" s="264" t="s">
        <v>163</v>
      </c>
    </row>
    <row r="147" s="15" customFormat="1">
      <c r="A147" s="15"/>
      <c r="B147" s="265"/>
      <c r="C147" s="266"/>
      <c r="D147" s="245" t="s">
        <v>173</v>
      </c>
      <c r="E147" s="267" t="s">
        <v>35</v>
      </c>
      <c r="F147" s="268" t="s">
        <v>183</v>
      </c>
      <c r="G147" s="266"/>
      <c r="H147" s="269">
        <v>0.78400000000000003</v>
      </c>
      <c r="I147" s="270"/>
      <c r="J147" s="266"/>
      <c r="K147" s="266"/>
      <c r="L147" s="271"/>
      <c r="M147" s="272"/>
      <c r="N147" s="273"/>
      <c r="O147" s="273"/>
      <c r="P147" s="273"/>
      <c r="Q147" s="273"/>
      <c r="R147" s="273"/>
      <c r="S147" s="273"/>
      <c r="T147" s="274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5" t="s">
        <v>173</v>
      </c>
      <c r="AU147" s="275" t="s">
        <v>88</v>
      </c>
      <c r="AV147" s="15" t="s">
        <v>171</v>
      </c>
      <c r="AW147" s="15" t="s">
        <v>175</v>
      </c>
      <c r="AX147" s="15" t="s">
        <v>23</v>
      </c>
      <c r="AY147" s="275" t="s">
        <v>163</v>
      </c>
    </row>
    <row r="148" s="2" customFormat="1" ht="24" customHeight="1">
      <c r="A148" s="41"/>
      <c r="B148" s="42"/>
      <c r="C148" s="230" t="s">
        <v>241</v>
      </c>
      <c r="D148" s="230" t="s">
        <v>166</v>
      </c>
      <c r="E148" s="231" t="s">
        <v>1828</v>
      </c>
      <c r="F148" s="232" t="s">
        <v>1829</v>
      </c>
      <c r="G148" s="233" t="s">
        <v>215</v>
      </c>
      <c r="H148" s="234">
        <v>2.3519999999999999</v>
      </c>
      <c r="I148" s="235"/>
      <c r="J148" s="236">
        <f>ROUND(I148*H148,2)</f>
        <v>0</v>
      </c>
      <c r="K148" s="232" t="s">
        <v>170</v>
      </c>
      <c r="L148" s="47"/>
      <c r="M148" s="237" t="s">
        <v>35</v>
      </c>
      <c r="N148" s="238" t="s">
        <v>51</v>
      </c>
      <c r="O148" s="87"/>
      <c r="P148" s="239">
        <f>O148*H148</f>
        <v>0</v>
      </c>
      <c r="Q148" s="239">
        <v>2.45329</v>
      </c>
      <c r="R148" s="239">
        <f>Q148*H148</f>
        <v>5.7701380799999997</v>
      </c>
      <c r="S148" s="239">
        <v>0</v>
      </c>
      <c r="T148" s="240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41" t="s">
        <v>171</v>
      </c>
      <c r="AT148" s="241" t="s">
        <v>166</v>
      </c>
      <c r="AU148" s="241" t="s">
        <v>88</v>
      </c>
      <c r="AY148" s="19" t="s">
        <v>163</v>
      </c>
      <c r="BE148" s="242">
        <f>IF(N148="základní",J148,0)</f>
        <v>0</v>
      </c>
      <c r="BF148" s="242">
        <f>IF(N148="snížená",J148,0)</f>
        <v>0</v>
      </c>
      <c r="BG148" s="242">
        <f>IF(N148="zákl. přenesená",J148,0)</f>
        <v>0</v>
      </c>
      <c r="BH148" s="242">
        <f>IF(N148="sníž. přenesená",J148,0)</f>
        <v>0</v>
      </c>
      <c r="BI148" s="242">
        <f>IF(N148="nulová",J148,0)</f>
        <v>0</v>
      </c>
      <c r="BJ148" s="19" t="s">
        <v>23</v>
      </c>
      <c r="BK148" s="242">
        <f>ROUND(I148*H148,2)</f>
        <v>0</v>
      </c>
      <c r="BL148" s="19" t="s">
        <v>171</v>
      </c>
      <c r="BM148" s="241" t="s">
        <v>1830</v>
      </c>
    </row>
    <row r="149" s="13" customFormat="1">
      <c r="A149" s="13"/>
      <c r="B149" s="243"/>
      <c r="C149" s="244"/>
      <c r="D149" s="245" t="s">
        <v>173</v>
      </c>
      <c r="E149" s="246" t="s">
        <v>35</v>
      </c>
      <c r="F149" s="247" t="s">
        <v>1784</v>
      </c>
      <c r="G149" s="244"/>
      <c r="H149" s="246" t="s">
        <v>35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3" t="s">
        <v>173</v>
      </c>
      <c r="AU149" s="253" t="s">
        <v>88</v>
      </c>
      <c r="AV149" s="13" t="s">
        <v>23</v>
      </c>
      <c r="AW149" s="13" t="s">
        <v>175</v>
      </c>
      <c r="AX149" s="13" t="s">
        <v>80</v>
      </c>
      <c r="AY149" s="253" t="s">
        <v>163</v>
      </c>
    </row>
    <row r="150" s="13" customFormat="1">
      <c r="A150" s="13"/>
      <c r="B150" s="243"/>
      <c r="C150" s="244"/>
      <c r="D150" s="245" t="s">
        <v>173</v>
      </c>
      <c r="E150" s="246" t="s">
        <v>35</v>
      </c>
      <c r="F150" s="247" t="s">
        <v>1820</v>
      </c>
      <c r="G150" s="244"/>
      <c r="H150" s="246" t="s">
        <v>35</v>
      </c>
      <c r="I150" s="248"/>
      <c r="J150" s="244"/>
      <c r="K150" s="244"/>
      <c r="L150" s="249"/>
      <c r="M150" s="250"/>
      <c r="N150" s="251"/>
      <c r="O150" s="251"/>
      <c r="P150" s="251"/>
      <c r="Q150" s="251"/>
      <c r="R150" s="251"/>
      <c r="S150" s="251"/>
      <c r="T150" s="252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3" t="s">
        <v>173</v>
      </c>
      <c r="AU150" s="253" t="s">
        <v>88</v>
      </c>
      <c r="AV150" s="13" t="s">
        <v>23</v>
      </c>
      <c r="AW150" s="13" t="s">
        <v>175</v>
      </c>
      <c r="AX150" s="13" t="s">
        <v>80</v>
      </c>
      <c r="AY150" s="253" t="s">
        <v>163</v>
      </c>
    </row>
    <row r="151" s="14" customFormat="1">
      <c r="A151" s="14"/>
      <c r="B151" s="254"/>
      <c r="C151" s="255"/>
      <c r="D151" s="245" t="s">
        <v>173</v>
      </c>
      <c r="E151" s="256" t="s">
        <v>35</v>
      </c>
      <c r="F151" s="257" t="s">
        <v>1831</v>
      </c>
      <c r="G151" s="255"/>
      <c r="H151" s="258">
        <v>2.3519999999999999</v>
      </c>
      <c r="I151" s="259"/>
      <c r="J151" s="255"/>
      <c r="K151" s="255"/>
      <c r="L151" s="260"/>
      <c r="M151" s="261"/>
      <c r="N151" s="262"/>
      <c r="O151" s="262"/>
      <c r="P151" s="262"/>
      <c r="Q151" s="262"/>
      <c r="R151" s="262"/>
      <c r="S151" s="262"/>
      <c r="T151" s="263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4" t="s">
        <v>173</v>
      </c>
      <c r="AU151" s="264" t="s">
        <v>88</v>
      </c>
      <c r="AV151" s="14" t="s">
        <v>88</v>
      </c>
      <c r="AW151" s="14" t="s">
        <v>175</v>
      </c>
      <c r="AX151" s="14" t="s">
        <v>80</v>
      </c>
      <c r="AY151" s="264" t="s">
        <v>163</v>
      </c>
    </row>
    <row r="152" s="15" customFormat="1">
      <c r="A152" s="15"/>
      <c r="B152" s="265"/>
      <c r="C152" s="266"/>
      <c r="D152" s="245" t="s">
        <v>173</v>
      </c>
      <c r="E152" s="267" t="s">
        <v>35</v>
      </c>
      <c r="F152" s="268" t="s">
        <v>183</v>
      </c>
      <c r="G152" s="266"/>
      <c r="H152" s="269">
        <v>2.3519999999999999</v>
      </c>
      <c r="I152" s="270"/>
      <c r="J152" s="266"/>
      <c r="K152" s="266"/>
      <c r="L152" s="271"/>
      <c r="M152" s="272"/>
      <c r="N152" s="273"/>
      <c r="O152" s="273"/>
      <c r="P152" s="273"/>
      <c r="Q152" s="273"/>
      <c r="R152" s="273"/>
      <c r="S152" s="273"/>
      <c r="T152" s="274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75" t="s">
        <v>173</v>
      </c>
      <c r="AU152" s="275" t="s">
        <v>88</v>
      </c>
      <c r="AV152" s="15" t="s">
        <v>171</v>
      </c>
      <c r="AW152" s="15" t="s">
        <v>175</v>
      </c>
      <c r="AX152" s="15" t="s">
        <v>23</v>
      </c>
      <c r="AY152" s="275" t="s">
        <v>163</v>
      </c>
    </row>
    <row r="153" s="2" customFormat="1" ht="24" customHeight="1">
      <c r="A153" s="41"/>
      <c r="B153" s="42"/>
      <c r="C153" s="230" t="s">
        <v>245</v>
      </c>
      <c r="D153" s="230" t="s">
        <v>166</v>
      </c>
      <c r="E153" s="231" t="s">
        <v>1832</v>
      </c>
      <c r="F153" s="232" t="s">
        <v>1833</v>
      </c>
      <c r="G153" s="233" t="s">
        <v>186</v>
      </c>
      <c r="H153" s="234">
        <v>0.078</v>
      </c>
      <c r="I153" s="235"/>
      <c r="J153" s="236">
        <f>ROUND(I153*H153,2)</f>
        <v>0</v>
      </c>
      <c r="K153" s="232" t="s">
        <v>170</v>
      </c>
      <c r="L153" s="47"/>
      <c r="M153" s="237" t="s">
        <v>35</v>
      </c>
      <c r="N153" s="238" t="s">
        <v>51</v>
      </c>
      <c r="O153" s="87"/>
      <c r="P153" s="239">
        <f>O153*H153</f>
        <v>0</v>
      </c>
      <c r="Q153" s="239">
        <v>1.06277</v>
      </c>
      <c r="R153" s="239">
        <f>Q153*H153</f>
        <v>0.082896059999999994</v>
      </c>
      <c r="S153" s="239">
        <v>0</v>
      </c>
      <c r="T153" s="240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41" t="s">
        <v>171</v>
      </c>
      <c r="AT153" s="241" t="s">
        <v>166</v>
      </c>
      <c r="AU153" s="241" t="s">
        <v>88</v>
      </c>
      <c r="AY153" s="19" t="s">
        <v>163</v>
      </c>
      <c r="BE153" s="242">
        <f>IF(N153="základní",J153,0)</f>
        <v>0</v>
      </c>
      <c r="BF153" s="242">
        <f>IF(N153="snížená",J153,0)</f>
        <v>0</v>
      </c>
      <c r="BG153" s="242">
        <f>IF(N153="zákl. přenesená",J153,0)</f>
        <v>0</v>
      </c>
      <c r="BH153" s="242">
        <f>IF(N153="sníž. přenesená",J153,0)</f>
        <v>0</v>
      </c>
      <c r="BI153" s="242">
        <f>IF(N153="nulová",J153,0)</f>
        <v>0</v>
      </c>
      <c r="BJ153" s="19" t="s">
        <v>23</v>
      </c>
      <c r="BK153" s="242">
        <f>ROUND(I153*H153,2)</f>
        <v>0</v>
      </c>
      <c r="BL153" s="19" t="s">
        <v>171</v>
      </c>
      <c r="BM153" s="241" t="s">
        <v>1834</v>
      </c>
    </row>
    <row r="154" s="13" customFormat="1">
      <c r="A154" s="13"/>
      <c r="B154" s="243"/>
      <c r="C154" s="244"/>
      <c r="D154" s="245" t="s">
        <v>173</v>
      </c>
      <c r="E154" s="246" t="s">
        <v>35</v>
      </c>
      <c r="F154" s="247" t="s">
        <v>1784</v>
      </c>
      <c r="G154" s="244"/>
      <c r="H154" s="246" t="s">
        <v>35</v>
      </c>
      <c r="I154" s="248"/>
      <c r="J154" s="244"/>
      <c r="K154" s="244"/>
      <c r="L154" s="249"/>
      <c r="M154" s="250"/>
      <c r="N154" s="251"/>
      <c r="O154" s="251"/>
      <c r="P154" s="251"/>
      <c r="Q154" s="251"/>
      <c r="R154" s="251"/>
      <c r="S154" s="251"/>
      <c r="T154" s="252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3" t="s">
        <v>173</v>
      </c>
      <c r="AU154" s="253" t="s">
        <v>88</v>
      </c>
      <c r="AV154" s="13" t="s">
        <v>23</v>
      </c>
      <c r="AW154" s="13" t="s">
        <v>175</v>
      </c>
      <c r="AX154" s="13" t="s">
        <v>80</v>
      </c>
      <c r="AY154" s="253" t="s">
        <v>163</v>
      </c>
    </row>
    <row r="155" s="13" customFormat="1">
      <c r="A155" s="13"/>
      <c r="B155" s="243"/>
      <c r="C155" s="244"/>
      <c r="D155" s="245" t="s">
        <v>173</v>
      </c>
      <c r="E155" s="246" t="s">
        <v>35</v>
      </c>
      <c r="F155" s="247" t="s">
        <v>1820</v>
      </c>
      <c r="G155" s="244"/>
      <c r="H155" s="246" t="s">
        <v>35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3" t="s">
        <v>173</v>
      </c>
      <c r="AU155" s="253" t="s">
        <v>88</v>
      </c>
      <c r="AV155" s="13" t="s">
        <v>23</v>
      </c>
      <c r="AW155" s="13" t="s">
        <v>175</v>
      </c>
      <c r="AX155" s="13" t="s">
        <v>80</v>
      </c>
      <c r="AY155" s="253" t="s">
        <v>163</v>
      </c>
    </row>
    <row r="156" s="14" customFormat="1">
      <c r="A156" s="14"/>
      <c r="B156" s="254"/>
      <c r="C156" s="255"/>
      <c r="D156" s="245" t="s">
        <v>173</v>
      </c>
      <c r="E156" s="256" t="s">
        <v>35</v>
      </c>
      <c r="F156" s="257" t="s">
        <v>1835</v>
      </c>
      <c r="G156" s="255"/>
      <c r="H156" s="258">
        <v>0.078399999999999997</v>
      </c>
      <c r="I156" s="259"/>
      <c r="J156" s="255"/>
      <c r="K156" s="255"/>
      <c r="L156" s="260"/>
      <c r="M156" s="261"/>
      <c r="N156" s="262"/>
      <c r="O156" s="262"/>
      <c r="P156" s="262"/>
      <c r="Q156" s="262"/>
      <c r="R156" s="262"/>
      <c r="S156" s="262"/>
      <c r="T156" s="263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64" t="s">
        <v>173</v>
      </c>
      <c r="AU156" s="264" t="s">
        <v>88</v>
      </c>
      <c r="AV156" s="14" t="s">
        <v>88</v>
      </c>
      <c r="AW156" s="14" t="s">
        <v>175</v>
      </c>
      <c r="AX156" s="14" t="s">
        <v>80</v>
      </c>
      <c r="AY156" s="264" t="s">
        <v>163</v>
      </c>
    </row>
    <row r="157" s="15" customFormat="1">
      <c r="A157" s="15"/>
      <c r="B157" s="265"/>
      <c r="C157" s="266"/>
      <c r="D157" s="245" t="s">
        <v>173</v>
      </c>
      <c r="E157" s="267" t="s">
        <v>35</v>
      </c>
      <c r="F157" s="268" t="s">
        <v>183</v>
      </c>
      <c r="G157" s="266"/>
      <c r="H157" s="269">
        <v>0.078399999999999997</v>
      </c>
      <c r="I157" s="270"/>
      <c r="J157" s="266"/>
      <c r="K157" s="266"/>
      <c r="L157" s="271"/>
      <c r="M157" s="272"/>
      <c r="N157" s="273"/>
      <c r="O157" s="273"/>
      <c r="P157" s="273"/>
      <c r="Q157" s="273"/>
      <c r="R157" s="273"/>
      <c r="S157" s="273"/>
      <c r="T157" s="274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5" t="s">
        <v>173</v>
      </c>
      <c r="AU157" s="275" t="s">
        <v>88</v>
      </c>
      <c r="AV157" s="15" t="s">
        <v>171</v>
      </c>
      <c r="AW157" s="15" t="s">
        <v>175</v>
      </c>
      <c r="AX157" s="15" t="s">
        <v>23</v>
      </c>
      <c r="AY157" s="275" t="s">
        <v>163</v>
      </c>
    </row>
    <row r="158" s="2" customFormat="1" ht="24" customHeight="1">
      <c r="A158" s="41"/>
      <c r="B158" s="42"/>
      <c r="C158" s="230" t="s">
        <v>253</v>
      </c>
      <c r="D158" s="230" t="s">
        <v>166</v>
      </c>
      <c r="E158" s="231" t="s">
        <v>1836</v>
      </c>
      <c r="F158" s="232" t="s">
        <v>1837</v>
      </c>
      <c r="G158" s="233" t="s">
        <v>215</v>
      </c>
      <c r="H158" s="234">
        <v>3.024</v>
      </c>
      <c r="I158" s="235"/>
      <c r="J158" s="236">
        <f>ROUND(I158*H158,2)</f>
        <v>0</v>
      </c>
      <c r="K158" s="232" t="s">
        <v>170</v>
      </c>
      <c r="L158" s="47"/>
      <c r="M158" s="237" t="s">
        <v>35</v>
      </c>
      <c r="N158" s="238" t="s">
        <v>51</v>
      </c>
      <c r="O158" s="87"/>
      <c r="P158" s="239">
        <f>O158*H158</f>
        <v>0</v>
      </c>
      <c r="Q158" s="239">
        <v>2.45329</v>
      </c>
      <c r="R158" s="239">
        <f>Q158*H158</f>
        <v>7.4187489600000003</v>
      </c>
      <c r="S158" s="239">
        <v>0</v>
      </c>
      <c r="T158" s="240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41" t="s">
        <v>171</v>
      </c>
      <c r="AT158" s="241" t="s">
        <v>166</v>
      </c>
      <c r="AU158" s="241" t="s">
        <v>88</v>
      </c>
      <c r="AY158" s="19" t="s">
        <v>163</v>
      </c>
      <c r="BE158" s="242">
        <f>IF(N158="základní",J158,0)</f>
        <v>0</v>
      </c>
      <c r="BF158" s="242">
        <f>IF(N158="snížená",J158,0)</f>
        <v>0</v>
      </c>
      <c r="BG158" s="242">
        <f>IF(N158="zákl. přenesená",J158,0)</f>
        <v>0</v>
      </c>
      <c r="BH158" s="242">
        <f>IF(N158="sníž. přenesená",J158,0)</f>
        <v>0</v>
      </c>
      <c r="BI158" s="242">
        <f>IF(N158="nulová",J158,0)</f>
        <v>0</v>
      </c>
      <c r="BJ158" s="19" t="s">
        <v>23</v>
      </c>
      <c r="BK158" s="242">
        <f>ROUND(I158*H158,2)</f>
        <v>0</v>
      </c>
      <c r="BL158" s="19" t="s">
        <v>171</v>
      </c>
      <c r="BM158" s="241" t="s">
        <v>1838</v>
      </c>
    </row>
    <row r="159" s="13" customFormat="1">
      <c r="A159" s="13"/>
      <c r="B159" s="243"/>
      <c r="C159" s="244"/>
      <c r="D159" s="245" t="s">
        <v>173</v>
      </c>
      <c r="E159" s="246" t="s">
        <v>35</v>
      </c>
      <c r="F159" s="247" t="s">
        <v>1784</v>
      </c>
      <c r="G159" s="244"/>
      <c r="H159" s="246" t="s">
        <v>35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3" t="s">
        <v>173</v>
      </c>
      <c r="AU159" s="253" t="s">
        <v>88</v>
      </c>
      <c r="AV159" s="13" t="s">
        <v>23</v>
      </c>
      <c r="AW159" s="13" t="s">
        <v>175</v>
      </c>
      <c r="AX159" s="13" t="s">
        <v>80</v>
      </c>
      <c r="AY159" s="253" t="s">
        <v>163</v>
      </c>
    </row>
    <row r="160" s="13" customFormat="1">
      <c r="A160" s="13"/>
      <c r="B160" s="243"/>
      <c r="C160" s="244"/>
      <c r="D160" s="245" t="s">
        <v>173</v>
      </c>
      <c r="E160" s="246" t="s">
        <v>35</v>
      </c>
      <c r="F160" s="247" t="s">
        <v>1839</v>
      </c>
      <c r="G160" s="244"/>
      <c r="H160" s="246" t="s">
        <v>35</v>
      </c>
      <c r="I160" s="248"/>
      <c r="J160" s="244"/>
      <c r="K160" s="244"/>
      <c r="L160" s="249"/>
      <c r="M160" s="250"/>
      <c r="N160" s="251"/>
      <c r="O160" s="251"/>
      <c r="P160" s="251"/>
      <c r="Q160" s="251"/>
      <c r="R160" s="251"/>
      <c r="S160" s="251"/>
      <c r="T160" s="252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53" t="s">
        <v>173</v>
      </c>
      <c r="AU160" s="253" t="s">
        <v>88</v>
      </c>
      <c r="AV160" s="13" t="s">
        <v>23</v>
      </c>
      <c r="AW160" s="13" t="s">
        <v>175</v>
      </c>
      <c r="AX160" s="13" t="s">
        <v>80</v>
      </c>
      <c r="AY160" s="253" t="s">
        <v>163</v>
      </c>
    </row>
    <row r="161" s="14" customFormat="1">
      <c r="A161" s="14"/>
      <c r="B161" s="254"/>
      <c r="C161" s="255"/>
      <c r="D161" s="245" t="s">
        <v>173</v>
      </c>
      <c r="E161" s="256" t="s">
        <v>35</v>
      </c>
      <c r="F161" s="257" t="s">
        <v>1840</v>
      </c>
      <c r="G161" s="255"/>
      <c r="H161" s="258">
        <v>3.024</v>
      </c>
      <c r="I161" s="259"/>
      <c r="J161" s="255"/>
      <c r="K161" s="255"/>
      <c r="L161" s="260"/>
      <c r="M161" s="261"/>
      <c r="N161" s="262"/>
      <c r="O161" s="262"/>
      <c r="P161" s="262"/>
      <c r="Q161" s="262"/>
      <c r="R161" s="262"/>
      <c r="S161" s="262"/>
      <c r="T161" s="263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64" t="s">
        <v>173</v>
      </c>
      <c r="AU161" s="264" t="s">
        <v>88</v>
      </c>
      <c r="AV161" s="14" t="s">
        <v>88</v>
      </c>
      <c r="AW161" s="14" t="s">
        <v>175</v>
      </c>
      <c r="AX161" s="14" t="s">
        <v>80</v>
      </c>
      <c r="AY161" s="264" t="s">
        <v>163</v>
      </c>
    </row>
    <row r="162" s="15" customFormat="1">
      <c r="A162" s="15"/>
      <c r="B162" s="265"/>
      <c r="C162" s="266"/>
      <c r="D162" s="245" t="s">
        <v>173</v>
      </c>
      <c r="E162" s="267" t="s">
        <v>35</v>
      </c>
      <c r="F162" s="268" t="s">
        <v>183</v>
      </c>
      <c r="G162" s="266"/>
      <c r="H162" s="269">
        <v>3.024</v>
      </c>
      <c r="I162" s="270"/>
      <c r="J162" s="266"/>
      <c r="K162" s="266"/>
      <c r="L162" s="271"/>
      <c r="M162" s="272"/>
      <c r="N162" s="273"/>
      <c r="O162" s="273"/>
      <c r="P162" s="273"/>
      <c r="Q162" s="273"/>
      <c r="R162" s="273"/>
      <c r="S162" s="273"/>
      <c r="T162" s="274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5" t="s">
        <v>173</v>
      </c>
      <c r="AU162" s="275" t="s">
        <v>88</v>
      </c>
      <c r="AV162" s="15" t="s">
        <v>171</v>
      </c>
      <c r="AW162" s="15" t="s">
        <v>175</v>
      </c>
      <c r="AX162" s="15" t="s">
        <v>23</v>
      </c>
      <c r="AY162" s="275" t="s">
        <v>163</v>
      </c>
    </row>
    <row r="163" s="2" customFormat="1" ht="48" customHeight="1">
      <c r="A163" s="41"/>
      <c r="B163" s="42"/>
      <c r="C163" s="230" t="s">
        <v>261</v>
      </c>
      <c r="D163" s="230" t="s">
        <v>166</v>
      </c>
      <c r="E163" s="231" t="s">
        <v>1841</v>
      </c>
      <c r="F163" s="232" t="s">
        <v>1842</v>
      </c>
      <c r="G163" s="233" t="s">
        <v>169</v>
      </c>
      <c r="H163" s="234">
        <v>6.915</v>
      </c>
      <c r="I163" s="235"/>
      <c r="J163" s="236">
        <f>ROUND(I163*H163,2)</f>
        <v>0</v>
      </c>
      <c r="K163" s="232" t="s">
        <v>35</v>
      </c>
      <c r="L163" s="47"/>
      <c r="M163" s="237" t="s">
        <v>35</v>
      </c>
      <c r="N163" s="238" t="s">
        <v>51</v>
      </c>
      <c r="O163" s="87"/>
      <c r="P163" s="239">
        <f>O163*H163</f>
        <v>0</v>
      </c>
      <c r="Q163" s="239">
        <v>0.00157</v>
      </c>
      <c r="R163" s="239">
        <f>Q163*H163</f>
        <v>0.01085655</v>
      </c>
      <c r="S163" s="239">
        <v>0</v>
      </c>
      <c r="T163" s="240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41" t="s">
        <v>171</v>
      </c>
      <c r="AT163" s="241" t="s">
        <v>166</v>
      </c>
      <c r="AU163" s="241" t="s">
        <v>88</v>
      </c>
      <c r="AY163" s="19" t="s">
        <v>163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9" t="s">
        <v>23</v>
      </c>
      <c r="BK163" s="242">
        <f>ROUND(I163*H163,2)</f>
        <v>0</v>
      </c>
      <c r="BL163" s="19" t="s">
        <v>171</v>
      </c>
      <c r="BM163" s="241" t="s">
        <v>1843</v>
      </c>
    </row>
    <row r="164" s="13" customFormat="1">
      <c r="A164" s="13"/>
      <c r="B164" s="243"/>
      <c r="C164" s="244"/>
      <c r="D164" s="245" t="s">
        <v>173</v>
      </c>
      <c r="E164" s="246" t="s">
        <v>35</v>
      </c>
      <c r="F164" s="247" t="s">
        <v>1784</v>
      </c>
      <c r="G164" s="244"/>
      <c r="H164" s="246" t="s">
        <v>35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3" t="s">
        <v>173</v>
      </c>
      <c r="AU164" s="253" t="s">
        <v>88</v>
      </c>
      <c r="AV164" s="13" t="s">
        <v>23</v>
      </c>
      <c r="AW164" s="13" t="s">
        <v>175</v>
      </c>
      <c r="AX164" s="13" t="s">
        <v>80</v>
      </c>
      <c r="AY164" s="253" t="s">
        <v>163</v>
      </c>
    </row>
    <row r="165" s="13" customFormat="1">
      <c r="A165" s="13"/>
      <c r="B165" s="243"/>
      <c r="C165" s="244"/>
      <c r="D165" s="245" t="s">
        <v>173</v>
      </c>
      <c r="E165" s="246" t="s">
        <v>35</v>
      </c>
      <c r="F165" s="247" t="s">
        <v>1839</v>
      </c>
      <c r="G165" s="244"/>
      <c r="H165" s="246" t="s">
        <v>35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53" t="s">
        <v>173</v>
      </c>
      <c r="AU165" s="253" t="s">
        <v>88</v>
      </c>
      <c r="AV165" s="13" t="s">
        <v>23</v>
      </c>
      <c r="AW165" s="13" t="s">
        <v>175</v>
      </c>
      <c r="AX165" s="13" t="s">
        <v>80</v>
      </c>
      <c r="AY165" s="253" t="s">
        <v>163</v>
      </c>
    </row>
    <row r="166" s="14" customFormat="1">
      <c r="A166" s="14"/>
      <c r="B166" s="254"/>
      <c r="C166" s="255"/>
      <c r="D166" s="245" t="s">
        <v>173</v>
      </c>
      <c r="E166" s="256" t="s">
        <v>35</v>
      </c>
      <c r="F166" s="257" t="s">
        <v>1844</v>
      </c>
      <c r="G166" s="255"/>
      <c r="H166" s="258">
        <v>6.915</v>
      </c>
      <c r="I166" s="259"/>
      <c r="J166" s="255"/>
      <c r="K166" s="255"/>
      <c r="L166" s="260"/>
      <c r="M166" s="261"/>
      <c r="N166" s="262"/>
      <c r="O166" s="262"/>
      <c r="P166" s="262"/>
      <c r="Q166" s="262"/>
      <c r="R166" s="262"/>
      <c r="S166" s="262"/>
      <c r="T166" s="263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64" t="s">
        <v>173</v>
      </c>
      <c r="AU166" s="264" t="s">
        <v>88</v>
      </c>
      <c r="AV166" s="14" t="s">
        <v>88</v>
      </c>
      <c r="AW166" s="14" t="s">
        <v>175</v>
      </c>
      <c r="AX166" s="14" t="s">
        <v>80</v>
      </c>
      <c r="AY166" s="264" t="s">
        <v>163</v>
      </c>
    </row>
    <row r="167" s="15" customFormat="1">
      <c r="A167" s="15"/>
      <c r="B167" s="265"/>
      <c r="C167" s="266"/>
      <c r="D167" s="245" t="s">
        <v>173</v>
      </c>
      <c r="E167" s="267" t="s">
        <v>35</v>
      </c>
      <c r="F167" s="268" t="s">
        <v>183</v>
      </c>
      <c r="G167" s="266"/>
      <c r="H167" s="269">
        <v>6.915</v>
      </c>
      <c r="I167" s="270"/>
      <c r="J167" s="266"/>
      <c r="K167" s="266"/>
      <c r="L167" s="271"/>
      <c r="M167" s="272"/>
      <c r="N167" s="273"/>
      <c r="O167" s="273"/>
      <c r="P167" s="273"/>
      <c r="Q167" s="273"/>
      <c r="R167" s="273"/>
      <c r="S167" s="273"/>
      <c r="T167" s="274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5" t="s">
        <v>173</v>
      </c>
      <c r="AU167" s="275" t="s">
        <v>88</v>
      </c>
      <c r="AV167" s="15" t="s">
        <v>171</v>
      </c>
      <c r="AW167" s="15" t="s">
        <v>175</v>
      </c>
      <c r="AX167" s="15" t="s">
        <v>23</v>
      </c>
      <c r="AY167" s="275" t="s">
        <v>163</v>
      </c>
    </row>
    <row r="168" s="2" customFormat="1" ht="48" customHeight="1">
      <c r="A168" s="41"/>
      <c r="B168" s="42"/>
      <c r="C168" s="230" t="s">
        <v>8</v>
      </c>
      <c r="D168" s="230" t="s">
        <v>166</v>
      </c>
      <c r="E168" s="231" t="s">
        <v>1845</v>
      </c>
      <c r="F168" s="232" t="s">
        <v>1846</v>
      </c>
      <c r="G168" s="233" t="s">
        <v>169</v>
      </c>
      <c r="H168" s="234">
        <v>6.915</v>
      </c>
      <c r="I168" s="235"/>
      <c r="J168" s="236">
        <f>ROUND(I168*H168,2)</f>
        <v>0</v>
      </c>
      <c r="K168" s="232" t="s">
        <v>35</v>
      </c>
      <c r="L168" s="47"/>
      <c r="M168" s="237" t="s">
        <v>35</v>
      </c>
      <c r="N168" s="238" t="s">
        <v>51</v>
      </c>
      <c r="O168" s="87"/>
      <c r="P168" s="239">
        <f>O168*H168</f>
        <v>0</v>
      </c>
      <c r="Q168" s="239">
        <v>0</v>
      </c>
      <c r="R168" s="239">
        <f>Q168*H168</f>
        <v>0</v>
      </c>
      <c r="S168" s="239">
        <v>0</v>
      </c>
      <c r="T168" s="240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41" t="s">
        <v>171</v>
      </c>
      <c r="AT168" s="241" t="s">
        <v>166</v>
      </c>
      <c r="AU168" s="241" t="s">
        <v>88</v>
      </c>
      <c r="AY168" s="19" t="s">
        <v>163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9" t="s">
        <v>23</v>
      </c>
      <c r="BK168" s="242">
        <f>ROUND(I168*H168,2)</f>
        <v>0</v>
      </c>
      <c r="BL168" s="19" t="s">
        <v>171</v>
      </c>
      <c r="BM168" s="241" t="s">
        <v>1847</v>
      </c>
    </row>
    <row r="169" s="13" customFormat="1">
      <c r="A169" s="13"/>
      <c r="B169" s="243"/>
      <c r="C169" s="244"/>
      <c r="D169" s="245" t="s">
        <v>173</v>
      </c>
      <c r="E169" s="246" t="s">
        <v>35</v>
      </c>
      <c r="F169" s="247" t="s">
        <v>1848</v>
      </c>
      <c r="G169" s="244"/>
      <c r="H169" s="246" t="s">
        <v>35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3" t="s">
        <v>173</v>
      </c>
      <c r="AU169" s="253" t="s">
        <v>88</v>
      </c>
      <c r="AV169" s="13" t="s">
        <v>23</v>
      </c>
      <c r="AW169" s="13" t="s">
        <v>175</v>
      </c>
      <c r="AX169" s="13" t="s">
        <v>80</v>
      </c>
      <c r="AY169" s="253" t="s">
        <v>163</v>
      </c>
    </row>
    <row r="170" s="14" customFormat="1">
      <c r="A170" s="14"/>
      <c r="B170" s="254"/>
      <c r="C170" s="255"/>
      <c r="D170" s="245" t="s">
        <v>173</v>
      </c>
      <c r="E170" s="256" t="s">
        <v>35</v>
      </c>
      <c r="F170" s="257" t="s">
        <v>1849</v>
      </c>
      <c r="G170" s="255"/>
      <c r="H170" s="258">
        <v>6.915</v>
      </c>
      <c r="I170" s="259"/>
      <c r="J170" s="255"/>
      <c r="K170" s="255"/>
      <c r="L170" s="260"/>
      <c r="M170" s="261"/>
      <c r="N170" s="262"/>
      <c r="O170" s="262"/>
      <c r="P170" s="262"/>
      <c r="Q170" s="262"/>
      <c r="R170" s="262"/>
      <c r="S170" s="262"/>
      <c r="T170" s="263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4" t="s">
        <v>173</v>
      </c>
      <c r="AU170" s="264" t="s">
        <v>88</v>
      </c>
      <c r="AV170" s="14" t="s">
        <v>88</v>
      </c>
      <c r="AW170" s="14" t="s">
        <v>175</v>
      </c>
      <c r="AX170" s="14" t="s">
        <v>23</v>
      </c>
      <c r="AY170" s="264" t="s">
        <v>163</v>
      </c>
    </row>
    <row r="171" s="2" customFormat="1" ht="48" customHeight="1">
      <c r="A171" s="41"/>
      <c r="B171" s="42"/>
      <c r="C171" s="230" t="s">
        <v>275</v>
      </c>
      <c r="D171" s="230" t="s">
        <v>166</v>
      </c>
      <c r="E171" s="231" t="s">
        <v>1850</v>
      </c>
      <c r="F171" s="232" t="s">
        <v>1851</v>
      </c>
      <c r="G171" s="233" t="s">
        <v>186</v>
      </c>
      <c r="H171" s="234">
        <v>0.032000000000000001</v>
      </c>
      <c r="I171" s="235"/>
      <c r="J171" s="236">
        <f>ROUND(I171*H171,2)</f>
        <v>0</v>
      </c>
      <c r="K171" s="232" t="s">
        <v>170</v>
      </c>
      <c r="L171" s="47"/>
      <c r="M171" s="237" t="s">
        <v>35</v>
      </c>
      <c r="N171" s="238" t="s">
        <v>51</v>
      </c>
      <c r="O171" s="87"/>
      <c r="P171" s="239">
        <f>O171*H171</f>
        <v>0</v>
      </c>
      <c r="Q171" s="239">
        <v>1.06277</v>
      </c>
      <c r="R171" s="239">
        <f>Q171*H171</f>
        <v>0.03400864</v>
      </c>
      <c r="S171" s="239">
        <v>0</v>
      </c>
      <c r="T171" s="240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41" t="s">
        <v>171</v>
      </c>
      <c r="AT171" s="241" t="s">
        <v>166</v>
      </c>
      <c r="AU171" s="241" t="s">
        <v>88</v>
      </c>
      <c r="AY171" s="19" t="s">
        <v>163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9" t="s">
        <v>23</v>
      </c>
      <c r="BK171" s="242">
        <f>ROUND(I171*H171,2)</f>
        <v>0</v>
      </c>
      <c r="BL171" s="19" t="s">
        <v>171</v>
      </c>
      <c r="BM171" s="241" t="s">
        <v>1852</v>
      </c>
    </row>
    <row r="172" s="13" customFormat="1">
      <c r="A172" s="13"/>
      <c r="B172" s="243"/>
      <c r="C172" s="244"/>
      <c r="D172" s="245" t="s">
        <v>173</v>
      </c>
      <c r="E172" s="246" t="s">
        <v>35</v>
      </c>
      <c r="F172" s="247" t="s">
        <v>1784</v>
      </c>
      <c r="G172" s="244"/>
      <c r="H172" s="246" t="s">
        <v>35</v>
      </c>
      <c r="I172" s="248"/>
      <c r="J172" s="244"/>
      <c r="K172" s="244"/>
      <c r="L172" s="249"/>
      <c r="M172" s="250"/>
      <c r="N172" s="251"/>
      <c r="O172" s="251"/>
      <c r="P172" s="251"/>
      <c r="Q172" s="251"/>
      <c r="R172" s="251"/>
      <c r="S172" s="251"/>
      <c r="T172" s="252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3" t="s">
        <v>173</v>
      </c>
      <c r="AU172" s="253" t="s">
        <v>88</v>
      </c>
      <c r="AV172" s="13" t="s">
        <v>23</v>
      </c>
      <c r="AW172" s="13" t="s">
        <v>175</v>
      </c>
      <c r="AX172" s="13" t="s">
        <v>80</v>
      </c>
      <c r="AY172" s="253" t="s">
        <v>163</v>
      </c>
    </row>
    <row r="173" s="13" customFormat="1">
      <c r="A173" s="13"/>
      <c r="B173" s="243"/>
      <c r="C173" s="244"/>
      <c r="D173" s="245" t="s">
        <v>173</v>
      </c>
      <c r="E173" s="246" t="s">
        <v>35</v>
      </c>
      <c r="F173" s="247" t="s">
        <v>1839</v>
      </c>
      <c r="G173" s="244"/>
      <c r="H173" s="246" t="s">
        <v>35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53" t="s">
        <v>173</v>
      </c>
      <c r="AU173" s="253" t="s">
        <v>88</v>
      </c>
      <c r="AV173" s="13" t="s">
        <v>23</v>
      </c>
      <c r="AW173" s="13" t="s">
        <v>175</v>
      </c>
      <c r="AX173" s="13" t="s">
        <v>80</v>
      </c>
      <c r="AY173" s="253" t="s">
        <v>163</v>
      </c>
    </row>
    <row r="174" s="14" customFormat="1">
      <c r="A174" s="14"/>
      <c r="B174" s="254"/>
      <c r="C174" s="255"/>
      <c r="D174" s="245" t="s">
        <v>173</v>
      </c>
      <c r="E174" s="256" t="s">
        <v>35</v>
      </c>
      <c r="F174" s="257" t="s">
        <v>1853</v>
      </c>
      <c r="G174" s="255"/>
      <c r="H174" s="258">
        <v>0.0315</v>
      </c>
      <c r="I174" s="259"/>
      <c r="J174" s="255"/>
      <c r="K174" s="255"/>
      <c r="L174" s="260"/>
      <c r="M174" s="261"/>
      <c r="N174" s="262"/>
      <c r="O174" s="262"/>
      <c r="P174" s="262"/>
      <c r="Q174" s="262"/>
      <c r="R174" s="262"/>
      <c r="S174" s="262"/>
      <c r="T174" s="263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4" t="s">
        <v>173</v>
      </c>
      <c r="AU174" s="264" t="s">
        <v>88</v>
      </c>
      <c r="AV174" s="14" t="s">
        <v>88</v>
      </c>
      <c r="AW174" s="14" t="s">
        <v>175</v>
      </c>
      <c r="AX174" s="14" t="s">
        <v>80</v>
      </c>
      <c r="AY174" s="264" t="s">
        <v>163</v>
      </c>
    </row>
    <row r="175" s="15" customFormat="1">
      <c r="A175" s="15"/>
      <c r="B175" s="265"/>
      <c r="C175" s="266"/>
      <c r="D175" s="245" t="s">
        <v>173</v>
      </c>
      <c r="E175" s="267" t="s">
        <v>35</v>
      </c>
      <c r="F175" s="268" t="s">
        <v>183</v>
      </c>
      <c r="G175" s="266"/>
      <c r="H175" s="269">
        <v>0.0315</v>
      </c>
      <c r="I175" s="270"/>
      <c r="J175" s="266"/>
      <c r="K175" s="266"/>
      <c r="L175" s="271"/>
      <c r="M175" s="272"/>
      <c r="N175" s="273"/>
      <c r="O175" s="273"/>
      <c r="P175" s="273"/>
      <c r="Q175" s="273"/>
      <c r="R175" s="273"/>
      <c r="S175" s="273"/>
      <c r="T175" s="274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75" t="s">
        <v>173</v>
      </c>
      <c r="AU175" s="275" t="s">
        <v>88</v>
      </c>
      <c r="AV175" s="15" t="s">
        <v>171</v>
      </c>
      <c r="AW175" s="15" t="s">
        <v>175</v>
      </c>
      <c r="AX175" s="15" t="s">
        <v>23</v>
      </c>
      <c r="AY175" s="275" t="s">
        <v>163</v>
      </c>
    </row>
    <row r="176" s="12" customFormat="1" ht="22.8" customHeight="1">
      <c r="A176" s="12"/>
      <c r="B176" s="214"/>
      <c r="C176" s="215"/>
      <c r="D176" s="216" t="s">
        <v>79</v>
      </c>
      <c r="E176" s="228" t="s">
        <v>94</v>
      </c>
      <c r="F176" s="228" t="s">
        <v>1854</v>
      </c>
      <c r="G176" s="215"/>
      <c r="H176" s="215"/>
      <c r="I176" s="218"/>
      <c r="J176" s="229">
        <f>BK176</f>
        <v>0</v>
      </c>
      <c r="K176" s="215"/>
      <c r="L176" s="220"/>
      <c r="M176" s="221"/>
      <c r="N176" s="222"/>
      <c r="O176" s="222"/>
      <c r="P176" s="223">
        <f>SUM(P177:P183)</f>
        <v>0</v>
      </c>
      <c r="Q176" s="222"/>
      <c r="R176" s="223">
        <f>SUM(R177:R183)</f>
        <v>2.2892625</v>
      </c>
      <c r="S176" s="222"/>
      <c r="T176" s="224">
        <f>SUM(T177:T183)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5" t="s">
        <v>23</v>
      </c>
      <c r="AT176" s="226" t="s">
        <v>79</v>
      </c>
      <c r="AU176" s="226" t="s">
        <v>23</v>
      </c>
      <c r="AY176" s="225" t="s">
        <v>163</v>
      </c>
      <c r="BK176" s="227">
        <f>SUM(BK177:BK183)</f>
        <v>0</v>
      </c>
    </row>
    <row r="177" s="2" customFormat="1" ht="48" customHeight="1">
      <c r="A177" s="41"/>
      <c r="B177" s="42"/>
      <c r="C177" s="230" t="s">
        <v>282</v>
      </c>
      <c r="D177" s="230" t="s">
        <v>166</v>
      </c>
      <c r="E177" s="231" t="s">
        <v>1855</v>
      </c>
      <c r="F177" s="232" t="s">
        <v>1856</v>
      </c>
      <c r="G177" s="233" t="s">
        <v>169</v>
      </c>
      <c r="H177" s="234">
        <v>7.125</v>
      </c>
      <c r="I177" s="235"/>
      <c r="J177" s="236">
        <f>ROUND(I177*H177,2)</f>
        <v>0</v>
      </c>
      <c r="K177" s="232" t="s">
        <v>170</v>
      </c>
      <c r="L177" s="47"/>
      <c r="M177" s="237" t="s">
        <v>35</v>
      </c>
      <c r="N177" s="238" t="s">
        <v>51</v>
      </c>
      <c r="O177" s="87"/>
      <c r="P177" s="239">
        <f>O177*H177</f>
        <v>0</v>
      </c>
      <c r="Q177" s="239">
        <v>0.26279999999999998</v>
      </c>
      <c r="R177" s="239">
        <f>Q177*H177</f>
        <v>1.87245</v>
      </c>
      <c r="S177" s="239">
        <v>0</v>
      </c>
      <c r="T177" s="240">
        <f>S177*H177</f>
        <v>0</v>
      </c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R177" s="241" t="s">
        <v>171</v>
      </c>
      <c r="AT177" s="241" t="s">
        <v>166</v>
      </c>
      <c r="AU177" s="241" t="s">
        <v>88</v>
      </c>
      <c r="AY177" s="19" t="s">
        <v>163</v>
      </c>
      <c r="BE177" s="242">
        <f>IF(N177="základní",J177,0)</f>
        <v>0</v>
      </c>
      <c r="BF177" s="242">
        <f>IF(N177="snížená",J177,0)</f>
        <v>0</v>
      </c>
      <c r="BG177" s="242">
        <f>IF(N177="zákl. přenesená",J177,0)</f>
        <v>0</v>
      </c>
      <c r="BH177" s="242">
        <f>IF(N177="sníž. přenesená",J177,0)</f>
        <v>0</v>
      </c>
      <c r="BI177" s="242">
        <f>IF(N177="nulová",J177,0)</f>
        <v>0</v>
      </c>
      <c r="BJ177" s="19" t="s">
        <v>23</v>
      </c>
      <c r="BK177" s="242">
        <f>ROUND(I177*H177,2)</f>
        <v>0</v>
      </c>
      <c r="BL177" s="19" t="s">
        <v>171</v>
      </c>
      <c r="BM177" s="241" t="s">
        <v>1857</v>
      </c>
    </row>
    <row r="178" s="13" customFormat="1">
      <c r="A178" s="13"/>
      <c r="B178" s="243"/>
      <c r="C178" s="244"/>
      <c r="D178" s="245" t="s">
        <v>173</v>
      </c>
      <c r="E178" s="246" t="s">
        <v>35</v>
      </c>
      <c r="F178" s="247" t="s">
        <v>1858</v>
      </c>
      <c r="G178" s="244"/>
      <c r="H178" s="246" t="s">
        <v>35</v>
      </c>
      <c r="I178" s="248"/>
      <c r="J178" s="244"/>
      <c r="K178" s="244"/>
      <c r="L178" s="249"/>
      <c r="M178" s="250"/>
      <c r="N178" s="251"/>
      <c r="O178" s="251"/>
      <c r="P178" s="251"/>
      <c r="Q178" s="251"/>
      <c r="R178" s="251"/>
      <c r="S178" s="251"/>
      <c r="T178" s="252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53" t="s">
        <v>173</v>
      </c>
      <c r="AU178" s="253" t="s">
        <v>88</v>
      </c>
      <c r="AV178" s="13" t="s">
        <v>23</v>
      </c>
      <c r="AW178" s="13" t="s">
        <v>175</v>
      </c>
      <c r="AX178" s="13" t="s">
        <v>80</v>
      </c>
      <c r="AY178" s="253" t="s">
        <v>163</v>
      </c>
    </row>
    <row r="179" s="14" customFormat="1">
      <c r="A179" s="14"/>
      <c r="B179" s="254"/>
      <c r="C179" s="255"/>
      <c r="D179" s="245" t="s">
        <v>173</v>
      </c>
      <c r="E179" s="256" t="s">
        <v>35</v>
      </c>
      <c r="F179" s="257" t="s">
        <v>1859</v>
      </c>
      <c r="G179" s="255"/>
      <c r="H179" s="258">
        <v>7.125</v>
      </c>
      <c r="I179" s="259"/>
      <c r="J179" s="255"/>
      <c r="K179" s="255"/>
      <c r="L179" s="260"/>
      <c r="M179" s="261"/>
      <c r="N179" s="262"/>
      <c r="O179" s="262"/>
      <c r="P179" s="262"/>
      <c r="Q179" s="262"/>
      <c r="R179" s="262"/>
      <c r="S179" s="262"/>
      <c r="T179" s="263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4" t="s">
        <v>173</v>
      </c>
      <c r="AU179" s="264" t="s">
        <v>88</v>
      </c>
      <c r="AV179" s="14" t="s">
        <v>88</v>
      </c>
      <c r="AW179" s="14" t="s">
        <v>175</v>
      </c>
      <c r="AX179" s="14" t="s">
        <v>80</v>
      </c>
      <c r="AY179" s="264" t="s">
        <v>163</v>
      </c>
    </row>
    <row r="180" s="15" customFormat="1">
      <c r="A180" s="15"/>
      <c r="B180" s="265"/>
      <c r="C180" s="266"/>
      <c r="D180" s="245" t="s">
        <v>173</v>
      </c>
      <c r="E180" s="267" t="s">
        <v>35</v>
      </c>
      <c r="F180" s="268" t="s">
        <v>183</v>
      </c>
      <c r="G180" s="266"/>
      <c r="H180" s="269">
        <v>7.125</v>
      </c>
      <c r="I180" s="270"/>
      <c r="J180" s="266"/>
      <c r="K180" s="266"/>
      <c r="L180" s="271"/>
      <c r="M180" s="272"/>
      <c r="N180" s="273"/>
      <c r="O180" s="273"/>
      <c r="P180" s="273"/>
      <c r="Q180" s="273"/>
      <c r="R180" s="273"/>
      <c r="S180" s="273"/>
      <c r="T180" s="274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5" t="s">
        <v>173</v>
      </c>
      <c r="AU180" s="275" t="s">
        <v>88</v>
      </c>
      <c r="AV180" s="15" t="s">
        <v>171</v>
      </c>
      <c r="AW180" s="15" t="s">
        <v>175</v>
      </c>
      <c r="AX180" s="15" t="s">
        <v>23</v>
      </c>
      <c r="AY180" s="275" t="s">
        <v>163</v>
      </c>
    </row>
    <row r="181" s="2" customFormat="1" ht="60" customHeight="1">
      <c r="A181" s="41"/>
      <c r="B181" s="42"/>
      <c r="C181" s="230" t="s">
        <v>287</v>
      </c>
      <c r="D181" s="230" t="s">
        <v>166</v>
      </c>
      <c r="E181" s="231" t="s">
        <v>1860</v>
      </c>
      <c r="F181" s="232" t="s">
        <v>1861</v>
      </c>
      <c r="G181" s="233" t="s">
        <v>169</v>
      </c>
      <c r="H181" s="234">
        <v>7.125</v>
      </c>
      <c r="I181" s="235"/>
      <c r="J181" s="236">
        <f>ROUND(I181*H181,2)</f>
        <v>0</v>
      </c>
      <c r="K181" s="232" t="s">
        <v>170</v>
      </c>
      <c r="L181" s="47"/>
      <c r="M181" s="237" t="s">
        <v>35</v>
      </c>
      <c r="N181" s="238" t="s">
        <v>51</v>
      </c>
      <c r="O181" s="87"/>
      <c r="P181" s="239">
        <f>O181*H181</f>
        <v>0</v>
      </c>
      <c r="Q181" s="239">
        <v>0.058500000000000003</v>
      </c>
      <c r="R181" s="239">
        <f>Q181*H181</f>
        <v>0.41681250000000003</v>
      </c>
      <c r="S181" s="239">
        <v>0</v>
      </c>
      <c r="T181" s="240">
        <f>S181*H181</f>
        <v>0</v>
      </c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R181" s="241" t="s">
        <v>171</v>
      </c>
      <c r="AT181" s="241" t="s">
        <v>166</v>
      </c>
      <c r="AU181" s="241" t="s">
        <v>88</v>
      </c>
      <c r="AY181" s="19" t="s">
        <v>163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9" t="s">
        <v>23</v>
      </c>
      <c r="BK181" s="242">
        <f>ROUND(I181*H181,2)</f>
        <v>0</v>
      </c>
      <c r="BL181" s="19" t="s">
        <v>171</v>
      </c>
      <c r="BM181" s="241" t="s">
        <v>1862</v>
      </c>
    </row>
    <row r="182" s="13" customFormat="1">
      <c r="A182" s="13"/>
      <c r="B182" s="243"/>
      <c r="C182" s="244"/>
      <c r="D182" s="245" t="s">
        <v>173</v>
      </c>
      <c r="E182" s="246" t="s">
        <v>35</v>
      </c>
      <c r="F182" s="247" t="s">
        <v>651</v>
      </c>
      <c r="G182" s="244"/>
      <c r="H182" s="246" t="s">
        <v>35</v>
      </c>
      <c r="I182" s="248"/>
      <c r="J182" s="244"/>
      <c r="K182" s="244"/>
      <c r="L182" s="249"/>
      <c r="M182" s="250"/>
      <c r="N182" s="251"/>
      <c r="O182" s="251"/>
      <c r="P182" s="251"/>
      <c r="Q182" s="251"/>
      <c r="R182" s="251"/>
      <c r="S182" s="251"/>
      <c r="T182" s="25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3" t="s">
        <v>173</v>
      </c>
      <c r="AU182" s="253" t="s">
        <v>88</v>
      </c>
      <c r="AV182" s="13" t="s">
        <v>23</v>
      </c>
      <c r="AW182" s="13" t="s">
        <v>175</v>
      </c>
      <c r="AX182" s="13" t="s">
        <v>80</v>
      </c>
      <c r="AY182" s="253" t="s">
        <v>163</v>
      </c>
    </row>
    <row r="183" s="14" customFormat="1">
      <c r="A183" s="14"/>
      <c r="B183" s="254"/>
      <c r="C183" s="255"/>
      <c r="D183" s="245" t="s">
        <v>173</v>
      </c>
      <c r="E183" s="256" t="s">
        <v>35</v>
      </c>
      <c r="F183" s="257" t="s">
        <v>1863</v>
      </c>
      <c r="G183" s="255"/>
      <c r="H183" s="258">
        <v>7.125</v>
      </c>
      <c r="I183" s="259"/>
      <c r="J183" s="255"/>
      <c r="K183" s="255"/>
      <c r="L183" s="260"/>
      <c r="M183" s="261"/>
      <c r="N183" s="262"/>
      <c r="O183" s="262"/>
      <c r="P183" s="262"/>
      <c r="Q183" s="262"/>
      <c r="R183" s="262"/>
      <c r="S183" s="262"/>
      <c r="T183" s="263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4" t="s">
        <v>173</v>
      </c>
      <c r="AU183" s="264" t="s">
        <v>88</v>
      </c>
      <c r="AV183" s="14" t="s">
        <v>88</v>
      </c>
      <c r="AW183" s="14" t="s">
        <v>175</v>
      </c>
      <c r="AX183" s="14" t="s">
        <v>23</v>
      </c>
      <c r="AY183" s="264" t="s">
        <v>163</v>
      </c>
    </row>
    <row r="184" s="12" customFormat="1" ht="22.8" customHeight="1">
      <c r="A184" s="12"/>
      <c r="B184" s="214"/>
      <c r="C184" s="215"/>
      <c r="D184" s="216" t="s">
        <v>79</v>
      </c>
      <c r="E184" s="228" t="s">
        <v>207</v>
      </c>
      <c r="F184" s="228" t="s">
        <v>1864</v>
      </c>
      <c r="G184" s="215"/>
      <c r="H184" s="215"/>
      <c r="I184" s="218"/>
      <c r="J184" s="229">
        <f>BK184</f>
        <v>0</v>
      </c>
      <c r="K184" s="215"/>
      <c r="L184" s="220"/>
      <c r="M184" s="221"/>
      <c r="N184" s="222"/>
      <c r="O184" s="222"/>
      <c r="P184" s="223">
        <f>SUM(P185:P195)</f>
        <v>0</v>
      </c>
      <c r="Q184" s="222"/>
      <c r="R184" s="223">
        <f>SUM(R185:R195)</f>
        <v>0.68681249999999994</v>
      </c>
      <c r="S184" s="222"/>
      <c r="T184" s="224">
        <f>SUM(T185:T195)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5" t="s">
        <v>23</v>
      </c>
      <c r="AT184" s="226" t="s">
        <v>79</v>
      </c>
      <c r="AU184" s="226" t="s">
        <v>23</v>
      </c>
      <c r="AY184" s="225" t="s">
        <v>163</v>
      </c>
      <c r="BK184" s="227">
        <f>SUM(BK185:BK195)</f>
        <v>0</v>
      </c>
    </row>
    <row r="185" s="2" customFormat="1" ht="24" customHeight="1">
      <c r="A185" s="41"/>
      <c r="B185" s="42"/>
      <c r="C185" s="230" t="s">
        <v>294</v>
      </c>
      <c r="D185" s="230" t="s">
        <v>166</v>
      </c>
      <c r="E185" s="231" t="s">
        <v>1865</v>
      </c>
      <c r="F185" s="232" t="s">
        <v>1866</v>
      </c>
      <c r="G185" s="233" t="s">
        <v>169</v>
      </c>
      <c r="H185" s="234">
        <v>3.4399999999999999</v>
      </c>
      <c r="I185" s="235"/>
      <c r="J185" s="236">
        <f>ROUND(I185*H185,2)</f>
        <v>0</v>
      </c>
      <c r="K185" s="232" t="s">
        <v>170</v>
      </c>
      <c r="L185" s="47"/>
      <c r="M185" s="237" t="s">
        <v>35</v>
      </c>
      <c r="N185" s="238" t="s">
        <v>51</v>
      </c>
      <c r="O185" s="87"/>
      <c r="P185" s="239">
        <f>O185*H185</f>
        <v>0</v>
      </c>
      <c r="Q185" s="239">
        <v>0.105</v>
      </c>
      <c r="R185" s="239">
        <f>Q185*H185</f>
        <v>0.36119999999999997</v>
      </c>
      <c r="S185" s="239">
        <v>0</v>
      </c>
      <c r="T185" s="240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41" t="s">
        <v>171</v>
      </c>
      <c r="AT185" s="241" t="s">
        <v>166</v>
      </c>
      <c r="AU185" s="241" t="s">
        <v>88</v>
      </c>
      <c r="AY185" s="19" t="s">
        <v>163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9" t="s">
        <v>23</v>
      </c>
      <c r="BK185" s="242">
        <f>ROUND(I185*H185,2)</f>
        <v>0</v>
      </c>
      <c r="BL185" s="19" t="s">
        <v>171</v>
      </c>
      <c r="BM185" s="241" t="s">
        <v>1867</v>
      </c>
    </row>
    <row r="186" s="13" customFormat="1">
      <c r="A186" s="13"/>
      <c r="B186" s="243"/>
      <c r="C186" s="244"/>
      <c r="D186" s="245" t="s">
        <v>173</v>
      </c>
      <c r="E186" s="246" t="s">
        <v>35</v>
      </c>
      <c r="F186" s="247" t="s">
        <v>1784</v>
      </c>
      <c r="G186" s="244"/>
      <c r="H186" s="246" t="s">
        <v>35</v>
      </c>
      <c r="I186" s="248"/>
      <c r="J186" s="244"/>
      <c r="K186" s="244"/>
      <c r="L186" s="249"/>
      <c r="M186" s="250"/>
      <c r="N186" s="251"/>
      <c r="O186" s="251"/>
      <c r="P186" s="251"/>
      <c r="Q186" s="251"/>
      <c r="R186" s="251"/>
      <c r="S186" s="251"/>
      <c r="T186" s="25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53" t="s">
        <v>173</v>
      </c>
      <c r="AU186" s="253" t="s">
        <v>88</v>
      </c>
      <c r="AV186" s="13" t="s">
        <v>23</v>
      </c>
      <c r="AW186" s="13" t="s">
        <v>175</v>
      </c>
      <c r="AX186" s="13" t="s">
        <v>80</v>
      </c>
      <c r="AY186" s="253" t="s">
        <v>163</v>
      </c>
    </row>
    <row r="187" s="13" customFormat="1">
      <c r="A187" s="13"/>
      <c r="B187" s="243"/>
      <c r="C187" s="244"/>
      <c r="D187" s="245" t="s">
        <v>173</v>
      </c>
      <c r="E187" s="246" t="s">
        <v>35</v>
      </c>
      <c r="F187" s="247" t="s">
        <v>1868</v>
      </c>
      <c r="G187" s="244"/>
      <c r="H187" s="246" t="s">
        <v>35</v>
      </c>
      <c r="I187" s="248"/>
      <c r="J187" s="244"/>
      <c r="K187" s="244"/>
      <c r="L187" s="249"/>
      <c r="M187" s="250"/>
      <c r="N187" s="251"/>
      <c r="O187" s="251"/>
      <c r="P187" s="251"/>
      <c r="Q187" s="251"/>
      <c r="R187" s="251"/>
      <c r="S187" s="251"/>
      <c r="T187" s="252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3" t="s">
        <v>173</v>
      </c>
      <c r="AU187" s="253" t="s">
        <v>88</v>
      </c>
      <c r="AV187" s="13" t="s">
        <v>23</v>
      </c>
      <c r="AW187" s="13" t="s">
        <v>175</v>
      </c>
      <c r="AX187" s="13" t="s">
        <v>80</v>
      </c>
      <c r="AY187" s="253" t="s">
        <v>163</v>
      </c>
    </row>
    <row r="188" s="14" customFormat="1">
      <c r="A188" s="14"/>
      <c r="B188" s="254"/>
      <c r="C188" s="255"/>
      <c r="D188" s="245" t="s">
        <v>173</v>
      </c>
      <c r="E188" s="256" t="s">
        <v>35</v>
      </c>
      <c r="F188" s="257" t="s">
        <v>1869</v>
      </c>
      <c r="G188" s="255"/>
      <c r="H188" s="258">
        <v>3.4399999999999999</v>
      </c>
      <c r="I188" s="259"/>
      <c r="J188" s="255"/>
      <c r="K188" s="255"/>
      <c r="L188" s="260"/>
      <c r="M188" s="261"/>
      <c r="N188" s="262"/>
      <c r="O188" s="262"/>
      <c r="P188" s="262"/>
      <c r="Q188" s="262"/>
      <c r="R188" s="262"/>
      <c r="S188" s="262"/>
      <c r="T188" s="263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4" t="s">
        <v>173</v>
      </c>
      <c r="AU188" s="264" t="s">
        <v>88</v>
      </c>
      <c r="AV188" s="14" t="s">
        <v>88</v>
      </c>
      <c r="AW188" s="14" t="s">
        <v>175</v>
      </c>
      <c r="AX188" s="14" t="s">
        <v>80</v>
      </c>
      <c r="AY188" s="264" t="s">
        <v>163</v>
      </c>
    </row>
    <row r="189" s="15" customFormat="1">
      <c r="A189" s="15"/>
      <c r="B189" s="265"/>
      <c r="C189" s="266"/>
      <c r="D189" s="245" t="s">
        <v>173</v>
      </c>
      <c r="E189" s="267" t="s">
        <v>35</v>
      </c>
      <c r="F189" s="268" t="s">
        <v>183</v>
      </c>
      <c r="G189" s="266"/>
      <c r="H189" s="269">
        <v>3.4399999999999999</v>
      </c>
      <c r="I189" s="270"/>
      <c r="J189" s="266"/>
      <c r="K189" s="266"/>
      <c r="L189" s="271"/>
      <c r="M189" s="272"/>
      <c r="N189" s="273"/>
      <c r="O189" s="273"/>
      <c r="P189" s="273"/>
      <c r="Q189" s="273"/>
      <c r="R189" s="273"/>
      <c r="S189" s="273"/>
      <c r="T189" s="274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75" t="s">
        <v>173</v>
      </c>
      <c r="AU189" s="275" t="s">
        <v>88</v>
      </c>
      <c r="AV189" s="15" t="s">
        <v>171</v>
      </c>
      <c r="AW189" s="15" t="s">
        <v>175</v>
      </c>
      <c r="AX189" s="15" t="s">
        <v>23</v>
      </c>
      <c r="AY189" s="275" t="s">
        <v>163</v>
      </c>
    </row>
    <row r="190" s="2" customFormat="1" ht="60" customHeight="1">
      <c r="A190" s="41"/>
      <c r="B190" s="42"/>
      <c r="C190" s="230" t="s">
        <v>300</v>
      </c>
      <c r="D190" s="230" t="s">
        <v>166</v>
      </c>
      <c r="E190" s="231" t="s">
        <v>1870</v>
      </c>
      <c r="F190" s="232" t="s">
        <v>1871</v>
      </c>
      <c r="G190" s="233" t="s">
        <v>169</v>
      </c>
      <c r="H190" s="234">
        <v>7.125</v>
      </c>
      <c r="I190" s="235"/>
      <c r="J190" s="236">
        <f>ROUND(I190*H190,2)</f>
        <v>0</v>
      </c>
      <c r="K190" s="232" t="s">
        <v>170</v>
      </c>
      <c r="L190" s="47"/>
      <c r="M190" s="237" t="s">
        <v>35</v>
      </c>
      <c r="N190" s="238" t="s">
        <v>51</v>
      </c>
      <c r="O190" s="87"/>
      <c r="P190" s="239">
        <f>O190*H190</f>
        <v>0</v>
      </c>
      <c r="Q190" s="239">
        <v>0.0247</v>
      </c>
      <c r="R190" s="239">
        <f>Q190*H190</f>
        <v>0.17598749999999999</v>
      </c>
      <c r="S190" s="239">
        <v>0</v>
      </c>
      <c r="T190" s="240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41" t="s">
        <v>171</v>
      </c>
      <c r="AT190" s="241" t="s">
        <v>166</v>
      </c>
      <c r="AU190" s="241" t="s">
        <v>88</v>
      </c>
      <c r="AY190" s="19" t="s">
        <v>163</v>
      </c>
      <c r="BE190" s="242">
        <f>IF(N190="základní",J190,0)</f>
        <v>0</v>
      </c>
      <c r="BF190" s="242">
        <f>IF(N190="snížená",J190,0)</f>
        <v>0</v>
      </c>
      <c r="BG190" s="242">
        <f>IF(N190="zákl. přenesená",J190,0)</f>
        <v>0</v>
      </c>
      <c r="BH190" s="242">
        <f>IF(N190="sníž. přenesená",J190,0)</f>
        <v>0</v>
      </c>
      <c r="BI190" s="242">
        <f>IF(N190="nulová",J190,0)</f>
        <v>0</v>
      </c>
      <c r="BJ190" s="19" t="s">
        <v>23</v>
      </c>
      <c r="BK190" s="242">
        <f>ROUND(I190*H190,2)</f>
        <v>0</v>
      </c>
      <c r="BL190" s="19" t="s">
        <v>171</v>
      </c>
      <c r="BM190" s="241" t="s">
        <v>1872</v>
      </c>
    </row>
    <row r="191" s="13" customFormat="1">
      <c r="A191" s="13"/>
      <c r="B191" s="243"/>
      <c r="C191" s="244"/>
      <c r="D191" s="245" t="s">
        <v>173</v>
      </c>
      <c r="E191" s="246" t="s">
        <v>35</v>
      </c>
      <c r="F191" s="247" t="s">
        <v>651</v>
      </c>
      <c r="G191" s="244"/>
      <c r="H191" s="246" t="s">
        <v>35</v>
      </c>
      <c r="I191" s="248"/>
      <c r="J191" s="244"/>
      <c r="K191" s="244"/>
      <c r="L191" s="249"/>
      <c r="M191" s="250"/>
      <c r="N191" s="251"/>
      <c r="O191" s="251"/>
      <c r="P191" s="251"/>
      <c r="Q191" s="251"/>
      <c r="R191" s="251"/>
      <c r="S191" s="251"/>
      <c r="T191" s="252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3" t="s">
        <v>173</v>
      </c>
      <c r="AU191" s="253" t="s">
        <v>88</v>
      </c>
      <c r="AV191" s="13" t="s">
        <v>23</v>
      </c>
      <c r="AW191" s="13" t="s">
        <v>175</v>
      </c>
      <c r="AX191" s="13" t="s">
        <v>80</v>
      </c>
      <c r="AY191" s="253" t="s">
        <v>163</v>
      </c>
    </row>
    <row r="192" s="14" customFormat="1">
      <c r="A192" s="14"/>
      <c r="B192" s="254"/>
      <c r="C192" s="255"/>
      <c r="D192" s="245" t="s">
        <v>173</v>
      </c>
      <c r="E192" s="256" t="s">
        <v>35</v>
      </c>
      <c r="F192" s="257" t="s">
        <v>1863</v>
      </c>
      <c r="G192" s="255"/>
      <c r="H192" s="258">
        <v>7.125</v>
      </c>
      <c r="I192" s="259"/>
      <c r="J192" s="255"/>
      <c r="K192" s="255"/>
      <c r="L192" s="260"/>
      <c r="M192" s="261"/>
      <c r="N192" s="262"/>
      <c r="O192" s="262"/>
      <c r="P192" s="262"/>
      <c r="Q192" s="262"/>
      <c r="R192" s="262"/>
      <c r="S192" s="262"/>
      <c r="T192" s="263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4" t="s">
        <v>173</v>
      </c>
      <c r="AU192" s="264" t="s">
        <v>88</v>
      </c>
      <c r="AV192" s="14" t="s">
        <v>88</v>
      </c>
      <c r="AW192" s="14" t="s">
        <v>175</v>
      </c>
      <c r="AX192" s="14" t="s">
        <v>23</v>
      </c>
      <c r="AY192" s="264" t="s">
        <v>163</v>
      </c>
    </row>
    <row r="193" s="2" customFormat="1" ht="48" customHeight="1">
      <c r="A193" s="41"/>
      <c r="B193" s="42"/>
      <c r="C193" s="230" t="s">
        <v>7</v>
      </c>
      <c r="D193" s="230" t="s">
        <v>166</v>
      </c>
      <c r="E193" s="231" t="s">
        <v>1873</v>
      </c>
      <c r="F193" s="232" t="s">
        <v>1874</v>
      </c>
      <c r="G193" s="233" t="s">
        <v>169</v>
      </c>
      <c r="H193" s="234">
        <v>14.25</v>
      </c>
      <c r="I193" s="235"/>
      <c r="J193" s="236">
        <f>ROUND(I193*H193,2)</f>
        <v>0</v>
      </c>
      <c r="K193" s="232" t="s">
        <v>170</v>
      </c>
      <c r="L193" s="47"/>
      <c r="M193" s="237" t="s">
        <v>35</v>
      </c>
      <c r="N193" s="238" t="s">
        <v>51</v>
      </c>
      <c r="O193" s="87"/>
      <c r="P193" s="239">
        <f>O193*H193</f>
        <v>0</v>
      </c>
      <c r="Q193" s="239">
        <v>0.010500000000000001</v>
      </c>
      <c r="R193" s="239">
        <f>Q193*H193</f>
        <v>0.14962500000000001</v>
      </c>
      <c r="S193" s="239">
        <v>0</v>
      </c>
      <c r="T193" s="240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41" t="s">
        <v>171</v>
      </c>
      <c r="AT193" s="241" t="s">
        <v>166</v>
      </c>
      <c r="AU193" s="241" t="s">
        <v>88</v>
      </c>
      <c r="AY193" s="19" t="s">
        <v>163</v>
      </c>
      <c r="BE193" s="242">
        <f>IF(N193="základní",J193,0)</f>
        <v>0</v>
      </c>
      <c r="BF193" s="242">
        <f>IF(N193="snížená",J193,0)</f>
        <v>0</v>
      </c>
      <c r="BG193" s="242">
        <f>IF(N193="zákl. přenesená",J193,0)</f>
        <v>0</v>
      </c>
      <c r="BH193" s="242">
        <f>IF(N193="sníž. přenesená",J193,0)</f>
        <v>0</v>
      </c>
      <c r="BI193" s="242">
        <f>IF(N193="nulová",J193,0)</f>
        <v>0</v>
      </c>
      <c r="BJ193" s="19" t="s">
        <v>23</v>
      </c>
      <c r="BK193" s="242">
        <f>ROUND(I193*H193,2)</f>
        <v>0</v>
      </c>
      <c r="BL193" s="19" t="s">
        <v>171</v>
      </c>
      <c r="BM193" s="241" t="s">
        <v>1875</v>
      </c>
    </row>
    <row r="194" s="13" customFormat="1">
      <c r="A194" s="13"/>
      <c r="B194" s="243"/>
      <c r="C194" s="244"/>
      <c r="D194" s="245" t="s">
        <v>173</v>
      </c>
      <c r="E194" s="246" t="s">
        <v>35</v>
      </c>
      <c r="F194" s="247" t="s">
        <v>651</v>
      </c>
      <c r="G194" s="244"/>
      <c r="H194" s="246" t="s">
        <v>35</v>
      </c>
      <c r="I194" s="248"/>
      <c r="J194" s="244"/>
      <c r="K194" s="244"/>
      <c r="L194" s="249"/>
      <c r="M194" s="250"/>
      <c r="N194" s="251"/>
      <c r="O194" s="251"/>
      <c r="P194" s="251"/>
      <c r="Q194" s="251"/>
      <c r="R194" s="251"/>
      <c r="S194" s="251"/>
      <c r="T194" s="252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53" t="s">
        <v>173</v>
      </c>
      <c r="AU194" s="253" t="s">
        <v>88</v>
      </c>
      <c r="AV194" s="13" t="s">
        <v>23</v>
      </c>
      <c r="AW194" s="13" t="s">
        <v>175</v>
      </c>
      <c r="AX194" s="13" t="s">
        <v>80</v>
      </c>
      <c r="AY194" s="253" t="s">
        <v>163</v>
      </c>
    </row>
    <row r="195" s="14" customFormat="1">
      <c r="A195" s="14"/>
      <c r="B195" s="254"/>
      <c r="C195" s="255"/>
      <c r="D195" s="245" t="s">
        <v>173</v>
      </c>
      <c r="E195" s="256" t="s">
        <v>35</v>
      </c>
      <c r="F195" s="257" t="s">
        <v>1876</v>
      </c>
      <c r="G195" s="255"/>
      <c r="H195" s="258">
        <v>14.25</v>
      </c>
      <c r="I195" s="259"/>
      <c r="J195" s="255"/>
      <c r="K195" s="255"/>
      <c r="L195" s="260"/>
      <c r="M195" s="261"/>
      <c r="N195" s="262"/>
      <c r="O195" s="262"/>
      <c r="P195" s="262"/>
      <c r="Q195" s="262"/>
      <c r="R195" s="262"/>
      <c r="S195" s="262"/>
      <c r="T195" s="263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4" t="s">
        <v>173</v>
      </c>
      <c r="AU195" s="264" t="s">
        <v>88</v>
      </c>
      <c r="AV195" s="14" t="s">
        <v>88</v>
      </c>
      <c r="AW195" s="14" t="s">
        <v>175</v>
      </c>
      <c r="AX195" s="14" t="s">
        <v>23</v>
      </c>
      <c r="AY195" s="264" t="s">
        <v>163</v>
      </c>
    </row>
    <row r="196" s="12" customFormat="1" ht="22.8" customHeight="1">
      <c r="A196" s="12"/>
      <c r="B196" s="214"/>
      <c r="C196" s="215"/>
      <c r="D196" s="216" t="s">
        <v>79</v>
      </c>
      <c r="E196" s="228" t="s">
        <v>222</v>
      </c>
      <c r="F196" s="228" t="s">
        <v>223</v>
      </c>
      <c r="G196" s="215"/>
      <c r="H196" s="215"/>
      <c r="I196" s="218"/>
      <c r="J196" s="229">
        <f>BK196</f>
        <v>0</v>
      </c>
      <c r="K196" s="215"/>
      <c r="L196" s="220"/>
      <c r="M196" s="221"/>
      <c r="N196" s="222"/>
      <c r="O196" s="222"/>
      <c r="P196" s="223">
        <f>SUM(P197:P201)</f>
        <v>0</v>
      </c>
      <c r="Q196" s="222"/>
      <c r="R196" s="223">
        <f>SUM(R197:R201)</f>
        <v>2.8850690399999999</v>
      </c>
      <c r="S196" s="222"/>
      <c r="T196" s="224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25" t="s">
        <v>23</v>
      </c>
      <c r="AT196" s="226" t="s">
        <v>79</v>
      </c>
      <c r="AU196" s="226" t="s">
        <v>23</v>
      </c>
      <c r="AY196" s="225" t="s">
        <v>163</v>
      </c>
      <c r="BK196" s="227">
        <f>SUM(BK197:BK201)</f>
        <v>0</v>
      </c>
    </row>
    <row r="197" s="2" customFormat="1" ht="24" customHeight="1">
      <c r="A197" s="41"/>
      <c r="B197" s="42"/>
      <c r="C197" s="230" t="s">
        <v>311</v>
      </c>
      <c r="D197" s="230" t="s">
        <v>166</v>
      </c>
      <c r="E197" s="231" t="s">
        <v>1877</v>
      </c>
      <c r="F197" s="232" t="s">
        <v>1878</v>
      </c>
      <c r="G197" s="233" t="s">
        <v>215</v>
      </c>
      <c r="H197" s="234">
        <v>1.1759999999999999</v>
      </c>
      <c r="I197" s="235"/>
      <c r="J197" s="236">
        <f>ROUND(I197*H197,2)</f>
        <v>0</v>
      </c>
      <c r="K197" s="232" t="s">
        <v>170</v>
      </c>
      <c r="L197" s="47"/>
      <c r="M197" s="237" t="s">
        <v>35</v>
      </c>
      <c r="N197" s="238" t="s">
        <v>51</v>
      </c>
      <c r="O197" s="87"/>
      <c r="P197" s="239">
        <f>O197*H197</f>
        <v>0</v>
      </c>
      <c r="Q197" s="239">
        <v>2.45329</v>
      </c>
      <c r="R197" s="239">
        <f>Q197*H197</f>
        <v>2.8850690399999999</v>
      </c>
      <c r="S197" s="239">
        <v>0</v>
      </c>
      <c r="T197" s="240">
        <f>S197*H197</f>
        <v>0</v>
      </c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R197" s="241" t="s">
        <v>171</v>
      </c>
      <c r="AT197" s="241" t="s">
        <v>166</v>
      </c>
      <c r="AU197" s="241" t="s">
        <v>88</v>
      </c>
      <c r="AY197" s="19" t="s">
        <v>163</v>
      </c>
      <c r="BE197" s="242">
        <f>IF(N197="základní",J197,0)</f>
        <v>0</v>
      </c>
      <c r="BF197" s="242">
        <f>IF(N197="snížená",J197,0)</f>
        <v>0</v>
      </c>
      <c r="BG197" s="242">
        <f>IF(N197="zákl. přenesená",J197,0)</f>
        <v>0</v>
      </c>
      <c r="BH197" s="242">
        <f>IF(N197="sníž. přenesená",J197,0)</f>
        <v>0</v>
      </c>
      <c r="BI197" s="242">
        <f>IF(N197="nulová",J197,0)</f>
        <v>0</v>
      </c>
      <c r="BJ197" s="19" t="s">
        <v>23</v>
      </c>
      <c r="BK197" s="242">
        <f>ROUND(I197*H197,2)</f>
        <v>0</v>
      </c>
      <c r="BL197" s="19" t="s">
        <v>171</v>
      </c>
      <c r="BM197" s="241" t="s">
        <v>1879</v>
      </c>
    </row>
    <row r="198" s="13" customFormat="1">
      <c r="A198" s="13"/>
      <c r="B198" s="243"/>
      <c r="C198" s="244"/>
      <c r="D198" s="245" t="s">
        <v>173</v>
      </c>
      <c r="E198" s="246" t="s">
        <v>35</v>
      </c>
      <c r="F198" s="247" t="s">
        <v>1784</v>
      </c>
      <c r="G198" s="244"/>
      <c r="H198" s="246" t="s">
        <v>35</v>
      </c>
      <c r="I198" s="248"/>
      <c r="J198" s="244"/>
      <c r="K198" s="244"/>
      <c r="L198" s="249"/>
      <c r="M198" s="250"/>
      <c r="N198" s="251"/>
      <c r="O198" s="251"/>
      <c r="P198" s="251"/>
      <c r="Q198" s="251"/>
      <c r="R198" s="251"/>
      <c r="S198" s="251"/>
      <c r="T198" s="252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3" t="s">
        <v>173</v>
      </c>
      <c r="AU198" s="253" t="s">
        <v>88</v>
      </c>
      <c r="AV198" s="13" t="s">
        <v>23</v>
      </c>
      <c r="AW198" s="13" t="s">
        <v>175</v>
      </c>
      <c r="AX198" s="13" t="s">
        <v>80</v>
      </c>
      <c r="AY198" s="253" t="s">
        <v>163</v>
      </c>
    </row>
    <row r="199" s="13" customFormat="1">
      <c r="A199" s="13"/>
      <c r="B199" s="243"/>
      <c r="C199" s="244"/>
      <c r="D199" s="245" t="s">
        <v>173</v>
      </c>
      <c r="E199" s="246" t="s">
        <v>35</v>
      </c>
      <c r="F199" s="247" t="s">
        <v>1880</v>
      </c>
      <c r="G199" s="244"/>
      <c r="H199" s="246" t="s">
        <v>35</v>
      </c>
      <c r="I199" s="248"/>
      <c r="J199" s="244"/>
      <c r="K199" s="244"/>
      <c r="L199" s="249"/>
      <c r="M199" s="250"/>
      <c r="N199" s="251"/>
      <c r="O199" s="251"/>
      <c r="P199" s="251"/>
      <c r="Q199" s="251"/>
      <c r="R199" s="251"/>
      <c r="S199" s="251"/>
      <c r="T199" s="252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3" t="s">
        <v>173</v>
      </c>
      <c r="AU199" s="253" t="s">
        <v>88</v>
      </c>
      <c r="AV199" s="13" t="s">
        <v>23</v>
      </c>
      <c r="AW199" s="13" t="s">
        <v>175</v>
      </c>
      <c r="AX199" s="13" t="s">
        <v>80</v>
      </c>
      <c r="AY199" s="253" t="s">
        <v>163</v>
      </c>
    </row>
    <row r="200" s="14" customFormat="1">
      <c r="A200" s="14"/>
      <c r="B200" s="254"/>
      <c r="C200" s="255"/>
      <c r="D200" s="245" t="s">
        <v>173</v>
      </c>
      <c r="E200" s="256" t="s">
        <v>35</v>
      </c>
      <c r="F200" s="257" t="s">
        <v>1881</v>
      </c>
      <c r="G200" s="255"/>
      <c r="H200" s="258">
        <v>1.1759999999999999</v>
      </c>
      <c r="I200" s="259"/>
      <c r="J200" s="255"/>
      <c r="K200" s="255"/>
      <c r="L200" s="260"/>
      <c r="M200" s="261"/>
      <c r="N200" s="262"/>
      <c r="O200" s="262"/>
      <c r="P200" s="262"/>
      <c r="Q200" s="262"/>
      <c r="R200" s="262"/>
      <c r="S200" s="262"/>
      <c r="T200" s="263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4" t="s">
        <v>173</v>
      </c>
      <c r="AU200" s="264" t="s">
        <v>88</v>
      </c>
      <c r="AV200" s="14" t="s">
        <v>88</v>
      </c>
      <c r="AW200" s="14" t="s">
        <v>175</v>
      </c>
      <c r="AX200" s="14" t="s">
        <v>80</v>
      </c>
      <c r="AY200" s="264" t="s">
        <v>163</v>
      </c>
    </row>
    <row r="201" s="15" customFormat="1">
      <c r="A201" s="15"/>
      <c r="B201" s="265"/>
      <c r="C201" s="266"/>
      <c r="D201" s="245" t="s">
        <v>173</v>
      </c>
      <c r="E201" s="267" t="s">
        <v>35</v>
      </c>
      <c r="F201" s="268" t="s">
        <v>183</v>
      </c>
      <c r="G201" s="266"/>
      <c r="H201" s="269">
        <v>1.1759999999999999</v>
      </c>
      <c r="I201" s="270"/>
      <c r="J201" s="266"/>
      <c r="K201" s="266"/>
      <c r="L201" s="271"/>
      <c r="M201" s="272"/>
      <c r="N201" s="273"/>
      <c r="O201" s="273"/>
      <c r="P201" s="273"/>
      <c r="Q201" s="273"/>
      <c r="R201" s="273"/>
      <c r="S201" s="273"/>
      <c r="T201" s="274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5" t="s">
        <v>173</v>
      </c>
      <c r="AU201" s="275" t="s">
        <v>88</v>
      </c>
      <c r="AV201" s="15" t="s">
        <v>171</v>
      </c>
      <c r="AW201" s="15" t="s">
        <v>175</v>
      </c>
      <c r="AX201" s="15" t="s">
        <v>23</v>
      </c>
      <c r="AY201" s="275" t="s">
        <v>163</v>
      </c>
    </row>
    <row r="202" s="12" customFormat="1" ht="22.8" customHeight="1">
      <c r="A202" s="12"/>
      <c r="B202" s="214"/>
      <c r="C202" s="215"/>
      <c r="D202" s="216" t="s">
        <v>79</v>
      </c>
      <c r="E202" s="228" t="s">
        <v>280</v>
      </c>
      <c r="F202" s="228" t="s">
        <v>281</v>
      </c>
      <c r="G202" s="215"/>
      <c r="H202" s="215"/>
      <c r="I202" s="218"/>
      <c r="J202" s="229">
        <f>BK202</f>
        <v>0</v>
      </c>
      <c r="K202" s="215"/>
      <c r="L202" s="220"/>
      <c r="M202" s="221"/>
      <c r="N202" s="222"/>
      <c r="O202" s="222"/>
      <c r="P202" s="223">
        <f>SUM(P203:P206)</f>
        <v>0</v>
      </c>
      <c r="Q202" s="222"/>
      <c r="R202" s="223">
        <f>SUM(R203:R206)</f>
        <v>0.0032372000000000004</v>
      </c>
      <c r="S202" s="222"/>
      <c r="T202" s="224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5" t="s">
        <v>23</v>
      </c>
      <c r="AT202" s="226" t="s">
        <v>79</v>
      </c>
      <c r="AU202" s="226" t="s">
        <v>23</v>
      </c>
      <c r="AY202" s="225" t="s">
        <v>163</v>
      </c>
      <c r="BK202" s="227">
        <f>SUM(BK203:BK206)</f>
        <v>0</v>
      </c>
    </row>
    <row r="203" s="2" customFormat="1" ht="36" customHeight="1">
      <c r="A203" s="41"/>
      <c r="B203" s="42"/>
      <c r="C203" s="230" t="s">
        <v>315</v>
      </c>
      <c r="D203" s="230" t="s">
        <v>166</v>
      </c>
      <c r="E203" s="231" t="s">
        <v>288</v>
      </c>
      <c r="F203" s="232" t="s">
        <v>289</v>
      </c>
      <c r="G203" s="233" t="s">
        <v>169</v>
      </c>
      <c r="H203" s="234">
        <v>80.930000000000007</v>
      </c>
      <c r="I203" s="235"/>
      <c r="J203" s="236">
        <f>ROUND(I203*H203,2)</f>
        <v>0</v>
      </c>
      <c r="K203" s="232" t="s">
        <v>170</v>
      </c>
      <c r="L203" s="47"/>
      <c r="M203" s="237" t="s">
        <v>35</v>
      </c>
      <c r="N203" s="238" t="s">
        <v>51</v>
      </c>
      <c r="O203" s="87"/>
      <c r="P203" s="239">
        <f>O203*H203</f>
        <v>0</v>
      </c>
      <c r="Q203" s="239">
        <v>4.0000000000000003E-05</v>
      </c>
      <c r="R203" s="239">
        <f>Q203*H203</f>
        <v>0.0032372000000000004</v>
      </c>
      <c r="S203" s="239">
        <v>0</v>
      </c>
      <c r="T203" s="240">
        <f>S203*H203</f>
        <v>0</v>
      </c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R203" s="241" t="s">
        <v>171</v>
      </c>
      <c r="AT203" s="241" t="s">
        <v>166</v>
      </c>
      <c r="AU203" s="241" t="s">
        <v>88</v>
      </c>
      <c r="AY203" s="19" t="s">
        <v>163</v>
      </c>
      <c r="BE203" s="242">
        <f>IF(N203="základní",J203,0)</f>
        <v>0</v>
      </c>
      <c r="BF203" s="242">
        <f>IF(N203="snížená",J203,0)</f>
        <v>0</v>
      </c>
      <c r="BG203" s="242">
        <f>IF(N203="zákl. přenesená",J203,0)</f>
        <v>0</v>
      </c>
      <c r="BH203" s="242">
        <f>IF(N203="sníž. přenesená",J203,0)</f>
        <v>0</v>
      </c>
      <c r="BI203" s="242">
        <f>IF(N203="nulová",J203,0)</f>
        <v>0</v>
      </c>
      <c r="BJ203" s="19" t="s">
        <v>23</v>
      </c>
      <c r="BK203" s="242">
        <f>ROUND(I203*H203,2)</f>
        <v>0</v>
      </c>
      <c r="BL203" s="19" t="s">
        <v>171</v>
      </c>
      <c r="BM203" s="241" t="s">
        <v>1882</v>
      </c>
    </row>
    <row r="204" s="13" customFormat="1">
      <c r="A204" s="13"/>
      <c r="B204" s="243"/>
      <c r="C204" s="244"/>
      <c r="D204" s="245" t="s">
        <v>173</v>
      </c>
      <c r="E204" s="246" t="s">
        <v>35</v>
      </c>
      <c r="F204" s="247" t="s">
        <v>1784</v>
      </c>
      <c r="G204" s="244"/>
      <c r="H204" s="246" t="s">
        <v>35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3" t="s">
        <v>173</v>
      </c>
      <c r="AU204" s="253" t="s">
        <v>88</v>
      </c>
      <c r="AV204" s="13" t="s">
        <v>23</v>
      </c>
      <c r="AW204" s="13" t="s">
        <v>175</v>
      </c>
      <c r="AX204" s="13" t="s">
        <v>80</v>
      </c>
      <c r="AY204" s="253" t="s">
        <v>163</v>
      </c>
    </row>
    <row r="205" s="14" customFormat="1">
      <c r="A205" s="14"/>
      <c r="B205" s="254"/>
      <c r="C205" s="255"/>
      <c r="D205" s="245" t="s">
        <v>173</v>
      </c>
      <c r="E205" s="256" t="s">
        <v>35</v>
      </c>
      <c r="F205" s="257" t="s">
        <v>1883</v>
      </c>
      <c r="G205" s="255"/>
      <c r="H205" s="258">
        <v>80.930000000000007</v>
      </c>
      <c r="I205" s="259"/>
      <c r="J205" s="255"/>
      <c r="K205" s="255"/>
      <c r="L205" s="260"/>
      <c r="M205" s="261"/>
      <c r="N205" s="262"/>
      <c r="O205" s="262"/>
      <c r="P205" s="262"/>
      <c r="Q205" s="262"/>
      <c r="R205" s="262"/>
      <c r="S205" s="262"/>
      <c r="T205" s="263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4" t="s">
        <v>173</v>
      </c>
      <c r="AU205" s="264" t="s">
        <v>88</v>
      </c>
      <c r="AV205" s="14" t="s">
        <v>88</v>
      </c>
      <c r="AW205" s="14" t="s">
        <v>175</v>
      </c>
      <c r="AX205" s="14" t="s">
        <v>80</v>
      </c>
      <c r="AY205" s="264" t="s">
        <v>163</v>
      </c>
    </row>
    <row r="206" s="15" customFormat="1">
      <c r="A206" s="15"/>
      <c r="B206" s="265"/>
      <c r="C206" s="266"/>
      <c r="D206" s="245" t="s">
        <v>173</v>
      </c>
      <c r="E206" s="267" t="s">
        <v>35</v>
      </c>
      <c r="F206" s="268" t="s">
        <v>183</v>
      </c>
      <c r="G206" s="266"/>
      <c r="H206" s="269">
        <v>80.930000000000007</v>
      </c>
      <c r="I206" s="270"/>
      <c r="J206" s="266"/>
      <c r="K206" s="266"/>
      <c r="L206" s="271"/>
      <c r="M206" s="272"/>
      <c r="N206" s="273"/>
      <c r="O206" s="273"/>
      <c r="P206" s="273"/>
      <c r="Q206" s="273"/>
      <c r="R206" s="273"/>
      <c r="S206" s="273"/>
      <c r="T206" s="274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75" t="s">
        <v>173</v>
      </c>
      <c r="AU206" s="275" t="s">
        <v>88</v>
      </c>
      <c r="AV206" s="15" t="s">
        <v>171</v>
      </c>
      <c r="AW206" s="15" t="s">
        <v>175</v>
      </c>
      <c r="AX206" s="15" t="s">
        <v>23</v>
      </c>
      <c r="AY206" s="275" t="s">
        <v>163</v>
      </c>
    </row>
    <row r="207" s="12" customFormat="1" ht="22.8" customHeight="1">
      <c r="A207" s="12"/>
      <c r="B207" s="214"/>
      <c r="C207" s="215"/>
      <c r="D207" s="216" t="s">
        <v>79</v>
      </c>
      <c r="E207" s="228" t="s">
        <v>292</v>
      </c>
      <c r="F207" s="228" t="s">
        <v>293</v>
      </c>
      <c r="G207" s="215"/>
      <c r="H207" s="215"/>
      <c r="I207" s="218"/>
      <c r="J207" s="229">
        <f>BK207</f>
        <v>0</v>
      </c>
      <c r="K207" s="215"/>
      <c r="L207" s="220"/>
      <c r="M207" s="221"/>
      <c r="N207" s="222"/>
      <c r="O207" s="222"/>
      <c r="P207" s="223">
        <f>SUM(P208:P215)</f>
        <v>0</v>
      </c>
      <c r="Q207" s="222"/>
      <c r="R207" s="223">
        <f>SUM(R208:R215)</f>
        <v>0</v>
      </c>
      <c r="S207" s="222"/>
      <c r="T207" s="224">
        <f>SUM(T208:T215)</f>
        <v>5.8604000000000012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5" t="s">
        <v>23</v>
      </c>
      <c r="AT207" s="226" t="s">
        <v>79</v>
      </c>
      <c r="AU207" s="226" t="s">
        <v>23</v>
      </c>
      <c r="AY207" s="225" t="s">
        <v>163</v>
      </c>
      <c r="BK207" s="227">
        <f>SUM(BK208:BK215)</f>
        <v>0</v>
      </c>
    </row>
    <row r="208" s="2" customFormat="1" ht="24" customHeight="1">
      <c r="A208" s="41"/>
      <c r="B208" s="42"/>
      <c r="C208" s="230" t="s">
        <v>320</v>
      </c>
      <c r="D208" s="230" t="s">
        <v>166</v>
      </c>
      <c r="E208" s="231" t="s">
        <v>1884</v>
      </c>
      <c r="F208" s="232" t="s">
        <v>1885</v>
      </c>
      <c r="G208" s="233" t="s">
        <v>215</v>
      </c>
      <c r="H208" s="234">
        <v>2.548</v>
      </c>
      <c r="I208" s="235"/>
      <c r="J208" s="236">
        <f>ROUND(I208*H208,2)</f>
        <v>0</v>
      </c>
      <c r="K208" s="232" t="s">
        <v>170</v>
      </c>
      <c r="L208" s="47"/>
      <c r="M208" s="237" t="s">
        <v>35</v>
      </c>
      <c r="N208" s="238" t="s">
        <v>51</v>
      </c>
      <c r="O208" s="87"/>
      <c r="P208" s="239">
        <f>O208*H208</f>
        <v>0</v>
      </c>
      <c r="Q208" s="239">
        <v>0</v>
      </c>
      <c r="R208" s="239">
        <f>Q208*H208</f>
        <v>0</v>
      </c>
      <c r="S208" s="239">
        <v>2.2000000000000002</v>
      </c>
      <c r="T208" s="240">
        <f>S208*H208</f>
        <v>5.6056000000000008</v>
      </c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R208" s="241" t="s">
        <v>171</v>
      </c>
      <c r="AT208" s="241" t="s">
        <v>166</v>
      </c>
      <c r="AU208" s="241" t="s">
        <v>88</v>
      </c>
      <c r="AY208" s="19" t="s">
        <v>163</v>
      </c>
      <c r="BE208" s="242">
        <f>IF(N208="základní",J208,0)</f>
        <v>0</v>
      </c>
      <c r="BF208" s="242">
        <f>IF(N208="snížená",J208,0)</f>
        <v>0</v>
      </c>
      <c r="BG208" s="242">
        <f>IF(N208="zákl. přenesená",J208,0)</f>
        <v>0</v>
      </c>
      <c r="BH208" s="242">
        <f>IF(N208="sníž. přenesená",J208,0)</f>
        <v>0</v>
      </c>
      <c r="BI208" s="242">
        <f>IF(N208="nulová",J208,0)</f>
        <v>0</v>
      </c>
      <c r="BJ208" s="19" t="s">
        <v>23</v>
      </c>
      <c r="BK208" s="242">
        <f>ROUND(I208*H208,2)</f>
        <v>0</v>
      </c>
      <c r="BL208" s="19" t="s">
        <v>171</v>
      </c>
      <c r="BM208" s="241" t="s">
        <v>1886</v>
      </c>
    </row>
    <row r="209" s="13" customFormat="1">
      <c r="A209" s="13"/>
      <c r="B209" s="243"/>
      <c r="C209" s="244"/>
      <c r="D209" s="245" t="s">
        <v>173</v>
      </c>
      <c r="E209" s="246" t="s">
        <v>35</v>
      </c>
      <c r="F209" s="247" t="s">
        <v>1779</v>
      </c>
      <c r="G209" s="244"/>
      <c r="H209" s="246" t="s">
        <v>35</v>
      </c>
      <c r="I209" s="248"/>
      <c r="J209" s="244"/>
      <c r="K209" s="244"/>
      <c r="L209" s="249"/>
      <c r="M209" s="250"/>
      <c r="N209" s="251"/>
      <c r="O209" s="251"/>
      <c r="P209" s="251"/>
      <c r="Q209" s="251"/>
      <c r="R209" s="251"/>
      <c r="S209" s="251"/>
      <c r="T209" s="25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3" t="s">
        <v>173</v>
      </c>
      <c r="AU209" s="253" t="s">
        <v>88</v>
      </c>
      <c r="AV209" s="13" t="s">
        <v>23</v>
      </c>
      <c r="AW209" s="13" t="s">
        <v>175</v>
      </c>
      <c r="AX209" s="13" t="s">
        <v>80</v>
      </c>
      <c r="AY209" s="253" t="s">
        <v>163</v>
      </c>
    </row>
    <row r="210" s="14" customFormat="1">
      <c r="A210" s="14"/>
      <c r="B210" s="254"/>
      <c r="C210" s="255"/>
      <c r="D210" s="245" t="s">
        <v>173</v>
      </c>
      <c r="E210" s="256" t="s">
        <v>35</v>
      </c>
      <c r="F210" s="257" t="s">
        <v>1887</v>
      </c>
      <c r="G210" s="255"/>
      <c r="H210" s="258">
        <v>2.548</v>
      </c>
      <c r="I210" s="259"/>
      <c r="J210" s="255"/>
      <c r="K210" s="255"/>
      <c r="L210" s="260"/>
      <c r="M210" s="261"/>
      <c r="N210" s="262"/>
      <c r="O210" s="262"/>
      <c r="P210" s="262"/>
      <c r="Q210" s="262"/>
      <c r="R210" s="262"/>
      <c r="S210" s="262"/>
      <c r="T210" s="263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4" t="s">
        <v>173</v>
      </c>
      <c r="AU210" s="264" t="s">
        <v>88</v>
      </c>
      <c r="AV210" s="14" t="s">
        <v>88</v>
      </c>
      <c r="AW210" s="14" t="s">
        <v>175</v>
      </c>
      <c r="AX210" s="14" t="s">
        <v>80</v>
      </c>
      <c r="AY210" s="264" t="s">
        <v>163</v>
      </c>
    </row>
    <row r="211" s="15" customFormat="1">
      <c r="A211" s="15"/>
      <c r="B211" s="265"/>
      <c r="C211" s="266"/>
      <c r="D211" s="245" t="s">
        <v>173</v>
      </c>
      <c r="E211" s="267" t="s">
        <v>35</v>
      </c>
      <c r="F211" s="268" t="s">
        <v>183</v>
      </c>
      <c r="G211" s="266"/>
      <c r="H211" s="269">
        <v>2.548</v>
      </c>
      <c r="I211" s="270"/>
      <c r="J211" s="266"/>
      <c r="K211" s="266"/>
      <c r="L211" s="271"/>
      <c r="M211" s="272"/>
      <c r="N211" s="273"/>
      <c r="O211" s="273"/>
      <c r="P211" s="273"/>
      <c r="Q211" s="273"/>
      <c r="R211" s="273"/>
      <c r="S211" s="273"/>
      <c r="T211" s="274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5" t="s">
        <v>173</v>
      </c>
      <c r="AU211" s="275" t="s">
        <v>88</v>
      </c>
      <c r="AV211" s="15" t="s">
        <v>171</v>
      </c>
      <c r="AW211" s="15" t="s">
        <v>175</v>
      </c>
      <c r="AX211" s="15" t="s">
        <v>23</v>
      </c>
      <c r="AY211" s="275" t="s">
        <v>163</v>
      </c>
    </row>
    <row r="212" s="2" customFormat="1" ht="36" customHeight="1">
      <c r="A212" s="41"/>
      <c r="B212" s="42"/>
      <c r="C212" s="230" t="s">
        <v>324</v>
      </c>
      <c r="D212" s="230" t="s">
        <v>166</v>
      </c>
      <c r="E212" s="231" t="s">
        <v>1888</v>
      </c>
      <c r="F212" s="232" t="s">
        <v>1889</v>
      </c>
      <c r="G212" s="233" t="s">
        <v>169</v>
      </c>
      <c r="H212" s="234">
        <v>7.2800000000000002</v>
      </c>
      <c r="I212" s="235"/>
      <c r="J212" s="236">
        <f>ROUND(I212*H212,2)</f>
        <v>0</v>
      </c>
      <c r="K212" s="232" t="s">
        <v>170</v>
      </c>
      <c r="L212" s="47"/>
      <c r="M212" s="237" t="s">
        <v>35</v>
      </c>
      <c r="N212" s="238" t="s">
        <v>51</v>
      </c>
      <c r="O212" s="87"/>
      <c r="P212" s="239">
        <f>O212*H212</f>
        <v>0</v>
      </c>
      <c r="Q212" s="239">
        <v>0</v>
      </c>
      <c r="R212" s="239">
        <f>Q212*H212</f>
        <v>0</v>
      </c>
      <c r="S212" s="239">
        <v>0.035000000000000003</v>
      </c>
      <c r="T212" s="240">
        <f>S212*H212</f>
        <v>0.25480000000000003</v>
      </c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R212" s="241" t="s">
        <v>171</v>
      </c>
      <c r="AT212" s="241" t="s">
        <v>166</v>
      </c>
      <c r="AU212" s="241" t="s">
        <v>88</v>
      </c>
      <c r="AY212" s="19" t="s">
        <v>163</v>
      </c>
      <c r="BE212" s="242">
        <f>IF(N212="základní",J212,0)</f>
        <v>0</v>
      </c>
      <c r="BF212" s="242">
        <f>IF(N212="snížená",J212,0)</f>
        <v>0</v>
      </c>
      <c r="BG212" s="242">
        <f>IF(N212="zákl. přenesená",J212,0)</f>
        <v>0</v>
      </c>
      <c r="BH212" s="242">
        <f>IF(N212="sníž. přenesená",J212,0)</f>
        <v>0</v>
      </c>
      <c r="BI212" s="242">
        <f>IF(N212="nulová",J212,0)</f>
        <v>0</v>
      </c>
      <c r="BJ212" s="19" t="s">
        <v>23</v>
      </c>
      <c r="BK212" s="242">
        <f>ROUND(I212*H212,2)</f>
        <v>0</v>
      </c>
      <c r="BL212" s="19" t="s">
        <v>171</v>
      </c>
      <c r="BM212" s="241" t="s">
        <v>1890</v>
      </c>
    </row>
    <row r="213" s="13" customFormat="1">
      <c r="A213" s="13"/>
      <c r="B213" s="243"/>
      <c r="C213" s="244"/>
      <c r="D213" s="245" t="s">
        <v>173</v>
      </c>
      <c r="E213" s="246" t="s">
        <v>35</v>
      </c>
      <c r="F213" s="247" t="s">
        <v>1779</v>
      </c>
      <c r="G213" s="244"/>
      <c r="H213" s="246" t="s">
        <v>35</v>
      </c>
      <c r="I213" s="248"/>
      <c r="J213" s="244"/>
      <c r="K213" s="244"/>
      <c r="L213" s="249"/>
      <c r="M213" s="250"/>
      <c r="N213" s="251"/>
      <c r="O213" s="251"/>
      <c r="P213" s="251"/>
      <c r="Q213" s="251"/>
      <c r="R213" s="251"/>
      <c r="S213" s="251"/>
      <c r="T213" s="252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53" t="s">
        <v>173</v>
      </c>
      <c r="AU213" s="253" t="s">
        <v>88</v>
      </c>
      <c r="AV213" s="13" t="s">
        <v>23</v>
      </c>
      <c r="AW213" s="13" t="s">
        <v>175</v>
      </c>
      <c r="AX213" s="13" t="s">
        <v>80</v>
      </c>
      <c r="AY213" s="253" t="s">
        <v>163</v>
      </c>
    </row>
    <row r="214" s="14" customFormat="1">
      <c r="A214" s="14"/>
      <c r="B214" s="254"/>
      <c r="C214" s="255"/>
      <c r="D214" s="245" t="s">
        <v>173</v>
      </c>
      <c r="E214" s="256" t="s">
        <v>35</v>
      </c>
      <c r="F214" s="257" t="s">
        <v>1891</v>
      </c>
      <c r="G214" s="255"/>
      <c r="H214" s="258">
        <v>7.2800000000000002</v>
      </c>
      <c r="I214" s="259"/>
      <c r="J214" s="255"/>
      <c r="K214" s="255"/>
      <c r="L214" s="260"/>
      <c r="M214" s="261"/>
      <c r="N214" s="262"/>
      <c r="O214" s="262"/>
      <c r="P214" s="262"/>
      <c r="Q214" s="262"/>
      <c r="R214" s="262"/>
      <c r="S214" s="262"/>
      <c r="T214" s="263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4" t="s">
        <v>173</v>
      </c>
      <c r="AU214" s="264" t="s">
        <v>88</v>
      </c>
      <c r="AV214" s="14" t="s">
        <v>88</v>
      </c>
      <c r="AW214" s="14" t="s">
        <v>175</v>
      </c>
      <c r="AX214" s="14" t="s">
        <v>80</v>
      </c>
      <c r="AY214" s="264" t="s">
        <v>163</v>
      </c>
    </row>
    <row r="215" s="15" customFormat="1">
      <c r="A215" s="15"/>
      <c r="B215" s="265"/>
      <c r="C215" s="266"/>
      <c r="D215" s="245" t="s">
        <v>173</v>
      </c>
      <c r="E215" s="267" t="s">
        <v>35</v>
      </c>
      <c r="F215" s="268" t="s">
        <v>183</v>
      </c>
      <c r="G215" s="266"/>
      <c r="H215" s="269">
        <v>7.2800000000000002</v>
      </c>
      <c r="I215" s="270"/>
      <c r="J215" s="266"/>
      <c r="K215" s="266"/>
      <c r="L215" s="271"/>
      <c r="M215" s="272"/>
      <c r="N215" s="273"/>
      <c r="O215" s="273"/>
      <c r="P215" s="273"/>
      <c r="Q215" s="273"/>
      <c r="R215" s="273"/>
      <c r="S215" s="273"/>
      <c r="T215" s="274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5" t="s">
        <v>173</v>
      </c>
      <c r="AU215" s="275" t="s">
        <v>88</v>
      </c>
      <c r="AV215" s="15" t="s">
        <v>171</v>
      </c>
      <c r="AW215" s="15" t="s">
        <v>175</v>
      </c>
      <c r="AX215" s="15" t="s">
        <v>23</v>
      </c>
      <c r="AY215" s="275" t="s">
        <v>163</v>
      </c>
    </row>
    <row r="216" s="12" customFormat="1" ht="22.8" customHeight="1">
      <c r="A216" s="12"/>
      <c r="B216" s="214"/>
      <c r="C216" s="215"/>
      <c r="D216" s="216" t="s">
        <v>79</v>
      </c>
      <c r="E216" s="228" t="s">
        <v>304</v>
      </c>
      <c r="F216" s="228" t="s">
        <v>305</v>
      </c>
      <c r="G216" s="215"/>
      <c r="H216" s="215"/>
      <c r="I216" s="218"/>
      <c r="J216" s="229">
        <f>BK216</f>
        <v>0</v>
      </c>
      <c r="K216" s="215"/>
      <c r="L216" s="220"/>
      <c r="M216" s="221"/>
      <c r="N216" s="222"/>
      <c r="O216" s="222"/>
      <c r="P216" s="223">
        <f>SUM(P217:P223)</f>
        <v>0</v>
      </c>
      <c r="Q216" s="222"/>
      <c r="R216" s="223">
        <f>SUM(R217:R223)</f>
        <v>0.12759599999999999</v>
      </c>
      <c r="S216" s="222"/>
      <c r="T216" s="224">
        <f>SUM(T217:T223)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25" t="s">
        <v>23</v>
      </c>
      <c r="AT216" s="226" t="s">
        <v>79</v>
      </c>
      <c r="AU216" s="226" t="s">
        <v>23</v>
      </c>
      <c r="AY216" s="225" t="s">
        <v>163</v>
      </c>
      <c r="BK216" s="227">
        <f>SUM(BK217:BK223)</f>
        <v>0</v>
      </c>
    </row>
    <row r="217" s="2" customFormat="1" ht="24" customHeight="1">
      <c r="A217" s="41"/>
      <c r="B217" s="42"/>
      <c r="C217" s="230" t="s">
        <v>329</v>
      </c>
      <c r="D217" s="230" t="s">
        <v>166</v>
      </c>
      <c r="E217" s="231" t="s">
        <v>1892</v>
      </c>
      <c r="F217" s="232" t="s">
        <v>1893</v>
      </c>
      <c r="G217" s="233" t="s">
        <v>264</v>
      </c>
      <c r="H217" s="234">
        <v>11.6</v>
      </c>
      <c r="I217" s="235"/>
      <c r="J217" s="236">
        <f>ROUND(I217*H217,2)</f>
        <v>0</v>
      </c>
      <c r="K217" s="232" t="s">
        <v>170</v>
      </c>
      <c r="L217" s="47"/>
      <c r="M217" s="237" t="s">
        <v>35</v>
      </c>
      <c r="N217" s="238" t="s">
        <v>51</v>
      </c>
      <c r="O217" s="87"/>
      <c r="P217" s="239">
        <f>O217*H217</f>
        <v>0</v>
      </c>
      <c r="Q217" s="239">
        <v>0</v>
      </c>
      <c r="R217" s="239">
        <f>Q217*H217</f>
        <v>0</v>
      </c>
      <c r="S217" s="239">
        <v>0</v>
      </c>
      <c r="T217" s="240">
        <f>S217*H217</f>
        <v>0</v>
      </c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R217" s="241" t="s">
        <v>171</v>
      </c>
      <c r="AT217" s="241" t="s">
        <v>166</v>
      </c>
      <c r="AU217" s="241" t="s">
        <v>88</v>
      </c>
      <c r="AY217" s="19" t="s">
        <v>163</v>
      </c>
      <c r="BE217" s="242">
        <f>IF(N217="základní",J217,0)</f>
        <v>0</v>
      </c>
      <c r="BF217" s="242">
        <f>IF(N217="snížená",J217,0)</f>
        <v>0</v>
      </c>
      <c r="BG217" s="242">
        <f>IF(N217="zákl. přenesená",J217,0)</f>
        <v>0</v>
      </c>
      <c r="BH217" s="242">
        <f>IF(N217="sníž. přenesená",J217,0)</f>
        <v>0</v>
      </c>
      <c r="BI217" s="242">
        <f>IF(N217="nulová",J217,0)</f>
        <v>0</v>
      </c>
      <c r="BJ217" s="19" t="s">
        <v>23</v>
      </c>
      <c r="BK217" s="242">
        <f>ROUND(I217*H217,2)</f>
        <v>0</v>
      </c>
      <c r="BL217" s="19" t="s">
        <v>171</v>
      </c>
      <c r="BM217" s="241" t="s">
        <v>1894</v>
      </c>
    </row>
    <row r="218" s="13" customFormat="1">
      <c r="A218" s="13"/>
      <c r="B218" s="243"/>
      <c r="C218" s="244"/>
      <c r="D218" s="245" t="s">
        <v>173</v>
      </c>
      <c r="E218" s="246" t="s">
        <v>35</v>
      </c>
      <c r="F218" s="247" t="s">
        <v>1784</v>
      </c>
      <c r="G218" s="244"/>
      <c r="H218" s="246" t="s">
        <v>35</v>
      </c>
      <c r="I218" s="248"/>
      <c r="J218" s="244"/>
      <c r="K218" s="244"/>
      <c r="L218" s="249"/>
      <c r="M218" s="250"/>
      <c r="N218" s="251"/>
      <c r="O218" s="251"/>
      <c r="P218" s="251"/>
      <c r="Q218" s="251"/>
      <c r="R218" s="251"/>
      <c r="S218" s="251"/>
      <c r="T218" s="25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3" t="s">
        <v>173</v>
      </c>
      <c r="AU218" s="253" t="s">
        <v>88</v>
      </c>
      <c r="AV218" s="13" t="s">
        <v>23</v>
      </c>
      <c r="AW218" s="13" t="s">
        <v>175</v>
      </c>
      <c r="AX218" s="13" t="s">
        <v>80</v>
      </c>
      <c r="AY218" s="253" t="s">
        <v>163</v>
      </c>
    </row>
    <row r="219" s="14" customFormat="1">
      <c r="A219" s="14"/>
      <c r="B219" s="254"/>
      <c r="C219" s="255"/>
      <c r="D219" s="245" t="s">
        <v>173</v>
      </c>
      <c r="E219" s="256" t="s">
        <v>35</v>
      </c>
      <c r="F219" s="257" t="s">
        <v>1895</v>
      </c>
      <c r="G219" s="255"/>
      <c r="H219" s="258">
        <v>11.6</v>
      </c>
      <c r="I219" s="259"/>
      <c r="J219" s="255"/>
      <c r="K219" s="255"/>
      <c r="L219" s="260"/>
      <c r="M219" s="261"/>
      <c r="N219" s="262"/>
      <c r="O219" s="262"/>
      <c r="P219" s="262"/>
      <c r="Q219" s="262"/>
      <c r="R219" s="262"/>
      <c r="S219" s="262"/>
      <c r="T219" s="263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4" t="s">
        <v>173</v>
      </c>
      <c r="AU219" s="264" t="s">
        <v>88</v>
      </c>
      <c r="AV219" s="14" t="s">
        <v>88</v>
      </c>
      <c r="AW219" s="14" t="s">
        <v>175</v>
      </c>
      <c r="AX219" s="14" t="s">
        <v>80</v>
      </c>
      <c r="AY219" s="264" t="s">
        <v>163</v>
      </c>
    </row>
    <row r="220" s="15" customFormat="1">
      <c r="A220" s="15"/>
      <c r="B220" s="265"/>
      <c r="C220" s="266"/>
      <c r="D220" s="245" t="s">
        <v>173</v>
      </c>
      <c r="E220" s="267" t="s">
        <v>35</v>
      </c>
      <c r="F220" s="268" t="s">
        <v>183</v>
      </c>
      <c r="G220" s="266"/>
      <c r="H220" s="269">
        <v>11.6</v>
      </c>
      <c r="I220" s="270"/>
      <c r="J220" s="266"/>
      <c r="K220" s="266"/>
      <c r="L220" s="271"/>
      <c r="M220" s="272"/>
      <c r="N220" s="273"/>
      <c r="O220" s="273"/>
      <c r="P220" s="273"/>
      <c r="Q220" s="273"/>
      <c r="R220" s="273"/>
      <c r="S220" s="273"/>
      <c r="T220" s="274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5" t="s">
        <v>173</v>
      </c>
      <c r="AU220" s="275" t="s">
        <v>88</v>
      </c>
      <c r="AV220" s="15" t="s">
        <v>171</v>
      </c>
      <c r="AW220" s="15" t="s">
        <v>175</v>
      </c>
      <c r="AX220" s="15" t="s">
        <v>23</v>
      </c>
      <c r="AY220" s="275" t="s">
        <v>163</v>
      </c>
    </row>
    <row r="221" s="2" customFormat="1" ht="36" customHeight="1">
      <c r="A221" s="41"/>
      <c r="B221" s="42"/>
      <c r="C221" s="230" t="s">
        <v>335</v>
      </c>
      <c r="D221" s="230" t="s">
        <v>166</v>
      </c>
      <c r="E221" s="231" t="s">
        <v>1896</v>
      </c>
      <c r="F221" s="232" t="s">
        <v>1897</v>
      </c>
      <c r="G221" s="233" t="s">
        <v>264</v>
      </c>
      <c r="H221" s="234">
        <v>2.7999999999999998</v>
      </c>
      <c r="I221" s="235"/>
      <c r="J221" s="236">
        <f>ROUND(I221*H221,2)</f>
        <v>0</v>
      </c>
      <c r="K221" s="232" t="s">
        <v>170</v>
      </c>
      <c r="L221" s="47"/>
      <c r="M221" s="237" t="s">
        <v>35</v>
      </c>
      <c r="N221" s="238" t="s">
        <v>51</v>
      </c>
      <c r="O221" s="87"/>
      <c r="P221" s="239">
        <f>O221*H221</f>
        <v>0</v>
      </c>
      <c r="Q221" s="239">
        <v>0.045569999999999999</v>
      </c>
      <c r="R221" s="239">
        <f>Q221*H221</f>
        <v>0.12759599999999999</v>
      </c>
      <c r="S221" s="239">
        <v>0</v>
      </c>
      <c r="T221" s="240">
        <f>S221*H221</f>
        <v>0</v>
      </c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R221" s="241" t="s">
        <v>171</v>
      </c>
      <c r="AT221" s="241" t="s">
        <v>166</v>
      </c>
      <c r="AU221" s="241" t="s">
        <v>88</v>
      </c>
      <c r="AY221" s="19" t="s">
        <v>163</v>
      </c>
      <c r="BE221" s="242">
        <f>IF(N221="základní",J221,0)</f>
        <v>0</v>
      </c>
      <c r="BF221" s="242">
        <f>IF(N221="snížená",J221,0)</f>
        <v>0</v>
      </c>
      <c r="BG221" s="242">
        <f>IF(N221="zákl. přenesená",J221,0)</f>
        <v>0</v>
      </c>
      <c r="BH221" s="242">
        <f>IF(N221="sníž. přenesená",J221,0)</f>
        <v>0</v>
      </c>
      <c r="BI221" s="242">
        <f>IF(N221="nulová",J221,0)</f>
        <v>0</v>
      </c>
      <c r="BJ221" s="19" t="s">
        <v>23</v>
      </c>
      <c r="BK221" s="242">
        <f>ROUND(I221*H221,2)</f>
        <v>0</v>
      </c>
      <c r="BL221" s="19" t="s">
        <v>171</v>
      </c>
      <c r="BM221" s="241" t="s">
        <v>1898</v>
      </c>
    </row>
    <row r="222" s="13" customFormat="1">
      <c r="A222" s="13"/>
      <c r="B222" s="243"/>
      <c r="C222" s="244"/>
      <c r="D222" s="245" t="s">
        <v>173</v>
      </c>
      <c r="E222" s="246" t="s">
        <v>35</v>
      </c>
      <c r="F222" s="247" t="s">
        <v>1784</v>
      </c>
      <c r="G222" s="244"/>
      <c r="H222" s="246" t="s">
        <v>35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3" t="s">
        <v>173</v>
      </c>
      <c r="AU222" s="253" t="s">
        <v>88</v>
      </c>
      <c r="AV222" s="13" t="s">
        <v>23</v>
      </c>
      <c r="AW222" s="13" t="s">
        <v>175</v>
      </c>
      <c r="AX222" s="13" t="s">
        <v>80</v>
      </c>
      <c r="AY222" s="253" t="s">
        <v>163</v>
      </c>
    </row>
    <row r="223" s="14" customFormat="1">
      <c r="A223" s="14"/>
      <c r="B223" s="254"/>
      <c r="C223" s="255"/>
      <c r="D223" s="245" t="s">
        <v>173</v>
      </c>
      <c r="E223" s="256" t="s">
        <v>35</v>
      </c>
      <c r="F223" s="257" t="s">
        <v>1899</v>
      </c>
      <c r="G223" s="255"/>
      <c r="H223" s="258">
        <v>2.7999999999999998</v>
      </c>
      <c r="I223" s="259"/>
      <c r="J223" s="255"/>
      <c r="K223" s="255"/>
      <c r="L223" s="260"/>
      <c r="M223" s="261"/>
      <c r="N223" s="262"/>
      <c r="O223" s="262"/>
      <c r="P223" s="262"/>
      <c r="Q223" s="262"/>
      <c r="R223" s="262"/>
      <c r="S223" s="262"/>
      <c r="T223" s="263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4" t="s">
        <v>173</v>
      </c>
      <c r="AU223" s="264" t="s">
        <v>88</v>
      </c>
      <c r="AV223" s="14" t="s">
        <v>88</v>
      </c>
      <c r="AW223" s="14" t="s">
        <v>175</v>
      </c>
      <c r="AX223" s="14" t="s">
        <v>23</v>
      </c>
      <c r="AY223" s="264" t="s">
        <v>163</v>
      </c>
    </row>
    <row r="224" s="12" customFormat="1" ht="22.8" customHeight="1">
      <c r="A224" s="12"/>
      <c r="B224" s="214"/>
      <c r="C224" s="215"/>
      <c r="D224" s="216" t="s">
        <v>79</v>
      </c>
      <c r="E224" s="228" t="s">
        <v>309</v>
      </c>
      <c r="F224" s="228" t="s">
        <v>310</v>
      </c>
      <c r="G224" s="215"/>
      <c r="H224" s="215"/>
      <c r="I224" s="218"/>
      <c r="J224" s="229">
        <f>BK224</f>
        <v>0</v>
      </c>
      <c r="K224" s="215"/>
      <c r="L224" s="220"/>
      <c r="M224" s="221"/>
      <c r="N224" s="222"/>
      <c r="O224" s="222"/>
      <c r="P224" s="223">
        <f>SUM(P225:P229)</f>
        <v>0</v>
      </c>
      <c r="Q224" s="222"/>
      <c r="R224" s="223">
        <f>SUM(R225:R229)</f>
        <v>0</v>
      </c>
      <c r="S224" s="222"/>
      <c r="T224" s="224">
        <f>SUM(T225:T229)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25" t="s">
        <v>23</v>
      </c>
      <c r="AT224" s="226" t="s">
        <v>79</v>
      </c>
      <c r="AU224" s="226" t="s">
        <v>23</v>
      </c>
      <c r="AY224" s="225" t="s">
        <v>163</v>
      </c>
      <c r="BK224" s="227">
        <f>SUM(BK225:BK229)</f>
        <v>0</v>
      </c>
    </row>
    <row r="225" s="2" customFormat="1" ht="36" customHeight="1">
      <c r="A225" s="41"/>
      <c r="B225" s="42"/>
      <c r="C225" s="230" t="s">
        <v>343</v>
      </c>
      <c r="D225" s="230" t="s">
        <v>166</v>
      </c>
      <c r="E225" s="231" t="s">
        <v>1900</v>
      </c>
      <c r="F225" s="232" t="s">
        <v>1901</v>
      </c>
      <c r="G225" s="233" t="s">
        <v>186</v>
      </c>
      <c r="H225" s="234">
        <v>5.8600000000000003</v>
      </c>
      <c r="I225" s="235"/>
      <c r="J225" s="236">
        <f>ROUND(I225*H225,2)</f>
        <v>0</v>
      </c>
      <c r="K225" s="232" t="s">
        <v>170</v>
      </c>
      <c r="L225" s="47"/>
      <c r="M225" s="237" t="s">
        <v>35</v>
      </c>
      <c r="N225" s="238" t="s">
        <v>51</v>
      </c>
      <c r="O225" s="87"/>
      <c r="P225" s="239">
        <f>O225*H225</f>
        <v>0</v>
      </c>
      <c r="Q225" s="239">
        <v>0</v>
      </c>
      <c r="R225" s="239">
        <f>Q225*H225</f>
        <v>0</v>
      </c>
      <c r="S225" s="239">
        <v>0</v>
      </c>
      <c r="T225" s="240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41" t="s">
        <v>171</v>
      </c>
      <c r="AT225" s="241" t="s">
        <v>166</v>
      </c>
      <c r="AU225" s="241" t="s">
        <v>88</v>
      </c>
      <c r="AY225" s="19" t="s">
        <v>163</v>
      </c>
      <c r="BE225" s="242">
        <f>IF(N225="základní",J225,0)</f>
        <v>0</v>
      </c>
      <c r="BF225" s="242">
        <f>IF(N225="snížená",J225,0)</f>
        <v>0</v>
      </c>
      <c r="BG225" s="242">
        <f>IF(N225="zákl. přenesená",J225,0)</f>
        <v>0</v>
      </c>
      <c r="BH225" s="242">
        <f>IF(N225="sníž. přenesená",J225,0)</f>
        <v>0</v>
      </c>
      <c r="BI225" s="242">
        <f>IF(N225="nulová",J225,0)</f>
        <v>0</v>
      </c>
      <c r="BJ225" s="19" t="s">
        <v>23</v>
      </c>
      <c r="BK225" s="242">
        <f>ROUND(I225*H225,2)</f>
        <v>0</v>
      </c>
      <c r="BL225" s="19" t="s">
        <v>171</v>
      </c>
      <c r="BM225" s="241" t="s">
        <v>1902</v>
      </c>
    </row>
    <row r="226" s="2" customFormat="1" ht="24" customHeight="1">
      <c r="A226" s="41"/>
      <c r="B226" s="42"/>
      <c r="C226" s="230" t="s">
        <v>351</v>
      </c>
      <c r="D226" s="230" t="s">
        <v>166</v>
      </c>
      <c r="E226" s="231" t="s">
        <v>321</v>
      </c>
      <c r="F226" s="232" t="s">
        <v>322</v>
      </c>
      <c r="G226" s="233" t="s">
        <v>186</v>
      </c>
      <c r="H226" s="234">
        <v>5.8600000000000003</v>
      </c>
      <c r="I226" s="235"/>
      <c r="J226" s="236">
        <f>ROUND(I226*H226,2)</f>
        <v>0</v>
      </c>
      <c r="K226" s="232" t="s">
        <v>170</v>
      </c>
      <c r="L226" s="47"/>
      <c r="M226" s="237" t="s">
        <v>35</v>
      </c>
      <c r="N226" s="238" t="s">
        <v>51</v>
      </c>
      <c r="O226" s="87"/>
      <c r="P226" s="239">
        <f>O226*H226</f>
        <v>0</v>
      </c>
      <c r="Q226" s="239">
        <v>0</v>
      </c>
      <c r="R226" s="239">
        <f>Q226*H226</f>
        <v>0</v>
      </c>
      <c r="S226" s="239">
        <v>0</v>
      </c>
      <c r="T226" s="240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41" t="s">
        <v>171</v>
      </c>
      <c r="AT226" s="241" t="s">
        <v>166</v>
      </c>
      <c r="AU226" s="241" t="s">
        <v>88</v>
      </c>
      <c r="AY226" s="19" t="s">
        <v>163</v>
      </c>
      <c r="BE226" s="242">
        <f>IF(N226="základní",J226,0)</f>
        <v>0</v>
      </c>
      <c r="BF226" s="242">
        <f>IF(N226="snížená",J226,0)</f>
        <v>0</v>
      </c>
      <c r="BG226" s="242">
        <f>IF(N226="zákl. přenesená",J226,0)</f>
        <v>0</v>
      </c>
      <c r="BH226" s="242">
        <f>IF(N226="sníž. přenesená",J226,0)</f>
        <v>0</v>
      </c>
      <c r="BI226" s="242">
        <f>IF(N226="nulová",J226,0)</f>
        <v>0</v>
      </c>
      <c r="BJ226" s="19" t="s">
        <v>23</v>
      </c>
      <c r="BK226" s="242">
        <f>ROUND(I226*H226,2)</f>
        <v>0</v>
      </c>
      <c r="BL226" s="19" t="s">
        <v>171</v>
      </c>
      <c r="BM226" s="241" t="s">
        <v>1903</v>
      </c>
    </row>
    <row r="227" s="2" customFormat="1" ht="36" customHeight="1">
      <c r="A227" s="41"/>
      <c r="B227" s="42"/>
      <c r="C227" s="230" t="s">
        <v>360</v>
      </c>
      <c r="D227" s="230" t="s">
        <v>166</v>
      </c>
      <c r="E227" s="231" t="s">
        <v>325</v>
      </c>
      <c r="F227" s="232" t="s">
        <v>326</v>
      </c>
      <c r="G227" s="233" t="s">
        <v>186</v>
      </c>
      <c r="H227" s="234">
        <v>111.34</v>
      </c>
      <c r="I227" s="235"/>
      <c r="J227" s="236">
        <f>ROUND(I227*H227,2)</f>
        <v>0</v>
      </c>
      <c r="K227" s="232" t="s">
        <v>170</v>
      </c>
      <c r="L227" s="47"/>
      <c r="M227" s="237" t="s">
        <v>35</v>
      </c>
      <c r="N227" s="238" t="s">
        <v>51</v>
      </c>
      <c r="O227" s="87"/>
      <c r="P227" s="239">
        <f>O227*H227</f>
        <v>0</v>
      </c>
      <c r="Q227" s="239">
        <v>0</v>
      </c>
      <c r="R227" s="239">
        <f>Q227*H227</f>
        <v>0</v>
      </c>
      <c r="S227" s="239">
        <v>0</v>
      </c>
      <c r="T227" s="240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41" t="s">
        <v>171</v>
      </c>
      <c r="AT227" s="241" t="s">
        <v>166</v>
      </c>
      <c r="AU227" s="241" t="s">
        <v>88</v>
      </c>
      <c r="AY227" s="19" t="s">
        <v>163</v>
      </c>
      <c r="BE227" s="242">
        <f>IF(N227="základní",J227,0)</f>
        <v>0</v>
      </c>
      <c r="BF227" s="242">
        <f>IF(N227="snížená",J227,0)</f>
        <v>0</v>
      </c>
      <c r="BG227" s="242">
        <f>IF(N227="zákl. přenesená",J227,0)</f>
        <v>0</v>
      </c>
      <c r="BH227" s="242">
        <f>IF(N227="sníž. přenesená",J227,0)</f>
        <v>0</v>
      </c>
      <c r="BI227" s="242">
        <f>IF(N227="nulová",J227,0)</f>
        <v>0</v>
      </c>
      <c r="BJ227" s="19" t="s">
        <v>23</v>
      </c>
      <c r="BK227" s="242">
        <f>ROUND(I227*H227,2)</f>
        <v>0</v>
      </c>
      <c r="BL227" s="19" t="s">
        <v>171</v>
      </c>
      <c r="BM227" s="241" t="s">
        <v>1904</v>
      </c>
    </row>
    <row r="228" s="14" customFormat="1">
      <c r="A228" s="14"/>
      <c r="B228" s="254"/>
      <c r="C228" s="255"/>
      <c r="D228" s="245" t="s">
        <v>173</v>
      </c>
      <c r="E228" s="255"/>
      <c r="F228" s="257" t="s">
        <v>1905</v>
      </c>
      <c r="G228" s="255"/>
      <c r="H228" s="258">
        <v>111.34</v>
      </c>
      <c r="I228" s="259"/>
      <c r="J228" s="255"/>
      <c r="K228" s="255"/>
      <c r="L228" s="260"/>
      <c r="M228" s="261"/>
      <c r="N228" s="262"/>
      <c r="O228" s="262"/>
      <c r="P228" s="262"/>
      <c r="Q228" s="262"/>
      <c r="R228" s="262"/>
      <c r="S228" s="262"/>
      <c r="T228" s="263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4" t="s">
        <v>173</v>
      </c>
      <c r="AU228" s="264" t="s">
        <v>88</v>
      </c>
      <c r="AV228" s="14" t="s">
        <v>88</v>
      </c>
      <c r="AW228" s="14" t="s">
        <v>4</v>
      </c>
      <c r="AX228" s="14" t="s">
        <v>23</v>
      </c>
      <c r="AY228" s="264" t="s">
        <v>163</v>
      </c>
    </row>
    <row r="229" s="2" customFormat="1" ht="36" customHeight="1">
      <c r="A229" s="41"/>
      <c r="B229" s="42"/>
      <c r="C229" s="230" t="s">
        <v>366</v>
      </c>
      <c r="D229" s="230" t="s">
        <v>166</v>
      </c>
      <c r="E229" s="231" t="s">
        <v>336</v>
      </c>
      <c r="F229" s="232" t="s">
        <v>337</v>
      </c>
      <c r="G229" s="233" t="s">
        <v>186</v>
      </c>
      <c r="H229" s="234">
        <v>5.8600000000000003</v>
      </c>
      <c r="I229" s="235"/>
      <c r="J229" s="236">
        <f>ROUND(I229*H229,2)</f>
        <v>0</v>
      </c>
      <c r="K229" s="232" t="s">
        <v>170</v>
      </c>
      <c r="L229" s="47"/>
      <c r="M229" s="237" t="s">
        <v>35</v>
      </c>
      <c r="N229" s="238" t="s">
        <v>51</v>
      </c>
      <c r="O229" s="87"/>
      <c r="P229" s="239">
        <f>O229*H229</f>
        <v>0</v>
      </c>
      <c r="Q229" s="239">
        <v>0</v>
      </c>
      <c r="R229" s="239">
        <f>Q229*H229</f>
        <v>0</v>
      </c>
      <c r="S229" s="239">
        <v>0</v>
      </c>
      <c r="T229" s="240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41" t="s">
        <v>171</v>
      </c>
      <c r="AT229" s="241" t="s">
        <v>166</v>
      </c>
      <c r="AU229" s="241" t="s">
        <v>88</v>
      </c>
      <c r="AY229" s="19" t="s">
        <v>163</v>
      </c>
      <c r="BE229" s="242">
        <f>IF(N229="základní",J229,0)</f>
        <v>0</v>
      </c>
      <c r="BF229" s="242">
        <f>IF(N229="snížená",J229,0)</f>
        <v>0</v>
      </c>
      <c r="BG229" s="242">
        <f>IF(N229="zákl. přenesená",J229,0)</f>
        <v>0</v>
      </c>
      <c r="BH229" s="242">
        <f>IF(N229="sníž. přenesená",J229,0)</f>
        <v>0</v>
      </c>
      <c r="BI229" s="242">
        <f>IF(N229="nulová",J229,0)</f>
        <v>0</v>
      </c>
      <c r="BJ229" s="19" t="s">
        <v>23</v>
      </c>
      <c r="BK229" s="242">
        <f>ROUND(I229*H229,2)</f>
        <v>0</v>
      </c>
      <c r="BL229" s="19" t="s">
        <v>171</v>
      </c>
      <c r="BM229" s="241" t="s">
        <v>1906</v>
      </c>
    </row>
    <row r="230" s="12" customFormat="1" ht="22.8" customHeight="1">
      <c r="A230" s="12"/>
      <c r="B230" s="214"/>
      <c r="C230" s="215"/>
      <c r="D230" s="216" t="s">
        <v>79</v>
      </c>
      <c r="E230" s="228" t="s">
        <v>341</v>
      </c>
      <c r="F230" s="228" t="s">
        <v>342</v>
      </c>
      <c r="G230" s="215"/>
      <c r="H230" s="215"/>
      <c r="I230" s="218"/>
      <c r="J230" s="229">
        <f>BK230</f>
        <v>0</v>
      </c>
      <c r="K230" s="215"/>
      <c r="L230" s="220"/>
      <c r="M230" s="221"/>
      <c r="N230" s="222"/>
      <c r="O230" s="222"/>
      <c r="P230" s="223">
        <f>P231</f>
        <v>0</v>
      </c>
      <c r="Q230" s="222"/>
      <c r="R230" s="223">
        <f>R231</f>
        <v>0</v>
      </c>
      <c r="S230" s="222"/>
      <c r="T230" s="224">
        <f>T231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5" t="s">
        <v>23</v>
      </c>
      <c r="AT230" s="226" t="s">
        <v>79</v>
      </c>
      <c r="AU230" s="226" t="s">
        <v>23</v>
      </c>
      <c r="AY230" s="225" t="s">
        <v>163</v>
      </c>
      <c r="BK230" s="227">
        <f>BK231</f>
        <v>0</v>
      </c>
    </row>
    <row r="231" s="2" customFormat="1" ht="48" customHeight="1">
      <c r="A231" s="41"/>
      <c r="B231" s="42"/>
      <c r="C231" s="230" t="s">
        <v>363</v>
      </c>
      <c r="D231" s="230" t="s">
        <v>166</v>
      </c>
      <c r="E231" s="231" t="s">
        <v>1907</v>
      </c>
      <c r="F231" s="232" t="s">
        <v>1908</v>
      </c>
      <c r="G231" s="233" t="s">
        <v>186</v>
      </c>
      <c r="H231" s="234">
        <v>20.861000000000001</v>
      </c>
      <c r="I231" s="235"/>
      <c r="J231" s="236">
        <f>ROUND(I231*H231,2)</f>
        <v>0</v>
      </c>
      <c r="K231" s="232" t="s">
        <v>170</v>
      </c>
      <c r="L231" s="47"/>
      <c r="M231" s="237" t="s">
        <v>35</v>
      </c>
      <c r="N231" s="238" t="s">
        <v>51</v>
      </c>
      <c r="O231" s="87"/>
      <c r="P231" s="239">
        <f>O231*H231</f>
        <v>0</v>
      </c>
      <c r="Q231" s="239">
        <v>0</v>
      </c>
      <c r="R231" s="239">
        <f>Q231*H231</f>
        <v>0</v>
      </c>
      <c r="S231" s="239">
        <v>0</v>
      </c>
      <c r="T231" s="240">
        <f>S231*H231</f>
        <v>0</v>
      </c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R231" s="241" t="s">
        <v>171</v>
      </c>
      <c r="AT231" s="241" t="s">
        <v>166</v>
      </c>
      <c r="AU231" s="241" t="s">
        <v>88</v>
      </c>
      <c r="AY231" s="19" t="s">
        <v>163</v>
      </c>
      <c r="BE231" s="242">
        <f>IF(N231="základní",J231,0)</f>
        <v>0</v>
      </c>
      <c r="BF231" s="242">
        <f>IF(N231="snížená",J231,0)</f>
        <v>0</v>
      </c>
      <c r="BG231" s="242">
        <f>IF(N231="zákl. přenesená",J231,0)</f>
        <v>0</v>
      </c>
      <c r="BH231" s="242">
        <f>IF(N231="sníž. přenesená",J231,0)</f>
        <v>0</v>
      </c>
      <c r="BI231" s="242">
        <f>IF(N231="nulová",J231,0)</f>
        <v>0</v>
      </c>
      <c r="BJ231" s="19" t="s">
        <v>23</v>
      </c>
      <c r="BK231" s="242">
        <f>ROUND(I231*H231,2)</f>
        <v>0</v>
      </c>
      <c r="BL231" s="19" t="s">
        <v>171</v>
      </c>
      <c r="BM231" s="241" t="s">
        <v>1909</v>
      </c>
    </row>
    <row r="232" s="12" customFormat="1" ht="25.92" customHeight="1">
      <c r="A232" s="12"/>
      <c r="B232" s="214"/>
      <c r="C232" s="215"/>
      <c r="D232" s="216" t="s">
        <v>79</v>
      </c>
      <c r="E232" s="217" t="s">
        <v>347</v>
      </c>
      <c r="F232" s="217" t="s">
        <v>348</v>
      </c>
      <c r="G232" s="215"/>
      <c r="H232" s="215"/>
      <c r="I232" s="218"/>
      <c r="J232" s="219">
        <f>BK232</f>
        <v>0</v>
      </c>
      <c r="K232" s="215"/>
      <c r="L232" s="220"/>
      <c r="M232" s="221"/>
      <c r="N232" s="222"/>
      <c r="O232" s="222"/>
      <c r="P232" s="223">
        <f>P233+P252+P257+P270</f>
        <v>0</v>
      </c>
      <c r="Q232" s="222"/>
      <c r="R232" s="223">
        <f>R233+R252+R257+R270</f>
        <v>0.23993491000000003</v>
      </c>
      <c r="S232" s="222"/>
      <c r="T232" s="224">
        <f>T233+T252+T257+T270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25" t="s">
        <v>88</v>
      </c>
      <c r="AT232" s="226" t="s">
        <v>79</v>
      </c>
      <c r="AU232" s="226" t="s">
        <v>80</v>
      </c>
      <c r="AY232" s="225" t="s">
        <v>163</v>
      </c>
      <c r="BK232" s="227">
        <f>BK233+BK252+BK257+BK270</f>
        <v>0</v>
      </c>
    </row>
    <row r="233" s="12" customFormat="1" ht="22.8" customHeight="1">
      <c r="A233" s="12"/>
      <c r="B233" s="214"/>
      <c r="C233" s="215"/>
      <c r="D233" s="216" t="s">
        <v>79</v>
      </c>
      <c r="E233" s="228" t="s">
        <v>1910</v>
      </c>
      <c r="F233" s="228" t="s">
        <v>1911</v>
      </c>
      <c r="G233" s="215"/>
      <c r="H233" s="215"/>
      <c r="I233" s="218"/>
      <c r="J233" s="229">
        <f>BK233</f>
        <v>0</v>
      </c>
      <c r="K233" s="215"/>
      <c r="L233" s="220"/>
      <c r="M233" s="221"/>
      <c r="N233" s="222"/>
      <c r="O233" s="222"/>
      <c r="P233" s="223">
        <f>SUM(P234:P251)</f>
        <v>0</v>
      </c>
      <c r="Q233" s="222"/>
      <c r="R233" s="223">
        <f>SUM(R234:R251)</f>
        <v>0.041450310000000004</v>
      </c>
      <c r="S233" s="222"/>
      <c r="T233" s="224">
        <f>SUM(T234:T251)</f>
        <v>0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25" t="s">
        <v>88</v>
      </c>
      <c r="AT233" s="226" t="s">
        <v>79</v>
      </c>
      <c r="AU233" s="226" t="s">
        <v>23</v>
      </c>
      <c r="AY233" s="225" t="s">
        <v>163</v>
      </c>
      <c r="BK233" s="227">
        <f>SUM(BK234:BK251)</f>
        <v>0</v>
      </c>
    </row>
    <row r="234" s="2" customFormat="1" ht="36" customHeight="1">
      <c r="A234" s="41"/>
      <c r="B234" s="42"/>
      <c r="C234" s="230" t="s">
        <v>376</v>
      </c>
      <c r="D234" s="230" t="s">
        <v>166</v>
      </c>
      <c r="E234" s="231" t="s">
        <v>1912</v>
      </c>
      <c r="F234" s="232" t="s">
        <v>1913</v>
      </c>
      <c r="G234" s="233" t="s">
        <v>169</v>
      </c>
      <c r="H234" s="234">
        <v>8.4100000000000001</v>
      </c>
      <c r="I234" s="235"/>
      <c r="J234" s="236">
        <f>ROUND(I234*H234,2)</f>
        <v>0</v>
      </c>
      <c r="K234" s="232" t="s">
        <v>170</v>
      </c>
      <c r="L234" s="47"/>
      <c r="M234" s="237" t="s">
        <v>35</v>
      </c>
      <c r="N234" s="238" t="s">
        <v>51</v>
      </c>
      <c r="O234" s="87"/>
      <c r="P234" s="239">
        <f>O234*H234</f>
        <v>0</v>
      </c>
      <c r="Q234" s="239">
        <v>0.00076999999999999996</v>
      </c>
      <c r="R234" s="239">
        <f>Q234*H234</f>
        <v>0.0064757</v>
      </c>
      <c r="S234" s="239">
        <v>0</v>
      </c>
      <c r="T234" s="240">
        <f>S234*H234</f>
        <v>0</v>
      </c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R234" s="241" t="s">
        <v>275</v>
      </c>
      <c r="AT234" s="241" t="s">
        <v>166</v>
      </c>
      <c r="AU234" s="241" t="s">
        <v>88</v>
      </c>
      <c r="AY234" s="19" t="s">
        <v>163</v>
      </c>
      <c r="BE234" s="242">
        <f>IF(N234="základní",J234,0)</f>
        <v>0</v>
      </c>
      <c r="BF234" s="242">
        <f>IF(N234="snížená",J234,0)</f>
        <v>0</v>
      </c>
      <c r="BG234" s="242">
        <f>IF(N234="zákl. přenesená",J234,0)</f>
        <v>0</v>
      </c>
      <c r="BH234" s="242">
        <f>IF(N234="sníž. přenesená",J234,0)</f>
        <v>0</v>
      </c>
      <c r="BI234" s="242">
        <f>IF(N234="nulová",J234,0)</f>
        <v>0</v>
      </c>
      <c r="BJ234" s="19" t="s">
        <v>23</v>
      </c>
      <c r="BK234" s="242">
        <f>ROUND(I234*H234,2)</f>
        <v>0</v>
      </c>
      <c r="BL234" s="19" t="s">
        <v>275</v>
      </c>
      <c r="BM234" s="241" t="s">
        <v>1914</v>
      </c>
    </row>
    <row r="235" s="13" customFormat="1">
      <c r="A235" s="13"/>
      <c r="B235" s="243"/>
      <c r="C235" s="244"/>
      <c r="D235" s="245" t="s">
        <v>173</v>
      </c>
      <c r="E235" s="246" t="s">
        <v>35</v>
      </c>
      <c r="F235" s="247" t="s">
        <v>1784</v>
      </c>
      <c r="G235" s="244"/>
      <c r="H235" s="246" t="s">
        <v>35</v>
      </c>
      <c r="I235" s="248"/>
      <c r="J235" s="244"/>
      <c r="K235" s="244"/>
      <c r="L235" s="249"/>
      <c r="M235" s="250"/>
      <c r="N235" s="251"/>
      <c r="O235" s="251"/>
      <c r="P235" s="251"/>
      <c r="Q235" s="251"/>
      <c r="R235" s="251"/>
      <c r="S235" s="251"/>
      <c r="T235" s="252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3" t="s">
        <v>173</v>
      </c>
      <c r="AU235" s="253" t="s">
        <v>88</v>
      </c>
      <c r="AV235" s="13" t="s">
        <v>23</v>
      </c>
      <c r="AW235" s="13" t="s">
        <v>175</v>
      </c>
      <c r="AX235" s="13" t="s">
        <v>80</v>
      </c>
      <c r="AY235" s="253" t="s">
        <v>163</v>
      </c>
    </row>
    <row r="236" s="14" customFormat="1">
      <c r="A236" s="14"/>
      <c r="B236" s="254"/>
      <c r="C236" s="255"/>
      <c r="D236" s="245" t="s">
        <v>173</v>
      </c>
      <c r="E236" s="256" t="s">
        <v>35</v>
      </c>
      <c r="F236" s="257" t="s">
        <v>1915</v>
      </c>
      <c r="G236" s="255"/>
      <c r="H236" s="258">
        <v>8.4100000000000001</v>
      </c>
      <c r="I236" s="259"/>
      <c r="J236" s="255"/>
      <c r="K236" s="255"/>
      <c r="L236" s="260"/>
      <c r="M236" s="261"/>
      <c r="N236" s="262"/>
      <c r="O236" s="262"/>
      <c r="P236" s="262"/>
      <c r="Q236" s="262"/>
      <c r="R236" s="262"/>
      <c r="S236" s="262"/>
      <c r="T236" s="263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64" t="s">
        <v>173</v>
      </c>
      <c r="AU236" s="264" t="s">
        <v>88</v>
      </c>
      <c r="AV236" s="14" t="s">
        <v>88</v>
      </c>
      <c r="AW236" s="14" t="s">
        <v>175</v>
      </c>
      <c r="AX236" s="14" t="s">
        <v>80</v>
      </c>
      <c r="AY236" s="264" t="s">
        <v>163</v>
      </c>
    </row>
    <row r="237" s="15" customFormat="1">
      <c r="A237" s="15"/>
      <c r="B237" s="265"/>
      <c r="C237" s="266"/>
      <c r="D237" s="245" t="s">
        <v>173</v>
      </c>
      <c r="E237" s="267" t="s">
        <v>35</v>
      </c>
      <c r="F237" s="268" t="s">
        <v>183</v>
      </c>
      <c r="G237" s="266"/>
      <c r="H237" s="269">
        <v>8.4100000000000001</v>
      </c>
      <c r="I237" s="270"/>
      <c r="J237" s="266"/>
      <c r="K237" s="266"/>
      <c r="L237" s="271"/>
      <c r="M237" s="272"/>
      <c r="N237" s="273"/>
      <c r="O237" s="273"/>
      <c r="P237" s="273"/>
      <c r="Q237" s="273"/>
      <c r="R237" s="273"/>
      <c r="S237" s="273"/>
      <c r="T237" s="274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5" t="s">
        <v>173</v>
      </c>
      <c r="AU237" s="275" t="s">
        <v>88</v>
      </c>
      <c r="AV237" s="15" t="s">
        <v>171</v>
      </c>
      <c r="AW237" s="15" t="s">
        <v>175</v>
      </c>
      <c r="AX237" s="15" t="s">
        <v>23</v>
      </c>
      <c r="AY237" s="275" t="s">
        <v>163</v>
      </c>
    </row>
    <row r="238" s="2" customFormat="1" ht="36" customHeight="1">
      <c r="A238" s="41"/>
      <c r="B238" s="42"/>
      <c r="C238" s="230" t="s">
        <v>382</v>
      </c>
      <c r="D238" s="230" t="s">
        <v>166</v>
      </c>
      <c r="E238" s="231" t="s">
        <v>1916</v>
      </c>
      <c r="F238" s="232" t="s">
        <v>1917</v>
      </c>
      <c r="G238" s="233" t="s">
        <v>169</v>
      </c>
      <c r="H238" s="234">
        <v>8.2650000000000006</v>
      </c>
      <c r="I238" s="235"/>
      <c r="J238" s="236">
        <f>ROUND(I238*H238,2)</f>
        <v>0</v>
      </c>
      <c r="K238" s="232" t="s">
        <v>170</v>
      </c>
      <c r="L238" s="47"/>
      <c r="M238" s="237" t="s">
        <v>35</v>
      </c>
      <c r="N238" s="238" t="s">
        <v>51</v>
      </c>
      <c r="O238" s="87"/>
      <c r="P238" s="239">
        <f>O238*H238</f>
        <v>0</v>
      </c>
      <c r="Q238" s="239">
        <v>0.00076999999999999996</v>
      </c>
      <c r="R238" s="239">
        <f>Q238*H238</f>
        <v>0.0063640500000000004</v>
      </c>
      <c r="S238" s="239">
        <v>0</v>
      </c>
      <c r="T238" s="240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41" t="s">
        <v>275</v>
      </c>
      <c r="AT238" s="241" t="s">
        <v>166</v>
      </c>
      <c r="AU238" s="241" t="s">
        <v>88</v>
      </c>
      <c r="AY238" s="19" t="s">
        <v>163</v>
      </c>
      <c r="BE238" s="242">
        <f>IF(N238="základní",J238,0)</f>
        <v>0</v>
      </c>
      <c r="BF238" s="242">
        <f>IF(N238="snížená",J238,0)</f>
        <v>0</v>
      </c>
      <c r="BG238" s="242">
        <f>IF(N238="zákl. přenesená",J238,0)</f>
        <v>0</v>
      </c>
      <c r="BH238" s="242">
        <f>IF(N238="sníž. přenesená",J238,0)</f>
        <v>0</v>
      </c>
      <c r="BI238" s="242">
        <f>IF(N238="nulová",J238,0)</f>
        <v>0</v>
      </c>
      <c r="BJ238" s="19" t="s">
        <v>23</v>
      </c>
      <c r="BK238" s="242">
        <f>ROUND(I238*H238,2)</f>
        <v>0</v>
      </c>
      <c r="BL238" s="19" t="s">
        <v>275</v>
      </c>
      <c r="BM238" s="241" t="s">
        <v>1918</v>
      </c>
    </row>
    <row r="239" s="13" customFormat="1">
      <c r="A239" s="13"/>
      <c r="B239" s="243"/>
      <c r="C239" s="244"/>
      <c r="D239" s="245" t="s">
        <v>173</v>
      </c>
      <c r="E239" s="246" t="s">
        <v>35</v>
      </c>
      <c r="F239" s="247" t="s">
        <v>1784</v>
      </c>
      <c r="G239" s="244"/>
      <c r="H239" s="246" t="s">
        <v>35</v>
      </c>
      <c r="I239" s="248"/>
      <c r="J239" s="244"/>
      <c r="K239" s="244"/>
      <c r="L239" s="249"/>
      <c r="M239" s="250"/>
      <c r="N239" s="251"/>
      <c r="O239" s="251"/>
      <c r="P239" s="251"/>
      <c r="Q239" s="251"/>
      <c r="R239" s="251"/>
      <c r="S239" s="251"/>
      <c r="T239" s="252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3" t="s">
        <v>173</v>
      </c>
      <c r="AU239" s="253" t="s">
        <v>88</v>
      </c>
      <c r="AV239" s="13" t="s">
        <v>23</v>
      </c>
      <c r="AW239" s="13" t="s">
        <v>175</v>
      </c>
      <c r="AX239" s="13" t="s">
        <v>80</v>
      </c>
      <c r="AY239" s="253" t="s">
        <v>163</v>
      </c>
    </row>
    <row r="240" s="14" customFormat="1">
      <c r="A240" s="14"/>
      <c r="B240" s="254"/>
      <c r="C240" s="255"/>
      <c r="D240" s="245" t="s">
        <v>173</v>
      </c>
      <c r="E240" s="256" t="s">
        <v>35</v>
      </c>
      <c r="F240" s="257" t="s">
        <v>1919</v>
      </c>
      <c r="G240" s="255"/>
      <c r="H240" s="258">
        <v>8.2650000000000006</v>
      </c>
      <c r="I240" s="259"/>
      <c r="J240" s="255"/>
      <c r="K240" s="255"/>
      <c r="L240" s="260"/>
      <c r="M240" s="261"/>
      <c r="N240" s="262"/>
      <c r="O240" s="262"/>
      <c r="P240" s="262"/>
      <c r="Q240" s="262"/>
      <c r="R240" s="262"/>
      <c r="S240" s="262"/>
      <c r="T240" s="263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4" t="s">
        <v>173</v>
      </c>
      <c r="AU240" s="264" t="s">
        <v>88</v>
      </c>
      <c r="AV240" s="14" t="s">
        <v>88</v>
      </c>
      <c r="AW240" s="14" t="s">
        <v>175</v>
      </c>
      <c r="AX240" s="14" t="s">
        <v>80</v>
      </c>
      <c r="AY240" s="264" t="s">
        <v>163</v>
      </c>
    </row>
    <row r="241" s="15" customFormat="1">
      <c r="A241" s="15"/>
      <c r="B241" s="265"/>
      <c r="C241" s="266"/>
      <c r="D241" s="245" t="s">
        <v>173</v>
      </c>
      <c r="E241" s="267" t="s">
        <v>35</v>
      </c>
      <c r="F241" s="268" t="s">
        <v>183</v>
      </c>
      <c r="G241" s="266"/>
      <c r="H241" s="269">
        <v>8.2650000000000006</v>
      </c>
      <c r="I241" s="270"/>
      <c r="J241" s="266"/>
      <c r="K241" s="266"/>
      <c r="L241" s="271"/>
      <c r="M241" s="272"/>
      <c r="N241" s="273"/>
      <c r="O241" s="273"/>
      <c r="P241" s="273"/>
      <c r="Q241" s="273"/>
      <c r="R241" s="273"/>
      <c r="S241" s="273"/>
      <c r="T241" s="274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75" t="s">
        <v>173</v>
      </c>
      <c r="AU241" s="275" t="s">
        <v>88</v>
      </c>
      <c r="AV241" s="15" t="s">
        <v>171</v>
      </c>
      <c r="AW241" s="15" t="s">
        <v>175</v>
      </c>
      <c r="AX241" s="15" t="s">
        <v>23</v>
      </c>
      <c r="AY241" s="275" t="s">
        <v>163</v>
      </c>
    </row>
    <row r="242" s="2" customFormat="1" ht="36" customHeight="1">
      <c r="A242" s="41"/>
      <c r="B242" s="42"/>
      <c r="C242" s="230" t="s">
        <v>399</v>
      </c>
      <c r="D242" s="230" t="s">
        <v>166</v>
      </c>
      <c r="E242" s="231" t="s">
        <v>1920</v>
      </c>
      <c r="F242" s="232" t="s">
        <v>1921</v>
      </c>
      <c r="G242" s="233" t="s">
        <v>169</v>
      </c>
      <c r="H242" s="234">
        <v>16.675000000000001</v>
      </c>
      <c r="I242" s="235"/>
      <c r="J242" s="236">
        <f>ROUND(I242*H242,2)</f>
        <v>0</v>
      </c>
      <c r="K242" s="232" t="s">
        <v>170</v>
      </c>
      <c r="L242" s="47"/>
      <c r="M242" s="237" t="s">
        <v>35</v>
      </c>
      <c r="N242" s="238" t="s">
        <v>51</v>
      </c>
      <c r="O242" s="87"/>
      <c r="P242" s="239">
        <f>O242*H242</f>
        <v>0</v>
      </c>
      <c r="Q242" s="239">
        <v>0</v>
      </c>
      <c r="R242" s="239">
        <f>Q242*H242</f>
        <v>0</v>
      </c>
      <c r="S242" s="239">
        <v>0</v>
      </c>
      <c r="T242" s="240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41" t="s">
        <v>275</v>
      </c>
      <c r="AT242" s="241" t="s">
        <v>166</v>
      </c>
      <c r="AU242" s="241" t="s">
        <v>88</v>
      </c>
      <c r="AY242" s="19" t="s">
        <v>163</v>
      </c>
      <c r="BE242" s="242">
        <f>IF(N242="základní",J242,0)</f>
        <v>0</v>
      </c>
      <c r="BF242" s="242">
        <f>IF(N242="snížená",J242,0)</f>
        <v>0</v>
      </c>
      <c r="BG242" s="242">
        <f>IF(N242="zákl. přenesená",J242,0)</f>
        <v>0</v>
      </c>
      <c r="BH242" s="242">
        <f>IF(N242="sníž. přenesená",J242,0)</f>
        <v>0</v>
      </c>
      <c r="BI242" s="242">
        <f>IF(N242="nulová",J242,0)</f>
        <v>0</v>
      </c>
      <c r="BJ242" s="19" t="s">
        <v>23</v>
      </c>
      <c r="BK242" s="242">
        <f>ROUND(I242*H242,2)</f>
        <v>0</v>
      </c>
      <c r="BL242" s="19" t="s">
        <v>275</v>
      </c>
      <c r="BM242" s="241" t="s">
        <v>1922</v>
      </c>
    </row>
    <row r="243" s="13" customFormat="1">
      <c r="A243" s="13"/>
      <c r="B243" s="243"/>
      <c r="C243" s="244"/>
      <c r="D243" s="245" t="s">
        <v>173</v>
      </c>
      <c r="E243" s="246" t="s">
        <v>35</v>
      </c>
      <c r="F243" s="247" t="s">
        <v>1923</v>
      </c>
      <c r="G243" s="244"/>
      <c r="H243" s="246" t="s">
        <v>35</v>
      </c>
      <c r="I243" s="248"/>
      <c r="J243" s="244"/>
      <c r="K243" s="244"/>
      <c r="L243" s="249"/>
      <c r="M243" s="250"/>
      <c r="N243" s="251"/>
      <c r="O243" s="251"/>
      <c r="P243" s="251"/>
      <c r="Q243" s="251"/>
      <c r="R243" s="251"/>
      <c r="S243" s="251"/>
      <c r="T243" s="252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3" t="s">
        <v>173</v>
      </c>
      <c r="AU243" s="253" t="s">
        <v>88</v>
      </c>
      <c r="AV243" s="13" t="s">
        <v>23</v>
      </c>
      <c r="AW243" s="13" t="s">
        <v>175</v>
      </c>
      <c r="AX243" s="13" t="s">
        <v>80</v>
      </c>
      <c r="AY243" s="253" t="s">
        <v>163</v>
      </c>
    </row>
    <row r="244" s="14" customFormat="1">
      <c r="A244" s="14"/>
      <c r="B244" s="254"/>
      <c r="C244" s="255"/>
      <c r="D244" s="245" t="s">
        <v>173</v>
      </c>
      <c r="E244" s="256" t="s">
        <v>35</v>
      </c>
      <c r="F244" s="257" t="s">
        <v>1924</v>
      </c>
      <c r="G244" s="255"/>
      <c r="H244" s="258">
        <v>16.675000000000001</v>
      </c>
      <c r="I244" s="259"/>
      <c r="J244" s="255"/>
      <c r="K244" s="255"/>
      <c r="L244" s="260"/>
      <c r="M244" s="261"/>
      <c r="N244" s="262"/>
      <c r="O244" s="262"/>
      <c r="P244" s="262"/>
      <c r="Q244" s="262"/>
      <c r="R244" s="262"/>
      <c r="S244" s="262"/>
      <c r="T244" s="263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4" t="s">
        <v>173</v>
      </c>
      <c r="AU244" s="264" t="s">
        <v>88</v>
      </c>
      <c r="AV244" s="14" t="s">
        <v>88</v>
      </c>
      <c r="AW244" s="14" t="s">
        <v>175</v>
      </c>
      <c r="AX244" s="14" t="s">
        <v>80</v>
      </c>
      <c r="AY244" s="264" t="s">
        <v>163</v>
      </c>
    </row>
    <row r="245" s="15" customFormat="1">
      <c r="A245" s="15"/>
      <c r="B245" s="265"/>
      <c r="C245" s="266"/>
      <c r="D245" s="245" t="s">
        <v>173</v>
      </c>
      <c r="E245" s="267" t="s">
        <v>35</v>
      </c>
      <c r="F245" s="268" t="s">
        <v>183</v>
      </c>
      <c r="G245" s="266"/>
      <c r="H245" s="269">
        <v>16.675000000000001</v>
      </c>
      <c r="I245" s="270"/>
      <c r="J245" s="266"/>
      <c r="K245" s="266"/>
      <c r="L245" s="271"/>
      <c r="M245" s="272"/>
      <c r="N245" s="273"/>
      <c r="O245" s="273"/>
      <c r="P245" s="273"/>
      <c r="Q245" s="273"/>
      <c r="R245" s="273"/>
      <c r="S245" s="273"/>
      <c r="T245" s="274"/>
      <c r="U245" s="15"/>
      <c r="V245" s="15"/>
      <c r="W245" s="15"/>
      <c r="X245" s="15"/>
      <c r="Y245" s="15"/>
      <c r="Z245" s="15"/>
      <c r="AA245" s="15"/>
      <c r="AB245" s="15"/>
      <c r="AC245" s="15"/>
      <c r="AD245" s="15"/>
      <c r="AE245" s="15"/>
      <c r="AT245" s="275" t="s">
        <v>173</v>
      </c>
      <c r="AU245" s="275" t="s">
        <v>88</v>
      </c>
      <c r="AV245" s="15" t="s">
        <v>171</v>
      </c>
      <c r="AW245" s="15" t="s">
        <v>175</v>
      </c>
      <c r="AX245" s="15" t="s">
        <v>23</v>
      </c>
      <c r="AY245" s="275" t="s">
        <v>163</v>
      </c>
    </row>
    <row r="246" s="2" customFormat="1" ht="24" customHeight="1">
      <c r="A246" s="41"/>
      <c r="B246" s="42"/>
      <c r="C246" s="276" t="s">
        <v>403</v>
      </c>
      <c r="D246" s="276" t="s">
        <v>195</v>
      </c>
      <c r="E246" s="277" t="s">
        <v>1925</v>
      </c>
      <c r="F246" s="278" t="s">
        <v>1926</v>
      </c>
      <c r="G246" s="279" t="s">
        <v>169</v>
      </c>
      <c r="H246" s="280">
        <v>22.527999999999999</v>
      </c>
      <c r="I246" s="281"/>
      <c r="J246" s="282">
        <f>ROUND(I246*H246,2)</f>
        <v>0</v>
      </c>
      <c r="K246" s="278" t="s">
        <v>506</v>
      </c>
      <c r="L246" s="283"/>
      <c r="M246" s="284" t="s">
        <v>35</v>
      </c>
      <c r="N246" s="285" t="s">
        <v>51</v>
      </c>
      <c r="O246" s="87"/>
      <c r="P246" s="239">
        <f>O246*H246</f>
        <v>0</v>
      </c>
      <c r="Q246" s="239">
        <v>0.0012700000000000001</v>
      </c>
      <c r="R246" s="239">
        <f>Q246*H246</f>
        <v>0.02861056</v>
      </c>
      <c r="S246" s="239">
        <v>0</v>
      </c>
      <c r="T246" s="240">
        <f>S246*H246</f>
        <v>0</v>
      </c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R246" s="241" t="s">
        <v>363</v>
      </c>
      <c r="AT246" s="241" t="s">
        <v>195</v>
      </c>
      <c r="AU246" s="241" t="s">
        <v>88</v>
      </c>
      <c r="AY246" s="19" t="s">
        <v>163</v>
      </c>
      <c r="BE246" s="242">
        <f>IF(N246="základní",J246,0)</f>
        <v>0</v>
      </c>
      <c r="BF246" s="242">
        <f>IF(N246="snížená",J246,0)</f>
        <v>0</v>
      </c>
      <c r="BG246" s="242">
        <f>IF(N246="zákl. přenesená",J246,0)</f>
        <v>0</v>
      </c>
      <c r="BH246" s="242">
        <f>IF(N246="sníž. přenesená",J246,0)</f>
        <v>0</v>
      </c>
      <c r="BI246" s="242">
        <f>IF(N246="nulová",J246,0)</f>
        <v>0</v>
      </c>
      <c r="BJ246" s="19" t="s">
        <v>23</v>
      </c>
      <c r="BK246" s="242">
        <f>ROUND(I246*H246,2)</f>
        <v>0</v>
      </c>
      <c r="BL246" s="19" t="s">
        <v>275</v>
      </c>
      <c r="BM246" s="241" t="s">
        <v>1927</v>
      </c>
    </row>
    <row r="247" s="13" customFormat="1">
      <c r="A247" s="13"/>
      <c r="B247" s="243"/>
      <c r="C247" s="244"/>
      <c r="D247" s="245" t="s">
        <v>173</v>
      </c>
      <c r="E247" s="246" t="s">
        <v>35</v>
      </c>
      <c r="F247" s="247" t="s">
        <v>1923</v>
      </c>
      <c r="G247" s="244"/>
      <c r="H247" s="246" t="s">
        <v>35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3" t="s">
        <v>173</v>
      </c>
      <c r="AU247" s="253" t="s">
        <v>88</v>
      </c>
      <c r="AV247" s="13" t="s">
        <v>23</v>
      </c>
      <c r="AW247" s="13" t="s">
        <v>175</v>
      </c>
      <c r="AX247" s="13" t="s">
        <v>80</v>
      </c>
      <c r="AY247" s="253" t="s">
        <v>163</v>
      </c>
    </row>
    <row r="248" s="14" customFormat="1">
      <c r="A248" s="14"/>
      <c r="B248" s="254"/>
      <c r="C248" s="255"/>
      <c r="D248" s="245" t="s">
        <v>173</v>
      </c>
      <c r="E248" s="256" t="s">
        <v>35</v>
      </c>
      <c r="F248" s="257" t="s">
        <v>1928</v>
      </c>
      <c r="G248" s="255"/>
      <c r="H248" s="258">
        <v>19.589500000000001</v>
      </c>
      <c r="I248" s="259"/>
      <c r="J248" s="255"/>
      <c r="K248" s="255"/>
      <c r="L248" s="260"/>
      <c r="M248" s="261"/>
      <c r="N248" s="262"/>
      <c r="O248" s="262"/>
      <c r="P248" s="262"/>
      <c r="Q248" s="262"/>
      <c r="R248" s="262"/>
      <c r="S248" s="262"/>
      <c r="T248" s="263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64" t="s">
        <v>173</v>
      </c>
      <c r="AU248" s="264" t="s">
        <v>88</v>
      </c>
      <c r="AV248" s="14" t="s">
        <v>88</v>
      </c>
      <c r="AW248" s="14" t="s">
        <v>175</v>
      </c>
      <c r="AX248" s="14" t="s">
        <v>80</v>
      </c>
      <c r="AY248" s="264" t="s">
        <v>163</v>
      </c>
    </row>
    <row r="249" s="15" customFormat="1">
      <c r="A249" s="15"/>
      <c r="B249" s="265"/>
      <c r="C249" s="266"/>
      <c r="D249" s="245" t="s">
        <v>173</v>
      </c>
      <c r="E249" s="267" t="s">
        <v>35</v>
      </c>
      <c r="F249" s="268" t="s">
        <v>183</v>
      </c>
      <c r="G249" s="266"/>
      <c r="H249" s="269">
        <v>19.589500000000001</v>
      </c>
      <c r="I249" s="270"/>
      <c r="J249" s="266"/>
      <c r="K249" s="266"/>
      <c r="L249" s="271"/>
      <c r="M249" s="272"/>
      <c r="N249" s="273"/>
      <c r="O249" s="273"/>
      <c r="P249" s="273"/>
      <c r="Q249" s="273"/>
      <c r="R249" s="273"/>
      <c r="S249" s="273"/>
      <c r="T249" s="274"/>
      <c r="U249" s="15"/>
      <c r="V249" s="15"/>
      <c r="W249" s="15"/>
      <c r="X249" s="15"/>
      <c r="Y249" s="15"/>
      <c r="Z249" s="15"/>
      <c r="AA249" s="15"/>
      <c r="AB249" s="15"/>
      <c r="AC249" s="15"/>
      <c r="AD249" s="15"/>
      <c r="AE249" s="15"/>
      <c r="AT249" s="275" t="s">
        <v>173</v>
      </c>
      <c r="AU249" s="275" t="s">
        <v>88</v>
      </c>
      <c r="AV249" s="15" t="s">
        <v>171</v>
      </c>
      <c r="AW249" s="15" t="s">
        <v>175</v>
      </c>
      <c r="AX249" s="15" t="s">
        <v>23</v>
      </c>
      <c r="AY249" s="275" t="s">
        <v>163</v>
      </c>
    </row>
    <row r="250" s="14" customFormat="1">
      <c r="A250" s="14"/>
      <c r="B250" s="254"/>
      <c r="C250" s="255"/>
      <c r="D250" s="245" t="s">
        <v>173</v>
      </c>
      <c r="E250" s="255"/>
      <c r="F250" s="257" t="s">
        <v>1929</v>
      </c>
      <c r="G250" s="255"/>
      <c r="H250" s="258">
        <v>22.527999999999999</v>
      </c>
      <c r="I250" s="259"/>
      <c r="J250" s="255"/>
      <c r="K250" s="255"/>
      <c r="L250" s="260"/>
      <c r="M250" s="261"/>
      <c r="N250" s="262"/>
      <c r="O250" s="262"/>
      <c r="P250" s="262"/>
      <c r="Q250" s="262"/>
      <c r="R250" s="262"/>
      <c r="S250" s="262"/>
      <c r="T250" s="263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4" t="s">
        <v>173</v>
      </c>
      <c r="AU250" s="264" t="s">
        <v>88</v>
      </c>
      <c r="AV250" s="14" t="s">
        <v>88</v>
      </c>
      <c r="AW250" s="14" t="s">
        <v>4</v>
      </c>
      <c r="AX250" s="14" t="s">
        <v>23</v>
      </c>
      <c r="AY250" s="264" t="s">
        <v>163</v>
      </c>
    </row>
    <row r="251" s="2" customFormat="1" ht="48" customHeight="1">
      <c r="A251" s="41"/>
      <c r="B251" s="42"/>
      <c r="C251" s="230" t="s">
        <v>409</v>
      </c>
      <c r="D251" s="230" t="s">
        <v>166</v>
      </c>
      <c r="E251" s="231" t="s">
        <v>1930</v>
      </c>
      <c r="F251" s="232" t="s">
        <v>1931</v>
      </c>
      <c r="G251" s="233" t="s">
        <v>186</v>
      </c>
      <c r="H251" s="234">
        <v>0.041000000000000002</v>
      </c>
      <c r="I251" s="235"/>
      <c r="J251" s="236">
        <f>ROUND(I251*H251,2)</f>
        <v>0</v>
      </c>
      <c r="K251" s="232" t="s">
        <v>170</v>
      </c>
      <c r="L251" s="47"/>
      <c r="M251" s="237" t="s">
        <v>35</v>
      </c>
      <c r="N251" s="238" t="s">
        <v>51</v>
      </c>
      <c r="O251" s="87"/>
      <c r="P251" s="239">
        <f>O251*H251</f>
        <v>0</v>
      </c>
      <c r="Q251" s="239">
        <v>0</v>
      </c>
      <c r="R251" s="239">
        <f>Q251*H251</f>
        <v>0</v>
      </c>
      <c r="S251" s="239">
        <v>0</v>
      </c>
      <c r="T251" s="240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41" t="s">
        <v>275</v>
      </c>
      <c r="AT251" s="241" t="s">
        <v>166</v>
      </c>
      <c r="AU251" s="241" t="s">
        <v>88</v>
      </c>
      <c r="AY251" s="19" t="s">
        <v>163</v>
      </c>
      <c r="BE251" s="242">
        <f>IF(N251="základní",J251,0)</f>
        <v>0</v>
      </c>
      <c r="BF251" s="242">
        <f>IF(N251="snížená",J251,0)</f>
        <v>0</v>
      </c>
      <c r="BG251" s="242">
        <f>IF(N251="zákl. přenesená",J251,0)</f>
        <v>0</v>
      </c>
      <c r="BH251" s="242">
        <f>IF(N251="sníž. přenesená",J251,0)</f>
        <v>0</v>
      </c>
      <c r="BI251" s="242">
        <f>IF(N251="nulová",J251,0)</f>
        <v>0</v>
      </c>
      <c r="BJ251" s="19" t="s">
        <v>23</v>
      </c>
      <c r="BK251" s="242">
        <f>ROUND(I251*H251,2)</f>
        <v>0</v>
      </c>
      <c r="BL251" s="19" t="s">
        <v>275</v>
      </c>
      <c r="BM251" s="241" t="s">
        <v>1932</v>
      </c>
    </row>
    <row r="252" s="12" customFormat="1" ht="22.8" customHeight="1">
      <c r="A252" s="12"/>
      <c r="B252" s="214"/>
      <c r="C252" s="215"/>
      <c r="D252" s="216" t="s">
        <v>79</v>
      </c>
      <c r="E252" s="228" t="s">
        <v>864</v>
      </c>
      <c r="F252" s="228" t="s">
        <v>865</v>
      </c>
      <c r="G252" s="215"/>
      <c r="H252" s="215"/>
      <c r="I252" s="218"/>
      <c r="J252" s="229">
        <f>BK252</f>
        <v>0</v>
      </c>
      <c r="K252" s="215"/>
      <c r="L252" s="220"/>
      <c r="M252" s="221"/>
      <c r="N252" s="222"/>
      <c r="O252" s="222"/>
      <c r="P252" s="223">
        <f>SUM(P253:P256)</f>
        <v>0</v>
      </c>
      <c r="Q252" s="222"/>
      <c r="R252" s="223">
        <f>SUM(R253:R256)</f>
        <v>0.051999999999999998</v>
      </c>
      <c r="S252" s="222"/>
      <c r="T252" s="224">
        <f>SUM(T253:T256)</f>
        <v>0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225" t="s">
        <v>88</v>
      </c>
      <c r="AT252" s="226" t="s">
        <v>79</v>
      </c>
      <c r="AU252" s="226" t="s">
        <v>23</v>
      </c>
      <c r="AY252" s="225" t="s">
        <v>163</v>
      </c>
      <c r="BK252" s="227">
        <f>SUM(BK253:BK256)</f>
        <v>0</v>
      </c>
    </row>
    <row r="253" s="2" customFormat="1" ht="16.5" customHeight="1">
      <c r="A253" s="41"/>
      <c r="B253" s="42"/>
      <c r="C253" s="230" t="s">
        <v>467</v>
      </c>
      <c r="D253" s="230" t="s">
        <v>166</v>
      </c>
      <c r="E253" s="231" t="s">
        <v>1933</v>
      </c>
      <c r="F253" s="232" t="s">
        <v>1934</v>
      </c>
      <c r="G253" s="233" t="s">
        <v>285</v>
      </c>
      <c r="H253" s="234">
        <v>2</v>
      </c>
      <c r="I253" s="235"/>
      <c r="J253" s="236">
        <f>ROUND(I253*H253,2)</f>
        <v>0</v>
      </c>
      <c r="K253" s="232" t="s">
        <v>35</v>
      </c>
      <c r="L253" s="47"/>
      <c r="M253" s="237" t="s">
        <v>35</v>
      </c>
      <c r="N253" s="238" t="s">
        <v>51</v>
      </c>
      <c r="O253" s="87"/>
      <c r="P253" s="239">
        <f>O253*H253</f>
        <v>0</v>
      </c>
      <c r="Q253" s="239">
        <v>0.025999999999999999</v>
      </c>
      <c r="R253" s="239">
        <f>Q253*H253</f>
        <v>0.051999999999999998</v>
      </c>
      <c r="S253" s="239">
        <v>0</v>
      </c>
      <c r="T253" s="240">
        <f>S253*H253</f>
        <v>0</v>
      </c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R253" s="241" t="s">
        <v>275</v>
      </c>
      <c r="AT253" s="241" t="s">
        <v>166</v>
      </c>
      <c r="AU253" s="241" t="s">
        <v>88</v>
      </c>
      <c r="AY253" s="19" t="s">
        <v>163</v>
      </c>
      <c r="BE253" s="242">
        <f>IF(N253="základní",J253,0)</f>
        <v>0</v>
      </c>
      <c r="BF253" s="242">
        <f>IF(N253="snížená",J253,0)</f>
        <v>0</v>
      </c>
      <c r="BG253" s="242">
        <f>IF(N253="zákl. přenesená",J253,0)</f>
        <v>0</v>
      </c>
      <c r="BH253" s="242">
        <f>IF(N253="sníž. přenesená",J253,0)</f>
        <v>0</v>
      </c>
      <c r="BI253" s="242">
        <f>IF(N253="nulová",J253,0)</f>
        <v>0</v>
      </c>
      <c r="BJ253" s="19" t="s">
        <v>23</v>
      </c>
      <c r="BK253" s="242">
        <f>ROUND(I253*H253,2)</f>
        <v>0</v>
      </c>
      <c r="BL253" s="19" t="s">
        <v>275</v>
      </c>
      <c r="BM253" s="241" t="s">
        <v>1935</v>
      </c>
    </row>
    <row r="254" s="13" customFormat="1">
      <c r="A254" s="13"/>
      <c r="B254" s="243"/>
      <c r="C254" s="244"/>
      <c r="D254" s="245" t="s">
        <v>173</v>
      </c>
      <c r="E254" s="246" t="s">
        <v>35</v>
      </c>
      <c r="F254" s="247" t="s">
        <v>1936</v>
      </c>
      <c r="G254" s="244"/>
      <c r="H254" s="246" t="s">
        <v>35</v>
      </c>
      <c r="I254" s="248"/>
      <c r="J254" s="244"/>
      <c r="K254" s="244"/>
      <c r="L254" s="249"/>
      <c r="M254" s="250"/>
      <c r="N254" s="251"/>
      <c r="O254" s="251"/>
      <c r="P254" s="251"/>
      <c r="Q254" s="251"/>
      <c r="R254" s="251"/>
      <c r="S254" s="251"/>
      <c r="T254" s="252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3" t="s">
        <v>173</v>
      </c>
      <c r="AU254" s="253" t="s">
        <v>88</v>
      </c>
      <c r="AV254" s="13" t="s">
        <v>23</v>
      </c>
      <c r="AW254" s="13" t="s">
        <v>175</v>
      </c>
      <c r="AX254" s="13" t="s">
        <v>80</v>
      </c>
      <c r="AY254" s="253" t="s">
        <v>163</v>
      </c>
    </row>
    <row r="255" s="14" customFormat="1">
      <c r="A255" s="14"/>
      <c r="B255" s="254"/>
      <c r="C255" s="255"/>
      <c r="D255" s="245" t="s">
        <v>173</v>
      </c>
      <c r="E255" s="256" t="s">
        <v>35</v>
      </c>
      <c r="F255" s="257" t="s">
        <v>88</v>
      </c>
      <c r="G255" s="255"/>
      <c r="H255" s="258">
        <v>2</v>
      </c>
      <c r="I255" s="259"/>
      <c r="J255" s="255"/>
      <c r="K255" s="255"/>
      <c r="L255" s="260"/>
      <c r="M255" s="261"/>
      <c r="N255" s="262"/>
      <c r="O255" s="262"/>
      <c r="P255" s="262"/>
      <c r="Q255" s="262"/>
      <c r="R255" s="262"/>
      <c r="S255" s="262"/>
      <c r="T255" s="263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4" t="s">
        <v>173</v>
      </c>
      <c r="AU255" s="264" t="s">
        <v>88</v>
      </c>
      <c r="AV255" s="14" t="s">
        <v>88</v>
      </c>
      <c r="AW255" s="14" t="s">
        <v>175</v>
      </c>
      <c r="AX255" s="14" t="s">
        <v>23</v>
      </c>
      <c r="AY255" s="264" t="s">
        <v>163</v>
      </c>
    </row>
    <row r="256" s="2" customFormat="1" ht="48" customHeight="1">
      <c r="A256" s="41"/>
      <c r="B256" s="42"/>
      <c r="C256" s="230" t="s">
        <v>477</v>
      </c>
      <c r="D256" s="230" t="s">
        <v>166</v>
      </c>
      <c r="E256" s="231" t="s">
        <v>894</v>
      </c>
      <c r="F256" s="232" t="s">
        <v>895</v>
      </c>
      <c r="G256" s="233" t="s">
        <v>186</v>
      </c>
      <c r="H256" s="234">
        <v>0.051999999999999998</v>
      </c>
      <c r="I256" s="235"/>
      <c r="J256" s="236">
        <f>ROUND(I256*H256,2)</f>
        <v>0</v>
      </c>
      <c r="K256" s="232" t="s">
        <v>170</v>
      </c>
      <c r="L256" s="47"/>
      <c r="M256" s="237" t="s">
        <v>35</v>
      </c>
      <c r="N256" s="238" t="s">
        <v>51</v>
      </c>
      <c r="O256" s="87"/>
      <c r="P256" s="239">
        <f>O256*H256</f>
        <v>0</v>
      </c>
      <c r="Q256" s="239">
        <v>0</v>
      </c>
      <c r="R256" s="239">
        <f>Q256*H256</f>
        <v>0</v>
      </c>
      <c r="S256" s="239">
        <v>0</v>
      </c>
      <c r="T256" s="240">
        <f>S256*H256</f>
        <v>0</v>
      </c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R256" s="241" t="s">
        <v>275</v>
      </c>
      <c r="AT256" s="241" t="s">
        <v>166</v>
      </c>
      <c r="AU256" s="241" t="s">
        <v>88</v>
      </c>
      <c r="AY256" s="19" t="s">
        <v>163</v>
      </c>
      <c r="BE256" s="242">
        <f>IF(N256="základní",J256,0)</f>
        <v>0</v>
      </c>
      <c r="BF256" s="242">
        <f>IF(N256="snížená",J256,0)</f>
        <v>0</v>
      </c>
      <c r="BG256" s="242">
        <f>IF(N256="zákl. přenesená",J256,0)</f>
        <v>0</v>
      </c>
      <c r="BH256" s="242">
        <f>IF(N256="sníž. přenesená",J256,0)</f>
        <v>0</v>
      </c>
      <c r="BI256" s="242">
        <f>IF(N256="nulová",J256,0)</f>
        <v>0</v>
      </c>
      <c r="BJ256" s="19" t="s">
        <v>23</v>
      </c>
      <c r="BK256" s="242">
        <f>ROUND(I256*H256,2)</f>
        <v>0</v>
      </c>
      <c r="BL256" s="19" t="s">
        <v>275</v>
      </c>
      <c r="BM256" s="241" t="s">
        <v>1937</v>
      </c>
    </row>
    <row r="257" s="12" customFormat="1" ht="22.8" customHeight="1">
      <c r="A257" s="12"/>
      <c r="B257" s="214"/>
      <c r="C257" s="215"/>
      <c r="D257" s="216" t="s">
        <v>79</v>
      </c>
      <c r="E257" s="228" t="s">
        <v>897</v>
      </c>
      <c r="F257" s="228" t="s">
        <v>898</v>
      </c>
      <c r="G257" s="215"/>
      <c r="H257" s="215"/>
      <c r="I257" s="218"/>
      <c r="J257" s="229">
        <f>BK257</f>
        <v>0</v>
      </c>
      <c r="K257" s="215"/>
      <c r="L257" s="220"/>
      <c r="M257" s="221"/>
      <c r="N257" s="222"/>
      <c r="O257" s="222"/>
      <c r="P257" s="223">
        <f>SUM(P258:P269)</f>
        <v>0</v>
      </c>
      <c r="Q257" s="222"/>
      <c r="R257" s="223">
        <f>SUM(R258:R269)</f>
        <v>0.14505960000000001</v>
      </c>
      <c r="S257" s="222"/>
      <c r="T257" s="224">
        <f>SUM(T258:T269)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25" t="s">
        <v>88</v>
      </c>
      <c r="AT257" s="226" t="s">
        <v>79</v>
      </c>
      <c r="AU257" s="226" t="s">
        <v>23</v>
      </c>
      <c r="AY257" s="225" t="s">
        <v>163</v>
      </c>
      <c r="BK257" s="227">
        <f>SUM(BK258:BK269)</f>
        <v>0</v>
      </c>
    </row>
    <row r="258" s="2" customFormat="1" ht="36" customHeight="1">
      <c r="A258" s="41"/>
      <c r="B258" s="42"/>
      <c r="C258" s="230" t="s">
        <v>414</v>
      </c>
      <c r="D258" s="230" t="s">
        <v>166</v>
      </c>
      <c r="E258" s="231" t="s">
        <v>929</v>
      </c>
      <c r="F258" s="232" t="s">
        <v>930</v>
      </c>
      <c r="G258" s="233" t="s">
        <v>169</v>
      </c>
      <c r="H258" s="234">
        <v>4.9000000000000004</v>
      </c>
      <c r="I258" s="235"/>
      <c r="J258" s="236">
        <f>ROUND(I258*H258,2)</f>
        <v>0</v>
      </c>
      <c r="K258" s="232" t="s">
        <v>170</v>
      </c>
      <c r="L258" s="47"/>
      <c r="M258" s="237" t="s">
        <v>35</v>
      </c>
      <c r="N258" s="238" t="s">
        <v>51</v>
      </c>
      <c r="O258" s="87"/>
      <c r="P258" s="239">
        <f>O258*H258</f>
        <v>0</v>
      </c>
      <c r="Q258" s="239">
        <v>0.0089999999999999993</v>
      </c>
      <c r="R258" s="239">
        <f>Q258*H258</f>
        <v>0.0441</v>
      </c>
      <c r="S258" s="239">
        <v>0</v>
      </c>
      <c r="T258" s="240">
        <f>S258*H258</f>
        <v>0</v>
      </c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R258" s="241" t="s">
        <v>275</v>
      </c>
      <c r="AT258" s="241" t="s">
        <v>166</v>
      </c>
      <c r="AU258" s="241" t="s">
        <v>88</v>
      </c>
      <c r="AY258" s="19" t="s">
        <v>163</v>
      </c>
      <c r="BE258" s="242">
        <f>IF(N258="základní",J258,0)</f>
        <v>0</v>
      </c>
      <c r="BF258" s="242">
        <f>IF(N258="snížená",J258,0)</f>
        <v>0</v>
      </c>
      <c r="BG258" s="242">
        <f>IF(N258="zákl. přenesená",J258,0)</f>
        <v>0</v>
      </c>
      <c r="BH258" s="242">
        <f>IF(N258="sníž. přenesená",J258,0)</f>
        <v>0</v>
      </c>
      <c r="BI258" s="242">
        <f>IF(N258="nulová",J258,0)</f>
        <v>0</v>
      </c>
      <c r="BJ258" s="19" t="s">
        <v>23</v>
      </c>
      <c r="BK258" s="242">
        <f>ROUND(I258*H258,2)</f>
        <v>0</v>
      </c>
      <c r="BL258" s="19" t="s">
        <v>275</v>
      </c>
      <c r="BM258" s="241" t="s">
        <v>1938</v>
      </c>
    </row>
    <row r="259" s="13" customFormat="1">
      <c r="A259" s="13"/>
      <c r="B259" s="243"/>
      <c r="C259" s="244"/>
      <c r="D259" s="245" t="s">
        <v>173</v>
      </c>
      <c r="E259" s="246" t="s">
        <v>35</v>
      </c>
      <c r="F259" s="247" t="s">
        <v>1784</v>
      </c>
      <c r="G259" s="244"/>
      <c r="H259" s="246" t="s">
        <v>35</v>
      </c>
      <c r="I259" s="248"/>
      <c r="J259" s="244"/>
      <c r="K259" s="244"/>
      <c r="L259" s="249"/>
      <c r="M259" s="250"/>
      <c r="N259" s="251"/>
      <c r="O259" s="251"/>
      <c r="P259" s="251"/>
      <c r="Q259" s="251"/>
      <c r="R259" s="251"/>
      <c r="S259" s="251"/>
      <c r="T259" s="25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3" t="s">
        <v>173</v>
      </c>
      <c r="AU259" s="253" t="s">
        <v>88</v>
      </c>
      <c r="AV259" s="13" t="s">
        <v>23</v>
      </c>
      <c r="AW259" s="13" t="s">
        <v>175</v>
      </c>
      <c r="AX259" s="13" t="s">
        <v>80</v>
      </c>
      <c r="AY259" s="253" t="s">
        <v>163</v>
      </c>
    </row>
    <row r="260" s="14" customFormat="1">
      <c r="A260" s="14"/>
      <c r="B260" s="254"/>
      <c r="C260" s="255"/>
      <c r="D260" s="245" t="s">
        <v>173</v>
      </c>
      <c r="E260" s="256" t="s">
        <v>35</v>
      </c>
      <c r="F260" s="257" t="s">
        <v>1939</v>
      </c>
      <c r="G260" s="255"/>
      <c r="H260" s="258">
        <v>4.9000000000000004</v>
      </c>
      <c r="I260" s="259"/>
      <c r="J260" s="255"/>
      <c r="K260" s="255"/>
      <c r="L260" s="260"/>
      <c r="M260" s="261"/>
      <c r="N260" s="262"/>
      <c r="O260" s="262"/>
      <c r="P260" s="262"/>
      <c r="Q260" s="262"/>
      <c r="R260" s="262"/>
      <c r="S260" s="262"/>
      <c r="T260" s="263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64" t="s">
        <v>173</v>
      </c>
      <c r="AU260" s="264" t="s">
        <v>88</v>
      </c>
      <c r="AV260" s="14" t="s">
        <v>88</v>
      </c>
      <c r="AW260" s="14" t="s">
        <v>175</v>
      </c>
      <c r="AX260" s="14" t="s">
        <v>80</v>
      </c>
      <c r="AY260" s="264" t="s">
        <v>163</v>
      </c>
    </row>
    <row r="261" s="15" customFormat="1">
      <c r="A261" s="15"/>
      <c r="B261" s="265"/>
      <c r="C261" s="266"/>
      <c r="D261" s="245" t="s">
        <v>173</v>
      </c>
      <c r="E261" s="267" t="s">
        <v>35</v>
      </c>
      <c r="F261" s="268" t="s">
        <v>183</v>
      </c>
      <c r="G261" s="266"/>
      <c r="H261" s="269">
        <v>4.9000000000000004</v>
      </c>
      <c r="I261" s="270"/>
      <c r="J261" s="266"/>
      <c r="K261" s="266"/>
      <c r="L261" s="271"/>
      <c r="M261" s="272"/>
      <c r="N261" s="273"/>
      <c r="O261" s="273"/>
      <c r="P261" s="273"/>
      <c r="Q261" s="273"/>
      <c r="R261" s="273"/>
      <c r="S261" s="273"/>
      <c r="T261" s="274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75" t="s">
        <v>173</v>
      </c>
      <c r="AU261" s="275" t="s">
        <v>88</v>
      </c>
      <c r="AV261" s="15" t="s">
        <v>171</v>
      </c>
      <c r="AW261" s="15" t="s">
        <v>175</v>
      </c>
      <c r="AX261" s="15" t="s">
        <v>23</v>
      </c>
      <c r="AY261" s="275" t="s">
        <v>163</v>
      </c>
    </row>
    <row r="262" s="2" customFormat="1" ht="36" customHeight="1">
      <c r="A262" s="41"/>
      <c r="B262" s="42"/>
      <c r="C262" s="230" t="s">
        <v>419</v>
      </c>
      <c r="D262" s="230" t="s">
        <v>166</v>
      </c>
      <c r="E262" s="231" t="s">
        <v>943</v>
      </c>
      <c r="F262" s="232" t="s">
        <v>944</v>
      </c>
      <c r="G262" s="233" t="s">
        <v>169</v>
      </c>
      <c r="H262" s="234">
        <v>4.9000000000000004</v>
      </c>
      <c r="I262" s="235"/>
      <c r="J262" s="236">
        <f>ROUND(I262*H262,2)</f>
        <v>0</v>
      </c>
      <c r="K262" s="232" t="s">
        <v>170</v>
      </c>
      <c r="L262" s="47"/>
      <c r="M262" s="237" t="s">
        <v>35</v>
      </c>
      <c r="N262" s="238" t="s">
        <v>51</v>
      </c>
      <c r="O262" s="87"/>
      <c r="P262" s="239">
        <f>O262*H262</f>
        <v>0</v>
      </c>
      <c r="Q262" s="239">
        <v>0</v>
      </c>
      <c r="R262" s="239">
        <f>Q262*H262</f>
        <v>0</v>
      </c>
      <c r="S262" s="239">
        <v>0</v>
      </c>
      <c r="T262" s="240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41" t="s">
        <v>275</v>
      </c>
      <c r="AT262" s="241" t="s">
        <v>166</v>
      </c>
      <c r="AU262" s="241" t="s">
        <v>88</v>
      </c>
      <c r="AY262" s="19" t="s">
        <v>163</v>
      </c>
      <c r="BE262" s="242">
        <f>IF(N262="základní",J262,0)</f>
        <v>0</v>
      </c>
      <c r="BF262" s="242">
        <f>IF(N262="snížená",J262,0)</f>
        <v>0</v>
      </c>
      <c r="BG262" s="242">
        <f>IF(N262="zákl. přenesená",J262,0)</f>
        <v>0</v>
      </c>
      <c r="BH262" s="242">
        <f>IF(N262="sníž. přenesená",J262,0)</f>
        <v>0</v>
      </c>
      <c r="BI262" s="242">
        <f>IF(N262="nulová",J262,0)</f>
        <v>0</v>
      </c>
      <c r="BJ262" s="19" t="s">
        <v>23</v>
      </c>
      <c r="BK262" s="242">
        <f>ROUND(I262*H262,2)</f>
        <v>0</v>
      </c>
      <c r="BL262" s="19" t="s">
        <v>275</v>
      </c>
      <c r="BM262" s="241" t="s">
        <v>1940</v>
      </c>
    </row>
    <row r="263" s="13" customFormat="1">
      <c r="A263" s="13"/>
      <c r="B263" s="243"/>
      <c r="C263" s="244"/>
      <c r="D263" s="245" t="s">
        <v>173</v>
      </c>
      <c r="E263" s="246" t="s">
        <v>35</v>
      </c>
      <c r="F263" s="247" t="s">
        <v>380</v>
      </c>
      <c r="G263" s="244"/>
      <c r="H263" s="246" t="s">
        <v>35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3" t="s">
        <v>173</v>
      </c>
      <c r="AU263" s="253" t="s">
        <v>88</v>
      </c>
      <c r="AV263" s="13" t="s">
        <v>23</v>
      </c>
      <c r="AW263" s="13" t="s">
        <v>175</v>
      </c>
      <c r="AX263" s="13" t="s">
        <v>80</v>
      </c>
      <c r="AY263" s="253" t="s">
        <v>163</v>
      </c>
    </row>
    <row r="264" s="14" customFormat="1">
      <c r="A264" s="14"/>
      <c r="B264" s="254"/>
      <c r="C264" s="255"/>
      <c r="D264" s="245" t="s">
        <v>173</v>
      </c>
      <c r="E264" s="256" t="s">
        <v>35</v>
      </c>
      <c r="F264" s="257" t="s">
        <v>1941</v>
      </c>
      <c r="G264" s="255"/>
      <c r="H264" s="258">
        <v>4.9000000000000004</v>
      </c>
      <c r="I264" s="259"/>
      <c r="J264" s="255"/>
      <c r="K264" s="255"/>
      <c r="L264" s="260"/>
      <c r="M264" s="261"/>
      <c r="N264" s="262"/>
      <c r="O264" s="262"/>
      <c r="P264" s="262"/>
      <c r="Q264" s="262"/>
      <c r="R264" s="262"/>
      <c r="S264" s="262"/>
      <c r="T264" s="263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4" t="s">
        <v>173</v>
      </c>
      <c r="AU264" s="264" t="s">
        <v>88</v>
      </c>
      <c r="AV264" s="14" t="s">
        <v>88</v>
      </c>
      <c r="AW264" s="14" t="s">
        <v>175</v>
      </c>
      <c r="AX264" s="14" t="s">
        <v>23</v>
      </c>
      <c r="AY264" s="264" t="s">
        <v>163</v>
      </c>
    </row>
    <row r="265" s="2" customFormat="1" ht="24" customHeight="1">
      <c r="A265" s="41"/>
      <c r="B265" s="42"/>
      <c r="C265" s="276" t="s">
        <v>438</v>
      </c>
      <c r="D265" s="276" t="s">
        <v>195</v>
      </c>
      <c r="E265" s="277" t="s">
        <v>938</v>
      </c>
      <c r="F265" s="278" t="s">
        <v>918</v>
      </c>
      <c r="G265" s="279" t="s">
        <v>169</v>
      </c>
      <c r="H265" s="280">
        <v>4.9980000000000002</v>
      </c>
      <c r="I265" s="281"/>
      <c r="J265" s="282">
        <f>ROUND(I265*H265,2)</f>
        <v>0</v>
      </c>
      <c r="K265" s="278" t="s">
        <v>35</v>
      </c>
      <c r="L265" s="283"/>
      <c r="M265" s="284" t="s">
        <v>35</v>
      </c>
      <c r="N265" s="285" t="s">
        <v>51</v>
      </c>
      <c r="O265" s="87"/>
      <c r="P265" s="239">
        <f>O265*H265</f>
        <v>0</v>
      </c>
      <c r="Q265" s="239">
        <v>0.020199999999999999</v>
      </c>
      <c r="R265" s="239">
        <f>Q265*H265</f>
        <v>0.1009596</v>
      </c>
      <c r="S265" s="239">
        <v>0</v>
      </c>
      <c r="T265" s="240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41" t="s">
        <v>363</v>
      </c>
      <c r="AT265" s="241" t="s">
        <v>195</v>
      </c>
      <c r="AU265" s="241" t="s">
        <v>88</v>
      </c>
      <c r="AY265" s="19" t="s">
        <v>163</v>
      </c>
      <c r="BE265" s="242">
        <f>IF(N265="základní",J265,0)</f>
        <v>0</v>
      </c>
      <c r="BF265" s="242">
        <f>IF(N265="snížená",J265,0)</f>
        <v>0</v>
      </c>
      <c r="BG265" s="242">
        <f>IF(N265="zákl. přenesená",J265,0)</f>
        <v>0</v>
      </c>
      <c r="BH265" s="242">
        <f>IF(N265="sníž. přenesená",J265,0)</f>
        <v>0</v>
      </c>
      <c r="BI265" s="242">
        <f>IF(N265="nulová",J265,0)</f>
        <v>0</v>
      </c>
      <c r="BJ265" s="19" t="s">
        <v>23</v>
      </c>
      <c r="BK265" s="242">
        <f>ROUND(I265*H265,2)</f>
        <v>0</v>
      </c>
      <c r="BL265" s="19" t="s">
        <v>275</v>
      </c>
      <c r="BM265" s="241" t="s">
        <v>1942</v>
      </c>
    </row>
    <row r="266" s="13" customFormat="1">
      <c r="A266" s="13"/>
      <c r="B266" s="243"/>
      <c r="C266" s="244"/>
      <c r="D266" s="245" t="s">
        <v>173</v>
      </c>
      <c r="E266" s="246" t="s">
        <v>35</v>
      </c>
      <c r="F266" s="247" t="s">
        <v>380</v>
      </c>
      <c r="G266" s="244"/>
      <c r="H266" s="246" t="s">
        <v>35</v>
      </c>
      <c r="I266" s="248"/>
      <c r="J266" s="244"/>
      <c r="K266" s="244"/>
      <c r="L266" s="249"/>
      <c r="M266" s="250"/>
      <c r="N266" s="251"/>
      <c r="O266" s="251"/>
      <c r="P266" s="251"/>
      <c r="Q266" s="251"/>
      <c r="R266" s="251"/>
      <c r="S266" s="251"/>
      <c r="T266" s="252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3" t="s">
        <v>173</v>
      </c>
      <c r="AU266" s="253" t="s">
        <v>88</v>
      </c>
      <c r="AV266" s="13" t="s">
        <v>23</v>
      </c>
      <c r="AW266" s="13" t="s">
        <v>175</v>
      </c>
      <c r="AX266" s="13" t="s">
        <v>80</v>
      </c>
      <c r="AY266" s="253" t="s">
        <v>163</v>
      </c>
    </row>
    <row r="267" s="14" customFormat="1">
      <c r="A267" s="14"/>
      <c r="B267" s="254"/>
      <c r="C267" s="255"/>
      <c r="D267" s="245" t="s">
        <v>173</v>
      </c>
      <c r="E267" s="256" t="s">
        <v>35</v>
      </c>
      <c r="F267" s="257" t="s">
        <v>1941</v>
      </c>
      <c r="G267" s="255"/>
      <c r="H267" s="258">
        <v>4.9000000000000004</v>
      </c>
      <c r="I267" s="259"/>
      <c r="J267" s="255"/>
      <c r="K267" s="255"/>
      <c r="L267" s="260"/>
      <c r="M267" s="261"/>
      <c r="N267" s="262"/>
      <c r="O267" s="262"/>
      <c r="P267" s="262"/>
      <c r="Q267" s="262"/>
      <c r="R267" s="262"/>
      <c r="S267" s="262"/>
      <c r="T267" s="263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4" t="s">
        <v>173</v>
      </c>
      <c r="AU267" s="264" t="s">
        <v>88</v>
      </c>
      <c r="AV267" s="14" t="s">
        <v>88</v>
      </c>
      <c r="AW267" s="14" t="s">
        <v>175</v>
      </c>
      <c r="AX267" s="14" t="s">
        <v>23</v>
      </c>
      <c r="AY267" s="264" t="s">
        <v>163</v>
      </c>
    </row>
    <row r="268" s="14" customFormat="1">
      <c r="A268" s="14"/>
      <c r="B268" s="254"/>
      <c r="C268" s="255"/>
      <c r="D268" s="245" t="s">
        <v>173</v>
      </c>
      <c r="E268" s="255"/>
      <c r="F268" s="257" t="s">
        <v>1943</v>
      </c>
      <c r="G268" s="255"/>
      <c r="H268" s="258">
        <v>4.9980000000000002</v>
      </c>
      <c r="I268" s="259"/>
      <c r="J268" s="255"/>
      <c r="K268" s="255"/>
      <c r="L268" s="260"/>
      <c r="M268" s="261"/>
      <c r="N268" s="262"/>
      <c r="O268" s="262"/>
      <c r="P268" s="262"/>
      <c r="Q268" s="262"/>
      <c r="R268" s="262"/>
      <c r="S268" s="262"/>
      <c r="T268" s="263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4" t="s">
        <v>173</v>
      </c>
      <c r="AU268" s="264" t="s">
        <v>88</v>
      </c>
      <c r="AV268" s="14" t="s">
        <v>88</v>
      </c>
      <c r="AW268" s="14" t="s">
        <v>4</v>
      </c>
      <c r="AX268" s="14" t="s">
        <v>23</v>
      </c>
      <c r="AY268" s="264" t="s">
        <v>163</v>
      </c>
    </row>
    <row r="269" s="2" customFormat="1" ht="48" customHeight="1">
      <c r="A269" s="41"/>
      <c r="B269" s="42"/>
      <c r="C269" s="230" t="s">
        <v>474</v>
      </c>
      <c r="D269" s="230" t="s">
        <v>166</v>
      </c>
      <c r="E269" s="231" t="s">
        <v>954</v>
      </c>
      <c r="F269" s="232" t="s">
        <v>955</v>
      </c>
      <c r="G269" s="233" t="s">
        <v>186</v>
      </c>
      <c r="H269" s="234">
        <v>0.14499999999999999</v>
      </c>
      <c r="I269" s="235"/>
      <c r="J269" s="236">
        <f>ROUND(I269*H269,2)</f>
        <v>0</v>
      </c>
      <c r="K269" s="232" t="s">
        <v>170</v>
      </c>
      <c r="L269" s="47"/>
      <c r="M269" s="237" t="s">
        <v>35</v>
      </c>
      <c r="N269" s="238" t="s">
        <v>51</v>
      </c>
      <c r="O269" s="87"/>
      <c r="P269" s="239">
        <f>O269*H269</f>
        <v>0</v>
      </c>
      <c r="Q269" s="239">
        <v>0</v>
      </c>
      <c r="R269" s="239">
        <f>Q269*H269</f>
        <v>0</v>
      </c>
      <c r="S269" s="239">
        <v>0</v>
      </c>
      <c r="T269" s="240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41" t="s">
        <v>275</v>
      </c>
      <c r="AT269" s="241" t="s">
        <v>166</v>
      </c>
      <c r="AU269" s="241" t="s">
        <v>88</v>
      </c>
      <c r="AY269" s="19" t="s">
        <v>163</v>
      </c>
      <c r="BE269" s="242">
        <f>IF(N269="základní",J269,0)</f>
        <v>0</v>
      </c>
      <c r="BF269" s="242">
        <f>IF(N269="snížená",J269,0)</f>
        <v>0</v>
      </c>
      <c r="BG269" s="242">
        <f>IF(N269="zákl. přenesená",J269,0)</f>
        <v>0</v>
      </c>
      <c r="BH269" s="242">
        <f>IF(N269="sníž. přenesená",J269,0)</f>
        <v>0</v>
      </c>
      <c r="BI269" s="242">
        <f>IF(N269="nulová",J269,0)</f>
        <v>0</v>
      </c>
      <c r="BJ269" s="19" t="s">
        <v>23</v>
      </c>
      <c r="BK269" s="242">
        <f>ROUND(I269*H269,2)</f>
        <v>0</v>
      </c>
      <c r="BL269" s="19" t="s">
        <v>275</v>
      </c>
      <c r="BM269" s="241" t="s">
        <v>1944</v>
      </c>
    </row>
    <row r="270" s="12" customFormat="1" ht="22.8" customHeight="1">
      <c r="A270" s="12"/>
      <c r="B270" s="214"/>
      <c r="C270" s="215"/>
      <c r="D270" s="216" t="s">
        <v>79</v>
      </c>
      <c r="E270" s="228" t="s">
        <v>1125</v>
      </c>
      <c r="F270" s="228" t="s">
        <v>1126</v>
      </c>
      <c r="G270" s="215"/>
      <c r="H270" s="215"/>
      <c r="I270" s="218"/>
      <c r="J270" s="229">
        <f>BK270</f>
        <v>0</v>
      </c>
      <c r="K270" s="215"/>
      <c r="L270" s="220"/>
      <c r="M270" s="221"/>
      <c r="N270" s="222"/>
      <c r="O270" s="222"/>
      <c r="P270" s="223">
        <f>SUM(P271:P273)</f>
        <v>0</v>
      </c>
      <c r="Q270" s="222"/>
      <c r="R270" s="223">
        <f>SUM(R271:R273)</f>
        <v>0.0014250000000000001</v>
      </c>
      <c r="S270" s="222"/>
      <c r="T270" s="224">
        <f>SUM(T271:T273)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25" t="s">
        <v>88</v>
      </c>
      <c r="AT270" s="226" t="s">
        <v>79</v>
      </c>
      <c r="AU270" s="226" t="s">
        <v>23</v>
      </c>
      <c r="AY270" s="225" t="s">
        <v>163</v>
      </c>
      <c r="BK270" s="227">
        <f>SUM(BK271:BK273)</f>
        <v>0</v>
      </c>
    </row>
    <row r="271" s="2" customFormat="1" ht="24" customHeight="1">
      <c r="A271" s="41"/>
      <c r="B271" s="42"/>
      <c r="C271" s="230" t="s">
        <v>164</v>
      </c>
      <c r="D271" s="230" t="s">
        <v>166</v>
      </c>
      <c r="E271" s="231" t="s">
        <v>1945</v>
      </c>
      <c r="F271" s="232" t="s">
        <v>1946</v>
      </c>
      <c r="G271" s="233" t="s">
        <v>169</v>
      </c>
      <c r="H271" s="234">
        <v>7.125</v>
      </c>
      <c r="I271" s="235"/>
      <c r="J271" s="236">
        <f>ROUND(I271*H271,2)</f>
        <v>0</v>
      </c>
      <c r="K271" s="232" t="s">
        <v>170</v>
      </c>
      <c r="L271" s="47"/>
      <c r="M271" s="237" t="s">
        <v>35</v>
      </c>
      <c r="N271" s="238" t="s">
        <v>51</v>
      </c>
      <c r="O271" s="87"/>
      <c r="P271" s="239">
        <f>O271*H271</f>
        <v>0</v>
      </c>
      <c r="Q271" s="239">
        <v>0.00020000000000000001</v>
      </c>
      <c r="R271" s="239">
        <f>Q271*H271</f>
        <v>0.0014250000000000001</v>
      </c>
      <c r="S271" s="239">
        <v>0</v>
      </c>
      <c r="T271" s="240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41" t="s">
        <v>275</v>
      </c>
      <c r="AT271" s="241" t="s">
        <v>166</v>
      </c>
      <c r="AU271" s="241" t="s">
        <v>88</v>
      </c>
      <c r="AY271" s="19" t="s">
        <v>163</v>
      </c>
      <c r="BE271" s="242">
        <f>IF(N271="základní",J271,0)</f>
        <v>0</v>
      </c>
      <c r="BF271" s="242">
        <f>IF(N271="snížená",J271,0)</f>
        <v>0</v>
      </c>
      <c r="BG271" s="242">
        <f>IF(N271="zákl. přenesená",J271,0)</f>
        <v>0</v>
      </c>
      <c r="BH271" s="242">
        <f>IF(N271="sníž. přenesená",J271,0)</f>
        <v>0</v>
      </c>
      <c r="BI271" s="242">
        <f>IF(N271="nulová",J271,0)</f>
        <v>0</v>
      </c>
      <c r="BJ271" s="19" t="s">
        <v>23</v>
      </c>
      <c r="BK271" s="242">
        <f>ROUND(I271*H271,2)</f>
        <v>0</v>
      </c>
      <c r="BL271" s="19" t="s">
        <v>275</v>
      </c>
      <c r="BM271" s="241" t="s">
        <v>1947</v>
      </c>
    </row>
    <row r="272" s="13" customFormat="1">
      <c r="A272" s="13"/>
      <c r="B272" s="243"/>
      <c r="C272" s="244"/>
      <c r="D272" s="245" t="s">
        <v>173</v>
      </c>
      <c r="E272" s="246" t="s">
        <v>35</v>
      </c>
      <c r="F272" s="247" t="s">
        <v>651</v>
      </c>
      <c r="G272" s="244"/>
      <c r="H272" s="246" t="s">
        <v>35</v>
      </c>
      <c r="I272" s="248"/>
      <c r="J272" s="244"/>
      <c r="K272" s="244"/>
      <c r="L272" s="249"/>
      <c r="M272" s="250"/>
      <c r="N272" s="251"/>
      <c r="O272" s="251"/>
      <c r="P272" s="251"/>
      <c r="Q272" s="251"/>
      <c r="R272" s="251"/>
      <c r="S272" s="251"/>
      <c r="T272" s="252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53" t="s">
        <v>173</v>
      </c>
      <c r="AU272" s="253" t="s">
        <v>88</v>
      </c>
      <c r="AV272" s="13" t="s">
        <v>23</v>
      </c>
      <c r="AW272" s="13" t="s">
        <v>175</v>
      </c>
      <c r="AX272" s="13" t="s">
        <v>80</v>
      </c>
      <c r="AY272" s="253" t="s">
        <v>163</v>
      </c>
    </row>
    <row r="273" s="14" customFormat="1">
      <c r="A273" s="14"/>
      <c r="B273" s="254"/>
      <c r="C273" s="255"/>
      <c r="D273" s="245" t="s">
        <v>173</v>
      </c>
      <c r="E273" s="256" t="s">
        <v>35</v>
      </c>
      <c r="F273" s="257" t="s">
        <v>1863</v>
      </c>
      <c r="G273" s="255"/>
      <c r="H273" s="258">
        <v>7.125</v>
      </c>
      <c r="I273" s="259"/>
      <c r="J273" s="255"/>
      <c r="K273" s="255"/>
      <c r="L273" s="260"/>
      <c r="M273" s="261"/>
      <c r="N273" s="262"/>
      <c r="O273" s="262"/>
      <c r="P273" s="262"/>
      <c r="Q273" s="262"/>
      <c r="R273" s="262"/>
      <c r="S273" s="262"/>
      <c r="T273" s="263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4" t="s">
        <v>173</v>
      </c>
      <c r="AU273" s="264" t="s">
        <v>88</v>
      </c>
      <c r="AV273" s="14" t="s">
        <v>88</v>
      </c>
      <c r="AW273" s="14" t="s">
        <v>175</v>
      </c>
      <c r="AX273" s="14" t="s">
        <v>23</v>
      </c>
      <c r="AY273" s="264" t="s">
        <v>163</v>
      </c>
    </row>
    <row r="274" s="12" customFormat="1" ht="25.92" customHeight="1">
      <c r="A274" s="12"/>
      <c r="B274" s="214"/>
      <c r="C274" s="215"/>
      <c r="D274" s="216" t="s">
        <v>79</v>
      </c>
      <c r="E274" s="217" t="s">
        <v>195</v>
      </c>
      <c r="F274" s="217" t="s">
        <v>1567</v>
      </c>
      <c r="G274" s="215"/>
      <c r="H274" s="215"/>
      <c r="I274" s="218"/>
      <c r="J274" s="219">
        <f>BK274</f>
        <v>0</v>
      </c>
      <c r="K274" s="215"/>
      <c r="L274" s="220"/>
      <c r="M274" s="221"/>
      <c r="N274" s="222"/>
      <c r="O274" s="222"/>
      <c r="P274" s="223">
        <f>P275</f>
        <v>0</v>
      </c>
      <c r="Q274" s="222"/>
      <c r="R274" s="223">
        <f>R275</f>
        <v>0</v>
      </c>
      <c r="S274" s="222"/>
      <c r="T274" s="224">
        <f>T275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25" t="s">
        <v>94</v>
      </c>
      <c r="AT274" s="226" t="s">
        <v>79</v>
      </c>
      <c r="AU274" s="226" t="s">
        <v>80</v>
      </c>
      <c r="AY274" s="225" t="s">
        <v>163</v>
      </c>
      <c r="BK274" s="227">
        <f>BK275</f>
        <v>0</v>
      </c>
    </row>
    <row r="275" s="12" customFormat="1" ht="22.8" customHeight="1">
      <c r="A275" s="12"/>
      <c r="B275" s="214"/>
      <c r="C275" s="215"/>
      <c r="D275" s="216" t="s">
        <v>79</v>
      </c>
      <c r="E275" s="228" t="s">
        <v>1948</v>
      </c>
      <c r="F275" s="228" t="s">
        <v>1949</v>
      </c>
      <c r="G275" s="215"/>
      <c r="H275" s="215"/>
      <c r="I275" s="218"/>
      <c r="J275" s="229">
        <f>BK275</f>
        <v>0</v>
      </c>
      <c r="K275" s="215"/>
      <c r="L275" s="220"/>
      <c r="M275" s="221"/>
      <c r="N275" s="222"/>
      <c r="O275" s="222"/>
      <c r="P275" s="223">
        <f>SUM(P276:P280)</f>
        <v>0</v>
      </c>
      <c r="Q275" s="222"/>
      <c r="R275" s="223">
        <f>SUM(R276:R280)</f>
        <v>0</v>
      </c>
      <c r="S275" s="222"/>
      <c r="T275" s="224">
        <f>SUM(T276:T280)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25" t="s">
        <v>94</v>
      </c>
      <c r="AT275" s="226" t="s">
        <v>79</v>
      </c>
      <c r="AU275" s="226" t="s">
        <v>23</v>
      </c>
      <c r="AY275" s="225" t="s">
        <v>163</v>
      </c>
      <c r="BK275" s="227">
        <f>SUM(BK276:BK280)</f>
        <v>0</v>
      </c>
    </row>
    <row r="276" s="2" customFormat="1" ht="16.5" customHeight="1">
      <c r="A276" s="41"/>
      <c r="B276" s="42"/>
      <c r="C276" s="230" t="s">
        <v>450</v>
      </c>
      <c r="D276" s="230" t="s">
        <v>166</v>
      </c>
      <c r="E276" s="231" t="s">
        <v>1950</v>
      </c>
      <c r="F276" s="232" t="s">
        <v>1951</v>
      </c>
      <c r="G276" s="233" t="s">
        <v>285</v>
      </c>
      <c r="H276" s="234">
        <v>1</v>
      </c>
      <c r="I276" s="235"/>
      <c r="J276" s="236">
        <f>ROUND(I276*H276,2)</f>
        <v>0</v>
      </c>
      <c r="K276" s="232" t="s">
        <v>35</v>
      </c>
      <c r="L276" s="47"/>
      <c r="M276" s="237" t="s">
        <v>35</v>
      </c>
      <c r="N276" s="238" t="s">
        <v>51</v>
      </c>
      <c r="O276" s="87"/>
      <c r="P276" s="239">
        <f>O276*H276</f>
        <v>0</v>
      </c>
      <c r="Q276" s="239">
        <v>0</v>
      </c>
      <c r="R276" s="239">
        <f>Q276*H276</f>
        <v>0</v>
      </c>
      <c r="S276" s="239">
        <v>0</v>
      </c>
      <c r="T276" s="240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41" t="s">
        <v>560</v>
      </c>
      <c r="AT276" s="241" t="s">
        <v>166</v>
      </c>
      <c r="AU276" s="241" t="s">
        <v>88</v>
      </c>
      <c r="AY276" s="19" t="s">
        <v>163</v>
      </c>
      <c r="BE276" s="242">
        <f>IF(N276="základní",J276,0)</f>
        <v>0</v>
      </c>
      <c r="BF276" s="242">
        <f>IF(N276="snížená",J276,0)</f>
        <v>0</v>
      </c>
      <c r="BG276" s="242">
        <f>IF(N276="zákl. přenesená",J276,0)</f>
        <v>0</v>
      </c>
      <c r="BH276" s="242">
        <f>IF(N276="sníž. přenesená",J276,0)</f>
        <v>0</v>
      </c>
      <c r="BI276" s="242">
        <f>IF(N276="nulová",J276,0)</f>
        <v>0</v>
      </c>
      <c r="BJ276" s="19" t="s">
        <v>23</v>
      </c>
      <c r="BK276" s="242">
        <f>ROUND(I276*H276,2)</f>
        <v>0</v>
      </c>
      <c r="BL276" s="19" t="s">
        <v>560</v>
      </c>
      <c r="BM276" s="241" t="s">
        <v>1952</v>
      </c>
    </row>
    <row r="277" s="13" customFormat="1">
      <c r="A277" s="13"/>
      <c r="B277" s="243"/>
      <c r="C277" s="244"/>
      <c r="D277" s="245" t="s">
        <v>173</v>
      </c>
      <c r="E277" s="246" t="s">
        <v>35</v>
      </c>
      <c r="F277" s="247" t="s">
        <v>1953</v>
      </c>
      <c r="G277" s="244"/>
      <c r="H277" s="246" t="s">
        <v>35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3" t="s">
        <v>173</v>
      </c>
      <c r="AU277" s="253" t="s">
        <v>88</v>
      </c>
      <c r="AV277" s="13" t="s">
        <v>23</v>
      </c>
      <c r="AW277" s="13" t="s">
        <v>175</v>
      </c>
      <c r="AX277" s="13" t="s">
        <v>80</v>
      </c>
      <c r="AY277" s="253" t="s">
        <v>163</v>
      </c>
    </row>
    <row r="278" s="14" customFormat="1">
      <c r="A278" s="14"/>
      <c r="B278" s="254"/>
      <c r="C278" s="255"/>
      <c r="D278" s="245" t="s">
        <v>173</v>
      </c>
      <c r="E278" s="256" t="s">
        <v>35</v>
      </c>
      <c r="F278" s="257" t="s">
        <v>23</v>
      </c>
      <c r="G278" s="255"/>
      <c r="H278" s="258">
        <v>1</v>
      </c>
      <c r="I278" s="259"/>
      <c r="J278" s="255"/>
      <c r="K278" s="255"/>
      <c r="L278" s="260"/>
      <c r="M278" s="261"/>
      <c r="N278" s="262"/>
      <c r="O278" s="262"/>
      <c r="P278" s="262"/>
      <c r="Q278" s="262"/>
      <c r="R278" s="262"/>
      <c r="S278" s="262"/>
      <c r="T278" s="263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4" t="s">
        <v>173</v>
      </c>
      <c r="AU278" s="264" t="s">
        <v>88</v>
      </c>
      <c r="AV278" s="14" t="s">
        <v>88</v>
      </c>
      <c r="AW278" s="14" t="s">
        <v>175</v>
      </c>
      <c r="AX278" s="14" t="s">
        <v>23</v>
      </c>
      <c r="AY278" s="264" t="s">
        <v>163</v>
      </c>
    </row>
    <row r="279" s="2" customFormat="1" ht="24" customHeight="1">
      <c r="A279" s="41"/>
      <c r="B279" s="42"/>
      <c r="C279" s="230" t="s">
        <v>455</v>
      </c>
      <c r="D279" s="230" t="s">
        <v>166</v>
      </c>
      <c r="E279" s="231" t="s">
        <v>1954</v>
      </c>
      <c r="F279" s="232" t="s">
        <v>1955</v>
      </c>
      <c r="G279" s="233" t="s">
        <v>285</v>
      </c>
      <c r="H279" s="234">
        <v>1</v>
      </c>
      <c r="I279" s="235"/>
      <c r="J279" s="236">
        <f>ROUND(I279*H279,2)</f>
        <v>0</v>
      </c>
      <c r="K279" s="232" t="s">
        <v>35</v>
      </c>
      <c r="L279" s="47"/>
      <c r="M279" s="237" t="s">
        <v>35</v>
      </c>
      <c r="N279" s="238" t="s">
        <v>51</v>
      </c>
      <c r="O279" s="87"/>
      <c r="P279" s="239">
        <f>O279*H279</f>
        <v>0</v>
      </c>
      <c r="Q279" s="239">
        <v>0</v>
      </c>
      <c r="R279" s="239">
        <f>Q279*H279</f>
        <v>0</v>
      </c>
      <c r="S279" s="239">
        <v>0</v>
      </c>
      <c r="T279" s="240">
        <f>S279*H279</f>
        <v>0</v>
      </c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R279" s="241" t="s">
        <v>560</v>
      </c>
      <c r="AT279" s="241" t="s">
        <v>166</v>
      </c>
      <c r="AU279" s="241" t="s">
        <v>88</v>
      </c>
      <c r="AY279" s="19" t="s">
        <v>163</v>
      </c>
      <c r="BE279" s="242">
        <f>IF(N279="základní",J279,0)</f>
        <v>0</v>
      </c>
      <c r="BF279" s="242">
        <f>IF(N279="snížená",J279,0)</f>
        <v>0</v>
      </c>
      <c r="BG279" s="242">
        <f>IF(N279="zákl. přenesená",J279,0)</f>
        <v>0</v>
      </c>
      <c r="BH279" s="242">
        <f>IF(N279="sníž. přenesená",J279,0)</f>
        <v>0</v>
      </c>
      <c r="BI279" s="242">
        <f>IF(N279="nulová",J279,0)</f>
        <v>0</v>
      </c>
      <c r="BJ279" s="19" t="s">
        <v>23</v>
      </c>
      <c r="BK279" s="242">
        <f>ROUND(I279*H279,2)</f>
        <v>0</v>
      </c>
      <c r="BL279" s="19" t="s">
        <v>560</v>
      </c>
      <c r="BM279" s="241" t="s">
        <v>1956</v>
      </c>
    </row>
    <row r="280" s="14" customFormat="1">
      <c r="A280" s="14"/>
      <c r="B280" s="254"/>
      <c r="C280" s="255"/>
      <c r="D280" s="245" t="s">
        <v>173</v>
      </c>
      <c r="E280" s="256" t="s">
        <v>35</v>
      </c>
      <c r="F280" s="257" t="s">
        <v>23</v>
      </c>
      <c r="G280" s="255"/>
      <c r="H280" s="258">
        <v>1</v>
      </c>
      <c r="I280" s="259"/>
      <c r="J280" s="255"/>
      <c r="K280" s="255"/>
      <c r="L280" s="260"/>
      <c r="M280" s="307"/>
      <c r="N280" s="308"/>
      <c r="O280" s="308"/>
      <c r="P280" s="308"/>
      <c r="Q280" s="308"/>
      <c r="R280" s="308"/>
      <c r="S280" s="308"/>
      <c r="T280" s="30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4" t="s">
        <v>173</v>
      </c>
      <c r="AU280" s="264" t="s">
        <v>88</v>
      </c>
      <c r="AV280" s="14" t="s">
        <v>88</v>
      </c>
      <c r="AW280" s="14" t="s">
        <v>175</v>
      </c>
      <c r="AX280" s="14" t="s">
        <v>23</v>
      </c>
      <c r="AY280" s="264" t="s">
        <v>163</v>
      </c>
    </row>
    <row r="281" s="2" customFormat="1" ht="6.96" customHeight="1">
      <c r="A281" s="41"/>
      <c r="B281" s="62"/>
      <c r="C281" s="63"/>
      <c r="D281" s="63"/>
      <c r="E281" s="63"/>
      <c r="F281" s="63"/>
      <c r="G281" s="63"/>
      <c r="H281" s="63"/>
      <c r="I281" s="179"/>
      <c r="J281" s="63"/>
      <c r="K281" s="63"/>
      <c r="L281" s="47"/>
      <c r="M281" s="41"/>
      <c r="O281" s="41"/>
      <c r="P281" s="41"/>
      <c r="Q281" s="41"/>
      <c r="R281" s="41"/>
      <c r="S281" s="41"/>
      <c r="T281" s="41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</row>
  </sheetData>
  <sheetProtection sheet="1" autoFilter="0" formatColumns="0" formatRows="0" objects="1" scenarios="1" spinCount="100000" saltValue="cm1JPKtQ0n9C+gnY9x6MXo4TEj9JWYhgdQ3UvXuDzsjvAyVXX2NZpeSzla3RM1W+lFKEo3QlxoLcaROzvk5pRQ==" hashValue="XVW2QooN0Uh1bjoBGFC1XZkP8WCINOLtSmJvrFTwyyPAtal7+9Iw2P4kww1SjCgvE6XjJuD0aHhK3Qza6YRD3g==" algorithmName="SHA-512" password="CC35"/>
  <autoFilter ref="C102:K28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42" customWidth="1"/>
    <col min="10" max="10" width="20.17" style="1" customWidth="1"/>
    <col min="11" max="11" width="20.17" style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116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22"/>
      <c r="AT3" s="19" t="s">
        <v>88</v>
      </c>
    </row>
    <row r="4" s="1" customFormat="1" ht="24.96" customHeight="1">
      <c r="B4" s="22"/>
      <c r="D4" s="146" t="s">
        <v>117</v>
      </c>
      <c r="I4" s="142"/>
      <c r="L4" s="22"/>
      <c r="M4" s="147" t="s">
        <v>10</v>
      </c>
      <c r="AT4" s="19" t="s">
        <v>4</v>
      </c>
    </row>
    <row r="5" s="1" customFormat="1" ht="6.96" customHeight="1">
      <c r="B5" s="22"/>
      <c r="I5" s="142"/>
      <c r="L5" s="22"/>
    </row>
    <row r="6" s="1" customFormat="1" ht="12" customHeight="1">
      <c r="B6" s="22"/>
      <c r="D6" s="148" t="s">
        <v>16</v>
      </c>
      <c r="I6" s="142"/>
      <c r="L6" s="22"/>
    </row>
    <row r="7" s="1" customFormat="1" ht="16.5" customHeight="1">
      <c r="B7" s="22"/>
      <c r="E7" s="149" t="str">
        <f>'Rekapitulace stavby'!K6</f>
        <v xml:space="preserve">Rekonstrukce a dostavba - ZŠ Šternberk, Sadová 1,  I. a II. etapa</v>
      </c>
      <c r="F7" s="148"/>
      <c r="G7" s="148"/>
      <c r="H7" s="148"/>
      <c r="I7" s="142"/>
      <c r="L7" s="22"/>
    </row>
    <row r="8" s="1" customFormat="1" ht="12" customHeight="1">
      <c r="B8" s="22"/>
      <c r="D8" s="148" t="s">
        <v>118</v>
      </c>
      <c r="I8" s="142"/>
      <c r="L8" s="22"/>
    </row>
    <row r="9" s="2" customFormat="1" ht="16.5" customHeight="1">
      <c r="A9" s="41"/>
      <c r="B9" s="47"/>
      <c r="C9" s="41"/>
      <c r="D9" s="41"/>
      <c r="E9" s="149" t="s">
        <v>1957</v>
      </c>
      <c r="F9" s="41"/>
      <c r="G9" s="41"/>
      <c r="H9" s="41"/>
      <c r="I9" s="150"/>
      <c r="J9" s="41"/>
      <c r="K9" s="41"/>
      <c r="L9" s="15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8" t="s">
        <v>120</v>
      </c>
      <c r="E10" s="41"/>
      <c r="F10" s="41"/>
      <c r="G10" s="41"/>
      <c r="H10" s="41"/>
      <c r="I10" s="150"/>
      <c r="J10" s="41"/>
      <c r="K10" s="41"/>
      <c r="L10" s="15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52" t="s">
        <v>1958</v>
      </c>
      <c r="F11" s="41"/>
      <c r="G11" s="41"/>
      <c r="H11" s="41"/>
      <c r="I11" s="150"/>
      <c r="J11" s="41"/>
      <c r="K11" s="41"/>
      <c r="L11" s="15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150"/>
      <c r="J12" s="41"/>
      <c r="K12" s="41"/>
      <c r="L12" s="15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8" t="s">
        <v>19</v>
      </c>
      <c r="E13" s="41"/>
      <c r="F13" s="136" t="s">
        <v>35</v>
      </c>
      <c r="G13" s="41"/>
      <c r="H13" s="41"/>
      <c r="I13" s="153" t="s">
        <v>21</v>
      </c>
      <c r="J13" s="136" t="s">
        <v>35</v>
      </c>
      <c r="K13" s="41"/>
      <c r="L13" s="15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8" t="s">
        <v>24</v>
      </c>
      <c r="E14" s="41"/>
      <c r="F14" s="136" t="s">
        <v>25</v>
      </c>
      <c r="G14" s="41"/>
      <c r="H14" s="41"/>
      <c r="I14" s="153" t="s">
        <v>26</v>
      </c>
      <c r="J14" s="154" t="str">
        <f>'Rekapitulace stavby'!AN8</f>
        <v>8. 10. 2019</v>
      </c>
      <c r="K14" s="41"/>
      <c r="L14" s="15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150"/>
      <c r="J15" s="41"/>
      <c r="K15" s="41"/>
      <c r="L15" s="15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8" t="s">
        <v>33</v>
      </c>
      <c r="E16" s="41"/>
      <c r="F16" s="41"/>
      <c r="G16" s="41"/>
      <c r="H16" s="41"/>
      <c r="I16" s="153" t="s">
        <v>34</v>
      </c>
      <c r="J16" s="136" t="s">
        <v>35</v>
      </c>
      <c r="K16" s="41"/>
      <c r="L16" s="15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36</v>
      </c>
      <c r="F17" s="41"/>
      <c r="G17" s="41"/>
      <c r="H17" s="41"/>
      <c r="I17" s="153" t="s">
        <v>37</v>
      </c>
      <c r="J17" s="136" t="s">
        <v>35</v>
      </c>
      <c r="K17" s="41"/>
      <c r="L17" s="15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150"/>
      <c r="J18" s="41"/>
      <c r="K18" s="41"/>
      <c r="L18" s="15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8" t="s">
        <v>38</v>
      </c>
      <c r="E19" s="41"/>
      <c r="F19" s="41"/>
      <c r="G19" s="41"/>
      <c r="H19" s="41"/>
      <c r="I19" s="153" t="s">
        <v>34</v>
      </c>
      <c r="J19" s="35" t="str">
        <f>'Rekapitulace stavby'!AN13</f>
        <v>Vyplň údaj</v>
      </c>
      <c r="K19" s="41"/>
      <c r="L19" s="15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5" t="str">
        <f>'Rekapitulace stavby'!E14</f>
        <v>Vyplň údaj</v>
      </c>
      <c r="F20" s="136"/>
      <c r="G20" s="136"/>
      <c r="H20" s="136"/>
      <c r="I20" s="153" t="s">
        <v>37</v>
      </c>
      <c r="J20" s="35" t="str">
        <f>'Rekapitulace stavby'!AN14</f>
        <v>Vyplň údaj</v>
      </c>
      <c r="K20" s="41"/>
      <c r="L20" s="15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150"/>
      <c r="J21" s="41"/>
      <c r="K21" s="41"/>
      <c r="L21" s="15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8" t="s">
        <v>40</v>
      </c>
      <c r="E22" s="41"/>
      <c r="F22" s="41"/>
      <c r="G22" s="41"/>
      <c r="H22" s="41"/>
      <c r="I22" s="153" t="s">
        <v>34</v>
      </c>
      <c r="J22" s="136" t="s">
        <v>35</v>
      </c>
      <c r="K22" s="41"/>
      <c r="L22" s="15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41</v>
      </c>
      <c r="F23" s="41"/>
      <c r="G23" s="41"/>
      <c r="H23" s="41"/>
      <c r="I23" s="153" t="s">
        <v>37</v>
      </c>
      <c r="J23" s="136" t="s">
        <v>35</v>
      </c>
      <c r="K23" s="41"/>
      <c r="L23" s="15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150"/>
      <c r="J24" s="41"/>
      <c r="K24" s="41"/>
      <c r="L24" s="15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8" t="s">
        <v>42</v>
      </c>
      <c r="E25" s="41"/>
      <c r="F25" s="41"/>
      <c r="G25" s="41"/>
      <c r="H25" s="41"/>
      <c r="I25" s="153" t="s">
        <v>34</v>
      </c>
      <c r="J25" s="136" t="s">
        <v>35</v>
      </c>
      <c r="K25" s="41"/>
      <c r="L25" s="151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">
        <v>43</v>
      </c>
      <c r="F26" s="41"/>
      <c r="G26" s="41"/>
      <c r="H26" s="41"/>
      <c r="I26" s="153" t="s">
        <v>37</v>
      </c>
      <c r="J26" s="136" t="s">
        <v>35</v>
      </c>
      <c r="K26" s="41"/>
      <c r="L26" s="15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150"/>
      <c r="J27" s="41"/>
      <c r="K27" s="41"/>
      <c r="L27" s="15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8" t="s">
        <v>44</v>
      </c>
      <c r="E28" s="41"/>
      <c r="F28" s="41"/>
      <c r="G28" s="41"/>
      <c r="H28" s="41"/>
      <c r="I28" s="150"/>
      <c r="J28" s="41"/>
      <c r="K28" s="41"/>
      <c r="L28" s="15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76.5" customHeight="1">
      <c r="A29" s="155"/>
      <c r="B29" s="156"/>
      <c r="C29" s="155"/>
      <c r="D29" s="155"/>
      <c r="E29" s="157" t="s">
        <v>122</v>
      </c>
      <c r="F29" s="157"/>
      <c r="G29" s="157"/>
      <c r="H29" s="157"/>
      <c r="I29" s="158"/>
      <c r="J29" s="155"/>
      <c r="K29" s="155"/>
      <c r="L29" s="159"/>
      <c r="S29" s="155"/>
      <c r="T29" s="155"/>
      <c r="U29" s="155"/>
      <c r="V29" s="155"/>
      <c r="W29" s="155"/>
      <c r="X29" s="155"/>
      <c r="Y29" s="155"/>
      <c r="Z29" s="155"/>
      <c r="AA29" s="155"/>
      <c r="AB29" s="155"/>
      <c r="AC29" s="155"/>
      <c r="AD29" s="155"/>
      <c r="AE29" s="155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150"/>
      <c r="J30" s="41"/>
      <c r="K30" s="41"/>
      <c r="L30" s="151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60"/>
      <c r="E31" s="160"/>
      <c r="F31" s="160"/>
      <c r="G31" s="160"/>
      <c r="H31" s="160"/>
      <c r="I31" s="161"/>
      <c r="J31" s="160"/>
      <c r="K31" s="160"/>
      <c r="L31" s="15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62" t="s">
        <v>46</v>
      </c>
      <c r="E32" s="41"/>
      <c r="F32" s="41"/>
      <c r="G32" s="41"/>
      <c r="H32" s="41"/>
      <c r="I32" s="150"/>
      <c r="J32" s="163">
        <f>ROUND(J88, 2)</f>
        <v>0</v>
      </c>
      <c r="K32" s="41"/>
      <c r="L32" s="151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60"/>
      <c r="E33" s="160"/>
      <c r="F33" s="160"/>
      <c r="G33" s="160"/>
      <c r="H33" s="160"/>
      <c r="I33" s="161"/>
      <c r="J33" s="160"/>
      <c r="K33" s="160"/>
      <c r="L33" s="15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64" t="s">
        <v>48</v>
      </c>
      <c r="G34" s="41"/>
      <c r="H34" s="41"/>
      <c r="I34" s="165" t="s">
        <v>47</v>
      </c>
      <c r="J34" s="164" t="s">
        <v>49</v>
      </c>
      <c r="K34" s="41"/>
      <c r="L34" s="15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66" t="s">
        <v>50</v>
      </c>
      <c r="E35" s="148" t="s">
        <v>51</v>
      </c>
      <c r="F35" s="167">
        <f>ROUND((SUM(BE88:BE108)),  2)</f>
        <v>0</v>
      </c>
      <c r="G35" s="41"/>
      <c r="H35" s="41"/>
      <c r="I35" s="168">
        <v>0.20999999999999999</v>
      </c>
      <c r="J35" s="167">
        <f>ROUND(((SUM(BE88:BE108))*I35),  2)</f>
        <v>0</v>
      </c>
      <c r="K35" s="41"/>
      <c r="L35" s="151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8" t="s">
        <v>52</v>
      </c>
      <c r="F36" s="167">
        <f>ROUND((SUM(BF88:BF108)),  2)</f>
        <v>0</v>
      </c>
      <c r="G36" s="41"/>
      <c r="H36" s="41"/>
      <c r="I36" s="168">
        <v>0.14999999999999999</v>
      </c>
      <c r="J36" s="167">
        <f>ROUND(((SUM(BF88:BF108))*I36),  2)</f>
        <v>0</v>
      </c>
      <c r="K36" s="41"/>
      <c r="L36" s="15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8" t="s">
        <v>53</v>
      </c>
      <c r="F37" s="167">
        <f>ROUND((SUM(BG88:BG108)),  2)</f>
        <v>0</v>
      </c>
      <c r="G37" s="41"/>
      <c r="H37" s="41"/>
      <c r="I37" s="168">
        <v>0.20999999999999999</v>
      </c>
      <c r="J37" s="167">
        <f>0</f>
        <v>0</v>
      </c>
      <c r="K37" s="41"/>
      <c r="L37" s="15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8" t="s">
        <v>54</v>
      </c>
      <c r="F38" s="167">
        <f>ROUND((SUM(BH88:BH108)),  2)</f>
        <v>0</v>
      </c>
      <c r="G38" s="41"/>
      <c r="H38" s="41"/>
      <c r="I38" s="168">
        <v>0.14999999999999999</v>
      </c>
      <c r="J38" s="167">
        <f>0</f>
        <v>0</v>
      </c>
      <c r="K38" s="41"/>
      <c r="L38" s="151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8" t="s">
        <v>55</v>
      </c>
      <c r="F39" s="167">
        <f>ROUND((SUM(BI88:BI108)),  2)</f>
        <v>0</v>
      </c>
      <c r="G39" s="41"/>
      <c r="H39" s="41"/>
      <c r="I39" s="168">
        <v>0</v>
      </c>
      <c r="J39" s="167">
        <f>0</f>
        <v>0</v>
      </c>
      <c r="K39" s="41"/>
      <c r="L39" s="151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150"/>
      <c r="J40" s="41"/>
      <c r="K40" s="41"/>
      <c r="L40" s="151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9"/>
      <c r="D41" s="170" t="s">
        <v>56</v>
      </c>
      <c r="E41" s="171"/>
      <c r="F41" s="171"/>
      <c r="G41" s="172" t="s">
        <v>57</v>
      </c>
      <c r="H41" s="173" t="s">
        <v>58</v>
      </c>
      <c r="I41" s="174"/>
      <c r="J41" s="175">
        <f>SUM(J32:J39)</f>
        <v>0</v>
      </c>
      <c r="K41" s="176"/>
      <c r="L41" s="151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77"/>
      <c r="C42" s="178"/>
      <c r="D42" s="178"/>
      <c r="E42" s="178"/>
      <c r="F42" s="178"/>
      <c r="G42" s="178"/>
      <c r="H42" s="178"/>
      <c r="I42" s="179"/>
      <c r="J42" s="178"/>
      <c r="K42" s="178"/>
      <c r="L42" s="15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80"/>
      <c r="C46" s="181"/>
      <c r="D46" s="181"/>
      <c r="E46" s="181"/>
      <c r="F46" s="181"/>
      <c r="G46" s="181"/>
      <c r="H46" s="181"/>
      <c r="I46" s="182"/>
      <c r="J46" s="181"/>
      <c r="K46" s="181"/>
      <c r="L46" s="15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5" t="s">
        <v>123</v>
      </c>
      <c r="D47" s="43"/>
      <c r="E47" s="43"/>
      <c r="F47" s="43"/>
      <c r="G47" s="43"/>
      <c r="H47" s="43"/>
      <c r="I47" s="150"/>
      <c r="J47" s="43"/>
      <c r="K47" s="43"/>
      <c r="L47" s="15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150"/>
      <c r="J48" s="43"/>
      <c r="K48" s="43"/>
      <c r="L48" s="15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4" t="s">
        <v>16</v>
      </c>
      <c r="D49" s="43"/>
      <c r="E49" s="43"/>
      <c r="F49" s="43"/>
      <c r="G49" s="43"/>
      <c r="H49" s="43"/>
      <c r="I49" s="150"/>
      <c r="J49" s="43"/>
      <c r="K49" s="43"/>
      <c r="L49" s="15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183" t="str">
        <f>E7</f>
        <v xml:space="preserve">Rekonstrukce a dostavba - ZŠ Šternberk, Sadová 1,  I. a II. etapa</v>
      </c>
      <c r="F50" s="34"/>
      <c r="G50" s="34"/>
      <c r="H50" s="34"/>
      <c r="I50" s="150"/>
      <c r="J50" s="43"/>
      <c r="K50" s="43"/>
      <c r="L50" s="15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3"/>
      <c r="C51" s="34" t="s">
        <v>118</v>
      </c>
      <c r="D51" s="24"/>
      <c r="E51" s="24"/>
      <c r="F51" s="24"/>
      <c r="G51" s="24"/>
      <c r="H51" s="24"/>
      <c r="I51" s="142"/>
      <c r="J51" s="24"/>
      <c r="K51" s="24"/>
      <c r="L51" s="22"/>
    </row>
    <row r="52" s="2" customFormat="1" ht="16.5" customHeight="1">
      <c r="A52" s="41"/>
      <c r="B52" s="42"/>
      <c r="C52" s="43"/>
      <c r="D52" s="43"/>
      <c r="E52" s="183" t="s">
        <v>1957</v>
      </c>
      <c r="F52" s="43"/>
      <c r="G52" s="43"/>
      <c r="H52" s="43"/>
      <c r="I52" s="150"/>
      <c r="J52" s="43"/>
      <c r="K52" s="43"/>
      <c r="L52" s="151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4" t="s">
        <v>120</v>
      </c>
      <c r="D53" s="43"/>
      <c r="E53" s="43"/>
      <c r="F53" s="43"/>
      <c r="G53" s="43"/>
      <c r="H53" s="43"/>
      <c r="I53" s="150"/>
      <c r="J53" s="43"/>
      <c r="K53" s="43"/>
      <c r="L53" s="15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 xml:space="preserve">01 - Vedlejší a ostatní náklady </v>
      </c>
      <c r="F54" s="43"/>
      <c r="G54" s="43"/>
      <c r="H54" s="43"/>
      <c r="I54" s="150"/>
      <c r="J54" s="43"/>
      <c r="K54" s="43"/>
      <c r="L54" s="15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150"/>
      <c r="J55" s="43"/>
      <c r="K55" s="43"/>
      <c r="L55" s="151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4" t="s">
        <v>24</v>
      </c>
      <c r="D56" s="43"/>
      <c r="E56" s="43"/>
      <c r="F56" s="29" t="str">
        <f>F14</f>
        <v>Šternberk</v>
      </c>
      <c r="G56" s="43"/>
      <c r="H56" s="43"/>
      <c r="I56" s="153" t="s">
        <v>26</v>
      </c>
      <c r="J56" s="75" t="str">
        <f>IF(J14="","",J14)</f>
        <v>8. 10. 2019</v>
      </c>
      <c r="K56" s="43"/>
      <c r="L56" s="151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150"/>
      <c r="J57" s="43"/>
      <c r="K57" s="43"/>
      <c r="L57" s="15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43.05" customHeight="1">
      <c r="A58" s="41"/>
      <c r="B58" s="42"/>
      <c r="C58" s="34" t="s">
        <v>33</v>
      </c>
      <c r="D58" s="43"/>
      <c r="E58" s="43"/>
      <c r="F58" s="29" t="str">
        <f>E17</f>
        <v>Město Šternberk, Horní náměstí 16</v>
      </c>
      <c r="G58" s="43"/>
      <c r="H58" s="43"/>
      <c r="I58" s="153" t="s">
        <v>40</v>
      </c>
      <c r="J58" s="39" t="str">
        <f>E23</f>
        <v>Ing. Josef Vadják,Komenského 1, Šternberk</v>
      </c>
      <c r="K58" s="43"/>
      <c r="L58" s="15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4" t="s">
        <v>38</v>
      </c>
      <c r="D59" s="43"/>
      <c r="E59" s="43"/>
      <c r="F59" s="29" t="str">
        <f>IF(E20="","",E20)</f>
        <v>Vyplň údaj</v>
      </c>
      <c r="G59" s="43"/>
      <c r="H59" s="43"/>
      <c r="I59" s="153" t="s">
        <v>42</v>
      </c>
      <c r="J59" s="39" t="str">
        <f>E26</f>
        <v>Kucek</v>
      </c>
      <c r="K59" s="43"/>
      <c r="L59" s="15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150"/>
      <c r="J60" s="43"/>
      <c r="K60" s="43"/>
      <c r="L60" s="15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84" t="s">
        <v>124</v>
      </c>
      <c r="D61" s="185"/>
      <c r="E61" s="185"/>
      <c r="F61" s="185"/>
      <c r="G61" s="185"/>
      <c r="H61" s="185"/>
      <c r="I61" s="186"/>
      <c r="J61" s="187" t="s">
        <v>125</v>
      </c>
      <c r="K61" s="185"/>
      <c r="L61" s="151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150"/>
      <c r="J62" s="43"/>
      <c r="K62" s="43"/>
      <c r="L62" s="151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88" t="s">
        <v>78</v>
      </c>
      <c r="D63" s="43"/>
      <c r="E63" s="43"/>
      <c r="F63" s="43"/>
      <c r="G63" s="43"/>
      <c r="H63" s="43"/>
      <c r="I63" s="150"/>
      <c r="J63" s="105">
        <f>J88</f>
        <v>0</v>
      </c>
      <c r="K63" s="43"/>
      <c r="L63" s="151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19" t="s">
        <v>126</v>
      </c>
    </row>
    <row r="64" s="9" customFormat="1" ht="24.96" customHeight="1">
      <c r="A64" s="9"/>
      <c r="B64" s="189"/>
      <c r="C64" s="190"/>
      <c r="D64" s="191" t="s">
        <v>1959</v>
      </c>
      <c r="E64" s="192"/>
      <c r="F64" s="192"/>
      <c r="G64" s="192"/>
      <c r="H64" s="192"/>
      <c r="I64" s="193"/>
      <c r="J64" s="194">
        <f>J89</f>
        <v>0</v>
      </c>
      <c r="K64" s="190"/>
      <c r="L64" s="195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89"/>
      <c r="C65" s="190"/>
      <c r="D65" s="191" t="s">
        <v>1960</v>
      </c>
      <c r="E65" s="192"/>
      <c r="F65" s="192"/>
      <c r="G65" s="192"/>
      <c r="H65" s="192"/>
      <c r="I65" s="193"/>
      <c r="J65" s="194">
        <f>J91</f>
        <v>0</v>
      </c>
      <c r="K65" s="190"/>
      <c r="L65" s="195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89"/>
      <c r="C66" s="190"/>
      <c r="D66" s="191" t="s">
        <v>1961</v>
      </c>
      <c r="E66" s="192"/>
      <c r="F66" s="192"/>
      <c r="G66" s="192"/>
      <c r="H66" s="192"/>
      <c r="I66" s="193"/>
      <c r="J66" s="194">
        <f>J103</f>
        <v>0</v>
      </c>
      <c r="K66" s="190"/>
      <c r="L66" s="195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1"/>
      <c r="B67" s="42"/>
      <c r="C67" s="43"/>
      <c r="D67" s="43"/>
      <c r="E67" s="43"/>
      <c r="F67" s="43"/>
      <c r="G67" s="43"/>
      <c r="H67" s="43"/>
      <c r="I67" s="150"/>
      <c r="J67" s="43"/>
      <c r="K67" s="43"/>
      <c r="L67" s="15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68" s="2" customFormat="1" ht="6.96" customHeight="1">
      <c r="A68" s="41"/>
      <c r="B68" s="62"/>
      <c r="C68" s="63"/>
      <c r="D68" s="63"/>
      <c r="E68" s="63"/>
      <c r="F68" s="63"/>
      <c r="G68" s="63"/>
      <c r="H68" s="63"/>
      <c r="I68" s="179"/>
      <c r="J68" s="63"/>
      <c r="K68" s="63"/>
      <c r="L68" s="151"/>
      <c r="S68" s="41"/>
      <c r="T68" s="41"/>
      <c r="U68" s="41"/>
      <c r="V68" s="41"/>
      <c r="W68" s="41"/>
      <c r="X68" s="41"/>
      <c r="Y68" s="41"/>
      <c r="Z68" s="41"/>
      <c r="AA68" s="41"/>
      <c r="AB68" s="41"/>
      <c r="AC68" s="41"/>
      <c r="AD68" s="41"/>
      <c r="AE68" s="41"/>
    </row>
    <row r="72" s="2" customFormat="1" ht="6.96" customHeight="1">
      <c r="A72" s="41"/>
      <c r="B72" s="64"/>
      <c r="C72" s="65"/>
      <c r="D72" s="65"/>
      <c r="E72" s="65"/>
      <c r="F72" s="65"/>
      <c r="G72" s="65"/>
      <c r="H72" s="65"/>
      <c r="I72" s="182"/>
      <c r="J72" s="65"/>
      <c r="K72" s="65"/>
      <c r="L72" s="151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4.96" customHeight="1">
      <c r="A73" s="41"/>
      <c r="B73" s="42"/>
      <c r="C73" s="25" t="s">
        <v>149</v>
      </c>
      <c r="D73" s="43"/>
      <c r="E73" s="43"/>
      <c r="F73" s="43"/>
      <c r="G73" s="43"/>
      <c r="H73" s="43"/>
      <c r="I73" s="150"/>
      <c r="J73" s="43"/>
      <c r="K73" s="43"/>
      <c r="L73" s="151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42"/>
      <c r="C74" s="43"/>
      <c r="D74" s="43"/>
      <c r="E74" s="43"/>
      <c r="F74" s="43"/>
      <c r="G74" s="43"/>
      <c r="H74" s="43"/>
      <c r="I74" s="150"/>
      <c r="J74" s="43"/>
      <c r="K74" s="43"/>
      <c r="L74" s="151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2" customHeight="1">
      <c r="A75" s="41"/>
      <c r="B75" s="42"/>
      <c r="C75" s="34" t="s">
        <v>16</v>
      </c>
      <c r="D75" s="43"/>
      <c r="E75" s="43"/>
      <c r="F75" s="43"/>
      <c r="G75" s="43"/>
      <c r="H75" s="43"/>
      <c r="I75" s="150"/>
      <c r="J75" s="43"/>
      <c r="K75" s="43"/>
      <c r="L75" s="151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16.5" customHeight="1">
      <c r="A76" s="41"/>
      <c r="B76" s="42"/>
      <c r="C76" s="43"/>
      <c r="D76" s="43"/>
      <c r="E76" s="183" t="str">
        <f>E7</f>
        <v xml:space="preserve">Rekonstrukce a dostavba - ZŠ Šternberk, Sadová 1,  I. a II. etapa</v>
      </c>
      <c r="F76" s="34"/>
      <c r="G76" s="34"/>
      <c r="H76" s="34"/>
      <c r="I76" s="150"/>
      <c r="J76" s="43"/>
      <c r="K76" s="43"/>
      <c r="L76" s="15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1" customFormat="1" ht="12" customHeight="1">
      <c r="B77" s="23"/>
      <c r="C77" s="34" t="s">
        <v>118</v>
      </c>
      <c r="D77" s="24"/>
      <c r="E77" s="24"/>
      <c r="F77" s="24"/>
      <c r="G77" s="24"/>
      <c r="H77" s="24"/>
      <c r="I77" s="142"/>
      <c r="J77" s="24"/>
      <c r="K77" s="24"/>
      <c r="L77" s="22"/>
    </row>
    <row r="78" s="2" customFormat="1" ht="16.5" customHeight="1">
      <c r="A78" s="41"/>
      <c r="B78" s="42"/>
      <c r="C78" s="43"/>
      <c r="D78" s="43"/>
      <c r="E78" s="183" t="s">
        <v>1957</v>
      </c>
      <c r="F78" s="43"/>
      <c r="G78" s="43"/>
      <c r="H78" s="43"/>
      <c r="I78" s="150"/>
      <c r="J78" s="43"/>
      <c r="K78" s="43"/>
      <c r="L78" s="151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2" customHeight="1">
      <c r="A79" s="41"/>
      <c r="B79" s="42"/>
      <c r="C79" s="34" t="s">
        <v>120</v>
      </c>
      <c r="D79" s="43"/>
      <c r="E79" s="43"/>
      <c r="F79" s="43"/>
      <c r="G79" s="43"/>
      <c r="H79" s="43"/>
      <c r="I79" s="150"/>
      <c r="J79" s="43"/>
      <c r="K79" s="43"/>
      <c r="L79" s="151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6.5" customHeight="1">
      <c r="A80" s="41"/>
      <c r="B80" s="42"/>
      <c r="C80" s="43"/>
      <c r="D80" s="43"/>
      <c r="E80" s="72" t="str">
        <f>E11</f>
        <v xml:space="preserve">01 - Vedlejší a ostatní náklady </v>
      </c>
      <c r="F80" s="43"/>
      <c r="G80" s="43"/>
      <c r="H80" s="43"/>
      <c r="I80" s="150"/>
      <c r="J80" s="43"/>
      <c r="K80" s="43"/>
      <c r="L80" s="151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6.96" customHeight="1">
      <c r="A81" s="41"/>
      <c r="B81" s="42"/>
      <c r="C81" s="43"/>
      <c r="D81" s="43"/>
      <c r="E81" s="43"/>
      <c r="F81" s="43"/>
      <c r="G81" s="43"/>
      <c r="H81" s="43"/>
      <c r="I81" s="150"/>
      <c r="J81" s="43"/>
      <c r="K81" s="43"/>
      <c r="L81" s="151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2" customHeight="1">
      <c r="A82" s="41"/>
      <c r="B82" s="42"/>
      <c r="C82" s="34" t="s">
        <v>24</v>
      </c>
      <c r="D82" s="43"/>
      <c r="E82" s="43"/>
      <c r="F82" s="29" t="str">
        <f>F14</f>
        <v>Šternberk</v>
      </c>
      <c r="G82" s="43"/>
      <c r="H82" s="43"/>
      <c r="I82" s="153" t="s">
        <v>26</v>
      </c>
      <c r="J82" s="75" t="str">
        <f>IF(J14="","",J14)</f>
        <v>8. 10. 2019</v>
      </c>
      <c r="K82" s="43"/>
      <c r="L82" s="15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150"/>
      <c r="J83" s="43"/>
      <c r="K83" s="43"/>
      <c r="L83" s="15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43.05" customHeight="1">
      <c r="A84" s="41"/>
      <c r="B84" s="42"/>
      <c r="C84" s="34" t="s">
        <v>33</v>
      </c>
      <c r="D84" s="43"/>
      <c r="E84" s="43"/>
      <c r="F84" s="29" t="str">
        <f>E17</f>
        <v>Město Šternberk, Horní náměstí 16</v>
      </c>
      <c r="G84" s="43"/>
      <c r="H84" s="43"/>
      <c r="I84" s="153" t="s">
        <v>40</v>
      </c>
      <c r="J84" s="39" t="str">
        <f>E23</f>
        <v>Ing. Josef Vadják,Komenského 1, Šternberk</v>
      </c>
      <c r="K84" s="43"/>
      <c r="L84" s="151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5.15" customHeight="1">
      <c r="A85" s="41"/>
      <c r="B85" s="42"/>
      <c r="C85" s="34" t="s">
        <v>38</v>
      </c>
      <c r="D85" s="43"/>
      <c r="E85" s="43"/>
      <c r="F85" s="29" t="str">
        <f>IF(E20="","",E20)</f>
        <v>Vyplň údaj</v>
      </c>
      <c r="G85" s="43"/>
      <c r="H85" s="43"/>
      <c r="I85" s="153" t="s">
        <v>42</v>
      </c>
      <c r="J85" s="39" t="str">
        <f>E26</f>
        <v>Kucek</v>
      </c>
      <c r="K85" s="43"/>
      <c r="L85" s="151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0.32" customHeight="1">
      <c r="A86" s="41"/>
      <c r="B86" s="42"/>
      <c r="C86" s="43"/>
      <c r="D86" s="43"/>
      <c r="E86" s="43"/>
      <c r="F86" s="43"/>
      <c r="G86" s="43"/>
      <c r="H86" s="43"/>
      <c r="I86" s="150"/>
      <c r="J86" s="43"/>
      <c r="K86" s="43"/>
      <c r="L86" s="15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11" customFormat="1" ht="29.28" customHeight="1">
      <c r="A87" s="202"/>
      <c r="B87" s="203"/>
      <c r="C87" s="204" t="s">
        <v>150</v>
      </c>
      <c r="D87" s="205" t="s">
        <v>65</v>
      </c>
      <c r="E87" s="205" t="s">
        <v>61</v>
      </c>
      <c r="F87" s="205" t="s">
        <v>62</v>
      </c>
      <c r="G87" s="205" t="s">
        <v>151</v>
      </c>
      <c r="H87" s="205" t="s">
        <v>152</v>
      </c>
      <c r="I87" s="206" t="s">
        <v>153</v>
      </c>
      <c r="J87" s="205" t="s">
        <v>125</v>
      </c>
      <c r="K87" s="207" t="s">
        <v>154</v>
      </c>
      <c r="L87" s="208"/>
      <c r="M87" s="95" t="s">
        <v>35</v>
      </c>
      <c r="N87" s="96" t="s">
        <v>50</v>
      </c>
      <c r="O87" s="96" t="s">
        <v>155</v>
      </c>
      <c r="P87" s="96" t="s">
        <v>156</v>
      </c>
      <c r="Q87" s="96" t="s">
        <v>157</v>
      </c>
      <c r="R87" s="96" t="s">
        <v>158</v>
      </c>
      <c r="S87" s="96" t="s">
        <v>159</v>
      </c>
      <c r="T87" s="97" t="s">
        <v>160</v>
      </c>
      <c r="U87" s="202"/>
      <c r="V87" s="202"/>
      <c r="W87" s="202"/>
      <c r="X87" s="202"/>
      <c r="Y87" s="202"/>
      <c r="Z87" s="202"/>
      <c r="AA87" s="202"/>
      <c r="AB87" s="202"/>
      <c r="AC87" s="202"/>
      <c r="AD87" s="202"/>
      <c r="AE87" s="202"/>
    </row>
    <row r="88" s="2" customFormat="1" ht="22.8" customHeight="1">
      <c r="A88" s="41"/>
      <c r="B88" s="42"/>
      <c r="C88" s="102" t="s">
        <v>161</v>
      </c>
      <c r="D88" s="43"/>
      <c r="E88" s="43"/>
      <c r="F88" s="43"/>
      <c r="G88" s="43"/>
      <c r="H88" s="43"/>
      <c r="I88" s="150"/>
      <c r="J88" s="209">
        <f>BK88</f>
        <v>0</v>
      </c>
      <c r="K88" s="43"/>
      <c r="L88" s="47"/>
      <c r="M88" s="98"/>
      <c r="N88" s="210"/>
      <c r="O88" s="99"/>
      <c r="P88" s="211">
        <f>P89+P91+P103</f>
        <v>0</v>
      </c>
      <c r="Q88" s="99"/>
      <c r="R88" s="211">
        <f>R89+R91+R103</f>
        <v>0</v>
      </c>
      <c r="S88" s="99"/>
      <c r="T88" s="212">
        <f>T89+T91+T103</f>
        <v>0</v>
      </c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19" t="s">
        <v>79</v>
      </c>
      <c r="AU88" s="19" t="s">
        <v>126</v>
      </c>
      <c r="BK88" s="213">
        <f>BK89+BK91+BK103</f>
        <v>0</v>
      </c>
    </row>
    <row r="89" s="12" customFormat="1" ht="25.92" customHeight="1">
      <c r="A89" s="12"/>
      <c r="B89" s="214"/>
      <c r="C89" s="215"/>
      <c r="D89" s="216" t="s">
        <v>79</v>
      </c>
      <c r="E89" s="217" t="s">
        <v>1962</v>
      </c>
      <c r="F89" s="217" t="s">
        <v>1963</v>
      </c>
      <c r="G89" s="215"/>
      <c r="H89" s="215"/>
      <c r="I89" s="218"/>
      <c r="J89" s="219">
        <f>BK89</f>
        <v>0</v>
      </c>
      <c r="K89" s="215"/>
      <c r="L89" s="220"/>
      <c r="M89" s="221"/>
      <c r="N89" s="222"/>
      <c r="O89" s="222"/>
      <c r="P89" s="223">
        <f>P90</f>
        <v>0</v>
      </c>
      <c r="Q89" s="222"/>
      <c r="R89" s="223">
        <f>R90</f>
        <v>0</v>
      </c>
      <c r="S89" s="222"/>
      <c r="T89" s="224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25" t="s">
        <v>171</v>
      </c>
      <c r="AT89" s="226" t="s">
        <v>79</v>
      </c>
      <c r="AU89" s="226" t="s">
        <v>80</v>
      </c>
      <c r="AY89" s="225" t="s">
        <v>163</v>
      </c>
      <c r="BK89" s="227">
        <f>BK90</f>
        <v>0</v>
      </c>
    </row>
    <row r="90" s="2" customFormat="1" ht="24" customHeight="1">
      <c r="A90" s="41"/>
      <c r="B90" s="42"/>
      <c r="C90" s="230" t="s">
        <v>23</v>
      </c>
      <c r="D90" s="230" t="s">
        <v>166</v>
      </c>
      <c r="E90" s="231" t="s">
        <v>1964</v>
      </c>
      <c r="F90" s="232" t="s">
        <v>1965</v>
      </c>
      <c r="G90" s="233" t="s">
        <v>1966</v>
      </c>
      <c r="H90" s="234">
        <v>1</v>
      </c>
      <c r="I90" s="235"/>
      <c r="J90" s="236">
        <f>ROUND(I90*H90,2)</f>
        <v>0</v>
      </c>
      <c r="K90" s="232" t="s">
        <v>35</v>
      </c>
      <c r="L90" s="47"/>
      <c r="M90" s="237" t="s">
        <v>35</v>
      </c>
      <c r="N90" s="238" t="s">
        <v>51</v>
      </c>
      <c r="O90" s="87"/>
      <c r="P90" s="239">
        <f>O90*H90</f>
        <v>0</v>
      </c>
      <c r="Q90" s="239">
        <v>0</v>
      </c>
      <c r="R90" s="239">
        <f>Q90*H90</f>
        <v>0</v>
      </c>
      <c r="S90" s="239">
        <v>0</v>
      </c>
      <c r="T90" s="240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41" t="s">
        <v>1967</v>
      </c>
      <c r="AT90" s="241" t="s">
        <v>166</v>
      </c>
      <c r="AU90" s="241" t="s">
        <v>23</v>
      </c>
      <c r="AY90" s="19" t="s">
        <v>163</v>
      </c>
      <c r="BE90" s="242">
        <f>IF(N90="základní",J90,0)</f>
        <v>0</v>
      </c>
      <c r="BF90" s="242">
        <f>IF(N90="snížená",J90,0)</f>
        <v>0</v>
      </c>
      <c r="BG90" s="242">
        <f>IF(N90="zákl. přenesená",J90,0)</f>
        <v>0</v>
      </c>
      <c r="BH90" s="242">
        <f>IF(N90="sníž. přenesená",J90,0)</f>
        <v>0</v>
      </c>
      <c r="BI90" s="242">
        <f>IF(N90="nulová",J90,0)</f>
        <v>0</v>
      </c>
      <c r="BJ90" s="19" t="s">
        <v>23</v>
      </c>
      <c r="BK90" s="242">
        <f>ROUND(I90*H90,2)</f>
        <v>0</v>
      </c>
      <c r="BL90" s="19" t="s">
        <v>1967</v>
      </c>
      <c r="BM90" s="241" t="s">
        <v>1968</v>
      </c>
    </row>
    <row r="91" s="12" customFormat="1" ht="25.92" customHeight="1">
      <c r="A91" s="12"/>
      <c r="B91" s="214"/>
      <c r="C91" s="215"/>
      <c r="D91" s="216" t="s">
        <v>79</v>
      </c>
      <c r="E91" s="217" t="s">
        <v>1969</v>
      </c>
      <c r="F91" s="217" t="s">
        <v>1970</v>
      </c>
      <c r="G91" s="215"/>
      <c r="H91" s="215"/>
      <c r="I91" s="218"/>
      <c r="J91" s="219">
        <f>BK91</f>
        <v>0</v>
      </c>
      <c r="K91" s="215"/>
      <c r="L91" s="220"/>
      <c r="M91" s="221"/>
      <c r="N91" s="222"/>
      <c r="O91" s="222"/>
      <c r="P91" s="223">
        <f>SUM(P92:P102)</f>
        <v>0</v>
      </c>
      <c r="Q91" s="222"/>
      <c r="R91" s="223">
        <f>SUM(R92:R102)</f>
        <v>0</v>
      </c>
      <c r="S91" s="222"/>
      <c r="T91" s="224">
        <f>SUM(T92:T102)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25" t="s">
        <v>171</v>
      </c>
      <c r="AT91" s="226" t="s">
        <v>79</v>
      </c>
      <c r="AU91" s="226" t="s">
        <v>80</v>
      </c>
      <c r="AY91" s="225" t="s">
        <v>163</v>
      </c>
      <c r="BK91" s="227">
        <f>SUM(BK92:BK102)</f>
        <v>0</v>
      </c>
    </row>
    <row r="92" s="2" customFormat="1" ht="24" customHeight="1">
      <c r="A92" s="41"/>
      <c r="B92" s="42"/>
      <c r="C92" s="230" t="s">
        <v>88</v>
      </c>
      <c r="D92" s="230" t="s">
        <v>166</v>
      </c>
      <c r="E92" s="231" t="s">
        <v>1971</v>
      </c>
      <c r="F92" s="232" t="s">
        <v>1972</v>
      </c>
      <c r="G92" s="233" t="s">
        <v>1966</v>
      </c>
      <c r="H92" s="234">
        <v>1</v>
      </c>
      <c r="I92" s="235"/>
      <c r="J92" s="236">
        <f>ROUND(I92*H92,2)</f>
        <v>0</v>
      </c>
      <c r="K92" s="232" t="s">
        <v>35</v>
      </c>
      <c r="L92" s="47"/>
      <c r="M92" s="237" t="s">
        <v>35</v>
      </c>
      <c r="N92" s="238" t="s">
        <v>51</v>
      </c>
      <c r="O92" s="87"/>
      <c r="P92" s="239">
        <f>O92*H92</f>
        <v>0</v>
      </c>
      <c r="Q92" s="239">
        <v>0</v>
      </c>
      <c r="R92" s="239">
        <f>Q92*H92</f>
        <v>0</v>
      </c>
      <c r="S92" s="239">
        <v>0</v>
      </c>
      <c r="T92" s="240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41" t="s">
        <v>1967</v>
      </c>
      <c r="AT92" s="241" t="s">
        <v>166</v>
      </c>
      <c r="AU92" s="241" t="s">
        <v>23</v>
      </c>
      <c r="AY92" s="19" t="s">
        <v>163</v>
      </c>
      <c r="BE92" s="242">
        <f>IF(N92="základní",J92,0)</f>
        <v>0</v>
      </c>
      <c r="BF92" s="242">
        <f>IF(N92="snížená",J92,0)</f>
        <v>0</v>
      </c>
      <c r="BG92" s="242">
        <f>IF(N92="zákl. přenesená",J92,0)</f>
        <v>0</v>
      </c>
      <c r="BH92" s="242">
        <f>IF(N92="sníž. přenesená",J92,0)</f>
        <v>0</v>
      </c>
      <c r="BI92" s="242">
        <f>IF(N92="nulová",J92,0)</f>
        <v>0</v>
      </c>
      <c r="BJ92" s="19" t="s">
        <v>23</v>
      </c>
      <c r="BK92" s="242">
        <f>ROUND(I92*H92,2)</f>
        <v>0</v>
      </c>
      <c r="BL92" s="19" t="s">
        <v>1967</v>
      </c>
      <c r="BM92" s="241" t="s">
        <v>1973</v>
      </c>
    </row>
    <row r="93" s="2" customFormat="1" ht="16.5" customHeight="1">
      <c r="A93" s="41"/>
      <c r="B93" s="42"/>
      <c r="C93" s="230" t="s">
        <v>94</v>
      </c>
      <c r="D93" s="230" t="s">
        <v>166</v>
      </c>
      <c r="E93" s="231" t="s">
        <v>1974</v>
      </c>
      <c r="F93" s="232" t="s">
        <v>1975</v>
      </c>
      <c r="G93" s="233" t="s">
        <v>1966</v>
      </c>
      <c r="H93" s="234">
        <v>1</v>
      </c>
      <c r="I93" s="235"/>
      <c r="J93" s="236">
        <f>ROUND(I93*H93,2)</f>
        <v>0</v>
      </c>
      <c r="K93" s="232" t="s">
        <v>35</v>
      </c>
      <c r="L93" s="47"/>
      <c r="M93" s="237" t="s">
        <v>35</v>
      </c>
      <c r="N93" s="238" t="s">
        <v>51</v>
      </c>
      <c r="O93" s="87"/>
      <c r="P93" s="239">
        <f>O93*H93</f>
        <v>0</v>
      </c>
      <c r="Q93" s="239">
        <v>0</v>
      </c>
      <c r="R93" s="239">
        <f>Q93*H93</f>
        <v>0</v>
      </c>
      <c r="S93" s="239">
        <v>0</v>
      </c>
      <c r="T93" s="240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41" t="s">
        <v>1967</v>
      </c>
      <c r="AT93" s="241" t="s">
        <v>166</v>
      </c>
      <c r="AU93" s="241" t="s">
        <v>23</v>
      </c>
      <c r="AY93" s="19" t="s">
        <v>163</v>
      </c>
      <c r="BE93" s="242">
        <f>IF(N93="základní",J93,0)</f>
        <v>0</v>
      </c>
      <c r="BF93" s="242">
        <f>IF(N93="snížená",J93,0)</f>
        <v>0</v>
      </c>
      <c r="BG93" s="242">
        <f>IF(N93="zákl. přenesená",J93,0)</f>
        <v>0</v>
      </c>
      <c r="BH93" s="242">
        <f>IF(N93="sníž. přenesená",J93,0)</f>
        <v>0</v>
      </c>
      <c r="BI93" s="242">
        <f>IF(N93="nulová",J93,0)</f>
        <v>0</v>
      </c>
      <c r="BJ93" s="19" t="s">
        <v>23</v>
      </c>
      <c r="BK93" s="242">
        <f>ROUND(I93*H93,2)</f>
        <v>0</v>
      </c>
      <c r="BL93" s="19" t="s">
        <v>1967</v>
      </c>
      <c r="BM93" s="241" t="s">
        <v>1976</v>
      </c>
    </row>
    <row r="94" s="2" customFormat="1" ht="16.5" customHeight="1">
      <c r="A94" s="41"/>
      <c r="B94" s="42"/>
      <c r="C94" s="230" t="s">
        <v>171</v>
      </c>
      <c r="D94" s="230" t="s">
        <v>166</v>
      </c>
      <c r="E94" s="231" t="s">
        <v>1977</v>
      </c>
      <c r="F94" s="232" t="s">
        <v>1978</v>
      </c>
      <c r="G94" s="233" t="s">
        <v>1966</v>
      </c>
      <c r="H94" s="234">
        <v>1</v>
      </c>
      <c r="I94" s="235"/>
      <c r="J94" s="236">
        <f>ROUND(I94*H94,2)</f>
        <v>0</v>
      </c>
      <c r="K94" s="232" t="s">
        <v>35</v>
      </c>
      <c r="L94" s="47"/>
      <c r="M94" s="237" t="s">
        <v>35</v>
      </c>
      <c r="N94" s="238" t="s">
        <v>51</v>
      </c>
      <c r="O94" s="87"/>
      <c r="P94" s="239">
        <f>O94*H94</f>
        <v>0</v>
      </c>
      <c r="Q94" s="239">
        <v>0</v>
      </c>
      <c r="R94" s="239">
        <f>Q94*H94</f>
        <v>0</v>
      </c>
      <c r="S94" s="239">
        <v>0</v>
      </c>
      <c r="T94" s="240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41" t="s">
        <v>1967</v>
      </c>
      <c r="AT94" s="241" t="s">
        <v>166</v>
      </c>
      <c r="AU94" s="241" t="s">
        <v>23</v>
      </c>
      <c r="AY94" s="19" t="s">
        <v>163</v>
      </c>
      <c r="BE94" s="242">
        <f>IF(N94="základní",J94,0)</f>
        <v>0</v>
      </c>
      <c r="BF94" s="242">
        <f>IF(N94="snížená",J94,0)</f>
        <v>0</v>
      </c>
      <c r="BG94" s="242">
        <f>IF(N94="zákl. přenesená",J94,0)</f>
        <v>0</v>
      </c>
      <c r="BH94" s="242">
        <f>IF(N94="sníž. přenesená",J94,0)</f>
        <v>0</v>
      </c>
      <c r="BI94" s="242">
        <f>IF(N94="nulová",J94,0)</f>
        <v>0</v>
      </c>
      <c r="BJ94" s="19" t="s">
        <v>23</v>
      </c>
      <c r="BK94" s="242">
        <f>ROUND(I94*H94,2)</f>
        <v>0</v>
      </c>
      <c r="BL94" s="19" t="s">
        <v>1967</v>
      </c>
      <c r="BM94" s="241" t="s">
        <v>1979</v>
      </c>
    </row>
    <row r="95" s="2" customFormat="1" ht="16.5" customHeight="1">
      <c r="A95" s="41"/>
      <c r="B95" s="42"/>
      <c r="C95" s="230" t="s">
        <v>202</v>
      </c>
      <c r="D95" s="230" t="s">
        <v>166</v>
      </c>
      <c r="E95" s="231" t="s">
        <v>1980</v>
      </c>
      <c r="F95" s="232" t="s">
        <v>1981</v>
      </c>
      <c r="G95" s="233" t="s">
        <v>1966</v>
      </c>
      <c r="H95" s="234">
        <v>1</v>
      </c>
      <c r="I95" s="235"/>
      <c r="J95" s="236">
        <f>ROUND(I95*H95,2)</f>
        <v>0</v>
      </c>
      <c r="K95" s="232" t="s">
        <v>35</v>
      </c>
      <c r="L95" s="47"/>
      <c r="M95" s="237" t="s">
        <v>35</v>
      </c>
      <c r="N95" s="238" t="s">
        <v>51</v>
      </c>
      <c r="O95" s="87"/>
      <c r="P95" s="239">
        <f>O95*H95</f>
        <v>0</v>
      </c>
      <c r="Q95" s="239">
        <v>0</v>
      </c>
      <c r="R95" s="239">
        <f>Q95*H95</f>
        <v>0</v>
      </c>
      <c r="S95" s="239">
        <v>0</v>
      </c>
      <c r="T95" s="240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41" t="s">
        <v>1967</v>
      </c>
      <c r="AT95" s="241" t="s">
        <v>166</v>
      </c>
      <c r="AU95" s="241" t="s">
        <v>23</v>
      </c>
      <c r="AY95" s="19" t="s">
        <v>163</v>
      </c>
      <c r="BE95" s="242">
        <f>IF(N95="základní",J95,0)</f>
        <v>0</v>
      </c>
      <c r="BF95" s="242">
        <f>IF(N95="snížená",J95,0)</f>
        <v>0</v>
      </c>
      <c r="BG95" s="242">
        <f>IF(N95="zákl. přenesená",J95,0)</f>
        <v>0</v>
      </c>
      <c r="BH95" s="242">
        <f>IF(N95="sníž. přenesená",J95,0)</f>
        <v>0</v>
      </c>
      <c r="BI95" s="242">
        <f>IF(N95="nulová",J95,0)</f>
        <v>0</v>
      </c>
      <c r="BJ95" s="19" t="s">
        <v>23</v>
      </c>
      <c r="BK95" s="242">
        <f>ROUND(I95*H95,2)</f>
        <v>0</v>
      </c>
      <c r="BL95" s="19" t="s">
        <v>1967</v>
      </c>
      <c r="BM95" s="241" t="s">
        <v>1982</v>
      </c>
    </row>
    <row r="96" s="2" customFormat="1" ht="16.5" customHeight="1">
      <c r="A96" s="41"/>
      <c r="B96" s="42"/>
      <c r="C96" s="230" t="s">
        <v>207</v>
      </c>
      <c r="D96" s="230" t="s">
        <v>166</v>
      </c>
      <c r="E96" s="231" t="s">
        <v>1983</v>
      </c>
      <c r="F96" s="232" t="s">
        <v>1984</v>
      </c>
      <c r="G96" s="233" t="s">
        <v>1966</v>
      </c>
      <c r="H96" s="234">
        <v>1</v>
      </c>
      <c r="I96" s="235"/>
      <c r="J96" s="236">
        <f>ROUND(I96*H96,2)</f>
        <v>0</v>
      </c>
      <c r="K96" s="232" t="s">
        <v>35</v>
      </c>
      <c r="L96" s="47"/>
      <c r="M96" s="237" t="s">
        <v>35</v>
      </c>
      <c r="N96" s="238" t="s">
        <v>51</v>
      </c>
      <c r="O96" s="87"/>
      <c r="P96" s="239">
        <f>O96*H96</f>
        <v>0</v>
      </c>
      <c r="Q96" s="239">
        <v>0</v>
      </c>
      <c r="R96" s="239">
        <f>Q96*H96</f>
        <v>0</v>
      </c>
      <c r="S96" s="239">
        <v>0</v>
      </c>
      <c r="T96" s="240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41" t="s">
        <v>1967</v>
      </c>
      <c r="AT96" s="241" t="s">
        <v>166</v>
      </c>
      <c r="AU96" s="241" t="s">
        <v>23</v>
      </c>
      <c r="AY96" s="19" t="s">
        <v>163</v>
      </c>
      <c r="BE96" s="242">
        <f>IF(N96="základní",J96,0)</f>
        <v>0</v>
      </c>
      <c r="BF96" s="242">
        <f>IF(N96="snížená",J96,0)</f>
        <v>0</v>
      </c>
      <c r="BG96" s="242">
        <f>IF(N96="zákl. přenesená",J96,0)</f>
        <v>0</v>
      </c>
      <c r="BH96" s="242">
        <f>IF(N96="sníž. přenesená",J96,0)</f>
        <v>0</v>
      </c>
      <c r="BI96" s="242">
        <f>IF(N96="nulová",J96,0)</f>
        <v>0</v>
      </c>
      <c r="BJ96" s="19" t="s">
        <v>23</v>
      </c>
      <c r="BK96" s="242">
        <f>ROUND(I96*H96,2)</f>
        <v>0</v>
      </c>
      <c r="BL96" s="19" t="s">
        <v>1967</v>
      </c>
      <c r="BM96" s="241" t="s">
        <v>1985</v>
      </c>
    </row>
    <row r="97" s="2" customFormat="1" ht="16.5" customHeight="1">
      <c r="A97" s="41"/>
      <c r="B97" s="42"/>
      <c r="C97" s="230" t="s">
        <v>212</v>
      </c>
      <c r="D97" s="230" t="s">
        <v>166</v>
      </c>
      <c r="E97" s="231" t="s">
        <v>1986</v>
      </c>
      <c r="F97" s="232" t="s">
        <v>1987</v>
      </c>
      <c r="G97" s="233" t="s">
        <v>1966</v>
      </c>
      <c r="H97" s="234">
        <v>1</v>
      </c>
      <c r="I97" s="235"/>
      <c r="J97" s="236">
        <f>ROUND(I97*H97,2)</f>
        <v>0</v>
      </c>
      <c r="K97" s="232" t="s">
        <v>35</v>
      </c>
      <c r="L97" s="47"/>
      <c r="M97" s="237" t="s">
        <v>35</v>
      </c>
      <c r="N97" s="238" t="s">
        <v>51</v>
      </c>
      <c r="O97" s="87"/>
      <c r="P97" s="239">
        <f>O97*H97</f>
        <v>0</v>
      </c>
      <c r="Q97" s="239">
        <v>0</v>
      </c>
      <c r="R97" s="239">
        <f>Q97*H97</f>
        <v>0</v>
      </c>
      <c r="S97" s="239">
        <v>0</v>
      </c>
      <c r="T97" s="240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41" t="s">
        <v>1967</v>
      </c>
      <c r="AT97" s="241" t="s">
        <v>166</v>
      </c>
      <c r="AU97" s="241" t="s">
        <v>23</v>
      </c>
      <c r="AY97" s="19" t="s">
        <v>163</v>
      </c>
      <c r="BE97" s="242">
        <f>IF(N97="základní",J97,0)</f>
        <v>0</v>
      </c>
      <c r="BF97" s="242">
        <f>IF(N97="snížená",J97,0)</f>
        <v>0</v>
      </c>
      <c r="BG97" s="242">
        <f>IF(N97="zákl. přenesená",J97,0)</f>
        <v>0</v>
      </c>
      <c r="BH97" s="242">
        <f>IF(N97="sníž. přenesená",J97,0)</f>
        <v>0</v>
      </c>
      <c r="BI97" s="242">
        <f>IF(N97="nulová",J97,0)</f>
        <v>0</v>
      </c>
      <c r="BJ97" s="19" t="s">
        <v>23</v>
      </c>
      <c r="BK97" s="242">
        <f>ROUND(I97*H97,2)</f>
        <v>0</v>
      </c>
      <c r="BL97" s="19" t="s">
        <v>1967</v>
      </c>
      <c r="BM97" s="241" t="s">
        <v>1988</v>
      </c>
    </row>
    <row r="98" s="2" customFormat="1" ht="36" customHeight="1">
      <c r="A98" s="41"/>
      <c r="B98" s="42"/>
      <c r="C98" s="230" t="s">
        <v>198</v>
      </c>
      <c r="D98" s="230" t="s">
        <v>166</v>
      </c>
      <c r="E98" s="231" t="s">
        <v>1989</v>
      </c>
      <c r="F98" s="232" t="s">
        <v>1990</v>
      </c>
      <c r="G98" s="233" t="s">
        <v>1966</v>
      </c>
      <c r="H98" s="234">
        <v>1</v>
      </c>
      <c r="I98" s="235"/>
      <c r="J98" s="236">
        <f>ROUND(I98*H98,2)</f>
        <v>0</v>
      </c>
      <c r="K98" s="232" t="s">
        <v>35</v>
      </c>
      <c r="L98" s="47"/>
      <c r="M98" s="237" t="s">
        <v>35</v>
      </c>
      <c r="N98" s="238" t="s">
        <v>51</v>
      </c>
      <c r="O98" s="87"/>
      <c r="P98" s="239">
        <f>O98*H98</f>
        <v>0</v>
      </c>
      <c r="Q98" s="239">
        <v>0</v>
      </c>
      <c r="R98" s="239">
        <f>Q98*H98</f>
        <v>0</v>
      </c>
      <c r="S98" s="239">
        <v>0</v>
      </c>
      <c r="T98" s="240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41" t="s">
        <v>1967</v>
      </c>
      <c r="AT98" s="241" t="s">
        <v>166</v>
      </c>
      <c r="AU98" s="241" t="s">
        <v>23</v>
      </c>
      <c r="AY98" s="19" t="s">
        <v>163</v>
      </c>
      <c r="BE98" s="242">
        <f>IF(N98="základní",J98,0)</f>
        <v>0</v>
      </c>
      <c r="BF98" s="242">
        <f>IF(N98="snížená",J98,0)</f>
        <v>0</v>
      </c>
      <c r="BG98" s="242">
        <f>IF(N98="zákl. přenesená",J98,0)</f>
        <v>0</v>
      </c>
      <c r="BH98" s="242">
        <f>IF(N98="sníž. přenesená",J98,0)</f>
        <v>0</v>
      </c>
      <c r="BI98" s="242">
        <f>IF(N98="nulová",J98,0)</f>
        <v>0</v>
      </c>
      <c r="BJ98" s="19" t="s">
        <v>23</v>
      </c>
      <c r="BK98" s="242">
        <f>ROUND(I98*H98,2)</f>
        <v>0</v>
      </c>
      <c r="BL98" s="19" t="s">
        <v>1967</v>
      </c>
      <c r="BM98" s="241" t="s">
        <v>1991</v>
      </c>
    </row>
    <row r="99" s="2" customFormat="1" ht="36" customHeight="1">
      <c r="A99" s="41"/>
      <c r="B99" s="42"/>
      <c r="C99" s="230" t="s">
        <v>224</v>
      </c>
      <c r="D99" s="230" t="s">
        <v>166</v>
      </c>
      <c r="E99" s="231" t="s">
        <v>1992</v>
      </c>
      <c r="F99" s="232" t="s">
        <v>1993</v>
      </c>
      <c r="G99" s="233" t="s">
        <v>1966</v>
      </c>
      <c r="H99" s="234">
        <v>1</v>
      </c>
      <c r="I99" s="235"/>
      <c r="J99" s="236">
        <f>ROUND(I99*H99,2)</f>
        <v>0</v>
      </c>
      <c r="K99" s="232" t="s">
        <v>35</v>
      </c>
      <c r="L99" s="47"/>
      <c r="M99" s="237" t="s">
        <v>35</v>
      </c>
      <c r="N99" s="238" t="s">
        <v>51</v>
      </c>
      <c r="O99" s="87"/>
      <c r="P99" s="239">
        <f>O99*H99</f>
        <v>0</v>
      </c>
      <c r="Q99" s="239">
        <v>0</v>
      </c>
      <c r="R99" s="239">
        <f>Q99*H99</f>
        <v>0</v>
      </c>
      <c r="S99" s="239">
        <v>0</v>
      </c>
      <c r="T99" s="240">
        <f>S99*H99</f>
        <v>0</v>
      </c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R99" s="241" t="s">
        <v>1967</v>
      </c>
      <c r="AT99" s="241" t="s">
        <v>166</v>
      </c>
      <c r="AU99" s="241" t="s">
        <v>23</v>
      </c>
      <c r="AY99" s="19" t="s">
        <v>163</v>
      </c>
      <c r="BE99" s="242">
        <f>IF(N99="základní",J99,0)</f>
        <v>0</v>
      </c>
      <c r="BF99" s="242">
        <f>IF(N99="snížená",J99,0)</f>
        <v>0</v>
      </c>
      <c r="BG99" s="242">
        <f>IF(N99="zákl. přenesená",J99,0)</f>
        <v>0</v>
      </c>
      <c r="BH99" s="242">
        <f>IF(N99="sníž. přenesená",J99,0)</f>
        <v>0</v>
      </c>
      <c r="BI99" s="242">
        <f>IF(N99="nulová",J99,0)</f>
        <v>0</v>
      </c>
      <c r="BJ99" s="19" t="s">
        <v>23</v>
      </c>
      <c r="BK99" s="242">
        <f>ROUND(I99*H99,2)</f>
        <v>0</v>
      </c>
      <c r="BL99" s="19" t="s">
        <v>1967</v>
      </c>
      <c r="BM99" s="241" t="s">
        <v>1994</v>
      </c>
    </row>
    <row r="100" s="2" customFormat="1" ht="24" customHeight="1">
      <c r="A100" s="41"/>
      <c r="B100" s="42"/>
      <c r="C100" s="230" t="s">
        <v>233</v>
      </c>
      <c r="D100" s="230" t="s">
        <v>166</v>
      </c>
      <c r="E100" s="231" t="s">
        <v>1995</v>
      </c>
      <c r="F100" s="232" t="s">
        <v>1996</v>
      </c>
      <c r="G100" s="233" t="s">
        <v>1966</v>
      </c>
      <c r="H100" s="234">
        <v>1</v>
      </c>
      <c r="I100" s="235"/>
      <c r="J100" s="236">
        <f>ROUND(I100*H100,2)</f>
        <v>0</v>
      </c>
      <c r="K100" s="232" t="s">
        <v>35</v>
      </c>
      <c r="L100" s="47"/>
      <c r="M100" s="237" t="s">
        <v>35</v>
      </c>
      <c r="N100" s="238" t="s">
        <v>51</v>
      </c>
      <c r="O100" s="87"/>
      <c r="P100" s="239">
        <f>O100*H100</f>
        <v>0</v>
      </c>
      <c r="Q100" s="239">
        <v>0</v>
      </c>
      <c r="R100" s="239">
        <f>Q100*H100</f>
        <v>0</v>
      </c>
      <c r="S100" s="239">
        <v>0</v>
      </c>
      <c r="T100" s="240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41" t="s">
        <v>1967</v>
      </c>
      <c r="AT100" s="241" t="s">
        <v>166</v>
      </c>
      <c r="AU100" s="241" t="s">
        <v>23</v>
      </c>
      <c r="AY100" s="19" t="s">
        <v>163</v>
      </c>
      <c r="BE100" s="242">
        <f>IF(N100="základní",J100,0)</f>
        <v>0</v>
      </c>
      <c r="BF100" s="242">
        <f>IF(N100="snížená",J100,0)</f>
        <v>0</v>
      </c>
      <c r="BG100" s="242">
        <f>IF(N100="zákl. přenesená",J100,0)</f>
        <v>0</v>
      </c>
      <c r="BH100" s="242">
        <f>IF(N100="sníž. přenesená",J100,0)</f>
        <v>0</v>
      </c>
      <c r="BI100" s="242">
        <f>IF(N100="nulová",J100,0)</f>
        <v>0</v>
      </c>
      <c r="BJ100" s="19" t="s">
        <v>23</v>
      </c>
      <c r="BK100" s="242">
        <f>ROUND(I100*H100,2)</f>
        <v>0</v>
      </c>
      <c r="BL100" s="19" t="s">
        <v>1967</v>
      </c>
      <c r="BM100" s="241" t="s">
        <v>1997</v>
      </c>
    </row>
    <row r="101" s="2" customFormat="1" ht="24" customHeight="1">
      <c r="A101" s="41"/>
      <c r="B101" s="42"/>
      <c r="C101" s="230" t="s">
        <v>241</v>
      </c>
      <c r="D101" s="230" t="s">
        <v>166</v>
      </c>
      <c r="E101" s="231" t="s">
        <v>1998</v>
      </c>
      <c r="F101" s="232" t="s">
        <v>1999</v>
      </c>
      <c r="G101" s="233" t="s">
        <v>1966</v>
      </c>
      <c r="H101" s="234">
        <v>1</v>
      </c>
      <c r="I101" s="235"/>
      <c r="J101" s="236">
        <f>ROUND(I101*H101,2)</f>
        <v>0</v>
      </c>
      <c r="K101" s="232" t="s">
        <v>35</v>
      </c>
      <c r="L101" s="47"/>
      <c r="M101" s="237" t="s">
        <v>35</v>
      </c>
      <c r="N101" s="238" t="s">
        <v>51</v>
      </c>
      <c r="O101" s="87"/>
      <c r="P101" s="239">
        <f>O101*H101</f>
        <v>0</v>
      </c>
      <c r="Q101" s="239">
        <v>0</v>
      </c>
      <c r="R101" s="239">
        <f>Q101*H101</f>
        <v>0</v>
      </c>
      <c r="S101" s="239">
        <v>0</v>
      </c>
      <c r="T101" s="240">
        <f>S101*H101</f>
        <v>0</v>
      </c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R101" s="241" t="s">
        <v>1967</v>
      </c>
      <c r="AT101" s="241" t="s">
        <v>166</v>
      </c>
      <c r="AU101" s="241" t="s">
        <v>23</v>
      </c>
      <c r="AY101" s="19" t="s">
        <v>163</v>
      </c>
      <c r="BE101" s="242">
        <f>IF(N101="základní",J101,0)</f>
        <v>0</v>
      </c>
      <c r="BF101" s="242">
        <f>IF(N101="snížená",J101,0)</f>
        <v>0</v>
      </c>
      <c r="BG101" s="242">
        <f>IF(N101="zákl. přenesená",J101,0)</f>
        <v>0</v>
      </c>
      <c r="BH101" s="242">
        <f>IF(N101="sníž. přenesená",J101,0)</f>
        <v>0</v>
      </c>
      <c r="BI101" s="242">
        <f>IF(N101="nulová",J101,0)</f>
        <v>0</v>
      </c>
      <c r="BJ101" s="19" t="s">
        <v>23</v>
      </c>
      <c r="BK101" s="242">
        <f>ROUND(I101*H101,2)</f>
        <v>0</v>
      </c>
      <c r="BL101" s="19" t="s">
        <v>1967</v>
      </c>
      <c r="BM101" s="241" t="s">
        <v>2000</v>
      </c>
    </row>
    <row r="102" s="2" customFormat="1" ht="24" customHeight="1">
      <c r="A102" s="41"/>
      <c r="B102" s="42"/>
      <c r="C102" s="230" t="s">
        <v>245</v>
      </c>
      <c r="D102" s="230" t="s">
        <v>166</v>
      </c>
      <c r="E102" s="231" t="s">
        <v>2001</v>
      </c>
      <c r="F102" s="232" t="s">
        <v>2002</v>
      </c>
      <c r="G102" s="233" t="s">
        <v>1966</v>
      </c>
      <c r="H102" s="234">
        <v>1</v>
      </c>
      <c r="I102" s="235"/>
      <c r="J102" s="236">
        <f>ROUND(I102*H102,2)</f>
        <v>0</v>
      </c>
      <c r="K102" s="232" t="s">
        <v>35</v>
      </c>
      <c r="L102" s="47"/>
      <c r="M102" s="237" t="s">
        <v>35</v>
      </c>
      <c r="N102" s="238" t="s">
        <v>51</v>
      </c>
      <c r="O102" s="87"/>
      <c r="P102" s="239">
        <f>O102*H102</f>
        <v>0</v>
      </c>
      <c r="Q102" s="239">
        <v>0</v>
      </c>
      <c r="R102" s="239">
        <f>Q102*H102</f>
        <v>0</v>
      </c>
      <c r="S102" s="239">
        <v>0</v>
      </c>
      <c r="T102" s="240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41" t="s">
        <v>1967</v>
      </c>
      <c r="AT102" s="241" t="s">
        <v>166</v>
      </c>
      <c r="AU102" s="241" t="s">
        <v>23</v>
      </c>
      <c r="AY102" s="19" t="s">
        <v>163</v>
      </c>
      <c r="BE102" s="242">
        <f>IF(N102="základní",J102,0)</f>
        <v>0</v>
      </c>
      <c r="BF102" s="242">
        <f>IF(N102="snížená",J102,0)</f>
        <v>0</v>
      </c>
      <c r="BG102" s="242">
        <f>IF(N102="zákl. přenesená",J102,0)</f>
        <v>0</v>
      </c>
      <c r="BH102" s="242">
        <f>IF(N102="sníž. přenesená",J102,0)</f>
        <v>0</v>
      </c>
      <c r="BI102" s="242">
        <f>IF(N102="nulová",J102,0)</f>
        <v>0</v>
      </c>
      <c r="BJ102" s="19" t="s">
        <v>23</v>
      </c>
      <c r="BK102" s="242">
        <f>ROUND(I102*H102,2)</f>
        <v>0</v>
      </c>
      <c r="BL102" s="19" t="s">
        <v>1967</v>
      </c>
      <c r="BM102" s="241" t="s">
        <v>2003</v>
      </c>
    </row>
    <row r="103" s="12" customFormat="1" ht="25.92" customHeight="1">
      <c r="A103" s="12"/>
      <c r="B103" s="214"/>
      <c r="C103" s="215"/>
      <c r="D103" s="216" t="s">
        <v>79</v>
      </c>
      <c r="E103" s="217" t="s">
        <v>80</v>
      </c>
      <c r="F103" s="217" t="s">
        <v>2004</v>
      </c>
      <c r="G103" s="215"/>
      <c r="H103" s="215"/>
      <c r="I103" s="218"/>
      <c r="J103" s="219">
        <f>BK103</f>
        <v>0</v>
      </c>
      <c r="K103" s="215"/>
      <c r="L103" s="220"/>
      <c r="M103" s="221"/>
      <c r="N103" s="222"/>
      <c r="O103" s="222"/>
      <c r="P103" s="223">
        <f>SUM(P104:P108)</f>
        <v>0</v>
      </c>
      <c r="Q103" s="222"/>
      <c r="R103" s="223">
        <f>SUM(R104:R108)</f>
        <v>0</v>
      </c>
      <c r="S103" s="222"/>
      <c r="T103" s="224">
        <f>SUM(T104:T108)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25" t="s">
        <v>202</v>
      </c>
      <c r="AT103" s="226" t="s">
        <v>79</v>
      </c>
      <c r="AU103" s="226" t="s">
        <v>80</v>
      </c>
      <c r="AY103" s="225" t="s">
        <v>163</v>
      </c>
      <c r="BK103" s="227">
        <f>SUM(BK104:BK108)</f>
        <v>0</v>
      </c>
    </row>
    <row r="104" s="2" customFormat="1" ht="16.5" customHeight="1">
      <c r="A104" s="41"/>
      <c r="B104" s="42"/>
      <c r="C104" s="230" t="s">
        <v>253</v>
      </c>
      <c r="D104" s="230" t="s">
        <v>166</v>
      </c>
      <c r="E104" s="231" t="s">
        <v>2005</v>
      </c>
      <c r="F104" s="232" t="s">
        <v>2006</v>
      </c>
      <c r="G104" s="233" t="s">
        <v>1966</v>
      </c>
      <c r="H104" s="234">
        <v>1</v>
      </c>
      <c r="I104" s="235"/>
      <c r="J104" s="236">
        <f>ROUND(I104*H104,2)</f>
        <v>0</v>
      </c>
      <c r="K104" s="232" t="s">
        <v>35</v>
      </c>
      <c r="L104" s="47"/>
      <c r="M104" s="237" t="s">
        <v>35</v>
      </c>
      <c r="N104" s="238" t="s">
        <v>51</v>
      </c>
      <c r="O104" s="87"/>
      <c r="P104" s="239">
        <f>O104*H104</f>
        <v>0</v>
      </c>
      <c r="Q104" s="239">
        <v>0</v>
      </c>
      <c r="R104" s="239">
        <f>Q104*H104</f>
        <v>0</v>
      </c>
      <c r="S104" s="239">
        <v>0</v>
      </c>
      <c r="T104" s="240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41" t="s">
        <v>1967</v>
      </c>
      <c r="AT104" s="241" t="s">
        <v>166</v>
      </c>
      <c r="AU104" s="241" t="s">
        <v>23</v>
      </c>
      <c r="AY104" s="19" t="s">
        <v>163</v>
      </c>
      <c r="BE104" s="242">
        <f>IF(N104="základní",J104,0)</f>
        <v>0</v>
      </c>
      <c r="BF104" s="242">
        <f>IF(N104="snížená",J104,0)</f>
        <v>0</v>
      </c>
      <c r="BG104" s="242">
        <f>IF(N104="zákl. přenesená",J104,0)</f>
        <v>0</v>
      </c>
      <c r="BH104" s="242">
        <f>IF(N104="sníž. přenesená",J104,0)</f>
        <v>0</v>
      </c>
      <c r="BI104" s="242">
        <f>IF(N104="nulová",J104,0)</f>
        <v>0</v>
      </c>
      <c r="BJ104" s="19" t="s">
        <v>23</v>
      </c>
      <c r="BK104" s="242">
        <f>ROUND(I104*H104,2)</f>
        <v>0</v>
      </c>
      <c r="BL104" s="19" t="s">
        <v>1967</v>
      </c>
      <c r="BM104" s="241" t="s">
        <v>2007</v>
      </c>
    </row>
    <row r="105" s="2" customFormat="1" ht="16.5" customHeight="1">
      <c r="A105" s="41"/>
      <c r="B105" s="42"/>
      <c r="C105" s="230" t="s">
        <v>261</v>
      </c>
      <c r="D105" s="230" t="s">
        <v>166</v>
      </c>
      <c r="E105" s="231" t="s">
        <v>2008</v>
      </c>
      <c r="F105" s="232" t="s">
        <v>2009</v>
      </c>
      <c r="G105" s="233" t="s">
        <v>1966</v>
      </c>
      <c r="H105" s="234">
        <v>1</v>
      </c>
      <c r="I105" s="235"/>
      <c r="J105" s="236">
        <f>ROUND(I105*H105,2)</f>
        <v>0</v>
      </c>
      <c r="K105" s="232" t="s">
        <v>35</v>
      </c>
      <c r="L105" s="47"/>
      <c r="M105" s="237" t="s">
        <v>35</v>
      </c>
      <c r="N105" s="238" t="s">
        <v>51</v>
      </c>
      <c r="O105" s="87"/>
      <c r="P105" s="239">
        <f>O105*H105</f>
        <v>0</v>
      </c>
      <c r="Q105" s="239">
        <v>0</v>
      </c>
      <c r="R105" s="239">
        <f>Q105*H105</f>
        <v>0</v>
      </c>
      <c r="S105" s="239">
        <v>0</v>
      </c>
      <c r="T105" s="240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41" t="s">
        <v>1967</v>
      </c>
      <c r="AT105" s="241" t="s">
        <v>166</v>
      </c>
      <c r="AU105" s="241" t="s">
        <v>23</v>
      </c>
      <c r="AY105" s="19" t="s">
        <v>163</v>
      </c>
      <c r="BE105" s="242">
        <f>IF(N105="základní",J105,0)</f>
        <v>0</v>
      </c>
      <c r="BF105" s="242">
        <f>IF(N105="snížená",J105,0)</f>
        <v>0</v>
      </c>
      <c r="BG105" s="242">
        <f>IF(N105="zákl. přenesená",J105,0)</f>
        <v>0</v>
      </c>
      <c r="BH105" s="242">
        <f>IF(N105="sníž. přenesená",J105,0)</f>
        <v>0</v>
      </c>
      <c r="BI105" s="242">
        <f>IF(N105="nulová",J105,0)</f>
        <v>0</v>
      </c>
      <c r="BJ105" s="19" t="s">
        <v>23</v>
      </c>
      <c r="BK105" s="242">
        <f>ROUND(I105*H105,2)</f>
        <v>0</v>
      </c>
      <c r="BL105" s="19" t="s">
        <v>1967</v>
      </c>
      <c r="BM105" s="241" t="s">
        <v>2010</v>
      </c>
    </row>
    <row r="106" s="2" customFormat="1" ht="16.5" customHeight="1">
      <c r="A106" s="41"/>
      <c r="B106" s="42"/>
      <c r="C106" s="230" t="s">
        <v>8</v>
      </c>
      <c r="D106" s="230" t="s">
        <v>166</v>
      </c>
      <c r="E106" s="231" t="s">
        <v>2011</v>
      </c>
      <c r="F106" s="232" t="s">
        <v>2012</v>
      </c>
      <c r="G106" s="233" t="s">
        <v>1966</v>
      </c>
      <c r="H106" s="234">
        <v>1</v>
      </c>
      <c r="I106" s="235"/>
      <c r="J106" s="236">
        <f>ROUND(I106*H106,2)</f>
        <v>0</v>
      </c>
      <c r="K106" s="232" t="s">
        <v>35</v>
      </c>
      <c r="L106" s="47"/>
      <c r="M106" s="237" t="s">
        <v>35</v>
      </c>
      <c r="N106" s="238" t="s">
        <v>51</v>
      </c>
      <c r="O106" s="87"/>
      <c r="P106" s="239">
        <f>O106*H106</f>
        <v>0</v>
      </c>
      <c r="Q106" s="239">
        <v>0</v>
      </c>
      <c r="R106" s="239">
        <f>Q106*H106</f>
        <v>0</v>
      </c>
      <c r="S106" s="239">
        <v>0</v>
      </c>
      <c r="T106" s="240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41" t="s">
        <v>1967</v>
      </c>
      <c r="AT106" s="241" t="s">
        <v>166</v>
      </c>
      <c r="AU106" s="241" t="s">
        <v>23</v>
      </c>
      <c r="AY106" s="19" t="s">
        <v>163</v>
      </c>
      <c r="BE106" s="242">
        <f>IF(N106="základní",J106,0)</f>
        <v>0</v>
      </c>
      <c r="BF106" s="242">
        <f>IF(N106="snížená",J106,0)</f>
        <v>0</v>
      </c>
      <c r="BG106" s="242">
        <f>IF(N106="zákl. přenesená",J106,0)</f>
        <v>0</v>
      </c>
      <c r="BH106" s="242">
        <f>IF(N106="sníž. přenesená",J106,0)</f>
        <v>0</v>
      </c>
      <c r="BI106" s="242">
        <f>IF(N106="nulová",J106,0)</f>
        <v>0</v>
      </c>
      <c r="BJ106" s="19" t="s">
        <v>23</v>
      </c>
      <c r="BK106" s="242">
        <f>ROUND(I106*H106,2)</f>
        <v>0</v>
      </c>
      <c r="BL106" s="19" t="s">
        <v>1967</v>
      </c>
      <c r="BM106" s="241" t="s">
        <v>2013</v>
      </c>
    </row>
    <row r="107" s="2" customFormat="1" ht="16.5" customHeight="1">
      <c r="A107" s="41"/>
      <c r="B107" s="42"/>
      <c r="C107" s="230" t="s">
        <v>275</v>
      </c>
      <c r="D107" s="230" t="s">
        <v>166</v>
      </c>
      <c r="E107" s="231" t="s">
        <v>2014</v>
      </c>
      <c r="F107" s="232" t="s">
        <v>2015</v>
      </c>
      <c r="G107" s="233" t="s">
        <v>1966</v>
      </c>
      <c r="H107" s="234">
        <v>1</v>
      </c>
      <c r="I107" s="235"/>
      <c r="J107" s="236">
        <f>ROUND(I107*H107,2)</f>
        <v>0</v>
      </c>
      <c r="K107" s="232" t="s">
        <v>35</v>
      </c>
      <c r="L107" s="47"/>
      <c r="M107" s="237" t="s">
        <v>35</v>
      </c>
      <c r="N107" s="238" t="s">
        <v>51</v>
      </c>
      <c r="O107" s="87"/>
      <c r="P107" s="239">
        <f>O107*H107</f>
        <v>0</v>
      </c>
      <c r="Q107" s="239">
        <v>0</v>
      </c>
      <c r="R107" s="239">
        <f>Q107*H107</f>
        <v>0</v>
      </c>
      <c r="S107" s="239">
        <v>0</v>
      </c>
      <c r="T107" s="240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41" t="s">
        <v>1967</v>
      </c>
      <c r="AT107" s="241" t="s">
        <v>166</v>
      </c>
      <c r="AU107" s="241" t="s">
        <v>23</v>
      </c>
      <c r="AY107" s="19" t="s">
        <v>163</v>
      </c>
      <c r="BE107" s="242">
        <f>IF(N107="základní",J107,0)</f>
        <v>0</v>
      </c>
      <c r="BF107" s="242">
        <f>IF(N107="snížená",J107,0)</f>
        <v>0</v>
      </c>
      <c r="BG107" s="242">
        <f>IF(N107="zákl. přenesená",J107,0)</f>
        <v>0</v>
      </c>
      <c r="BH107" s="242">
        <f>IF(N107="sníž. přenesená",J107,0)</f>
        <v>0</v>
      </c>
      <c r="BI107" s="242">
        <f>IF(N107="nulová",J107,0)</f>
        <v>0</v>
      </c>
      <c r="BJ107" s="19" t="s">
        <v>23</v>
      </c>
      <c r="BK107" s="242">
        <f>ROUND(I107*H107,2)</f>
        <v>0</v>
      </c>
      <c r="BL107" s="19" t="s">
        <v>1967</v>
      </c>
      <c r="BM107" s="241" t="s">
        <v>2016</v>
      </c>
    </row>
    <row r="108" s="2" customFormat="1" ht="16.5" customHeight="1">
      <c r="A108" s="41"/>
      <c r="B108" s="42"/>
      <c r="C108" s="230" t="s">
        <v>282</v>
      </c>
      <c r="D108" s="230" t="s">
        <v>166</v>
      </c>
      <c r="E108" s="231" t="s">
        <v>2017</v>
      </c>
      <c r="F108" s="232" t="s">
        <v>2018</v>
      </c>
      <c r="G108" s="233" t="s">
        <v>1966</v>
      </c>
      <c r="H108" s="234">
        <v>1</v>
      </c>
      <c r="I108" s="235"/>
      <c r="J108" s="236">
        <f>ROUND(I108*H108,2)</f>
        <v>0</v>
      </c>
      <c r="K108" s="232" t="s">
        <v>35</v>
      </c>
      <c r="L108" s="47"/>
      <c r="M108" s="301" t="s">
        <v>35</v>
      </c>
      <c r="N108" s="302" t="s">
        <v>51</v>
      </c>
      <c r="O108" s="303"/>
      <c r="P108" s="304">
        <f>O108*H108</f>
        <v>0</v>
      </c>
      <c r="Q108" s="304">
        <v>0</v>
      </c>
      <c r="R108" s="304">
        <f>Q108*H108</f>
        <v>0</v>
      </c>
      <c r="S108" s="304">
        <v>0</v>
      </c>
      <c r="T108" s="30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41" t="s">
        <v>1967</v>
      </c>
      <c r="AT108" s="241" t="s">
        <v>166</v>
      </c>
      <c r="AU108" s="241" t="s">
        <v>23</v>
      </c>
      <c r="AY108" s="19" t="s">
        <v>163</v>
      </c>
      <c r="BE108" s="242">
        <f>IF(N108="základní",J108,0)</f>
        <v>0</v>
      </c>
      <c r="BF108" s="242">
        <f>IF(N108="snížená",J108,0)</f>
        <v>0</v>
      </c>
      <c r="BG108" s="242">
        <f>IF(N108="zákl. přenesená",J108,0)</f>
        <v>0</v>
      </c>
      <c r="BH108" s="242">
        <f>IF(N108="sníž. přenesená",J108,0)</f>
        <v>0</v>
      </c>
      <c r="BI108" s="242">
        <f>IF(N108="nulová",J108,0)</f>
        <v>0</v>
      </c>
      <c r="BJ108" s="19" t="s">
        <v>23</v>
      </c>
      <c r="BK108" s="242">
        <f>ROUND(I108*H108,2)</f>
        <v>0</v>
      </c>
      <c r="BL108" s="19" t="s">
        <v>1967</v>
      </c>
      <c r="BM108" s="241" t="s">
        <v>2019</v>
      </c>
    </row>
    <row r="109" s="2" customFormat="1" ht="6.96" customHeight="1">
      <c r="A109" s="41"/>
      <c r="B109" s="62"/>
      <c r="C109" s="63"/>
      <c r="D109" s="63"/>
      <c r="E109" s="63"/>
      <c r="F109" s="63"/>
      <c r="G109" s="63"/>
      <c r="H109" s="63"/>
      <c r="I109" s="179"/>
      <c r="J109" s="63"/>
      <c r="K109" s="63"/>
      <c r="L109" s="47"/>
      <c r="M109" s="41"/>
      <c r="O109" s="41"/>
      <c r="P109" s="41"/>
      <c r="Q109" s="41"/>
      <c r="R109" s="41"/>
      <c r="S109" s="41"/>
      <c r="T109" s="41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</row>
  </sheetData>
  <sheetProtection sheet="1" autoFilter="0" formatColumns="0" formatRows="0" objects="1" scenarios="1" spinCount="100000" saltValue="MejQEEJ+mmpzIIOowi0/lFTrihZWDqvqYnlDOBbrkUYlQfiZnqRFoKaHVxDxH1rCklauR6jUq75KEQ7B9oZKwg==" hashValue="nDH5hc+7v69Do0L3j8cXhqAlZW2Bgx10ToRWrAYClBsfT0+aCm7FpmwWTdRh7TzT/W4Dr0otH3hMvds9QqRTJg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DESKTOP-M64R3N4\práce</dc:creator>
  <cp:lastModifiedBy>DESKTOP-M64R3N4\práce</cp:lastModifiedBy>
  <dcterms:created xsi:type="dcterms:W3CDTF">2019-10-08T05:44:38Z</dcterms:created>
  <dcterms:modified xsi:type="dcterms:W3CDTF">2019-10-08T05:44:49Z</dcterms:modified>
</cp:coreProperties>
</file>