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/>
  <mc:AlternateContent xmlns:mc="http://schemas.openxmlformats.org/markup-compatibility/2006">
    <mc:Choice Requires="x15">
      <x15ac:absPath xmlns:x15ac="http://schemas.microsoft.com/office/spreadsheetml/2010/11/ac" url="C:\DOKUMENTY\ROZPOČTY\2021\Tabery\Kotolna samorin\Rozp a VV2\"/>
    </mc:Choice>
  </mc:AlternateContent>
  <xr:revisionPtr revIDLastSave="0" documentId="13_ncr:1_{5865CC06-50E2-41B4-8A72-DC970FFB8073}" xr6:coauthVersionLast="47" xr6:coauthVersionMax="47" xr10:uidLastSave="{00000000-0000-0000-0000-000000000000}"/>
  <bookViews>
    <workbookView xWindow="1455" yWindow="60" windowWidth="36195" windowHeight="21000" xr2:uid="{00000000-000D-0000-FFFF-FFFF00000000}"/>
  </bookViews>
  <sheets>
    <sheet name="Rekapitulácia stavby" sheetId="1" r:id="rId1"/>
    <sheet name="SO01 - Kotolňa K1" sheetId="2" r:id="rId2"/>
  </sheets>
  <definedNames>
    <definedName name="_xlnm._FilterDatabase" localSheetId="1" hidden="1">'SO01 - Kotolňa K1'!$C$130:$K$863</definedName>
    <definedName name="_xlnm.Print_Titles" localSheetId="0">'Rekapitulácia stavby'!$92:$92</definedName>
    <definedName name="_xlnm.Print_Titles" localSheetId="1">'SO01 - Kotolňa K1'!$130:$130</definedName>
    <definedName name="_xlnm.Print_Area" localSheetId="0">'Rekapitulácia stavby'!$D$4:$AO$76,'Rekapitulácia stavby'!$C$82:$AQ$96</definedName>
    <definedName name="_xlnm.Print_Area" localSheetId="1">'SO01 - Kotolňa K1'!$C$4:$J$76,'SO01 - Kotolňa K1'!$C$82:$J$112,'SO01 - Kotolňa K1'!$C$118:$J$863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863" i="2"/>
  <c r="BH863" i="2"/>
  <c r="BG863" i="2"/>
  <c r="BE863" i="2"/>
  <c r="BK863" i="2"/>
  <c r="J863" i="2"/>
  <c r="BF863" i="2"/>
  <c r="BI862" i="2"/>
  <c r="BH862" i="2"/>
  <c r="BG862" i="2"/>
  <c r="BE862" i="2"/>
  <c r="BK862" i="2"/>
  <c r="J862" i="2" s="1"/>
  <c r="BF862" i="2" s="1"/>
  <c r="BI861" i="2"/>
  <c r="BH861" i="2"/>
  <c r="BG861" i="2"/>
  <c r="BE861" i="2"/>
  <c r="BK861" i="2"/>
  <c r="J861" i="2"/>
  <c r="BF861" i="2" s="1"/>
  <c r="BI860" i="2"/>
  <c r="BH860" i="2"/>
  <c r="BG860" i="2"/>
  <c r="BE860" i="2"/>
  <c r="BK860" i="2"/>
  <c r="J860" i="2" s="1"/>
  <c r="BF860" i="2" s="1"/>
  <c r="BI859" i="2"/>
  <c r="BH859" i="2"/>
  <c r="BG859" i="2"/>
  <c r="BE859" i="2"/>
  <c r="BK859" i="2"/>
  <c r="J859" i="2"/>
  <c r="BF859" i="2" s="1"/>
  <c r="BI854" i="2"/>
  <c r="BH854" i="2"/>
  <c r="BG854" i="2"/>
  <c r="BE854" i="2"/>
  <c r="T854" i="2"/>
  <c r="R854" i="2"/>
  <c r="P854" i="2"/>
  <c r="BI851" i="2"/>
  <c r="BH851" i="2"/>
  <c r="BG851" i="2"/>
  <c r="BE851" i="2"/>
  <c r="T851" i="2"/>
  <c r="R851" i="2"/>
  <c r="P851" i="2"/>
  <c r="BI848" i="2"/>
  <c r="BH848" i="2"/>
  <c r="BG848" i="2"/>
  <c r="BE848" i="2"/>
  <c r="T848" i="2"/>
  <c r="R848" i="2"/>
  <c r="P848" i="2"/>
  <c r="BI840" i="2"/>
  <c r="BH840" i="2"/>
  <c r="BG840" i="2"/>
  <c r="BE840" i="2"/>
  <c r="T840" i="2"/>
  <c r="R840" i="2"/>
  <c r="P840" i="2"/>
  <c r="BI837" i="2"/>
  <c r="BH837" i="2"/>
  <c r="BG837" i="2"/>
  <c r="BE837" i="2"/>
  <c r="T837" i="2"/>
  <c r="R837" i="2"/>
  <c r="P837" i="2"/>
  <c r="BI835" i="2"/>
  <c r="BH835" i="2"/>
  <c r="BG835" i="2"/>
  <c r="BE835" i="2"/>
  <c r="T835" i="2"/>
  <c r="R835" i="2"/>
  <c r="P835" i="2"/>
  <c r="BI831" i="2"/>
  <c r="BH831" i="2"/>
  <c r="BG831" i="2"/>
  <c r="BE831" i="2"/>
  <c r="T831" i="2"/>
  <c r="R831" i="2"/>
  <c r="P831" i="2"/>
  <c r="BI828" i="2"/>
  <c r="BH828" i="2"/>
  <c r="BG828" i="2"/>
  <c r="BE828" i="2"/>
  <c r="T828" i="2"/>
  <c r="R828" i="2"/>
  <c r="P828" i="2"/>
  <c r="BI825" i="2"/>
  <c r="BH825" i="2"/>
  <c r="BG825" i="2"/>
  <c r="BE825" i="2"/>
  <c r="T825" i="2"/>
  <c r="R825" i="2"/>
  <c r="P825" i="2"/>
  <c r="BI822" i="2"/>
  <c r="BH822" i="2"/>
  <c r="BG822" i="2"/>
  <c r="BE822" i="2"/>
  <c r="T822" i="2"/>
  <c r="R822" i="2"/>
  <c r="P822" i="2"/>
  <c r="BI818" i="2"/>
  <c r="BH818" i="2"/>
  <c r="BG818" i="2"/>
  <c r="BE818" i="2"/>
  <c r="T818" i="2"/>
  <c r="R818" i="2"/>
  <c r="P818" i="2"/>
  <c r="BI815" i="2"/>
  <c r="BH815" i="2"/>
  <c r="BG815" i="2"/>
  <c r="BE815" i="2"/>
  <c r="T815" i="2"/>
  <c r="R815" i="2"/>
  <c r="P815" i="2"/>
  <c r="BI812" i="2"/>
  <c r="BH812" i="2"/>
  <c r="BG812" i="2"/>
  <c r="BE812" i="2"/>
  <c r="T812" i="2"/>
  <c r="R812" i="2"/>
  <c r="P812" i="2"/>
  <c r="BI809" i="2"/>
  <c r="BH809" i="2"/>
  <c r="BG809" i="2"/>
  <c r="BE809" i="2"/>
  <c r="T809" i="2"/>
  <c r="R809" i="2"/>
  <c r="P809" i="2"/>
  <c r="BI806" i="2"/>
  <c r="BH806" i="2"/>
  <c r="BG806" i="2"/>
  <c r="BE806" i="2"/>
  <c r="T806" i="2"/>
  <c r="R806" i="2"/>
  <c r="P806" i="2"/>
  <c r="BI803" i="2"/>
  <c r="BH803" i="2"/>
  <c r="BG803" i="2"/>
  <c r="BE803" i="2"/>
  <c r="T803" i="2"/>
  <c r="R803" i="2"/>
  <c r="P803" i="2"/>
  <c r="BI800" i="2"/>
  <c r="BH800" i="2"/>
  <c r="BG800" i="2"/>
  <c r="BE800" i="2"/>
  <c r="T800" i="2"/>
  <c r="R800" i="2"/>
  <c r="P800" i="2"/>
  <c r="BI797" i="2"/>
  <c r="BH797" i="2"/>
  <c r="BG797" i="2"/>
  <c r="BE797" i="2"/>
  <c r="T797" i="2"/>
  <c r="R797" i="2"/>
  <c r="P797" i="2"/>
  <c r="BI794" i="2"/>
  <c r="BH794" i="2"/>
  <c r="BG794" i="2"/>
  <c r="BE794" i="2"/>
  <c r="T794" i="2"/>
  <c r="R794" i="2"/>
  <c r="P794" i="2"/>
  <c r="BI791" i="2"/>
  <c r="BH791" i="2"/>
  <c r="BG791" i="2"/>
  <c r="BE791" i="2"/>
  <c r="T791" i="2"/>
  <c r="R791" i="2"/>
  <c r="P791" i="2"/>
  <c r="BI788" i="2"/>
  <c r="BH788" i="2"/>
  <c r="BG788" i="2"/>
  <c r="BE788" i="2"/>
  <c r="T788" i="2"/>
  <c r="R788" i="2"/>
  <c r="P788" i="2"/>
  <c r="BI785" i="2"/>
  <c r="BH785" i="2"/>
  <c r="BG785" i="2"/>
  <c r="BE785" i="2"/>
  <c r="T785" i="2"/>
  <c r="R785" i="2"/>
  <c r="P785" i="2"/>
  <c r="BI782" i="2"/>
  <c r="BH782" i="2"/>
  <c r="BG782" i="2"/>
  <c r="BE782" i="2"/>
  <c r="T782" i="2"/>
  <c r="R782" i="2"/>
  <c r="P782" i="2"/>
  <c r="BI778" i="2"/>
  <c r="BH778" i="2"/>
  <c r="BG778" i="2"/>
  <c r="BE778" i="2"/>
  <c r="T778" i="2"/>
  <c r="R778" i="2"/>
  <c r="P778" i="2"/>
  <c r="BI774" i="2"/>
  <c r="BH774" i="2"/>
  <c r="BG774" i="2"/>
  <c r="BE774" i="2"/>
  <c r="T774" i="2"/>
  <c r="R774" i="2"/>
  <c r="P774" i="2"/>
  <c r="BI771" i="2"/>
  <c r="BH771" i="2"/>
  <c r="BG771" i="2"/>
  <c r="BE771" i="2"/>
  <c r="T771" i="2"/>
  <c r="R771" i="2"/>
  <c r="P771" i="2"/>
  <c r="BI767" i="2"/>
  <c r="BH767" i="2"/>
  <c r="BG767" i="2"/>
  <c r="BE767" i="2"/>
  <c r="T767" i="2"/>
  <c r="R767" i="2"/>
  <c r="P767" i="2"/>
  <c r="BI763" i="2"/>
  <c r="BH763" i="2"/>
  <c r="BG763" i="2"/>
  <c r="BE763" i="2"/>
  <c r="T763" i="2"/>
  <c r="R763" i="2"/>
  <c r="P763" i="2"/>
  <c r="BI759" i="2"/>
  <c r="BH759" i="2"/>
  <c r="BG759" i="2"/>
  <c r="BE759" i="2"/>
  <c r="T759" i="2"/>
  <c r="R759" i="2"/>
  <c r="P759" i="2"/>
  <c r="BI755" i="2"/>
  <c r="BH755" i="2"/>
  <c r="BG755" i="2"/>
  <c r="BE755" i="2"/>
  <c r="T755" i="2"/>
  <c r="R755" i="2"/>
  <c r="P755" i="2"/>
  <c r="BI751" i="2"/>
  <c r="BH751" i="2"/>
  <c r="BG751" i="2"/>
  <c r="BE751" i="2"/>
  <c r="T751" i="2"/>
  <c r="R751" i="2"/>
  <c r="P751" i="2"/>
  <c r="BI747" i="2"/>
  <c r="BH747" i="2"/>
  <c r="BG747" i="2"/>
  <c r="BE747" i="2"/>
  <c r="T747" i="2"/>
  <c r="R747" i="2"/>
  <c r="P747" i="2"/>
  <c r="BI744" i="2"/>
  <c r="BH744" i="2"/>
  <c r="BG744" i="2"/>
  <c r="BE744" i="2"/>
  <c r="T744" i="2"/>
  <c r="R744" i="2"/>
  <c r="P744" i="2"/>
  <c r="BI741" i="2"/>
  <c r="BH741" i="2"/>
  <c r="BG741" i="2"/>
  <c r="BE741" i="2"/>
  <c r="T741" i="2"/>
  <c r="R741" i="2"/>
  <c r="P741" i="2"/>
  <c r="BI738" i="2"/>
  <c r="BH738" i="2"/>
  <c r="BG738" i="2"/>
  <c r="BE738" i="2"/>
  <c r="T738" i="2"/>
  <c r="R738" i="2"/>
  <c r="P738" i="2"/>
  <c r="BI735" i="2"/>
  <c r="BH735" i="2"/>
  <c r="BG735" i="2"/>
  <c r="BE735" i="2"/>
  <c r="T735" i="2"/>
  <c r="R735" i="2"/>
  <c r="P735" i="2"/>
  <c r="BI732" i="2"/>
  <c r="BH732" i="2"/>
  <c r="BG732" i="2"/>
  <c r="BE732" i="2"/>
  <c r="T732" i="2"/>
  <c r="R732" i="2"/>
  <c r="P732" i="2"/>
  <c r="BI729" i="2"/>
  <c r="BH729" i="2"/>
  <c r="BG729" i="2"/>
  <c r="BE729" i="2"/>
  <c r="T729" i="2"/>
  <c r="R729" i="2"/>
  <c r="P729" i="2"/>
  <c r="BI726" i="2"/>
  <c r="BH726" i="2"/>
  <c r="BG726" i="2"/>
  <c r="BE726" i="2"/>
  <c r="T726" i="2"/>
  <c r="R726" i="2"/>
  <c r="P726" i="2"/>
  <c r="BI723" i="2"/>
  <c r="BH723" i="2"/>
  <c r="BG723" i="2"/>
  <c r="BE723" i="2"/>
  <c r="T723" i="2"/>
  <c r="R723" i="2"/>
  <c r="P723" i="2"/>
  <c r="BI720" i="2"/>
  <c r="BH720" i="2"/>
  <c r="BG720" i="2"/>
  <c r="BE720" i="2"/>
  <c r="T720" i="2"/>
  <c r="R720" i="2"/>
  <c r="P720" i="2"/>
  <c r="BI716" i="2"/>
  <c r="BH716" i="2"/>
  <c r="BG716" i="2"/>
  <c r="BE716" i="2"/>
  <c r="T716" i="2"/>
  <c r="R716" i="2"/>
  <c r="P716" i="2"/>
  <c r="BI712" i="2"/>
  <c r="BH712" i="2"/>
  <c r="BG712" i="2"/>
  <c r="BE712" i="2"/>
  <c r="T712" i="2"/>
  <c r="R712" i="2"/>
  <c r="P712" i="2"/>
  <c r="BI709" i="2"/>
  <c r="BH709" i="2"/>
  <c r="BG709" i="2"/>
  <c r="BE709" i="2"/>
  <c r="T709" i="2"/>
  <c r="R709" i="2"/>
  <c r="P709" i="2"/>
  <c r="BI708" i="2"/>
  <c r="BH708" i="2"/>
  <c r="BG708" i="2"/>
  <c r="BE708" i="2"/>
  <c r="T708" i="2"/>
  <c r="R708" i="2"/>
  <c r="P708" i="2"/>
  <c r="BI707" i="2"/>
  <c r="BH707" i="2"/>
  <c r="BG707" i="2"/>
  <c r="BE707" i="2"/>
  <c r="T707" i="2"/>
  <c r="R707" i="2"/>
  <c r="P707" i="2"/>
  <c r="BI704" i="2"/>
  <c r="BH704" i="2"/>
  <c r="BG704" i="2"/>
  <c r="BE704" i="2"/>
  <c r="T704" i="2"/>
  <c r="R704" i="2"/>
  <c r="P704" i="2"/>
  <c r="BI701" i="2"/>
  <c r="BH701" i="2"/>
  <c r="BG701" i="2"/>
  <c r="BE701" i="2"/>
  <c r="T701" i="2"/>
  <c r="R701" i="2"/>
  <c r="P701" i="2"/>
  <c r="BI698" i="2"/>
  <c r="BH698" i="2"/>
  <c r="BG698" i="2"/>
  <c r="BE698" i="2"/>
  <c r="T698" i="2"/>
  <c r="R698" i="2"/>
  <c r="P698" i="2"/>
  <c r="BI695" i="2"/>
  <c r="BH695" i="2"/>
  <c r="BG695" i="2"/>
  <c r="BE695" i="2"/>
  <c r="T695" i="2"/>
  <c r="R695" i="2"/>
  <c r="P695" i="2"/>
  <c r="BI692" i="2"/>
  <c r="BH692" i="2"/>
  <c r="BG692" i="2"/>
  <c r="BE692" i="2"/>
  <c r="T692" i="2"/>
  <c r="R692" i="2"/>
  <c r="P692" i="2"/>
  <c r="BI689" i="2"/>
  <c r="BH689" i="2"/>
  <c r="BG689" i="2"/>
  <c r="BE689" i="2"/>
  <c r="T689" i="2"/>
  <c r="R689" i="2"/>
  <c r="P689" i="2"/>
  <c r="BI686" i="2"/>
  <c r="BH686" i="2"/>
  <c r="BG686" i="2"/>
  <c r="BE686" i="2"/>
  <c r="T686" i="2"/>
  <c r="R686" i="2"/>
  <c r="P686" i="2"/>
  <c r="BI683" i="2"/>
  <c r="BH683" i="2"/>
  <c r="BG683" i="2"/>
  <c r="BE683" i="2"/>
  <c r="T683" i="2"/>
  <c r="R683" i="2"/>
  <c r="P683" i="2"/>
  <c r="BI680" i="2"/>
  <c r="BH680" i="2"/>
  <c r="BG680" i="2"/>
  <c r="BE680" i="2"/>
  <c r="T680" i="2"/>
  <c r="R680" i="2"/>
  <c r="P680" i="2"/>
  <c r="BI679" i="2"/>
  <c r="BH679" i="2"/>
  <c r="BG679" i="2"/>
  <c r="BE679" i="2"/>
  <c r="T679" i="2"/>
  <c r="R679" i="2"/>
  <c r="P679" i="2"/>
  <c r="BI678" i="2"/>
  <c r="BH678" i="2"/>
  <c r="BG678" i="2"/>
  <c r="BE678" i="2"/>
  <c r="T678" i="2"/>
  <c r="R678" i="2"/>
  <c r="P678" i="2"/>
  <c r="BI677" i="2"/>
  <c r="BH677" i="2"/>
  <c r="BG677" i="2"/>
  <c r="BE677" i="2"/>
  <c r="T677" i="2"/>
  <c r="R677" i="2"/>
  <c r="P677" i="2"/>
  <c r="BI674" i="2"/>
  <c r="BH674" i="2"/>
  <c r="BG674" i="2"/>
  <c r="BE674" i="2"/>
  <c r="T674" i="2"/>
  <c r="R674" i="2"/>
  <c r="P674" i="2"/>
  <c r="BI670" i="2"/>
  <c r="BH670" i="2"/>
  <c r="BG670" i="2"/>
  <c r="BE670" i="2"/>
  <c r="T670" i="2"/>
  <c r="R670" i="2"/>
  <c r="P670" i="2"/>
  <c r="BI667" i="2"/>
  <c r="BH667" i="2"/>
  <c r="BG667" i="2"/>
  <c r="BE667" i="2"/>
  <c r="T667" i="2"/>
  <c r="R667" i="2"/>
  <c r="P667" i="2"/>
  <c r="BI665" i="2"/>
  <c r="BH665" i="2"/>
  <c r="BG665" i="2"/>
  <c r="BE665" i="2"/>
  <c r="T665" i="2"/>
  <c r="R665" i="2"/>
  <c r="P665" i="2"/>
  <c r="BI662" i="2"/>
  <c r="BH662" i="2"/>
  <c r="BG662" i="2"/>
  <c r="BE662" i="2"/>
  <c r="T662" i="2"/>
  <c r="R662" i="2"/>
  <c r="P662" i="2"/>
  <c r="BI656" i="2"/>
  <c r="BH656" i="2"/>
  <c r="BG656" i="2"/>
  <c r="BE656" i="2"/>
  <c r="T656" i="2"/>
  <c r="R656" i="2"/>
  <c r="P656" i="2"/>
  <c r="BI654" i="2"/>
  <c r="BH654" i="2"/>
  <c r="BG654" i="2"/>
  <c r="BE654" i="2"/>
  <c r="T654" i="2"/>
  <c r="R654" i="2"/>
  <c r="P654" i="2"/>
  <c r="BI651" i="2"/>
  <c r="BH651" i="2"/>
  <c r="BG651" i="2"/>
  <c r="BE651" i="2"/>
  <c r="T651" i="2"/>
  <c r="R651" i="2"/>
  <c r="P651" i="2"/>
  <c r="BI648" i="2"/>
  <c r="BH648" i="2"/>
  <c r="BG648" i="2"/>
  <c r="BE648" i="2"/>
  <c r="T648" i="2"/>
  <c r="R648" i="2"/>
  <c r="P648" i="2"/>
  <c r="BI645" i="2"/>
  <c r="BH645" i="2"/>
  <c r="BG645" i="2"/>
  <c r="BE645" i="2"/>
  <c r="T645" i="2"/>
  <c r="R645" i="2"/>
  <c r="P645" i="2"/>
  <c r="BI642" i="2"/>
  <c r="BH642" i="2"/>
  <c r="BG642" i="2"/>
  <c r="BE642" i="2"/>
  <c r="T642" i="2"/>
  <c r="R642" i="2"/>
  <c r="P642" i="2"/>
  <c r="BI634" i="2"/>
  <c r="BH634" i="2"/>
  <c r="BG634" i="2"/>
  <c r="BE634" i="2"/>
  <c r="T634" i="2"/>
  <c r="R634" i="2"/>
  <c r="P634" i="2"/>
  <c r="BI626" i="2"/>
  <c r="BH626" i="2"/>
  <c r="BG626" i="2"/>
  <c r="BE626" i="2"/>
  <c r="T626" i="2"/>
  <c r="R626" i="2"/>
  <c r="P626" i="2"/>
  <c r="BI623" i="2"/>
  <c r="BH623" i="2"/>
  <c r="BG623" i="2"/>
  <c r="BE623" i="2"/>
  <c r="T623" i="2"/>
  <c r="T622" i="2"/>
  <c r="R623" i="2"/>
  <c r="R622" i="2"/>
  <c r="P623" i="2"/>
  <c r="P622" i="2"/>
  <c r="BI621" i="2"/>
  <c r="BH621" i="2"/>
  <c r="BG621" i="2"/>
  <c r="BE621" i="2"/>
  <c r="T621" i="2"/>
  <c r="R621" i="2"/>
  <c r="P621" i="2"/>
  <c r="BI619" i="2"/>
  <c r="BH619" i="2"/>
  <c r="BG619" i="2"/>
  <c r="BE619" i="2"/>
  <c r="T619" i="2"/>
  <c r="R619" i="2"/>
  <c r="P619" i="2"/>
  <c r="BI618" i="2"/>
  <c r="BH618" i="2"/>
  <c r="BG618" i="2"/>
  <c r="BE618" i="2"/>
  <c r="T618" i="2"/>
  <c r="R618" i="2"/>
  <c r="P618" i="2"/>
  <c r="BI616" i="2"/>
  <c r="BH616" i="2"/>
  <c r="BG616" i="2"/>
  <c r="BE616" i="2"/>
  <c r="T616" i="2"/>
  <c r="R616" i="2"/>
  <c r="P616" i="2"/>
  <c r="BI615" i="2"/>
  <c r="BH615" i="2"/>
  <c r="BG615" i="2"/>
  <c r="BE615" i="2"/>
  <c r="T615" i="2"/>
  <c r="R615" i="2"/>
  <c r="P615" i="2"/>
  <c r="BI607" i="2"/>
  <c r="BH607" i="2"/>
  <c r="BG607" i="2"/>
  <c r="BE607" i="2"/>
  <c r="T607" i="2"/>
  <c r="R607" i="2"/>
  <c r="P607" i="2"/>
  <c r="BI598" i="2"/>
  <c r="BH598" i="2"/>
  <c r="BG598" i="2"/>
  <c r="BE598" i="2"/>
  <c r="T598" i="2"/>
  <c r="R598" i="2"/>
  <c r="P598" i="2"/>
  <c r="BI591" i="2"/>
  <c r="BH591" i="2"/>
  <c r="BG591" i="2"/>
  <c r="BE591" i="2"/>
  <c r="T591" i="2"/>
  <c r="R591" i="2"/>
  <c r="P591" i="2"/>
  <c r="BI587" i="2"/>
  <c r="BH587" i="2"/>
  <c r="BG587" i="2"/>
  <c r="BE587" i="2"/>
  <c r="T587" i="2"/>
  <c r="R587" i="2"/>
  <c r="P587" i="2"/>
  <c r="BI584" i="2"/>
  <c r="BH584" i="2"/>
  <c r="BG584" i="2"/>
  <c r="BE584" i="2"/>
  <c r="T584" i="2"/>
  <c r="R584" i="2"/>
  <c r="P584" i="2"/>
  <c r="BI581" i="2"/>
  <c r="BH581" i="2"/>
  <c r="BG581" i="2"/>
  <c r="BE581" i="2"/>
  <c r="T581" i="2"/>
  <c r="R581" i="2"/>
  <c r="P581" i="2"/>
  <c r="BI577" i="2"/>
  <c r="BH577" i="2"/>
  <c r="BG577" i="2"/>
  <c r="BE577" i="2"/>
  <c r="T577" i="2"/>
  <c r="R577" i="2"/>
  <c r="P577" i="2"/>
  <c r="BI574" i="2"/>
  <c r="BH574" i="2"/>
  <c r="BG574" i="2"/>
  <c r="BE574" i="2"/>
  <c r="T574" i="2"/>
  <c r="R574" i="2"/>
  <c r="P574" i="2"/>
  <c r="BI570" i="2"/>
  <c r="BH570" i="2"/>
  <c r="BG570" i="2"/>
  <c r="BE570" i="2"/>
  <c r="T570" i="2"/>
  <c r="R570" i="2"/>
  <c r="P570" i="2"/>
  <c r="BI567" i="2"/>
  <c r="BH567" i="2"/>
  <c r="BG567" i="2"/>
  <c r="BE567" i="2"/>
  <c r="T567" i="2"/>
  <c r="R567" i="2"/>
  <c r="P567" i="2"/>
  <c r="BI564" i="2"/>
  <c r="BH564" i="2"/>
  <c r="BG564" i="2"/>
  <c r="BE564" i="2"/>
  <c r="T564" i="2"/>
  <c r="R564" i="2"/>
  <c r="P564" i="2"/>
  <c r="BI561" i="2"/>
  <c r="BH561" i="2"/>
  <c r="BG561" i="2"/>
  <c r="BE561" i="2"/>
  <c r="T561" i="2"/>
  <c r="R561" i="2"/>
  <c r="P561" i="2"/>
  <c r="BI556" i="2"/>
  <c r="BH556" i="2"/>
  <c r="BG556" i="2"/>
  <c r="BE556" i="2"/>
  <c r="T556" i="2"/>
  <c r="R556" i="2"/>
  <c r="P556" i="2"/>
  <c r="BI547" i="2"/>
  <c r="BH547" i="2"/>
  <c r="BG547" i="2"/>
  <c r="BE547" i="2"/>
  <c r="T547" i="2"/>
  <c r="R547" i="2"/>
  <c r="P547" i="2"/>
  <c r="BI543" i="2"/>
  <c r="BH543" i="2"/>
  <c r="BG543" i="2"/>
  <c r="BE543" i="2"/>
  <c r="T543" i="2"/>
  <c r="R543" i="2"/>
  <c r="P543" i="2"/>
  <c r="BI538" i="2"/>
  <c r="BH538" i="2"/>
  <c r="BG538" i="2"/>
  <c r="BE538" i="2"/>
  <c r="T538" i="2"/>
  <c r="R538" i="2"/>
  <c r="P538" i="2"/>
  <c r="BI523" i="2"/>
  <c r="BH523" i="2"/>
  <c r="BG523" i="2"/>
  <c r="BE523" i="2"/>
  <c r="T523" i="2"/>
  <c r="R523" i="2"/>
  <c r="P523" i="2"/>
  <c r="BI519" i="2"/>
  <c r="BH519" i="2"/>
  <c r="BG519" i="2"/>
  <c r="BE519" i="2"/>
  <c r="T519" i="2"/>
  <c r="R519" i="2"/>
  <c r="P519" i="2"/>
  <c r="BI515" i="2"/>
  <c r="BH515" i="2"/>
  <c r="BG515" i="2"/>
  <c r="BE515" i="2"/>
  <c r="T515" i="2"/>
  <c r="R515" i="2"/>
  <c r="P515" i="2"/>
  <c r="BI511" i="2"/>
  <c r="BH511" i="2"/>
  <c r="BG511" i="2"/>
  <c r="BE511" i="2"/>
  <c r="T511" i="2"/>
  <c r="R511" i="2"/>
  <c r="P511" i="2"/>
  <c r="BI507" i="2"/>
  <c r="BH507" i="2"/>
  <c r="BG507" i="2"/>
  <c r="BE507" i="2"/>
  <c r="T507" i="2"/>
  <c r="R507" i="2"/>
  <c r="P507" i="2"/>
  <c r="BI502" i="2"/>
  <c r="BH502" i="2"/>
  <c r="BG502" i="2"/>
  <c r="BE502" i="2"/>
  <c r="T502" i="2"/>
  <c r="R502" i="2"/>
  <c r="P502" i="2"/>
  <c r="BI500" i="2"/>
  <c r="BH500" i="2"/>
  <c r="BG500" i="2"/>
  <c r="BE500" i="2"/>
  <c r="T500" i="2"/>
  <c r="R500" i="2"/>
  <c r="P500" i="2"/>
  <c r="BI498" i="2"/>
  <c r="BH498" i="2"/>
  <c r="BG498" i="2"/>
  <c r="BE498" i="2"/>
  <c r="T498" i="2"/>
  <c r="R498" i="2"/>
  <c r="P498" i="2"/>
  <c r="BI495" i="2"/>
  <c r="BH495" i="2"/>
  <c r="BG495" i="2"/>
  <c r="BE495" i="2"/>
  <c r="T495" i="2"/>
  <c r="R495" i="2"/>
  <c r="P495" i="2"/>
  <c r="BI492" i="2"/>
  <c r="BH492" i="2"/>
  <c r="BG492" i="2"/>
  <c r="BE492" i="2"/>
  <c r="T492" i="2"/>
  <c r="R492" i="2"/>
  <c r="P492" i="2"/>
  <c r="BI490" i="2"/>
  <c r="BH490" i="2"/>
  <c r="BG490" i="2"/>
  <c r="BE490" i="2"/>
  <c r="T490" i="2"/>
  <c r="R490" i="2"/>
  <c r="P490" i="2"/>
  <c r="BI488" i="2"/>
  <c r="BH488" i="2"/>
  <c r="BG488" i="2"/>
  <c r="BE488" i="2"/>
  <c r="T488" i="2"/>
  <c r="R488" i="2"/>
  <c r="P488" i="2"/>
  <c r="BI481" i="2"/>
  <c r="BH481" i="2"/>
  <c r="BG481" i="2"/>
  <c r="BE481" i="2"/>
  <c r="T481" i="2"/>
  <c r="R481" i="2"/>
  <c r="P481" i="2"/>
  <c r="BI477" i="2"/>
  <c r="BH477" i="2"/>
  <c r="BG477" i="2"/>
  <c r="BE477" i="2"/>
  <c r="T477" i="2"/>
  <c r="R477" i="2"/>
  <c r="P477" i="2"/>
  <c r="BI471" i="2"/>
  <c r="BH471" i="2"/>
  <c r="BG471" i="2"/>
  <c r="BE471" i="2"/>
  <c r="T471" i="2"/>
  <c r="R471" i="2"/>
  <c r="P471" i="2"/>
  <c r="BI467" i="2"/>
  <c r="BH467" i="2"/>
  <c r="BG467" i="2"/>
  <c r="BE467" i="2"/>
  <c r="T467" i="2"/>
  <c r="R467" i="2"/>
  <c r="P467" i="2"/>
  <c r="BI465" i="2"/>
  <c r="BH465" i="2"/>
  <c r="BG465" i="2"/>
  <c r="BE465" i="2"/>
  <c r="T465" i="2"/>
  <c r="R465" i="2"/>
  <c r="P465" i="2"/>
  <c r="BI463" i="2"/>
  <c r="BH463" i="2"/>
  <c r="BG463" i="2"/>
  <c r="BE463" i="2"/>
  <c r="T463" i="2"/>
  <c r="R463" i="2"/>
  <c r="P463" i="2"/>
  <c r="BI461" i="2"/>
  <c r="BH461" i="2"/>
  <c r="BG461" i="2"/>
  <c r="BE461" i="2"/>
  <c r="T461" i="2"/>
  <c r="R461" i="2"/>
  <c r="P461" i="2"/>
  <c r="BI459" i="2"/>
  <c r="BH459" i="2"/>
  <c r="BG459" i="2"/>
  <c r="BE459" i="2"/>
  <c r="T459" i="2"/>
  <c r="R459" i="2"/>
  <c r="P459" i="2"/>
  <c r="BI456" i="2"/>
  <c r="BH456" i="2"/>
  <c r="BG456" i="2"/>
  <c r="BE456" i="2"/>
  <c r="T456" i="2"/>
  <c r="R456" i="2"/>
  <c r="P456" i="2"/>
  <c r="BI454" i="2"/>
  <c r="BH454" i="2"/>
  <c r="BG454" i="2"/>
  <c r="BE454" i="2"/>
  <c r="T454" i="2"/>
  <c r="R454" i="2"/>
  <c r="P454" i="2"/>
  <c r="BI444" i="2"/>
  <c r="BH444" i="2"/>
  <c r="BG444" i="2"/>
  <c r="BE444" i="2"/>
  <c r="T444" i="2"/>
  <c r="R444" i="2"/>
  <c r="P444" i="2"/>
  <c r="BI432" i="2"/>
  <c r="BH432" i="2"/>
  <c r="BG432" i="2"/>
  <c r="BE432" i="2"/>
  <c r="T432" i="2"/>
  <c r="R432" i="2"/>
  <c r="P432" i="2"/>
  <c r="BI427" i="2"/>
  <c r="BH427" i="2"/>
  <c r="BG427" i="2"/>
  <c r="BE427" i="2"/>
  <c r="T427" i="2"/>
  <c r="R427" i="2"/>
  <c r="P427" i="2"/>
  <c r="BI424" i="2"/>
  <c r="BH424" i="2"/>
  <c r="BG424" i="2"/>
  <c r="BE424" i="2"/>
  <c r="T424" i="2"/>
  <c r="R424" i="2"/>
  <c r="P424" i="2"/>
  <c r="BI421" i="2"/>
  <c r="BH421" i="2"/>
  <c r="BG421" i="2"/>
  <c r="BE421" i="2"/>
  <c r="T421" i="2"/>
  <c r="R421" i="2"/>
  <c r="P421" i="2"/>
  <c r="BI417" i="2"/>
  <c r="BH417" i="2"/>
  <c r="BG417" i="2"/>
  <c r="BE417" i="2"/>
  <c r="T417" i="2"/>
  <c r="R417" i="2"/>
  <c r="P417" i="2"/>
  <c r="BI414" i="2"/>
  <c r="BH414" i="2"/>
  <c r="BG414" i="2"/>
  <c r="BE414" i="2"/>
  <c r="T414" i="2"/>
  <c r="R414" i="2"/>
  <c r="P414" i="2"/>
  <c r="BI412" i="2"/>
  <c r="BH412" i="2"/>
  <c r="BG412" i="2"/>
  <c r="BE412" i="2"/>
  <c r="T412" i="2"/>
  <c r="R412" i="2"/>
  <c r="P412" i="2"/>
  <c r="BI409" i="2"/>
  <c r="BH409" i="2"/>
  <c r="BG409" i="2"/>
  <c r="BE409" i="2"/>
  <c r="T409" i="2"/>
  <c r="R409" i="2"/>
  <c r="P409" i="2"/>
  <c r="BI406" i="2"/>
  <c r="BH406" i="2"/>
  <c r="BG406" i="2"/>
  <c r="BE406" i="2"/>
  <c r="T406" i="2"/>
  <c r="R406" i="2"/>
  <c r="P406" i="2"/>
  <c r="BI403" i="2"/>
  <c r="BH403" i="2"/>
  <c r="BG403" i="2"/>
  <c r="BE403" i="2"/>
  <c r="T403" i="2"/>
  <c r="R403" i="2"/>
  <c r="P403" i="2"/>
  <c r="BI400" i="2"/>
  <c r="BH400" i="2"/>
  <c r="BG400" i="2"/>
  <c r="BE400" i="2"/>
  <c r="T400" i="2"/>
  <c r="R400" i="2"/>
  <c r="P400" i="2"/>
  <c r="BI397" i="2"/>
  <c r="BH397" i="2"/>
  <c r="BG397" i="2"/>
  <c r="BE397" i="2"/>
  <c r="T397" i="2"/>
  <c r="R397" i="2"/>
  <c r="P397" i="2"/>
  <c r="BI387" i="2"/>
  <c r="BH387" i="2"/>
  <c r="BG387" i="2"/>
  <c r="BE387" i="2"/>
  <c r="T387" i="2"/>
  <c r="R387" i="2"/>
  <c r="P387" i="2"/>
  <c r="BI384" i="2"/>
  <c r="BH384" i="2"/>
  <c r="BG384" i="2"/>
  <c r="BE384" i="2"/>
  <c r="T384" i="2"/>
  <c r="R384" i="2"/>
  <c r="P384" i="2"/>
  <c r="BI381" i="2"/>
  <c r="BH381" i="2"/>
  <c r="BG381" i="2"/>
  <c r="BE381" i="2"/>
  <c r="T381" i="2"/>
  <c r="R381" i="2"/>
  <c r="P381" i="2"/>
  <c r="BI377" i="2"/>
  <c r="BH377" i="2"/>
  <c r="BG377" i="2"/>
  <c r="BE377" i="2"/>
  <c r="T377" i="2"/>
  <c r="R377" i="2"/>
  <c r="P377" i="2"/>
  <c r="BI370" i="2"/>
  <c r="BH370" i="2"/>
  <c r="BG370" i="2"/>
  <c r="BE370" i="2"/>
  <c r="T370" i="2"/>
  <c r="R370" i="2"/>
  <c r="P370" i="2"/>
  <c r="BI368" i="2"/>
  <c r="BH368" i="2"/>
  <c r="BG368" i="2"/>
  <c r="BE368" i="2"/>
  <c r="T368" i="2"/>
  <c r="R368" i="2"/>
  <c r="P368" i="2"/>
  <c r="BI362" i="2"/>
  <c r="BH362" i="2"/>
  <c r="BG362" i="2"/>
  <c r="BE362" i="2"/>
  <c r="T362" i="2"/>
  <c r="R362" i="2"/>
  <c r="P362" i="2"/>
  <c r="BI357" i="2"/>
  <c r="BH357" i="2"/>
  <c r="BG357" i="2"/>
  <c r="BE357" i="2"/>
  <c r="T357" i="2"/>
  <c r="R357" i="2"/>
  <c r="P357" i="2"/>
  <c r="BI351" i="2"/>
  <c r="BH351" i="2"/>
  <c r="BG351" i="2"/>
  <c r="BE351" i="2"/>
  <c r="T351" i="2"/>
  <c r="R351" i="2"/>
  <c r="P351" i="2"/>
  <c r="BI349" i="2"/>
  <c r="BH349" i="2"/>
  <c r="BG349" i="2"/>
  <c r="BE349" i="2"/>
  <c r="T349" i="2"/>
  <c r="R349" i="2"/>
  <c r="P349" i="2"/>
  <c r="BI342" i="2"/>
  <c r="BH342" i="2"/>
  <c r="BG342" i="2"/>
  <c r="BE342" i="2"/>
  <c r="T342" i="2"/>
  <c r="R342" i="2"/>
  <c r="P342" i="2"/>
  <c r="BI340" i="2"/>
  <c r="BH340" i="2"/>
  <c r="BG340" i="2"/>
  <c r="BE340" i="2"/>
  <c r="T340" i="2"/>
  <c r="R340" i="2"/>
  <c r="P340" i="2"/>
  <c r="BI330" i="2"/>
  <c r="BH330" i="2"/>
  <c r="BG330" i="2"/>
  <c r="BE330" i="2"/>
  <c r="T330" i="2"/>
  <c r="R330" i="2"/>
  <c r="P330" i="2"/>
  <c r="BI322" i="2"/>
  <c r="BH322" i="2"/>
  <c r="BG322" i="2"/>
  <c r="BE322" i="2"/>
  <c r="T322" i="2"/>
  <c r="R322" i="2"/>
  <c r="P322" i="2"/>
  <c r="BI320" i="2"/>
  <c r="BH320" i="2"/>
  <c r="BG320" i="2"/>
  <c r="BE320" i="2"/>
  <c r="T320" i="2"/>
  <c r="R320" i="2"/>
  <c r="P320" i="2"/>
  <c r="BI317" i="2"/>
  <c r="BH317" i="2"/>
  <c r="BG317" i="2"/>
  <c r="BE317" i="2"/>
  <c r="T317" i="2"/>
  <c r="R317" i="2"/>
  <c r="P317" i="2"/>
  <c r="BI311" i="2"/>
  <c r="BH311" i="2"/>
  <c r="BG311" i="2"/>
  <c r="BE311" i="2"/>
  <c r="T311" i="2"/>
  <c r="R311" i="2"/>
  <c r="P311" i="2"/>
  <c r="BI307" i="2"/>
  <c r="BH307" i="2"/>
  <c r="BG307" i="2"/>
  <c r="BE307" i="2"/>
  <c r="T307" i="2"/>
  <c r="R307" i="2"/>
  <c r="P307" i="2"/>
  <c r="BI303" i="2"/>
  <c r="BH303" i="2"/>
  <c r="BG303" i="2"/>
  <c r="BE303" i="2"/>
  <c r="T303" i="2"/>
  <c r="R303" i="2"/>
  <c r="P303" i="2"/>
  <c r="BI300" i="2"/>
  <c r="BH300" i="2"/>
  <c r="BG300" i="2"/>
  <c r="BE300" i="2"/>
  <c r="T300" i="2"/>
  <c r="R300" i="2"/>
  <c r="P300" i="2"/>
  <c r="BI295" i="2"/>
  <c r="BH295" i="2"/>
  <c r="BG295" i="2"/>
  <c r="BE295" i="2"/>
  <c r="T295" i="2"/>
  <c r="R295" i="2"/>
  <c r="P295" i="2"/>
  <c r="BI287" i="2"/>
  <c r="BH287" i="2"/>
  <c r="BG287" i="2"/>
  <c r="BE287" i="2"/>
  <c r="T287" i="2"/>
  <c r="R287" i="2"/>
  <c r="P287" i="2"/>
  <c r="BI283" i="2"/>
  <c r="BH283" i="2"/>
  <c r="BG283" i="2"/>
  <c r="BE283" i="2"/>
  <c r="T283" i="2"/>
  <c r="R283" i="2"/>
  <c r="P283" i="2"/>
  <c r="BI276" i="2"/>
  <c r="BH276" i="2"/>
  <c r="BG276" i="2"/>
  <c r="BE276" i="2"/>
  <c r="T276" i="2"/>
  <c r="R276" i="2"/>
  <c r="P276" i="2"/>
  <c r="BI272" i="2"/>
  <c r="BH272" i="2"/>
  <c r="BG272" i="2"/>
  <c r="BE272" i="2"/>
  <c r="T272" i="2"/>
  <c r="R272" i="2"/>
  <c r="P272" i="2"/>
  <c r="BI265" i="2"/>
  <c r="BH265" i="2"/>
  <c r="BG265" i="2"/>
  <c r="BE265" i="2"/>
  <c r="T265" i="2"/>
  <c r="R265" i="2"/>
  <c r="P265" i="2"/>
  <c r="BI262" i="2"/>
  <c r="BH262" i="2"/>
  <c r="BG262" i="2"/>
  <c r="BE262" i="2"/>
  <c r="T262" i="2"/>
  <c r="R262" i="2"/>
  <c r="P262" i="2"/>
  <c r="BI260" i="2"/>
  <c r="BH260" i="2"/>
  <c r="BG260" i="2"/>
  <c r="BE260" i="2"/>
  <c r="T260" i="2"/>
  <c r="R260" i="2"/>
  <c r="P260" i="2"/>
  <c r="BI255" i="2"/>
  <c r="BH255" i="2"/>
  <c r="BG255" i="2"/>
  <c r="BE255" i="2"/>
  <c r="T255" i="2"/>
  <c r="R255" i="2"/>
  <c r="P255" i="2"/>
  <c r="BI251" i="2"/>
  <c r="BH251" i="2"/>
  <c r="BG251" i="2"/>
  <c r="BE251" i="2"/>
  <c r="T251" i="2"/>
  <c r="R251" i="2"/>
  <c r="P251" i="2"/>
  <c r="BI245" i="2"/>
  <c r="BH245" i="2"/>
  <c r="BG245" i="2"/>
  <c r="BE245" i="2"/>
  <c r="T245" i="2"/>
  <c r="R245" i="2"/>
  <c r="P245" i="2"/>
  <c r="BI240" i="2"/>
  <c r="BH240" i="2"/>
  <c r="BG240" i="2"/>
  <c r="BE240" i="2"/>
  <c r="T240" i="2"/>
  <c r="R240" i="2"/>
  <c r="P240" i="2"/>
  <c r="BI237" i="2"/>
  <c r="BH237" i="2"/>
  <c r="BG237" i="2"/>
  <c r="BE237" i="2"/>
  <c r="T237" i="2"/>
  <c r="R237" i="2"/>
  <c r="P237" i="2"/>
  <c r="BI225" i="2"/>
  <c r="BH225" i="2"/>
  <c r="BG225" i="2"/>
  <c r="BE225" i="2"/>
  <c r="T225" i="2"/>
  <c r="R225" i="2"/>
  <c r="P225" i="2"/>
  <c r="BI211" i="2"/>
  <c r="BH211" i="2"/>
  <c r="BG211" i="2"/>
  <c r="BE211" i="2"/>
  <c r="T211" i="2"/>
  <c r="R211" i="2"/>
  <c r="P211" i="2"/>
  <c r="BI206" i="2"/>
  <c r="BH206" i="2"/>
  <c r="BG206" i="2"/>
  <c r="BE206" i="2"/>
  <c r="T206" i="2"/>
  <c r="R206" i="2"/>
  <c r="P206" i="2"/>
  <c r="BI200" i="2"/>
  <c r="BH200" i="2"/>
  <c r="BG200" i="2"/>
  <c r="BE200" i="2"/>
  <c r="T200" i="2"/>
  <c r="R200" i="2"/>
  <c r="P200" i="2"/>
  <c r="BI194" i="2"/>
  <c r="BH194" i="2"/>
  <c r="BG194" i="2"/>
  <c r="BE194" i="2"/>
  <c r="T194" i="2"/>
  <c r="R194" i="2"/>
  <c r="P194" i="2"/>
  <c r="BI189" i="2"/>
  <c r="BH189" i="2"/>
  <c r="BG189" i="2"/>
  <c r="BE189" i="2"/>
  <c r="T189" i="2"/>
  <c r="R189" i="2"/>
  <c r="P189" i="2"/>
  <c r="BI183" i="2"/>
  <c r="BH183" i="2"/>
  <c r="BG183" i="2"/>
  <c r="BE183" i="2"/>
  <c r="T183" i="2"/>
  <c r="R183" i="2"/>
  <c r="P183" i="2"/>
  <c r="BI175" i="2"/>
  <c r="BH175" i="2"/>
  <c r="BG175" i="2"/>
  <c r="BE175" i="2"/>
  <c r="T175" i="2"/>
  <c r="R175" i="2"/>
  <c r="P175" i="2"/>
  <c r="BI166" i="2"/>
  <c r="BH166" i="2"/>
  <c r="BG166" i="2"/>
  <c r="BE166" i="2"/>
  <c r="T166" i="2"/>
  <c r="R166" i="2"/>
  <c r="P166" i="2"/>
  <c r="BI163" i="2"/>
  <c r="BH163" i="2"/>
  <c r="BG163" i="2"/>
  <c r="BE163" i="2"/>
  <c r="T163" i="2"/>
  <c r="R163" i="2"/>
  <c r="P163" i="2"/>
  <c r="BI158" i="2"/>
  <c r="BH158" i="2"/>
  <c r="BG158" i="2"/>
  <c r="BE158" i="2"/>
  <c r="T158" i="2"/>
  <c r="R158" i="2"/>
  <c r="P158" i="2"/>
  <c r="BI154" i="2"/>
  <c r="BH154" i="2"/>
  <c r="BG154" i="2"/>
  <c r="BE154" i="2"/>
  <c r="T154" i="2"/>
  <c r="R154" i="2"/>
  <c r="P154" i="2"/>
  <c r="BI150" i="2"/>
  <c r="BH150" i="2"/>
  <c r="BG150" i="2"/>
  <c r="BE150" i="2"/>
  <c r="T150" i="2"/>
  <c r="R150" i="2"/>
  <c r="P150" i="2"/>
  <c r="BI146" i="2"/>
  <c r="BH146" i="2"/>
  <c r="BG146" i="2"/>
  <c r="BE146" i="2"/>
  <c r="T146" i="2"/>
  <c r="R146" i="2"/>
  <c r="P146" i="2"/>
  <c r="BI141" i="2"/>
  <c r="BH141" i="2"/>
  <c r="BG141" i="2"/>
  <c r="BE141" i="2"/>
  <c r="T141" i="2"/>
  <c r="R141" i="2"/>
  <c r="P141" i="2"/>
  <c r="BI134" i="2"/>
  <c r="BH134" i="2"/>
  <c r="BG134" i="2"/>
  <c r="BE134" i="2"/>
  <c r="T134" i="2"/>
  <c r="R134" i="2"/>
  <c r="P134" i="2"/>
  <c r="J128" i="2"/>
  <c r="J127" i="2"/>
  <c r="F127" i="2"/>
  <c r="F125" i="2"/>
  <c r="E123" i="2"/>
  <c r="J92" i="2"/>
  <c r="J91" i="2"/>
  <c r="F91" i="2"/>
  <c r="F89" i="2"/>
  <c r="E87" i="2"/>
  <c r="J18" i="2"/>
  <c r="E18" i="2"/>
  <c r="F92" i="2"/>
  <c r="J17" i="2"/>
  <c r="J12" i="2"/>
  <c r="J125" i="2" s="1"/>
  <c r="E7" i="2"/>
  <c r="E85" i="2" s="1"/>
  <c r="L90" i="1"/>
  <c r="AM90" i="1"/>
  <c r="AM89" i="1"/>
  <c r="L89" i="1"/>
  <c r="AM87" i="1"/>
  <c r="L87" i="1"/>
  <c r="L85" i="1"/>
  <c r="L84" i="1"/>
  <c r="J822" i="2"/>
  <c r="J751" i="2"/>
  <c r="J662" i="2"/>
  <c r="BK523" i="2"/>
  <c r="J400" i="2"/>
  <c r="J712" i="2"/>
  <c r="BK189" i="2"/>
  <c r="J785" i="2"/>
  <c r="J677" i="2"/>
  <c r="J591" i="2"/>
  <c r="J427" i="2"/>
  <c r="BK272" i="2"/>
  <c r="BK134" i="2"/>
  <c r="BK154" i="2"/>
  <c r="BK417" i="2"/>
  <c r="J467" i="2"/>
  <c r="BK634" i="2"/>
  <c r="BK738" i="2"/>
  <c r="BK686" i="2"/>
  <c r="BK618" i="2"/>
  <c r="J502" i="2"/>
  <c r="BK432" i="2"/>
  <c r="BK357" i="2"/>
  <c r="J854" i="2"/>
  <c r="BK831" i="2"/>
  <c r="BK825" i="2"/>
  <c r="J812" i="2"/>
  <c r="J800" i="2"/>
  <c r="BK785" i="2"/>
  <c r="J771" i="2"/>
  <c r="BK732" i="2"/>
  <c r="BK726" i="2"/>
  <c r="BK678" i="2"/>
  <c r="BK651" i="2"/>
  <c r="BK626" i="2"/>
  <c r="J581" i="2"/>
  <c r="J547" i="2"/>
  <c r="J507" i="2"/>
  <c r="J488" i="2"/>
  <c r="BK467" i="2"/>
  <c r="BK454" i="2"/>
  <c r="J387" i="2"/>
  <c r="BK287" i="2"/>
  <c r="BK251" i="2"/>
  <c r="J194" i="2"/>
  <c r="J146" i="2"/>
  <c r="BK797" i="2"/>
  <c r="J709" i="2"/>
  <c r="BK564" i="2"/>
  <c r="BK400" i="2"/>
  <c r="J262" i="2"/>
  <c r="BK158" i="2"/>
  <c r="J848" i="2"/>
  <c r="J828" i="2"/>
  <c r="BK812" i="2"/>
  <c r="J791" i="2"/>
  <c r="BK741" i="2"/>
  <c r="BK709" i="2"/>
  <c r="BK680" i="2"/>
  <c r="BK667" i="2"/>
  <c r="BK607" i="2"/>
  <c r="J564" i="2"/>
  <c r="J538" i="2"/>
  <c r="J492" i="2"/>
  <c r="J461" i="2"/>
  <c r="J417" i="2"/>
  <c r="J357" i="2"/>
  <c r="BK322" i="2"/>
  <c r="BK265" i="2"/>
  <c r="BK175" i="2"/>
  <c r="J158" i="2"/>
  <c r="J577" i="2"/>
  <c r="J481" i="2"/>
  <c r="BK704" i="2"/>
  <c r="J567" i="2"/>
  <c r="J403" i="2"/>
  <c r="J782" i="2"/>
  <c r="J747" i="2"/>
  <c r="J654" i="2"/>
  <c r="BK581" i="2"/>
  <c r="J377" i="2"/>
  <c r="J342" i="2"/>
  <c r="BK577" i="2"/>
  <c r="BK317" i="2"/>
  <c r="J767" i="2"/>
  <c r="BK751" i="2"/>
  <c r="J726" i="2"/>
  <c r="J704" i="2"/>
  <c r="BK692" i="2"/>
  <c r="J645" i="2"/>
  <c r="J623" i="2"/>
  <c r="BK591" i="2"/>
  <c r="J574" i="2"/>
  <c r="J515" i="2"/>
  <c r="J495" i="2"/>
  <c r="BK465" i="2"/>
  <c r="BK444" i="2"/>
  <c r="J412" i="2"/>
  <c r="BK384" i="2"/>
  <c r="BK330" i="2"/>
  <c r="BK303" i="2"/>
  <c r="J251" i="2"/>
  <c r="BK211" i="2"/>
  <c r="BK225" i="2"/>
  <c r="J163" i="2"/>
  <c r="BK791" i="2"/>
  <c r="J598" i="2"/>
  <c r="BK362" i="2"/>
  <c r="BK255" i="2"/>
  <c r="BK854" i="2"/>
  <c r="BK840" i="2"/>
  <c r="J818" i="2"/>
  <c r="J803" i="2"/>
  <c r="J788" i="2"/>
  <c r="BK771" i="2"/>
  <c r="J720" i="2"/>
  <c r="J692" i="2"/>
  <c r="J678" i="2"/>
  <c r="BK662" i="2"/>
  <c r="BK621" i="2"/>
  <c r="BK570" i="2"/>
  <c r="J543" i="2"/>
  <c r="BK498" i="2"/>
  <c r="BK471" i="2"/>
  <c r="BK414" i="2"/>
  <c r="J349" i="2"/>
  <c r="J330" i="2"/>
  <c r="BK300" i="2"/>
  <c r="BK262" i="2"/>
  <c r="J183" i="2"/>
  <c r="J150" i="2"/>
  <c r="BK642" i="2"/>
  <c r="J490" i="2"/>
  <c r="BK381" i="2"/>
  <c r="J707" i="2"/>
  <c r="J459" i="2"/>
  <c r="BK295" i="2"/>
  <c r="BK146" i="2"/>
  <c r="BK767" i="2"/>
  <c r="J689" i="2"/>
  <c r="BK567" i="2"/>
  <c r="BK370" i="2"/>
  <c r="J175" i="2"/>
  <c r="BK320" i="2"/>
  <c r="J225" i="2"/>
  <c r="J759" i="2"/>
  <c r="BK720" i="2"/>
  <c r="BK701" i="2"/>
  <c r="BK689" i="2"/>
  <c r="BK665" i="2"/>
  <c r="J626" i="2"/>
  <c r="J615" i="2"/>
  <c r="BK584" i="2"/>
  <c r="BK543" i="2"/>
  <c r="J837" i="2"/>
  <c r="BK803" i="2"/>
  <c r="BK759" i="2"/>
  <c r="BK674" i="2"/>
  <c r="J471" i="2"/>
  <c r="BK351" i="2"/>
  <c r="BK183" i="2"/>
  <c r="BK463" i="2"/>
  <c r="BK837" i="2"/>
  <c r="BK800" i="2"/>
  <c r="J686" i="2"/>
  <c r="BK598" i="2"/>
  <c r="BK500" i="2"/>
  <c r="BK412" i="2"/>
  <c r="BK194" i="2"/>
  <c r="BK677" i="2"/>
  <c r="J322" i="2"/>
  <c r="J307" i="2"/>
  <c r="BK502" i="2"/>
  <c r="J362" i="2"/>
  <c r="BK712" i="2"/>
  <c r="J634" i="2"/>
  <c r="BK538" i="2"/>
  <c r="BK477" i="2"/>
  <c r="J409" i="2"/>
  <c r="J283" i="2"/>
  <c r="J851" i="2"/>
  <c r="BK835" i="2"/>
  <c r="BK818" i="2"/>
  <c r="BK806" i="2"/>
  <c r="J797" i="2"/>
  <c r="BK782" i="2"/>
  <c r="BK774" i="2"/>
  <c r="BK755" i="2"/>
  <c r="BK735" i="2"/>
  <c r="J729" i="2"/>
  <c r="J698" i="2"/>
  <c r="J656" i="2"/>
  <c r="J648" i="2"/>
  <c r="BK615" i="2"/>
  <c r="BK519" i="2"/>
  <c r="J498" i="2"/>
  <c r="J477" i="2"/>
  <c r="BK459" i="2"/>
  <c r="BK421" i="2"/>
  <c r="J300" i="2"/>
  <c r="BK260" i="2"/>
  <c r="J200" i="2"/>
  <c r="BK150" i="2"/>
  <c r="BK822" i="2"/>
  <c r="J667" i="2"/>
  <c r="BK424" i="2"/>
  <c r="J351" i="2"/>
  <c r="BK166" i="2"/>
  <c r="BK848" i="2"/>
  <c r="J831" i="2"/>
  <c r="BK815" i="2"/>
  <c r="BK794" i="2"/>
  <c r="BK744" i="2"/>
  <c r="J701" i="2"/>
  <c r="J683" i="2"/>
  <c r="J674" i="2"/>
  <c r="BK656" i="2"/>
  <c r="J587" i="2"/>
  <c r="BK547" i="2"/>
  <c r="BK495" i="2"/>
  <c r="J444" i="2"/>
  <c r="BK406" i="2"/>
  <c r="J340" i="2"/>
  <c r="J320" i="2"/>
  <c r="J295" i="2"/>
  <c r="J255" i="2"/>
  <c r="J166" i="2"/>
  <c r="J154" i="2"/>
  <c r="BK623" i="2"/>
  <c r="BK556" i="2"/>
  <c r="J406" i="2"/>
  <c r="BK716" i="2"/>
  <c r="J670" i="2"/>
  <c r="J397" i="2"/>
  <c r="BK163" i="2"/>
  <c r="BK708" i="2"/>
  <c r="J651" i="2"/>
  <c r="J523" i="2"/>
  <c r="BK245" i="2"/>
  <c r="J381" i="2"/>
  <c r="BK206" i="2"/>
  <c r="J744" i="2"/>
  <c r="J708" i="2"/>
  <c r="BK695" i="2"/>
  <c r="BK683" i="2"/>
  <c r="J642" i="2"/>
  <c r="J621" i="2"/>
  <c r="BK587" i="2"/>
  <c r="J556" i="2"/>
  <c r="BK507" i="2"/>
  <c r="BK490" i="2"/>
  <c r="J454" i="2"/>
  <c r="J421" i="2"/>
  <c r="BK403" i="2"/>
  <c r="BK368" i="2"/>
  <c r="BK340" i="2"/>
  <c r="J317" i="2"/>
  <c r="J260" i="2"/>
  <c r="J237" i="2"/>
  <c r="J815" i="2"/>
  <c r="BK778" i="2"/>
  <c r="J716" i="2"/>
  <c r="BK645" i="2"/>
  <c r="BK511" i="2"/>
  <c r="J463" i="2"/>
  <c r="J384" i="2"/>
  <c r="J141" i="2"/>
  <c r="BK851" i="2"/>
  <c r="BK809" i="2"/>
  <c r="BK707" i="2"/>
  <c r="BK616" i="2"/>
  <c r="BK481" i="2"/>
  <c r="BK397" i="2"/>
  <c r="BK276" i="2"/>
  <c r="BK456" i="2"/>
  <c r="J311" i="2"/>
  <c r="BK723" i="2"/>
  <c r="J265" i="2"/>
  <c r="J735" i="2"/>
  <c r="BK679" i="2"/>
  <c r="J616" i="2"/>
  <c r="J511" i="2"/>
  <c r="J456" i="2"/>
  <c r="J370" i="2"/>
  <c r="J276" i="2"/>
  <c r="BK828" i="2"/>
  <c r="BK788" i="2"/>
  <c r="BK747" i="2"/>
  <c r="BK670" i="2"/>
  <c r="J570" i="2"/>
  <c r="BK427" i="2"/>
  <c r="BK237" i="2"/>
  <c r="J134" i="2"/>
  <c r="BK307" i="2"/>
  <c r="J825" i="2"/>
  <c r="J778" i="2"/>
  <c r="J618" i="2"/>
  <c r="BK515" i="2"/>
  <c r="BK377" i="2"/>
  <c r="J189" i="2"/>
  <c r="AS94" i="1"/>
  <c r="J240" i="2"/>
  <c r="J432" i="2"/>
  <c r="J755" i="2"/>
  <c r="J272" i="2"/>
  <c r="BK763" i="2"/>
  <c r="BK654" i="2"/>
  <c r="J519" i="2"/>
  <c r="J414" i="2"/>
  <c r="J245" i="2"/>
  <c r="J840" i="2"/>
  <c r="J809" i="2"/>
  <c r="J794" i="2"/>
  <c r="J763" i="2"/>
  <c r="J741" i="2"/>
  <c r="J723" i="2"/>
  <c r="J665" i="2"/>
  <c r="J619" i="2"/>
  <c r="BK574" i="2"/>
  <c r="BK492" i="2"/>
  <c r="BK461" i="2"/>
  <c r="BK409" i="2"/>
  <c r="J206" i="2"/>
  <c r="J732" i="2"/>
  <c r="J500" i="2"/>
  <c r="BK283" i="2"/>
  <c r="J835" i="2"/>
  <c r="J806" i="2"/>
  <c r="J738" i="2"/>
  <c r="J679" i="2"/>
  <c r="BK648" i="2"/>
  <c r="J561" i="2"/>
  <c r="J465" i="2"/>
  <c r="BK342" i="2"/>
  <c r="J303" i="2"/>
  <c r="J211" i="2"/>
  <c r="BK141" i="2"/>
  <c r="BK619" i="2"/>
  <c r="BK200" i="2"/>
  <c r="J584" i="2"/>
  <c r="J774" i="2"/>
  <c r="J695" i="2"/>
  <c r="BK387" i="2"/>
  <c r="J368" i="2"/>
  <c r="J287" i="2"/>
  <c r="BK729" i="2"/>
  <c r="BK698" i="2"/>
  <c r="J680" i="2"/>
  <c r="J607" i="2"/>
  <c r="BK561" i="2"/>
  <c r="BK488" i="2"/>
  <c r="J424" i="2"/>
  <c r="BK349" i="2"/>
  <c r="BK311" i="2"/>
  <c r="BK240" i="2"/>
  <c r="R133" i="2" l="1"/>
  <c r="P380" i="2"/>
  <c r="BK174" i="2"/>
  <c r="J174" i="2" s="1"/>
  <c r="J99" i="2" s="1"/>
  <c r="R380" i="2"/>
  <c r="BK133" i="2"/>
  <c r="T174" i="2"/>
  <c r="T271" i="2"/>
  <c r="T321" i="2"/>
  <c r="R480" i="2"/>
  <c r="P625" i="2"/>
  <c r="BK655" i="2"/>
  <c r="J655" i="2"/>
  <c r="J107" i="2"/>
  <c r="T666" i="2"/>
  <c r="T836" i="2"/>
  <c r="R847" i="2"/>
  <c r="P133" i="2"/>
  <c r="R271" i="2"/>
  <c r="T380" i="2"/>
  <c r="P655" i="2"/>
  <c r="R655" i="2"/>
  <c r="T655" i="2"/>
  <c r="R836" i="2"/>
  <c r="T133" i="2"/>
  <c r="BK271" i="2"/>
  <c r="J271" i="2" s="1"/>
  <c r="J100" i="2" s="1"/>
  <c r="BK380" i="2"/>
  <c r="J380" i="2"/>
  <c r="J102" i="2" s="1"/>
  <c r="T480" i="2"/>
  <c r="R625" i="2"/>
  <c r="BK666" i="2"/>
  <c r="J666" i="2" s="1"/>
  <c r="J108" i="2" s="1"/>
  <c r="BK836" i="2"/>
  <c r="J836" i="2"/>
  <c r="J109" i="2" s="1"/>
  <c r="BK847" i="2"/>
  <c r="J847" i="2"/>
  <c r="J110" i="2"/>
  <c r="BK858" i="2"/>
  <c r="J858" i="2"/>
  <c r="J111" i="2"/>
  <c r="R174" i="2"/>
  <c r="P271" i="2"/>
  <c r="P321" i="2"/>
  <c r="R321" i="2"/>
  <c r="BK480" i="2"/>
  <c r="J480" i="2" s="1"/>
  <c r="J103" i="2" s="1"/>
  <c r="BK625" i="2"/>
  <c r="J625" i="2"/>
  <c r="J106" i="2" s="1"/>
  <c r="T625" i="2"/>
  <c r="R666" i="2"/>
  <c r="P836" i="2"/>
  <c r="T847" i="2"/>
  <c r="P174" i="2"/>
  <c r="BK321" i="2"/>
  <c r="J321" i="2"/>
  <c r="J101" i="2" s="1"/>
  <c r="P480" i="2"/>
  <c r="P666" i="2"/>
  <c r="P847" i="2"/>
  <c r="BK622" i="2"/>
  <c r="J622" i="2"/>
  <c r="J104" i="2"/>
  <c r="BF206" i="2"/>
  <c r="BF237" i="2"/>
  <c r="BF320" i="2"/>
  <c r="BF362" i="2"/>
  <c r="BF377" i="2"/>
  <c r="BF381" i="2"/>
  <c r="BF403" i="2"/>
  <c r="BF417" i="2"/>
  <c r="BF421" i="2"/>
  <c r="BF444" i="2"/>
  <c r="BF461" i="2"/>
  <c r="BF477" i="2"/>
  <c r="BF481" i="2"/>
  <c r="BF488" i="2"/>
  <c r="BF492" i="2"/>
  <c r="BF507" i="2"/>
  <c r="BF547" i="2"/>
  <c r="BF556" i="2"/>
  <c r="BF574" i="2"/>
  <c r="BF591" i="2"/>
  <c r="BF616" i="2"/>
  <c r="BF634" i="2"/>
  <c r="BF651" i="2"/>
  <c r="BF667" i="2"/>
  <c r="BF689" i="2"/>
  <c r="BF708" i="2"/>
  <c r="BF723" i="2"/>
  <c r="BF741" i="2"/>
  <c r="BF763" i="2"/>
  <c r="J89" i="2"/>
  <c r="BF134" i="2"/>
  <c r="BF166" i="2"/>
  <c r="BF262" i="2"/>
  <c r="BF368" i="2"/>
  <c r="BF384" i="2"/>
  <c r="BF397" i="2"/>
  <c r="BF427" i="2"/>
  <c r="BF581" i="2"/>
  <c r="BF150" i="2"/>
  <c r="BF400" i="2"/>
  <c r="BF406" i="2"/>
  <c r="BF409" i="2"/>
  <c r="BF414" i="2"/>
  <c r="BF456" i="2"/>
  <c r="BF502" i="2"/>
  <c r="BF584" i="2"/>
  <c r="BF607" i="2"/>
  <c r="BF618" i="2"/>
  <c r="BF662" i="2"/>
  <c r="BF679" i="2"/>
  <c r="BF729" i="2"/>
  <c r="BF225" i="2"/>
  <c r="BF317" i="2"/>
  <c r="BF330" i="2"/>
  <c r="BF351" i="2"/>
  <c r="BF471" i="2"/>
  <c r="BF495" i="2"/>
  <c r="BF538" i="2"/>
  <c r="BF561" i="2"/>
  <c r="BF598" i="2"/>
  <c r="BF163" i="2"/>
  <c r="BF303" i="2"/>
  <c r="BF342" i="2"/>
  <c r="BF564" i="2"/>
  <c r="BF626" i="2"/>
  <c r="BF665" i="2"/>
  <c r="E121" i="2"/>
  <c r="F128" i="2"/>
  <c r="BF183" i="2"/>
  <c r="BF194" i="2"/>
  <c r="BF240" i="2"/>
  <c r="BF251" i="2"/>
  <c r="BF255" i="2"/>
  <c r="BF260" i="2"/>
  <c r="BF265" i="2"/>
  <c r="BF276" i="2"/>
  <c r="BF295" i="2"/>
  <c r="BF300" i="2"/>
  <c r="BF307" i="2"/>
  <c r="BF340" i="2"/>
  <c r="BF370" i="2"/>
  <c r="BF424" i="2"/>
  <c r="BF463" i="2"/>
  <c r="BF500" i="2"/>
  <c r="BF511" i="2"/>
  <c r="BF515" i="2"/>
  <c r="BF543" i="2"/>
  <c r="BF567" i="2"/>
  <c r="BF577" i="2"/>
  <c r="BF587" i="2"/>
  <c r="BF615" i="2"/>
  <c r="BF619" i="2"/>
  <c r="BF621" i="2"/>
  <c r="BF623" i="2"/>
  <c r="BF648" i="2"/>
  <c r="BF656" i="2"/>
  <c r="BF674" i="2"/>
  <c r="BF678" i="2"/>
  <c r="BF686" i="2"/>
  <c r="BF704" i="2"/>
  <c r="BF707" i="2"/>
  <c r="BF709" i="2"/>
  <c r="BF726" i="2"/>
  <c r="BF735" i="2"/>
  <c r="BF738" i="2"/>
  <c r="BF755" i="2"/>
  <c r="BF767" i="2"/>
  <c r="BF778" i="2"/>
  <c r="BF788" i="2"/>
  <c r="BF791" i="2"/>
  <c r="BF797" i="2"/>
  <c r="BF800" i="2"/>
  <c r="BF803" i="2"/>
  <c r="BF809" i="2"/>
  <c r="BF822" i="2"/>
  <c r="BF825" i="2"/>
  <c r="BF828" i="2"/>
  <c r="BF831" i="2"/>
  <c r="BF837" i="2"/>
  <c r="BF146" i="2"/>
  <c r="BF154" i="2"/>
  <c r="BF200" i="2"/>
  <c r="BF287" i="2"/>
  <c r="BF311" i="2"/>
  <c r="BF322" i="2"/>
  <c r="BF387" i="2"/>
  <c r="BF412" i="2"/>
  <c r="BF432" i="2"/>
  <c r="BF523" i="2"/>
  <c r="BF698" i="2"/>
  <c r="BF716" i="2"/>
  <c r="BF744" i="2"/>
  <c r="BF759" i="2"/>
  <c r="BF771" i="2"/>
  <c r="BF141" i="2"/>
  <c r="BF158" i="2"/>
  <c r="BF175" i="2"/>
  <c r="BF189" i="2"/>
  <c r="BF211" i="2"/>
  <c r="BF245" i="2"/>
  <c r="BF272" i="2"/>
  <c r="BF283" i="2"/>
  <c r="BF349" i="2"/>
  <c r="BF357" i="2"/>
  <c r="BF454" i="2"/>
  <c r="BF459" i="2"/>
  <c r="BF465" i="2"/>
  <c r="BF467" i="2"/>
  <c r="BF490" i="2"/>
  <c r="BF498" i="2"/>
  <c r="BF519" i="2"/>
  <c r="BF570" i="2"/>
  <c r="BF642" i="2"/>
  <c r="BF645" i="2"/>
  <c r="BF654" i="2"/>
  <c r="BF670" i="2"/>
  <c r="BF677" i="2"/>
  <c r="BF680" i="2"/>
  <c r="BF683" i="2"/>
  <c r="BF692" i="2"/>
  <c r="BF695" i="2"/>
  <c r="BF701" i="2"/>
  <c r="BF712" i="2"/>
  <c r="BF720" i="2"/>
  <c r="BF732" i="2"/>
  <c r="BF747" i="2"/>
  <c r="BF751" i="2"/>
  <c r="BF774" i="2"/>
  <c r="BF782" i="2"/>
  <c r="BF785" i="2"/>
  <c r="BF794" i="2"/>
  <c r="BF806" i="2"/>
  <c r="BF812" i="2"/>
  <c r="BF815" i="2"/>
  <c r="BF818" i="2"/>
  <c r="BF835" i="2"/>
  <c r="BF840" i="2"/>
  <c r="BF848" i="2"/>
  <c r="BF851" i="2"/>
  <c r="BF854" i="2"/>
  <c r="F35" i="2"/>
  <c r="BB95" i="1" s="1"/>
  <c r="BB94" i="1" s="1"/>
  <c r="W31" i="1" s="1"/>
  <c r="F37" i="2"/>
  <c r="BD95" i="1" s="1"/>
  <c r="BD94" i="1" s="1"/>
  <c r="W33" i="1" s="1"/>
  <c r="J33" i="2"/>
  <c r="AV95" i="1" s="1"/>
  <c r="F33" i="2"/>
  <c r="AZ95" i="1" s="1"/>
  <c r="AZ94" i="1" s="1"/>
  <c r="W29" i="1" s="1"/>
  <c r="F36" i="2"/>
  <c r="BC95" i="1" s="1"/>
  <c r="BC94" i="1" s="1"/>
  <c r="W32" i="1" s="1"/>
  <c r="P624" i="2" l="1"/>
  <c r="BK132" i="2"/>
  <c r="J132" i="2" s="1"/>
  <c r="J97" i="2" s="1"/>
  <c r="T624" i="2"/>
  <c r="R624" i="2"/>
  <c r="T132" i="2"/>
  <c r="T131" i="2" s="1"/>
  <c r="P132" i="2"/>
  <c r="P131" i="2"/>
  <c r="AU95" i="1" s="1"/>
  <c r="AU94" i="1" s="1"/>
  <c r="R132" i="2"/>
  <c r="R131" i="2" s="1"/>
  <c r="J133" i="2"/>
  <c r="J98" i="2"/>
  <c r="BK624" i="2"/>
  <c r="J624" i="2" s="1"/>
  <c r="J105" i="2" s="1"/>
  <c r="AY94" i="1"/>
  <c r="AV94" i="1"/>
  <c r="AK29" i="1" s="1"/>
  <c r="AX94" i="1"/>
  <c r="J34" i="2"/>
  <c r="AW95" i="1" s="1"/>
  <c r="AT95" i="1" s="1"/>
  <c r="F34" i="2"/>
  <c r="BA95" i="1" s="1"/>
  <c r="BA94" i="1" s="1"/>
  <c r="W30" i="1" s="1"/>
  <c r="BK131" i="2" l="1"/>
  <c r="J131" i="2"/>
  <c r="J30" i="2"/>
  <c r="AG95" i="1"/>
  <c r="AG94" i="1"/>
  <c r="AK26" i="1"/>
  <c r="AW94" i="1"/>
  <c r="AK30" i="1" s="1"/>
  <c r="AK35" i="1" l="1"/>
  <c r="J39" i="2"/>
  <c r="J96" i="2"/>
  <c r="AN95" i="1"/>
  <c r="AT94" i="1"/>
  <c r="AN94" i="1"/>
</calcChain>
</file>

<file path=xl/sharedStrings.xml><?xml version="1.0" encoding="utf-8"?>
<sst xmlns="http://schemas.openxmlformats.org/spreadsheetml/2006/main" count="7946" uniqueCount="1179">
  <si>
    <t>Export Komplet</t>
  </si>
  <si>
    <t/>
  </si>
  <si>
    <t>2.0</t>
  </si>
  <si>
    <t>False</t>
  </si>
  <si>
    <t>{25ad00a3-f414-496d-a61e-7ffddebc41ea}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</si>
  <si>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</si>
  <si>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</si>
  <si>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</si>
  <si>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</si>
  <si>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</si>
  <si>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</si>
  <si>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</si>
  <si>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</si>
  <si>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21118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</si>
  <si>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</si>
  <si>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</si>
  <si>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Prestavba tepelných zdrojov MPBH v Šamoríne s využitím kombinovanej výroby tepla a elektr. energie</t>
  </si>
  <si>
    <t>JKSO:</t>
  </si>
  <si>
    <t>KS:</t>
  </si>
  <si>
    <t>Miesto:</t>
  </si>
  <si>
    <t>Šamorín</t>
  </si>
  <si>
    <t>Dátum:</t>
  </si>
  <si>
    <t>17. 12. 2021</t>
  </si>
  <si>
    <t>Objednávateľ:</t>
  </si>
  <si>
    <t>IČO:</t>
  </si>
  <si>
    <t>MPBH Šamorín</t>
  </si>
  <si>
    <t>IČ DPH:</t>
  </si>
  <si>
    <t>Zhotoviteľ:</t>
  </si>
  <si>
    <t>Vyplň údaj</t>
  </si>
  <si>
    <t>Projektant:</t>
  </si>
  <si>
    <t>PROWELD, spol, s r.o.</t>
  </si>
  <si>
    <t>True</t>
  </si>
  <si>
    <t>Spracovateľ:</t>
  </si>
  <si>
    <t>Ing Peter Lukačovič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</si>
  <si>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</si>
  <si>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</si>
  <si>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</si>
  <si>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</si>
  <si>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</si>
  <si>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</si>
  <si>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</si>
  <si>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</si>
  <si>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</si>
  <si>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</si>
  <si>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</si>
  <si>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</si>
  <si>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</si>
  <si>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</si>
  <si>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</si>
  <si>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</si>
  <si>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</si>
  <si>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</si>
  <si>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</si>
  <si>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</si>
  <si>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</si>
  <si>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</si>
  <si>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</si>
  <si>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</si>
  <si>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</si>
  <si>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</si>
  <si>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</si>
  <si>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</si>
  <si>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</si>
  <si>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</si>
  <si>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</si>
  <si>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</si>
  <si>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</si>
  <si>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</si>
  <si>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</si>
  <si>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</si>
  <si>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</si>
  <si>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</si>
  <si>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</si>
  <si>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</si>
  <si>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</si>
  <si>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</si>
  <si>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</si>
  <si>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</si>
  <si>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</si>
  <si>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</si>
  <si>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</si>
  <si>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Kotolňa K1</t>
  </si>
  <si>
    <t>STA</t>
  </si>
  <si>
    <t>1</t>
  </si>
  <si>
    <t>{c590f000-be0e-4af4-accd-075603dc8d86}</t>
  </si>
  <si>
    <t>vm2</t>
  </si>
  <si>
    <t>9,465</t>
  </si>
  <si>
    <t>2</t>
  </si>
  <si>
    <t>dp</t>
  </si>
  <si>
    <t>12,55</t>
  </si>
  <si>
    <t>KRYCÍ LIST ROZPOČTU</t>
  </si>
  <si>
    <t>maz2</t>
  </si>
  <si>
    <t>2,044</t>
  </si>
  <si>
    <t>xps5</t>
  </si>
  <si>
    <t>0,819</t>
  </si>
  <si>
    <t>dstrop</t>
  </si>
  <si>
    <t>75,759</t>
  </si>
  <si>
    <t>pkstrop</t>
  </si>
  <si>
    <t>68,979</t>
  </si>
  <si>
    <t>Objekt:</t>
  </si>
  <si>
    <t>vm</t>
  </si>
  <si>
    <t>7,898</t>
  </si>
  <si>
    <t>SO01 - Kotolňa K1</t>
  </si>
  <si>
    <t>rv</t>
  </si>
  <si>
    <t>30,69</t>
  </si>
  <si>
    <t>dt15</t>
  </si>
  <si>
    <t>1,47</t>
  </si>
  <si>
    <t>dt20</t>
  </si>
  <si>
    <t>1,171</t>
  </si>
  <si>
    <t>dt40</t>
  </si>
  <si>
    <t>1,21</t>
  </si>
  <si>
    <t>vi</t>
  </si>
  <si>
    <t>73,059</t>
  </si>
  <si>
    <t>zi</t>
  </si>
  <si>
    <t>23,307</t>
  </si>
  <si>
    <t>xps10</t>
  </si>
  <si>
    <t>8,172</t>
  </si>
  <si>
    <t>p1</t>
  </si>
  <si>
    <t>34,389</t>
  </si>
  <si>
    <t>maz3</t>
  </si>
  <si>
    <t>5,158</t>
  </si>
  <si>
    <t>dzp</t>
  </si>
  <si>
    <t>41,049</t>
  </si>
  <si>
    <t>maz1</t>
  </si>
  <si>
    <t>0,405</t>
  </si>
  <si>
    <t>obsypr</t>
  </si>
  <si>
    <t>8,771</t>
  </si>
  <si>
    <t>por38</t>
  </si>
  <si>
    <t>14,768</t>
  </si>
  <si>
    <t>por20</t>
  </si>
  <si>
    <t>2,622</t>
  </si>
  <si>
    <t>por30</t>
  </si>
  <si>
    <t>20,878</t>
  </si>
  <si>
    <t>por10</t>
  </si>
  <si>
    <t>7,425</t>
  </si>
  <si>
    <t>dveniec</t>
  </si>
  <si>
    <t>4,576</t>
  </si>
  <si>
    <t>p2</t>
  </si>
  <si>
    <t>14,8</t>
  </si>
  <si>
    <t>nat</t>
  </si>
  <si>
    <t>88,374</t>
  </si>
  <si>
    <t>ostena</t>
  </si>
  <si>
    <t>188,992</t>
  </si>
  <si>
    <t>malba</t>
  </si>
  <si>
    <t>ostenav</t>
  </si>
  <si>
    <t>38,863</t>
  </si>
  <si>
    <t>leš</t>
  </si>
  <si>
    <t>122,9</t>
  </si>
  <si>
    <t>č</t>
  </si>
  <si>
    <t>266,37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</si>
  <si>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</si>
  <si>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</si>
  <si>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</si>
  <si>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</si>
  <si>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</si>
  <si>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</si>
  <si>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</si>
  <si>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</si>
  <si>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</si>
  <si>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</si>
  <si>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</si>
  <si>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</si>
  <si>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</si>
  <si>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</si>
  <si>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</si>
  <si>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713 - Izolácie tepelné</t>
  </si>
  <si>
    <t xml:space="preserve">    767 - Konštrukcie doplnkové kovové</t>
  </si>
  <si>
    <t xml:space="preserve">    783 - Nátery</t>
  </si>
  <si>
    <t xml:space="preserve">    784 - Maľby</t>
  </si>
  <si>
    <t>VP -   Práce naviac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</si>
  <si>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</si>
  <si>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</si>
  <si>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</si>
  <si>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</si>
  <si>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</si>
  <si>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</si>
  <si>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</si>
  <si>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</si>
  <si>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</si>
  <si>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</si>
  <si>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</si>
  <si>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</si>
  <si>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</si>
  <si>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</si>
  <si>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</si>
  <si>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</si>
  <si>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</si>
  <si>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139711101.S</t>
  </si>
  <si>
    <t>Výkop v uzavretých priestoroch s naložením výkopu na dopravný prostriedok v hornine 1 až 4</t>
  </si>
  <si>
    <t>m3</t>
  </si>
  <si>
    <t>4</t>
  </si>
  <si>
    <t>-312094228</t>
  </si>
  <si>
    <t>VV</t>
  </si>
  <si>
    <t>0,75*(5,7+6,8+9,0)</t>
  </si>
  <si>
    <t>1,05*0,95</t>
  </si>
  <si>
    <t>1,15*30,11</t>
  </si>
  <si>
    <t>-(0,15+0,15+0,1)*52,65</t>
  </si>
  <si>
    <t>Medzisúčet</t>
  </si>
  <si>
    <t>3</t>
  </si>
  <si>
    <t>Súčet</t>
  </si>
  <si>
    <t>162201211.S</t>
  </si>
  <si>
    <t>Vodorovné premiestnenie výkopku horniny tr. 1 až 4 stavebným fúrikom do 10 m v rovine alebo vo svahu do 1:5</t>
  </si>
  <si>
    <t>1791578407</t>
  </si>
  <si>
    <t>"z medziskladky"</t>
  </si>
  <si>
    <t>162201219.S</t>
  </si>
  <si>
    <t>Príplatok za k.ď. 10m v rovine alebo vo svahu do 1:5 k vodorov. premiestneniu výkopku stavebným fúrikom horn. tr.1 až 4</t>
  </si>
  <si>
    <t>-947855079</t>
  </si>
  <si>
    <t>rv*2</t>
  </si>
  <si>
    <t>obsypr*2</t>
  </si>
  <si>
    <t>162501102.S</t>
  </si>
  <si>
    <t>Vodorovné premiestnenie výkopku po spevnenej ceste z horniny tr.1-4, do 100 m3 na vzdialenosť do 3000 m</t>
  </si>
  <si>
    <t>1329358475</t>
  </si>
  <si>
    <t>"na riadenu skladku"</t>
  </si>
  <si>
    <t>(rv-obsypr)</t>
  </si>
  <si>
    <t>5</t>
  </si>
  <si>
    <t>162501105.S</t>
  </si>
  <si>
    <t>Vodorovné premiestnenie výkopku po spevnenej ceste z horniny tr.1-4, do 100 m3, príplatok k cene za každých ďalšich a začatých 1000 m</t>
  </si>
  <si>
    <t>645297695</t>
  </si>
  <si>
    <t>"do 25km"</t>
  </si>
  <si>
    <t>(25-3)*(rv-obsypr)</t>
  </si>
  <si>
    <t>6</t>
  </si>
  <si>
    <t>167101100.S</t>
  </si>
  <si>
    <t>Nakladanie výkopku tr.1-4 ručne</t>
  </si>
  <si>
    <t>-1407950429</t>
  </si>
  <si>
    <t>"na obsyp"</t>
  </si>
  <si>
    <t>7</t>
  </si>
  <si>
    <t>171209002.S</t>
  </si>
  <si>
    <t>Poplatok za skladovanie - zemina a kamenivo (17 05) ostatné</t>
  </si>
  <si>
    <t>t</t>
  </si>
  <si>
    <t>-1152161598</t>
  </si>
  <si>
    <t>(rv-obsypr)*1,7</t>
  </si>
  <si>
    <t>8</t>
  </si>
  <si>
    <t>175101202.S</t>
  </si>
  <si>
    <t>Obsyp objektov sypaninou z vhodných hornín 1 až 4 s prehodením sypaniny</t>
  </si>
  <si>
    <t>-1259296003</t>
  </si>
  <si>
    <t>"spätný obsyp okolo základov a kolektoru"</t>
  </si>
  <si>
    <t>0,35*0,25*(6,92*5+0,86*2+1,2*2+8,3)</t>
  </si>
  <si>
    <t>0,495*0,45*1,75</t>
  </si>
  <si>
    <t>0,8*0,81*1,75</t>
  </si>
  <si>
    <t>0,65*4,82</t>
  </si>
  <si>
    <t>Zakladanie</t>
  </si>
  <si>
    <t>9</t>
  </si>
  <si>
    <t>271573001.S</t>
  </si>
  <si>
    <t>Násyp pod základové konštrukcie so zhutnením na Edef2=50MPa zo štrkopiesku fr.4-32 mm</t>
  </si>
  <si>
    <t>1829054651</t>
  </si>
  <si>
    <t>0,1*52,65</t>
  </si>
  <si>
    <t>0,05*(0,25*6,98+0,25*6,98+0,25*6,58+0,25*7,23+0,25*7,73+0,25*1,17-0,25*1,1+0,25*1,2*2+0,25*0,86*2)</t>
  </si>
  <si>
    <t>0,05*(5,289+1,69)</t>
  </si>
  <si>
    <t>0,1*(1,89)</t>
  </si>
  <si>
    <t>-0,1*(0,4*4,35+0,45*1,53)</t>
  </si>
  <si>
    <t>10</t>
  </si>
  <si>
    <t>273313611.S</t>
  </si>
  <si>
    <t>Betón základových dosiek, prostý tr. C 16/20</t>
  </si>
  <si>
    <t>-1978405459</t>
  </si>
  <si>
    <t>"podkladný"</t>
  </si>
  <si>
    <t>0,1*(16,43-4,59)</t>
  </si>
  <si>
    <t>0,1*(4,025+5,61)</t>
  </si>
  <si>
    <t>pb</t>
  </si>
  <si>
    <t>11</t>
  </si>
  <si>
    <t>273362422.S</t>
  </si>
  <si>
    <t>Výstuž základových dosiek zo zvár. sietí KARI, priemer drôtu 6/6 mm, veľkosť oka 150x150 mm</t>
  </si>
  <si>
    <t>m2</t>
  </si>
  <si>
    <t>1339459635</t>
  </si>
  <si>
    <t>1,1*(16,43-4,59)</t>
  </si>
  <si>
    <t>1,1*(4,025+5,61)</t>
  </si>
  <si>
    <t>12</t>
  </si>
  <si>
    <t>274271300</t>
  </si>
  <si>
    <t>Murivo základových pásov (m3) PREMAC 50x15x25 s betónovou výplňou C 16/20 hr. 150 mm</t>
  </si>
  <si>
    <t>-1717574804</t>
  </si>
  <si>
    <t>0,15*0,49*(0,6+0,75+0,585+1,14+0,66+1,4)</t>
  </si>
  <si>
    <t>0,15*0,787*0,96</t>
  </si>
  <si>
    <t>0,15*0,795*(3,62+3,9+0,7)</t>
  </si>
  <si>
    <t>13</t>
  </si>
  <si>
    <t>274271301</t>
  </si>
  <si>
    <t>Murivo základových pásov (m3) PREMAC 50x20x25 s betónovou výplňou C 16/20 hr. 200 mm</t>
  </si>
  <si>
    <t>-1667405383</t>
  </si>
  <si>
    <t>0,2*0,4*(1,94*2+0,45)</t>
  </si>
  <si>
    <t>0,2*0,49*1,35</t>
  </si>
  <si>
    <t>0,2*0,787*(2,405+2,0)</t>
  </si>
  <si>
    <t>14</t>
  </si>
  <si>
    <t>274271304</t>
  </si>
  <si>
    <t>Murivo základových pásov (m3) PREMAC 50x40x25 s betónovou výplňou C 16/20 hr. 400 mm</t>
  </si>
  <si>
    <t>-335182064</t>
  </si>
  <si>
    <t>0,4*0,79*3,615</t>
  </si>
  <si>
    <t>0,4*0,245*0,69</t>
  </si>
  <si>
    <t>15</t>
  </si>
  <si>
    <t>274313612.S</t>
  </si>
  <si>
    <t>Betón základových pásov, prostý tr. C 20/25</t>
  </si>
  <si>
    <t>944663632</t>
  </si>
  <si>
    <t>0,9*0,66*1,575</t>
  </si>
  <si>
    <t>0,8*0,66*0,83</t>
  </si>
  <si>
    <t>0,8*0,45*0,68</t>
  </si>
  <si>
    <t>0,9*0,45*4,385</t>
  </si>
  <si>
    <t>0,5*0,5*(7,73+1,06+1,2)</t>
  </si>
  <si>
    <t>0,75*0,6*0,86</t>
  </si>
  <si>
    <t>0,5*0,5*7,23</t>
  </si>
  <si>
    <t>-0,5*0,4*0,3*2</t>
  </si>
  <si>
    <t>0,75*0,5*(1,33+3,0)</t>
  </si>
  <si>
    <t>0,5*0,5*(1,8+1,1)</t>
  </si>
  <si>
    <t>-0,5*0,4*0,4*2</t>
  </si>
  <si>
    <t>bzp</t>
  </si>
  <si>
    <t>16</t>
  </si>
  <si>
    <t>274351217.S</t>
  </si>
  <si>
    <t>Debnenie stien základových pásov, zhotovenie-tradičné</t>
  </si>
  <si>
    <t>1969862311</t>
  </si>
  <si>
    <t>0,9*2*1,575</t>
  </si>
  <si>
    <t>0,8*2*0,83</t>
  </si>
  <si>
    <t>0,8*2*0,68</t>
  </si>
  <si>
    <t>0,9*2*4,385</t>
  </si>
  <si>
    <t>0,5*2*(7,73+1,06+1,2)</t>
  </si>
  <si>
    <t>0,75*2*0,86</t>
  </si>
  <si>
    <t>0,5*2*7,23</t>
  </si>
  <si>
    <t>0,75*2*(1,33+3,0)</t>
  </si>
  <si>
    <t>0,5*2*(1,8+1,1)</t>
  </si>
  <si>
    <t>17</t>
  </si>
  <si>
    <t>274351218.S</t>
  </si>
  <si>
    <t>Debnenie stien základových pásov, odstránenie-tradičné</t>
  </si>
  <si>
    <t>-322264379</t>
  </si>
  <si>
    <t>18</t>
  </si>
  <si>
    <t>274361825</t>
  </si>
  <si>
    <t>Výstuž pre murivo základových pásov PREMAC s betónovou výplňou z ocele B500 (10505)</t>
  </si>
  <si>
    <t>-906571821</t>
  </si>
  <si>
    <t>dt15*0,1</t>
  </si>
  <si>
    <t>dt20*0,09</t>
  </si>
  <si>
    <t>dt40*0,085</t>
  </si>
  <si>
    <t>19</t>
  </si>
  <si>
    <t>274362021.S</t>
  </si>
  <si>
    <t>Výstuž základových pásov zo zvár. sietí KARI</t>
  </si>
  <si>
    <t>1035989710</t>
  </si>
  <si>
    <t>"obvodový pás"</t>
  </si>
  <si>
    <t>2*(0,7+0,5)*(3,0+1,33+1,5)*3,014*1,15*0,001</t>
  </si>
  <si>
    <t>2*(0,5+0,5)*(1,8+1,1+1,5+7,23)*3,014*1,15*0,001</t>
  </si>
  <si>
    <t>2*(0,9+0,5)*(1,57+4,385)*3,014*1,15*0,001</t>
  </si>
  <si>
    <t>275321312.S</t>
  </si>
  <si>
    <t>Betón základových pätiek, železový (bez výstuže), tr. C 20/25, XC1 (SK)-Cl0,4-Dmax16-S1</t>
  </si>
  <si>
    <t>1230965938</t>
  </si>
  <si>
    <t>"základy pod stroje"</t>
  </si>
  <si>
    <t>0,25*(2,3*3,2*2+2,4*4,3+2,5*4,9)</t>
  </si>
  <si>
    <t>21</t>
  </si>
  <si>
    <t>275351217.S</t>
  </si>
  <si>
    <t>Debnenie stien základových pätiek, zhotovenie-tradičné</t>
  </si>
  <si>
    <t>-1087070542</t>
  </si>
  <si>
    <t>2*0,25*(2,3*2+3,2*2+2,4+4,3+2,5+4,9)</t>
  </si>
  <si>
    <t>22</t>
  </si>
  <si>
    <t>275351218.S</t>
  </si>
  <si>
    <t>Debnenie stien základových pätiek, odstránenie-tradičné</t>
  </si>
  <si>
    <t>-1754633021</t>
  </si>
  <si>
    <t>23</t>
  </si>
  <si>
    <t>275361821.S</t>
  </si>
  <si>
    <t>Výstuž základových pätiek z ocele B500 (10505)</t>
  </si>
  <si>
    <t>-735160129</t>
  </si>
  <si>
    <t>33,66*1,578*0,001*1,1</t>
  </si>
  <si>
    <t>24</t>
  </si>
  <si>
    <t>275362442.S</t>
  </si>
  <si>
    <t>Výstuž základových pätiek zo zvár. sietí KARI, priemer drôtu 8/8 mm, veľkosť oka 150x150 mm</t>
  </si>
  <si>
    <t>-666831198</t>
  </si>
  <si>
    <t>"zakladové pätky pod stroje"</t>
  </si>
  <si>
    <t>17,0*2</t>
  </si>
  <si>
    <t>24,0</t>
  </si>
  <si>
    <t>28,6</t>
  </si>
  <si>
    <t>Zvislé a kompletné konštrukcie</t>
  </si>
  <si>
    <t>25</t>
  </si>
  <si>
    <t>310239211.S</t>
  </si>
  <si>
    <t>Zamurovanie otvoru s plochou nad 1 do 4 m2 v murive nadzákladného tehlami na maltu vápennocementovú</t>
  </si>
  <si>
    <t>296010356</t>
  </si>
  <si>
    <t>"zamurovanie dveri"</t>
  </si>
  <si>
    <t>0,25*2,0*2,4</t>
  </si>
  <si>
    <t>26</t>
  </si>
  <si>
    <t>311234562</t>
  </si>
  <si>
    <t>Murivo nosné (m3) z tehál pálených POROTHERM 30 Profi P 15 brúsených na pero a drážku, na maltu POROTHERM Profi (300x250x249)</t>
  </si>
  <si>
    <t>-591513617</t>
  </si>
  <si>
    <t>0,3*3,0*2,72</t>
  </si>
  <si>
    <t>0,3*2,52*(6,22+2,13+4,4+7,33+7,33)</t>
  </si>
  <si>
    <t>-0,3*0,23*8,876</t>
  </si>
  <si>
    <t>-0,3*(1,4*2,0*2)</t>
  </si>
  <si>
    <t>27</t>
  </si>
  <si>
    <t>311234564</t>
  </si>
  <si>
    <t xml:space="preserve">Murivo nosné (m3) z tehál pálených POROTHERM 20 Profi P 12 brúsených na pero a drážku, na maltu POROTHERM Profi </t>
  </si>
  <si>
    <t>599357882</t>
  </si>
  <si>
    <t>0,2*3,0*4,37</t>
  </si>
  <si>
    <t>28</t>
  </si>
  <si>
    <t>311234581</t>
  </si>
  <si>
    <t>Murivo nosné (m3) z tehál pálených POROTHERM 38 Profi P 10 brúsených na pero a drážku, na maltu POROTHERM Profi (380x250x249)</t>
  </si>
  <si>
    <t>-830529794</t>
  </si>
  <si>
    <t>"po copilite"</t>
  </si>
  <si>
    <t>0,38*(4,35*3,7+6,6*3,7+3,65*0,65-0,9*2,0-1,6*2,4)</t>
  </si>
  <si>
    <t>"otvory"</t>
  </si>
  <si>
    <t>0,38*(1,1*0,73+0,65*0,73)</t>
  </si>
  <si>
    <t>0,38*0,4*0,85</t>
  </si>
  <si>
    <t>29</t>
  </si>
  <si>
    <t>317162102</t>
  </si>
  <si>
    <t>Keramický predpätý preklad POROTHERM KPP 12, šírky 120 mm, výšky 65 mm, dĺžky 1250 mm</t>
  </si>
  <si>
    <t>ks</t>
  </si>
  <si>
    <t>-892862515</t>
  </si>
  <si>
    <t>30</t>
  </si>
  <si>
    <t>317162105</t>
  </si>
  <si>
    <t>Keramický predpätý preklad POROTHERM KPP 12, šírky 120 mm, výšky 65 mm, dĺžky 2000 mm</t>
  </si>
  <si>
    <t>832074721</t>
  </si>
  <si>
    <t>31</t>
  </si>
  <si>
    <t>317162131</t>
  </si>
  <si>
    <t>Keramický preklad POROTHERM KPP 7, šírky 70 mm, výšky 238 mm, dĺžky 1000 mm</t>
  </si>
  <si>
    <t>-1471901464</t>
  </si>
  <si>
    <t>"kablový kanal"</t>
  </si>
  <si>
    <t>32</t>
  </si>
  <si>
    <t>342242044</t>
  </si>
  <si>
    <t>Priečky z tehál pálených POROTHERM 10 Profi P 8 brúsených, na PUR penu DRYFIX extra (100x500x249)</t>
  </si>
  <si>
    <t>-984445961</t>
  </si>
  <si>
    <t>2,97*2,5</t>
  </si>
  <si>
    <t>33</t>
  </si>
  <si>
    <t>342275011.S</t>
  </si>
  <si>
    <t>Priečky z betónových murovacích tvárnic hrúbky 100 mm</t>
  </si>
  <si>
    <t>543823456</t>
  </si>
  <si>
    <t>"primurovka"</t>
  </si>
  <si>
    <t>0,495*(2,2)</t>
  </si>
  <si>
    <t>0,795*(0,6+4,5)</t>
  </si>
  <si>
    <t>pr10</t>
  </si>
  <si>
    <t>34</t>
  </si>
  <si>
    <t>342948111.S</t>
  </si>
  <si>
    <t>Ukotvenie priečok k murovaným konštrukciám priklincovaním spojky do ložnej škáry počas murovania</t>
  </si>
  <si>
    <t>m</t>
  </si>
  <si>
    <t>1663850471</t>
  </si>
  <si>
    <t>2,975*2</t>
  </si>
  <si>
    <t>35</t>
  </si>
  <si>
    <t>342948115.S</t>
  </si>
  <si>
    <t>Ukončenie priečok hr. do 100 mm ku konštrukciam polyuretánovou penou</t>
  </si>
  <si>
    <t>378785835</t>
  </si>
  <si>
    <t>Vodorovné konštrukcie</t>
  </si>
  <si>
    <t>36</t>
  </si>
  <si>
    <t>411321314.S</t>
  </si>
  <si>
    <t>Betón stropov doskových a trámových,  železový tr. C 20/25, XC1(SK)-Cl0,4-Dmax16-S1</t>
  </si>
  <si>
    <t>-1908215769</t>
  </si>
  <si>
    <t>"D1"</t>
  </si>
  <si>
    <t>0,18*7,63*8,92</t>
  </si>
  <si>
    <t>-0,18*pi/4*(0,6*0,6*8+0,5*0,5*2)</t>
  </si>
  <si>
    <t>"D2"</t>
  </si>
  <si>
    <t>0,15*4,37*3,1</t>
  </si>
  <si>
    <t>bstrop</t>
  </si>
  <si>
    <t>37</t>
  </si>
  <si>
    <t>411351101.S</t>
  </si>
  <si>
    <t>Debnenie stropov doskových zhotovenie-dielce</t>
  </si>
  <si>
    <t>1102141051</t>
  </si>
  <si>
    <t>7,33*8,22-0,3*7,33</t>
  </si>
  <si>
    <t>0,18*(6,22+7,33)</t>
  </si>
  <si>
    <t>0,18*pi*(0,6*8+0,5*2)</t>
  </si>
  <si>
    <t>4,37*2,5</t>
  </si>
  <si>
    <t>0,15*(4,37+2,7)</t>
  </si>
  <si>
    <t>38</t>
  </si>
  <si>
    <t>411351102.S</t>
  </si>
  <si>
    <t>Debnenie stropov doskových odstránenie-dielce</t>
  </si>
  <si>
    <t>2080806678</t>
  </si>
  <si>
    <t>39</t>
  </si>
  <si>
    <t>411354171.S</t>
  </si>
  <si>
    <t>Podporná konštrukcia stropov výšky do 4 m pre zaťaženie do 5 kPa zhotovenie</t>
  </si>
  <si>
    <t>-888548684</t>
  </si>
  <si>
    <t>40</t>
  </si>
  <si>
    <t>411354172.S</t>
  </si>
  <si>
    <t>Podporná konštrukcia stropov výšky do 4 m pre zaťaženie do 5 kPa odstránenie</t>
  </si>
  <si>
    <t>-130000599</t>
  </si>
  <si>
    <t>41</t>
  </si>
  <si>
    <t>411361821.S</t>
  </si>
  <si>
    <t>Výstuž stropov doskových, trámových, vložkových,konzolových alebo balkónových, B500 (10505)</t>
  </si>
  <si>
    <t>-1029528578</t>
  </si>
  <si>
    <t>"spodná"</t>
  </si>
  <si>
    <t>894*0,001</t>
  </si>
  <si>
    <t>"horna"</t>
  </si>
  <si>
    <t>1173*0,001</t>
  </si>
  <si>
    <t>42</t>
  </si>
  <si>
    <t>417321414.S</t>
  </si>
  <si>
    <t>Betón stužujúcich pásov a vencov železový tr. C 20/25,  XC1(SK)-Cl0,4-Dmax16-S1</t>
  </si>
  <si>
    <t>-87252370</t>
  </si>
  <si>
    <t>0,3*0,14*2,7</t>
  </si>
  <si>
    <t>0,2*0,12*4,375</t>
  </si>
  <si>
    <t>0,3*0,046*(8,92+2,13+4,4+7,33*2)</t>
  </si>
  <si>
    <t>bveniec</t>
  </si>
  <si>
    <t>43</t>
  </si>
  <si>
    <t>417351115.S</t>
  </si>
  <si>
    <t>Debnenie bočníc stužujúcich pásov a vencov vrátane vzpier zhotovenie</t>
  </si>
  <si>
    <t>1828588626</t>
  </si>
  <si>
    <t>2*0,14*2,7</t>
  </si>
  <si>
    <t>2*0,12*4,375</t>
  </si>
  <si>
    <t>2*0,046*(8,92+2,13+4,4+7,33*2)</t>
  </si>
  <si>
    <t>44</t>
  </si>
  <si>
    <t>417351116.S</t>
  </si>
  <si>
    <t>Debnenie bočníc stužujúcich pásov a vencov vrátane vzpier odstránenie</t>
  </si>
  <si>
    <t>862520775</t>
  </si>
  <si>
    <t>45</t>
  </si>
  <si>
    <t>417391151.S</t>
  </si>
  <si>
    <t>Montáž obkladu betónových konštrukcií vykonaný súčasne s betónovaním extrudovaným polystyrénom</t>
  </si>
  <si>
    <t>486631532</t>
  </si>
  <si>
    <t>"strop D2"</t>
  </si>
  <si>
    <t>0,15*4,37</t>
  </si>
  <si>
    <t>"medti preklady"</t>
  </si>
  <si>
    <t>0,065*1,25*2</t>
  </si>
  <si>
    <t>46</t>
  </si>
  <si>
    <t>M</t>
  </si>
  <si>
    <t>283750000700</t>
  </si>
  <si>
    <t>Doska XPS STYRODUR 2800 C hr. 50 mm, zateplenie soklov, suterénov, podláh, ISOVER</t>
  </si>
  <si>
    <t>361086514</t>
  </si>
  <si>
    <t>xps5*1,05</t>
  </si>
  <si>
    <t>Úpravy povrchov, podlahy, osadenie</t>
  </si>
  <si>
    <t>47</t>
  </si>
  <si>
    <t>612460111.S</t>
  </si>
  <si>
    <t>Príprava vnútorného podkladu stien na silno a nerovnomerne nasiakavé podklady regulátorom nasiakavosti</t>
  </si>
  <si>
    <t>655691531</t>
  </si>
  <si>
    <t>48</t>
  </si>
  <si>
    <t>612460151.S</t>
  </si>
  <si>
    <t>Príprava vnútorného podkladu stien cementovým prednástrekom, hr. 3 mm</t>
  </si>
  <si>
    <t>113399528</t>
  </si>
  <si>
    <t>49</t>
  </si>
  <si>
    <t>612460241.S</t>
  </si>
  <si>
    <t>Vnútorná omietka stien vápennocementová jadrová (hrubá), hr. 10 mm</t>
  </si>
  <si>
    <t>-174092117</t>
  </si>
  <si>
    <t>"omietka domurovaných stien"</t>
  </si>
  <si>
    <t>por10*2</t>
  </si>
  <si>
    <t>por20/0,2*2</t>
  </si>
  <si>
    <t>por30/0,3*2</t>
  </si>
  <si>
    <t>por38/0,38</t>
  </si>
  <si>
    <t>-2,4*7,23*2</t>
  </si>
  <si>
    <t>50</t>
  </si>
  <si>
    <t>612481011.S</t>
  </si>
  <si>
    <t>Priebežná omietková lišta (omietnik) z pozinkovaného plechu pre hrúbku omietky 6 mm</t>
  </si>
  <si>
    <t>-1541623247</t>
  </si>
  <si>
    <t>ostena*0,8</t>
  </si>
  <si>
    <t>51</t>
  </si>
  <si>
    <t>612481021.S</t>
  </si>
  <si>
    <t>Okenný a dverový plastový dilatačný profil pre hrúbku omietky 6 mm</t>
  </si>
  <si>
    <t>443661635</t>
  </si>
  <si>
    <t>2*(1,6+2,4+0,9+2,0+2,0*2+1,8*2+1,55*2+0,46*2+1,4*2+2,0*2)</t>
  </si>
  <si>
    <t>52</t>
  </si>
  <si>
    <t>612481031.S</t>
  </si>
  <si>
    <t>Rohový profil z pozinkovaného plechu pre hrúbku omietky 8 až 12 mm</t>
  </si>
  <si>
    <t>-1976235901</t>
  </si>
  <si>
    <t>2,54*1</t>
  </si>
  <si>
    <t>53</t>
  </si>
  <si>
    <t>612481119.S</t>
  </si>
  <si>
    <t>Potiahnutie vnútorných stien sklotextílnou mriežkou s celoplošným prilepením</t>
  </si>
  <si>
    <t>-1931197468</t>
  </si>
  <si>
    <t>ostena*0,2</t>
  </si>
  <si>
    <t>54</t>
  </si>
  <si>
    <t>622460111.S</t>
  </si>
  <si>
    <t>Príprava vonkajšieho podkladu stien na silno a nerovnomerne nasiakavé podklady regulátorom nasiakavosti</t>
  </si>
  <si>
    <t>1776348596</t>
  </si>
  <si>
    <t>55</t>
  </si>
  <si>
    <t>622460121.S</t>
  </si>
  <si>
    <t>Príprava vonkajšieho podkladu stien penetráciou základnou</t>
  </si>
  <si>
    <t>-211448064</t>
  </si>
  <si>
    <t>56</t>
  </si>
  <si>
    <t>622460124.S</t>
  </si>
  <si>
    <t>Príprava vonkajšieho podkladu stien penetráciou pod omietky a nátery</t>
  </si>
  <si>
    <t>-1850610808</t>
  </si>
  <si>
    <t>57</t>
  </si>
  <si>
    <t>622460243.S</t>
  </si>
  <si>
    <t>Vonkajšia omietka stien vápennocementová jadrová (hrubá), hr. 20 mm</t>
  </si>
  <si>
    <t>1156250535</t>
  </si>
  <si>
    <t>58</t>
  </si>
  <si>
    <t>622464231</t>
  </si>
  <si>
    <t>Vonkajšia omietka stien tenkovrstvová , silikónová, , škrabaná, hr. 1,5 mm, farbená v hmote, vrátane všetkých systémových prvkov a súčastí</t>
  </si>
  <si>
    <t>-1370473738</t>
  </si>
  <si>
    <t>59</t>
  </si>
  <si>
    <t>622481119.S</t>
  </si>
  <si>
    <t>Potiahnutie vonkajších stien sklotextílnou mriežkou s celoplošným prilepením</t>
  </si>
  <si>
    <t>-1139306728</t>
  </si>
  <si>
    <t>60</t>
  </si>
  <si>
    <t>631312661.S</t>
  </si>
  <si>
    <t>Mazanina z betónu prostého (m3) tr. C 20/25 hr.nad 50 do 80 mm</t>
  </si>
  <si>
    <t>1095655862</t>
  </si>
  <si>
    <t>"podlaha v kanaly"</t>
  </si>
  <si>
    <t>0,05*8,09</t>
  </si>
  <si>
    <t>61</t>
  </si>
  <si>
    <t>631313661.S</t>
  </si>
  <si>
    <t>Mazanina z betónu prostého (m3) tr. C 20/25 hr.nad 80 do 120 mm</t>
  </si>
  <si>
    <t>-1153510344</t>
  </si>
  <si>
    <t>"doplnenie mazaniny po vyburaní"</t>
  </si>
  <si>
    <t>0,1*(0,39*2,3*2+0,71*2,3*2+0,25*2,3)</t>
  </si>
  <si>
    <t>"výmena mazaniny P2"</t>
  </si>
  <si>
    <t>0,1*p2</t>
  </si>
  <si>
    <t>1,85*4,0*2</t>
  </si>
  <si>
    <t>-p2</t>
  </si>
  <si>
    <t>62</t>
  </si>
  <si>
    <t>631315661.S</t>
  </si>
  <si>
    <t>Mazanina z betónu prostého (m3) tr. C 20/25 hr.nad 120 do 240 mm</t>
  </si>
  <si>
    <t>830153875</t>
  </si>
  <si>
    <t>"P1"</t>
  </si>
  <si>
    <t>6,92+0,1*4,66+0,1*2,8+0,1*4,3*2+5,61+0,455*2,4</t>
  </si>
  <si>
    <t>28,2-0,3*(4,4+2,13+8,92+7,33+7,35)</t>
  </si>
  <si>
    <t>-p1</t>
  </si>
  <si>
    <t>0,15*p1</t>
  </si>
  <si>
    <t>63</t>
  </si>
  <si>
    <t>631319161.S</t>
  </si>
  <si>
    <t>Príplatok za prehlad. betónovej mazaniny min. tr.C 8/10 oceľ. hlad. hr. 50-80 mm (40kg/m3)</t>
  </si>
  <si>
    <t>-1101065682</t>
  </si>
  <si>
    <t>64</t>
  </si>
  <si>
    <t>631319163.S</t>
  </si>
  <si>
    <t>Príplatok za prehlad. betónovej mazaniny min. tr.C 8/10 oceľ. hlad. hr. 80-120 mm (20kg/m3)</t>
  </si>
  <si>
    <t>-944147178</t>
  </si>
  <si>
    <t>65</t>
  </si>
  <si>
    <t>631319165.S</t>
  </si>
  <si>
    <t>Príplatok za prehlad. betónovej mazaniny min. tr.C 8/10 oceľ. hlad. hr. 120-240 mm (10kg/m3)</t>
  </si>
  <si>
    <t>-2094288503</t>
  </si>
  <si>
    <t>66</t>
  </si>
  <si>
    <t>631319171.S</t>
  </si>
  <si>
    <t>Príplatok za strhnutie povrchu mazaniny latou pre hr. obidvoch vrstiev mazaniny nad 50 do 80 mm</t>
  </si>
  <si>
    <t>-1790000417</t>
  </si>
  <si>
    <t>67</t>
  </si>
  <si>
    <t>631319173.S</t>
  </si>
  <si>
    <t>Príplatok za strhnutie povrchu mazaniny latou pre hr. obidvoch vrstiev mazaniny nad 80 do 120 mm</t>
  </si>
  <si>
    <t>-1239797766</t>
  </si>
  <si>
    <t>68</t>
  </si>
  <si>
    <t>631319175.S</t>
  </si>
  <si>
    <t>Príplatok za strhnutie povrchu mazaniny latou pre hr. obidvoch vrstiev mazaniny nad 120 do 240 mm</t>
  </si>
  <si>
    <t>-1468080321</t>
  </si>
  <si>
    <t>69</t>
  </si>
  <si>
    <t>631362412.S</t>
  </si>
  <si>
    <t>Výstuž mazanín z betónov (z kameniva) a z ľahkých betónov zo sietí KARI, priemer drôtu 5/5 mm, veľkosť oka 150x150 mm</t>
  </si>
  <si>
    <t>-1226980210</t>
  </si>
  <si>
    <t>"poter v kanali"</t>
  </si>
  <si>
    <t>8,09*1,15</t>
  </si>
  <si>
    <t>70</t>
  </si>
  <si>
    <t>631362422.S</t>
  </si>
  <si>
    <t>Výstuž mazanín z betónov (z kameniva) a z ľahkých betónov zo sietí KARI, priemer drôtu 6/6 mm, veľkosť oka 150x150 mm</t>
  </si>
  <si>
    <t>-2038947318</t>
  </si>
  <si>
    <t>1,1*(0,71*2,3*2+0,59*2,3*2+0,3*2,1)</t>
  </si>
  <si>
    <t>"okolo kanalov"</t>
  </si>
  <si>
    <t>p1*1,15</t>
  </si>
  <si>
    <t>71</t>
  </si>
  <si>
    <t>631362442.S</t>
  </si>
  <si>
    <t>Výstuž mazanín z betónov (z kameniva) a z ľahkých betónov zo sietí KARI, priemer drôtu 8/8 mm, veľkosť oka 150x150 mm</t>
  </si>
  <si>
    <t>1552286435</t>
  </si>
  <si>
    <t>p2*1,15</t>
  </si>
  <si>
    <t>Ostatné konštrukcie a práce-búranie</t>
  </si>
  <si>
    <t>72</t>
  </si>
  <si>
    <t>941941041.S</t>
  </si>
  <si>
    <t>Montáž lešenia ľahkého pracovného radového s podlahami šírky nad 1,00 do 1,20 m, výšky do 10 m</t>
  </si>
  <si>
    <t>146688637</t>
  </si>
  <si>
    <t>4,3*13</t>
  </si>
  <si>
    <t>2,0*12</t>
  </si>
  <si>
    <t>4,3*3,0</t>
  </si>
  <si>
    <t>4,3*7,0</t>
  </si>
  <si>
    <t>73</t>
  </si>
  <si>
    <t>941941291.S</t>
  </si>
  <si>
    <t>Príplatok za prvý a každý ďalší i začatý mesiac použitia lešenia ľahkého pracovného radového s podlahami šírky nad 1,00 do 1,20 m, výšky do 10 m</t>
  </si>
  <si>
    <t>-96586752</t>
  </si>
  <si>
    <t>leš*3</t>
  </si>
  <si>
    <t>74</t>
  </si>
  <si>
    <t>941941841.S</t>
  </si>
  <si>
    <t>Demontáž lešenia ľahkého pracovného radového s podlahami šírky nad 1,00 do 1,20 m, výšky do 10 m</t>
  </si>
  <si>
    <t>-1469479816</t>
  </si>
  <si>
    <t>75</t>
  </si>
  <si>
    <t>941955002.S</t>
  </si>
  <si>
    <t>Lešenie ľahké pracovné pomocné s výškou lešeňovej podlahy nad 1,20 do 1,90 m</t>
  </si>
  <si>
    <t>1850941303</t>
  </si>
  <si>
    <t>1,2*(4,4*2+2,5*3+7,7*3+8,22)</t>
  </si>
  <si>
    <t>76</t>
  </si>
  <si>
    <t>941955004.S</t>
  </si>
  <si>
    <t>Lešenie ľahké pracovné pomocné s výškou lešeňovej podlahy nad 2,50 do 3,5 m</t>
  </si>
  <si>
    <t>1791508838</t>
  </si>
  <si>
    <t>1,5*13</t>
  </si>
  <si>
    <t>77</t>
  </si>
  <si>
    <t>944944103.S</t>
  </si>
  <si>
    <t>Ochranná sieť na boku lešenia</t>
  </si>
  <si>
    <t>376145040</t>
  </si>
  <si>
    <t>78</t>
  </si>
  <si>
    <t>944944803.S</t>
  </si>
  <si>
    <t>Demontáž ochrannej siete na boku lešenia</t>
  </si>
  <si>
    <t>2063577611</t>
  </si>
  <si>
    <t>79</t>
  </si>
  <si>
    <t>952901111.S</t>
  </si>
  <si>
    <t>Vyčistenie budov pri výške podlaží do 4 m</t>
  </si>
  <si>
    <t>-1557520017</t>
  </si>
  <si>
    <t>10,8+144,28+10,71+9,17+1,07+2,04+8,22+27,82+30,77+5,89+4,8</t>
  </si>
  <si>
    <t>10,8</t>
  </si>
  <si>
    <t>80</t>
  </si>
  <si>
    <t>952902110.S</t>
  </si>
  <si>
    <t>Čistenie budov zametaním v miestnostiach, chodbách, na schodišti a na povalách</t>
  </si>
  <si>
    <t>-1643156300</t>
  </si>
  <si>
    <t>"počas rekonštrukcie"</t>
  </si>
  <si>
    <t>č*30</t>
  </si>
  <si>
    <t>81</t>
  </si>
  <si>
    <t>959941121.S</t>
  </si>
  <si>
    <t>Chemická kotva s kotevným svorníkom tesnená chemickou ampulkou do betónu, ŽB, kameňa, s vyvŕtaním otvoru M12/10/135 mm</t>
  </si>
  <si>
    <t>-1233161302</t>
  </si>
  <si>
    <t>"kotvenie zábradlia"</t>
  </si>
  <si>
    <t>4*13</t>
  </si>
  <si>
    <t>82</t>
  </si>
  <si>
    <t>959941123.S</t>
  </si>
  <si>
    <t>Chemická kotva s kotevným svorníkom tesnená chemickou ampulkou do betónu, ŽB, kameňa, s vyvŕtaním otvoru M12/95/220 mm</t>
  </si>
  <si>
    <t>-989223177</t>
  </si>
  <si>
    <t>"kotvenie schodiska"</t>
  </si>
  <si>
    <t>6*3</t>
  </si>
  <si>
    <t>83</t>
  </si>
  <si>
    <t>961055111.S</t>
  </si>
  <si>
    <t>Búranie základov alebo vybúranie otvorov plochy nad 4 m2 v základoch železobetónových,  -2,40000t</t>
  </si>
  <si>
    <t>-18671309</t>
  </si>
  <si>
    <t>"vyburanie pätiek"</t>
  </si>
  <si>
    <t>0,2*2,3*3,4*2</t>
  </si>
  <si>
    <t>84</t>
  </si>
  <si>
    <t>962032231.S</t>
  </si>
  <si>
    <t>Búranie muriva alebo vybúranie otvorov plochy nad 4 m2 nadzákladového z tehál pálených, vápenopieskových, cementových na maltu,  -1,90500t</t>
  </si>
  <si>
    <t>995863742</t>
  </si>
  <si>
    <t>"otvor pre dvere"</t>
  </si>
  <si>
    <t>"montážny otvor"</t>
  </si>
  <si>
    <t>0,4*1,8*2,0*2</t>
  </si>
  <si>
    <t>-0,4*1,55*0,73</t>
  </si>
  <si>
    <t>"otvor pre VZT"</t>
  </si>
  <si>
    <t>0,4*1,55*0,45*2</t>
  </si>
  <si>
    <t>"pre VZT"</t>
  </si>
  <si>
    <t>0,4*1,5*2,5</t>
  </si>
  <si>
    <t>"parapet"</t>
  </si>
  <si>
    <t>0,4*3,65*0,65</t>
  </si>
  <si>
    <t>0,4*2,6*2,3+0,4*0,1*3,2</t>
  </si>
  <si>
    <t>85</t>
  </si>
  <si>
    <t>962081141.S</t>
  </si>
  <si>
    <t>Búranie muriva priečok zo sklenených tvárnic, hr. do 150 mm,  -0,08200t</t>
  </si>
  <si>
    <t>-738187394</t>
  </si>
  <si>
    <t>"copilit"</t>
  </si>
  <si>
    <t>4,35*3,7</t>
  </si>
  <si>
    <t>6,6*3,7</t>
  </si>
  <si>
    <t>86</t>
  </si>
  <si>
    <t>963051110.S</t>
  </si>
  <si>
    <t>Búranie železobetónových stropov doskových hr.do 80 mm,  -2,40000t</t>
  </si>
  <si>
    <t>-1452567903</t>
  </si>
  <si>
    <t>"otvor300x300"</t>
  </si>
  <si>
    <t>0,2*0,3*0,3*4</t>
  </si>
  <si>
    <t>87</t>
  </si>
  <si>
    <t>965043331.S</t>
  </si>
  <si>
    <t>Búranie podkladov pod dlažby, liatych dlažieb a mazanín,betón s poterom,teracom hr.do 100 mm, plochy do 4 m2 -2,20000t</t>
  </si>
  <si>
    <t>13879252</t>
  </si>
  <si>
    <t>"okolo základov"</t>
  </si>
  <si>
    <t>0,1*(1,15*2,3+0,36*2,3+0,54*2,3+2,4*4,3+2,5*4,9)</t>
  </si>
  <si>
    <t>"mazanina 1NP"</t>
  </si>
  <si>
    <t>0,1*52,56</t>
  </si>
  <si>
    <t>"pod KGJ"</t>
  </si>
  <si>
    <t>0,1*1,85*4,0*2</t>
  </si>
  <si>
    <t>88</t>
  </si>
  <si>
    <t>965043441.S</t>
  </si>
  <si>
    <t>Búranie podkladov pod dlažby, liatych dlažieb a mazanín,betón s poterom,teracom hr.do 150 mm,  plochy nad 4 m2 -2,20000t</t>
  </si>
  <si>
    <t>192456268</t>
  </si>
  <si>
    <t>"podkladný baton"</t>
  </si>
  <si>
    <t>0,15*52,654</t>
  </si>
  <si>
    <t>89</t>
  </si>
  <si>
    <t>965044201.S</t>
  </si>
  <si>
    <t>Brúsenie existujúcich betónových podláh, zbrúsenie hrúbky do 3 mm -0,00600t</t>
  </si>
  <si>
    <t>39086882</t>
  </si>
  <si>
    <t>p2*2</t>
  </si>
  <si>
    <t>90</t>
  </si>
  <si>
    <t>965049110.S</t>
  </si>
  <si>
    <t>Príplatok za búranie betónovej mazaniny so zváranou sieťou alebo rabicovým pletivom hr. do 100 mm</t>
  </si>
  <si>
    <t>-1397370623</t>
  </si>
  <si>
    <t>91</t>
  </si>
  <si>
    <t>965049120.S</t>
  </si>
  <si>
    <t>Príplatok za búranie betónovej mazaniny so zváranou sieťou alebo rabicovým pletivom hr. nad 100 mm</t>
  </si>
  <si>
    <t>944474062</t>
  </si>
  <si>
    <t>92</t>
  </si>
  <si>
    <t>965082930.S</t>
  </si>
  <si>
    <t>Odstránenie násypu pod podlahami alebo na strechách, hr.do 200 mm,  -1,40000t</t>
  </si>
  <si>
    <t>1108095590</t>
  </si>
  <si>
    <t>"štrkopiesok pod podkladným betonom"</t>
  </si>
  <si>
    <t>0,15*52,65</t>
  </si>
  <si>
    <t>93</t>
  </si>
  <si>
    <t>968071116.S</t>
  </si>
  <si>
    <t>Demontáž dverí kovových vchodových, 1 bm obvodu - 0,005t</t>
  </si>
  <si>
    <t>-1144059913</t>
  </si>
  <si>
    <t>2*(2,4+2,0)</t>
  </si>
  <si>
    <t>94</t>
  </si>
  <si>
    <t>968071126.S</t>
  </si>
  <si>
    <t>Vyvesenie kovového dverného krídla do suti plochy nad 2 m2</t>
  </si>
  <si>
    <t>2049579629</t>
  </si>
  <si>
    <t>"dvojkrídlové"</t>
  </si>
  <si>
    <t>95</t>
  </si>
  <si>
    <t>968072456.S</t>
  </si>
  <si>
    <t>Vybúranie kovových dverových zárubní plochy nad 2 m2,  -0,06300t</t>
  </si>
  <si>
    <t>208071326</t>
  </si>
  <si>
    <t>2,4*2,0</t>
  </si>
  <si>
    <t>96</t>
  </si>
  <si>
    <t>971033651.S</t>
  </si>
  <si>
    <t>Vybúranie otvorov v murive tehl. plochy do 4 m2 hr. do 600 mm,  -1,87500t</t>
  </si>
  <si>
    <t>-661439230</t>
  </si>
  <si>
    <t>0,375*0,8*1,6</t>
  </si>
  <si>
    <t>97</t>
  </si>
  <si>
    <t>971052451.S</t>
  </si>
  <si>
    <t>Vybúranie otvoru v želzobet. priečkach a stenách plochy do 0,25 m2, do 450 mm,  -0,28000t</t>
  </si>
  <si>
    <t>193945419</t>
  </si>
  <si>
    <t>"do základov 600x250mm"</t>
  </si>
  <si>
    <t>98</t>
  </si>
  <si>
    <t>974031164.S</t>
  </si>
  <si>
    <t>Vysekávanie rýh v akomkoľvek murive tehlovom na akúkoľvek maltu do hĺbky 150 mm a š. do 150 mm,  -0,04000t</t>
  </si>
  <si>
    <t>-1981650096</t>
  </si>
  <si>
    <t>"dodatočné osadenie naddverného prekladu,, buranie z dvoch stran"</t>
  </si>
  <si>
    <t>2,7*2</t>
  </si>
  <si>
    <t>3,2*2</t>
  </si>
  <si>
    <t>1,2*2</t>
  </si>
  <si>
    <t>99</t>
  </si>
  <si>
    <t>974083112.S</t>
  </si>
  <si>
    <t>Rezanie betónových mazanín existujúcich vystužených hĺbky nad 50 do 100 mm</t>
  </si>
  <si>
    <t>70770419</t>
  </si>
  <si>
    <t>1,15*2+2,3*3+0,36*2+0,54*2</t>
  </si>
  <si>
    <t>2*(2,4+4,3)</t>
  </si>
  <si>
    <t>2*(2,5+4,9)</t>
  </si>
  <si>
    <t>"podlaha"</t>
  </si>
  <si>
    <t>75,45</t>
  </si>
  <si>
    <t>"1.08 a 1.09"</t>
  </si>
  <si>
    <t>2*(1,85+4,0)*2</t>
  </si>
  <si>
    <t>100</t>
  </si>
  <si>
    <t>974083114.S</t>
  </si>
  <si>
    <t>Rezanie betónových mazanín existujúcich vystužených hĺbky nad 150 do 200 mm</t>
  </si>
  <si>
    <t>-902788706</t>
  </si>
  <si>
    <t>"otvory v podlahe"</t>
  </si>
  <si>
    <t>4*0,3*4</t>
  </si>
  <si>
    <t>"pre nové základy 1NP"</t>
  </si>
  <si>
    <t>101</t>
  </si>
  <si>
    <t>979081111.S</t>
  </si>
  <si>
    <t>Odvoz sutiny a vybúraných hmôt na skládku do 1 km</t>
  </si>
  <si>
    <t>-2114031754</t>
  </si>
  <si>
    <t>102</t>
  </si>
  <si>
    <t>979081121.S</t>
  </si>
  <si>
    <t>Odvoz sutiny a vybúraných hmôt na skládku za každý ďalší 1 km</t>
  </si>
  <si>
    <t>-97441454</t>
  </si>
  <si>
    <t>80,344*24 'Prepočítané koeficientom množstva</t>
  </si>
  <si>
    <t>103</t>
  </si>
  <si>
    <t>979082111.S</t>
  </si>
  <si>
    <t>Vnútrostavenisková doprava sutiny a vybúraných hmôt do 10 m</t>
  </si>
  <si>
    <t>-471633071</t>
  </si>
  <si>
    <t>104</t>
  </si>
  <si>
    <t>979082121.S</t>
  </si>
  <si>
    <t>Vnútrostavenisková doprava sutiny a vybúraných hmôt za každých ďalších 5 m</t>
  </si>
  <si>
    <t>-1245807970</t>
  </si>
  <si>
    <t>80,344*2 'Prepočítané koeficientom množstva</t>
  </si>
  <si>
    <t>105</t>
  </si>
  <si>
    <t>979089012.S</t>
  </si>
  <si>
    <t>Poplatok za skladovanie - betón, tehly, dlaždice (17 01) ostatné</t>
  </si>
  <si>
    <t>-519345945</t>
  </si>
  <si>
    <t>Presun hmôt HSV</t>
  </si>
  <si>
    <t>106</t>
  </si>
  <si>
    <t>999281111.S</t>
  </si>
  <si>
    <t>Presun hmôt pre opravy a údržbu objektov vrátane vonkajších plášťov výšky do 25 m</t>
  </si>
  <si>
    <t>-643975248</t>
  </si>
  <si>
    <t>PSV</t>
  </si>
  <si>
    <t>Práce a dodávky PSV</t>
  </si>
  <si>
    <t>711</t>
  </si>
  <si>
    <t>Izolácie proti vode a vlhkosti</t>
  </si>
  <si>
    <t>107</t>
  </si>
  <si>
    <t>711111001.S</t>
  </si>
  <si>
    <t>Zhotovenie izolácie proti zemnej vlhkosti vodorovná náterom penetračným za studena</t>
  </si>
  <si>
    <t>-590066814</t>
  </si>
  <si>
    <t>"pod základy na podkladný"</t>
  </si>
  <si>
    <t>23,87</t>
  </si>
  <si>
    <t>108</t>
  </si>
  <si>
    <t>711112001.S</t>
  </si>
  <si>
    <t>Zhotovenie  izolácie proti zemnej vlhkosti zvislá penetračným náterom za studena</t>
  </si>
  <si>
    <t>1910888331</t>
  </si>
  <si>
    <t>"kanal"</t>
  </si>
  <si>
    <t>0,1*(4,11+4,25+4,3+3,9)</t>
  </si>
  <si>
    <t>0,51*(2,1+1,3*3+2,26)</t>
  </si>
  <si>
    <t>0,81*(1,97+1,85+2,4+4,3+5,06*2)</t>
  </si>
  <si>
    <t>0,3*(2,0+0,4)</t>
  </si>
  <si>
    <t>109</t>
  </si>
  <si>
    <t>246170000900.S</t>
  </si>
  <si>
    <t>Lak asfaltový penetračný</t>
  </si>
  <si>
    <t>2058681706</t>
  </si>
  <si>
    <t>(vi+zi)*0,00035</t>
  </si>
  <si>
    <t>110</t>
  </si>
  <si>
    <t>711141559.S</t>
  </si>
  <si>
    <t>Zhotovenie  izolácie proti zemnej vlhkosti a tlakovej vode vodorovná NAIP pritavením</t>
  </si>
  <si>
    <t>-2020387865</t>
  </si>
  <si>
    <t>vi*2</t>
  </si>
  <si>
    <t>111</t>
  </si>
  <si>
    <t>711142559.S</t>
  </si>
  <si>
    <t>Zhotovenie  izolácie proti zemnej vlhkosti a tlakovej vode zvislá NAIP pritavením</t>
  </si>
  <si>
    <t>2095763825</t>
  </si>
  <si>
    <t>zi*2</t>
  </si>
  <si>
    <t>112</t>
  </si>
  <si>
    <t>628310001000</t>
  </si>
  <si>
    <t>Pás asfaltový HYDROBIT V 60 S 35 pre spodné vrstvy hydroizolačných systémov, ICOPAL</t>
  </si>
  <si>
    <t>1213077455</t>
  </si>
  <si>
    <t>(vi+zi)*2*1,2</t>
  </si>
  <si>
    <t>113</t>
  </si>
  <si>
    <t>998711201.S</t>
  </si>
  <si>
    <t>Presun hmôt pre izoláciu proti vode v objektoch výšky do 6 m</t>
  </si>
  <si>
    <t>%</t>
  </si>
  <si>
    <t>19421231</t>
  </si>
  <si>
    <t>713</t>
  </si>
  <si>
    <t>Izolácie tepelné</t>
  </si>
  <si>
    <t>114</t>
  </si>
  <si>
    <t>713132211.S</t>
  </si>
  <si>
    <t>Montáž tepelnej izolácie podzemných stien a základov xps celoplošným prilepením</t>
  </si>
  <si>
    <t>-1216193134</t>
  </si>
  <si>
    <t>0,4*(1,39)</t>
  </si>
  <si>
    <t>0,7*(1,85+0,81+4,32+3,9)</t>
  </si>
  <si>
    <t>115</t>
  </si>
  <si>
    <t>283750002100</t>
  </si>
  <si>
    <t>Doska XPS STYRODUR 3000 CS hr. 100 mm, zakladanie stavieb, podlahy, obrátené ploché strechy, ISOVER</t>
  </si>
  <si>
    <t>1767425959</t>
  </si>
  <si>
    <t>xps10*1,02</t>
  </si>
  <si>
    <t>116</t>
  </si>
  <si>
    <t>998713201.S</t>
  </si>
  <si>
    <t>Presun hmôt pre izolácie tepelné v objektoch výšky do 6 m</t>
  </si>
  <si>
    <t>1515564268</t>
  </si>
  <si>
    <t>767</t>
  </si>
  <si>
    <t>Konštrukcie doplnkové kovové</t>
  </si>
  <si>
    <t>117</t>
  </si>
  <si>
    <t>767161110.S</t>
  </si>
  <si>
    <t>Montáž zábradlia rovného z rúrok do muriva, s hmotnosťou 1 metra zábradlia do 20 kg</t>
  </si>
  <si>
    <t>1037709194</t>
  </si>
  <si>
    <t>4,85+8,85</t>
  </si>
  <si>
    <t>118</t>
  </si>
  <si>
    <t>767161210.S</t>
  </si>
  <si>
    <t>Montáž zábradlia rovného z rúrok na oceľovú konštrukciu, s hmotnosťou 1 m zábradlia do 20 kg</t>
  </si>
  <si>
    <t>728540024</t>
  </si>
  <si>
    <t>"schodisko"</t>
  </si>
  <si>
    <t>3,652+1,0+1,1</t>
  </si>
  <si>
    <t>119</t>
  </si>
  <si>
    <t>767510111.S</t>
  </si>
  <si>
    <t>Montáž kanálových krytov osadenie krytov</t>
  </si>
  <si>
    <t>kg</t>
  </si>
  <si>
    <t>-1575134006</t>
  </si>
  <si>
    <t>444,95</t>
  </si>
  <si>
    <t>120</t>
  </si>
  <si>
    <t>76764112S1</t>
  </si>
  <si>
    <t>D1 D+M Exterierové dvere so zabudovanými mriežkami dvojkrídlové, otvárave, 1600x2400mm, zárubeň ocelová, zámok pre trafo, žiarový pozink, RAL 9006</t>
  </si>
  <si>
    <t>415596687</t>
  </si>
  <si>
    <t>121</t>
  </si>
  <si>
    <t>76764112S2</t>
  </si>
  <si>
    <t>D2 D+M Exterierové dvere jednokrídlové plné, otvárave, 800x2000mm, zárubeň ocelová, zámok pre trafo, žiarový pozink, RAL 9006</t>
  </si>
  <si>
    <t>-1781768487</t>
  </si>
  <si>
    <t>122</t>
  </si>
  <si>
    <t>76764112S3</t>
  </si>
  <si>
    <t>D3 D+M Interierové dvere hladké dvojkrídlové, otvárave, 1400x2000mm, zárubeň ocelová, zámok pre trafo, žiarový pozink, RAL 9006</t>
  </si>
  <si>
    <t>-1154538135</t>
  </si>
  <si>
    <t>123</t>
  </si>
  <si>
    <t>767995102.S</t>
  </si>
  <si>
    <t>Montáž ostatných atypických kovových stavebných doplnkových konštrukcií nad 5 do 10 kg, schodisko so zábradlím</t>
  </si>
  <si>
    <t>-1540123878</t>
  </si>
  <si>
    <t>618</t>
  </si>
  <si>
    <t>124</t>
  </si>
  <si>
    <t>136110020000.S</t>
  </si>
  <si>
    <t>Plech oceľový hrubý 8x1000x2000 mm, ozn. 11 373.0, podľa EN S235JRG1</t>
  </si>
  <si>
    <t>1600932414</t>
  </si>
  <si>
    <t>(5,65+9,84)*0,001*1,1</t>
  </si>
  <si>
    <t>125</t>
  </si>
  <si>
    <t>136110020200.S</t>
  </si>
  <si>
    <t>Plech oceľový hrubý 10x1000x2000 mm, ozn. 11 373.0, podľa EN S235JRG1</t>
  </si>
  <si>
    <t>1508277764</t>
  </si>
  <si>
    <t>(166,61+19,47+20,66+21,98+13,96)*0,001*1,1</t>
  </si>
  <si>
    <t>126</t>
  </si>
  <si>
    <t>141110010400.S</t>
  </si>
  <si>
    <t>Rúra oceľová bezšvová hladká kruhová d 108 mm, hr. steny 5,0 mm, ozn. 11 353.0.</t>
  </si>
  <si>
    <t>-429565779</t>
  </si>
  <si>
    <t>5,04*1,1</t>
  </si>
  <si>
    <t>127</t>
  </si>
  <si>
    <t>145540000801.S</t>
  </si>
  <si>
    <t>Profil oceľový 80x5 mm zváraný tenkostenný uzavretý štvorcový</t>
  </si>
  <si>
    <t>-755271292</t>
  </si>
  <si>
    <t>(20,13+17,32)*0,001*1,1</t>
  </si>
  <si>
    <t>128</t>
  </si>
  <si>
    <t>145540000700.S</t>
  </si>
  <si>
    <t>Profil oceľový 50x3 mm zváraný tenkostenný uzavretý štvorcový</t>
  </si>
  <si>
    <t>-1309538387</t>
  </si>
  <si>
    <t>(33,81+25,25+7,25)*0,001*1,1</t>
  </si>
  <si>
    <t>129</t>
  </si>
  <si>
    <t>145540000403.S</t>
  </si>
  <si>
    <t>Profil oceľový 30x3 mm zváraný tenkostenný uzavretý štvorcový</t>
  </si>
  <si>
    <t>-1744957849</t>
  </si>
  <si>
    <t>9,19*0,001*1,1</t>
  </si>
  <si>
    <t>130</t>
  </si>
  <si>
    <t>145540000908.S</t>
  </si>
  <si>
    <t>Profil oceľový 120x5 mm zváraný tenkostenný uzavretý štvorcový</t>
  </si>
  <si>
    <t>-678849687</t>
  </si>
  <si>
    <t>15,3*0,001*1,1</t>
  </si>
  <si>
    <t>131</t>
  </si>
  <si>
    <t>132110000700.S</t>
  </si>
  <si>
    <t>Tyč oceľová jemná kruhová D 12 mm, ozn. 10 000, podľa EN alebo EN ISO S185</t>
  </si>
  <si>
    <t>-152748706</t>
  </si>
  <si>
    <t>4,44*0,001*1,1</t>
  </si>
  <si>
    <t>132</t>
  </si>
  <si>
    <t>592270116203.S</t>
  </si>
  <si>
    <t>Pororošt pozinkovaný 270x900mm, oká 30x30 mm, schodiskové stupne</t>
  </si>
  <si>
    <t>1245132435</t>
  </si>
  <si>
    <t>133</t>
  </si>
  <si>
    <t>592270116204.S</t>
  </si>
  <si>
    <t>Pororošt pozinkovaný 300x1000mm, oká 30x30 mm, podesta schodisková</t>
  </si>
  <si>
    <t>-428272549</t>
  </si>
  <si>
    <t>134</t>
  </si>
  <si>
    <t>76799510Z1</t>
  </si>
  <si>
    <t>Z1 Montáž ostatných atypických kovových stavebných doplnkových konštrukcií do 5 kg, zárubeň</t>
  </si>
  <si>
    <t>1766451680</t>
  </si>
  <si>
    <t>55,97</t>
  </si>
  <si>
    <t>135</t>
  </si>
  <si>
    <t>133310001100.S</t>
  </si>
  <si>
    <t>Tyč oceľová prierezu L rovnoramenný uholník 80x80x6 mm, ozn. 10 000, podľa EN ISO S185</t>
  </si>
  <si>
    <t>411308404</t>
  </si>
  <si>
    <t>"Z01"</t>
  </si>
  <si>
    <t>(36,41+12,92)*0,001*1,1</t>
  </si>
  <si>
    <t>136</t>
  </si>
  <si>
    <t>136110019800.S</t>
  </si>
  <si>
    <t>Plech oceľový hrubý 6x1000x2000 mm, ozn. 11 373.0, podľa EN S235JRG1</t>
  </si>
  <si>
    <t>548083198</t>
  </si>
  <si>
    <t>6,64*0,001*1,1</t>
  </si>
  <si>
    <t>137</t>
  </si>
  <si>
    <t>76799510Z10</t>
  </si>
  <si>
    <t>Z10 Montáž ostatných atypických kovových stavebných doplnkových konštrukcií nad 10 do 20 kg, preklad</t>
  </si>
  <si>
    <t>676183391</t>
  </si>
  <si>
    <t>76,88</t>
  </si>
  <si>
    <t>138</t>
  </si>
  <si>
    <t>133310001800.S</t>
  </si>
  <si>
    <t>Tyč oceľová prierezu L rovnoramenný uholník 100x100x8 mm, ozn. 10 000, podľa EN ISO S185</t>
  </si>
  <si>
    <t>-75935519</t>
  </si>
  <si>
    <t>73,2*0,001*1,1</t>
  </si>
  <si>
    <t>139</t>
  </si>
  <si>
    <t>-1443728805</t>
  </si>
  <si>
    <t>3,6*0,001*1,1</t>
  </si>
  <si>
    <t>140</t>
  </si>
  <si>
    <t>76799510Z11</t>
  </si>
  <si>
    <t>Z11 Montáž ostatných atypických kovových stavebných doplnkových konštrukcií nad 10 do 20 kg, preklad</t>
  </si>
  <si>
    <t>745490763</t>
  </si>
  <si>
    <t>124,3</t>
  </si>
  <si>
    <t>141</t>
  </si>
  <si>
    <t>1017318362</t>
  </si>
  <si>
    <t>7,8*0,001*1,1</t>
  </si>
  <si>
    <t>142</t>
  </si>
  <si>
    <t>1333100041020.S</t>
  </si>
  <si>
    <t>Tyč oceľová prierezu L rovnoramenný uholník 120x120x10 mm, ozn. 11 373 podľa EN ISO S235JRG1</t>
  </si>
  <si>
    <t>-138507792</t>
  </si>
  <si>
    <t>116,5*0,001*1,1</t>
  </si>
  <si>
    <t>143</t>
  </si>
  <si>
    <t>76799510Z12</t>
  </si>
  <si>
    <t>Z12 Montáž ostatných atypických kovových stavebných doplnkových konštrukcií nad 10 do 20 kg, preklad</t>
  </si>
  <si>
    <t>750360048</t>
  </si>
  <si>
    <t>144</t>
  </si>
  <si>
    <t>-698675655</t>
  </si>
  <si>
    <t>43,7*0,001*1,1</t>
  </si>
  <si>
    <t>145</t>
  </si>
  <si>
    <t>1216557477</t>
  </si>
  <si>
    <t>2,3*0,001*1,1</t>
  </si>
  <si>
    <t>146</t>
  </si>
  <si>
    <t>76799510Z2</t>
  </si>
  <si>
    <t>Z2 Montáž ostatných atypických kovových stavebných doplnkových konštrukcií do 5 kg, zárubeň</t>
  </si>
  <si>
    <t>53491640</t>
  </si>
  <si>
    <t>"Z02"</t>
  </si>
  <si>
    <t>42,31</t>
  </si>
  <si>
    <t>147</t>
  </si>
  <si>
    <t>-262958005</t>
  </si>
  <si>
    <t>(30,53+7,78)*0,001*1,1</t>
  </si>
  <si>
    <t>148</t>
  </si>
  <si>
    <t>-1556929067</t>
  </si>
  <si>
    <t>4,0*0,001*1,1</t>
  </si>
  <si>
    <t>149</t>
  </si>
  <si>
    <t>76799510Z3</t>
  </si>
  <si>
    <t>Z3 Montáž ostatných atypických kovových stavebných doplnkových konštrukcií do 5 kg, , zárubeň</t>
  </si>
  <si>
    <t>-230869897</t>
  </si>
  <si>
    <t>"Z3"</t>
  </si>
  <si>
    <t>95,73</t>
  </si>
  <si>
    <t>150</t>
  </si>
  <si>
    <t>-1393859050</t>
  </si>
  <si>
    <t>"Z03"</t>
  </si>
  <si>
    <t>(61,07+22,9)*0,001*1,1</t>
  </si>
  <si>
    <t>151</t>
  </si>
  <si>
    <t>1349833841</t>
  </si>
  <si>
    <t>11,76*0,001*1,1</t>
  </si>
  <si>
    <t>152</t>
  </si>
  <si>
    <t>76799510Z4</t>
  </si>
  <si>
    <t>Z4 Montáž ostatných atypických kovových stavebných doplnkových konštrukcií nad 10 do 20 kg, preklad</t>
  </si>
  <si>
    <t>1167918182</t>
  </si>
  <si>
    <t>138,24</t>
  </si>
  <si>
    <t>153</t>
  </si>
  <si>
    <t>1305296521</t>
  </si>
  <si>
    <t>"Z4"</t>
  </si>
  <si>
    <t>126,9*0,001*1,1</t>
  </si>
  <si>
    <t>154</t>
  </si>
  <si>
    <t>-810479280</t>
  </si>
  <si>
    <t>"Z04"</t>
  </si>
  <si>
    <t>11,34*0,001*1,1</t>
  </si>
  <si>
    <t>155</t>
  </si>
  <si>
    <t>76799510Z5</t>
  </si>
  <si>
    <t>Z5 Montáž ostatných atypických kovových stavebných doplnkových konštrukcií nad 10 do 20 kg, kolajnica</t>
  </si>
  <si>
    <t>1361473957</t>
  </si>
  <si>
    <t>59,62</t>
  </si>
  <si>
    <t>156</t>
  </si>
  <si>
    <t>133840000900.S</t>
  </si>
  <si>
    <t>Tyč oceľová prierezu U 100 mm valcovaná za tepla, ozn. 11 375, podľa EN ISO S235JR</t>
  </si>
  <si>
    <t>-1953149256</t>
  </si>
  <si>
    <t>55,12*0,001*1,1</t>
  </si>
  <si>
    <t>157</t>
  </si>
  <si>
    <t>132110001800.S</t>
  </si>
  <si>
    <t>Tyč oceľová jemná kruhová D 8 mm, ozn. 11 373, podľa EN alebo EN ISO S235JRG1</t>
  </si>
  <si>
    <t>-35951304</t>
  </si>
  <si>
    <t>4,5*0,001*1,1</t>
  </si>
  <si>
    <t>158</t>
  </si>
  <si>
    <t>76799510Z6</t>
  </si>
  <si>
    <t>Z6 Montáž ostatných atypických kovových stavebných doplnkových konštrukcií nad 10 do 20 kg, preklad</t>
  </si>
  <si>
    <t>-2805410</t>
  </si>
  <si>
    <t>10,6</t>
  </si>
  <si>
    <t>159</t>
  </si>
  <si>
    <t>-584955910</t>
  </si>
  <si>
    <t>10,6*0,001*1,1</t>
  </si>
  <si>
    <t>160</t>
  </si>
  <si>
    <t>76799510Z7</t>
  </si>
  <si>
    <t>Z7 Montáž ostatných atypických kovových stavebných doplnkových konštrukcií nad 5 do 10 kg, prekrytie káblových kanalov</t>
  </si>
  <si>
    <t>1332360538</t>
  </si>
  <si>
    <t>161</t>
  </si>
  <si>
    <t>133310000600.S</t>
  </si>
  <si>
    <t>Tyč oceľová prierezu L rovnoramenný uholník 50x50x5 mm, ozn. 10 000, podľa EN ISO S185</t>
  </si>
  <si>
    <t>-1142746299</t>
  </si>
  <si>
    <t>132,37*0,001*1,1</t>
  </si>
  <si>
    <t>162</t>
  </si>
  <si>
    <t>136110019500.S</t>
  </si>
  <si>
    <t>Plech oceľový hrubý 4x1000x2000 mm, ozn. 11 373.0, podľa EN S235JRG1</t>
  </si>
  <si>
    <t>1905725580</t>
  </si>
  <si>
    <t>11,68*0,001*1,1</t>
  </si>
  <si>
    <t>163</t>
  </si>
  <si>
    <t>136110022700.S</t>
  </si>
  <si>
    <t>Plech oceľový hrubý 4x1250x2500 mm, so vzorovým povrchom ozn. 11 373.0, podľa EN S235JRG1</t>
  </si>
  <si>
    <t>-130279829</t>
  </si>
  <si>
    <t>300,9*0,001*1,1</t>
  </si>
  <si>
    <t>164</t>
  </si>
  <si>
    <t>76799510Z8</t>
  </si>
  <si>
    <t>Z8 Montáž ostatných atypických kovových stavebných doplnkových konštrukcií do 5 kg, zábradlie</t>
  </si>
  <si>
    <t>-423175131</t>
  </si>
  <si>
    <t>68,7</t>
  </si>
  <si>
    <t>165</t>
  </si>
  <si>
    <t>2035986054</t>
  </si>
  <si>
    <t>(16,73+24,84)*0,001*1,1</t>
  </si>
  <si>
    <t>166</t>
  </si>
  <si>
    <t>1455400002070.S</t>
  </si>
  <si>
    <t>-783512103</t>
  </si>
  <si>
    <t>23,09*0,001*1,1</t>
  </si>
  <si>
    <t>167</t>
  </si>
  <si>
    <t>-2125815717</t>
  </si>
  <si>
    <t>"Z08"</t>
  </si>
  <si>
    <t>4,08*0,001*1,1</t>
  </si>
  <si>
    <t>168</t>
  </si>
  <si>
    <t>76799510Z9</t>
  </si>
  <si>
    <t>Z9 Montáž ostatných atypických kovových stavebných doplnkových konštrukcií do 5 kg, zábradlie</t>
  </si>
  <si>
    <t>-562176198</t>
  </si>
  <si>
    <t>48,33</t>
  </si>
  <si>
    <t>169</t>
  </si>
  <si>
    <t>263907899</t>
  </si>
  <si>
    <t>(8,453+3,968+15,87)*0,001*1,1</t>
  </si>
  <si>
    <t>170</t>
  </si>
  <si>
    <t>1374179450</t>
  </si>
  <si>
    <t>(17,32)*0,001*1,1</t>
  </si>
  <si>
    <t>171</t>
  </si>
  <si>
    <t>359562596</t>
  </si>
  <si>
    <t>"Z09"</t>
  </si>
  <si>
    <t>2,712*0,001*1,1</t>
  </si>
  <si>
    <t>172</t>
  </si>
  <si>
    <t>998767201.S</t>
  </si>
  <si>
    <t>Presun hmôt pre kovové stavebné doplnkové konštrukcie v objektoch výšky do 6 m</t>
  </si>
  <si>
    <t>1544290039</t>
  </si>
  <si>
    <t>783</t>
  </si>
  <si>
    <t>Nátery</t>
  </si>
  <si>
    <t>173</t>
  </si>
  <si>
    <t>783225600.S</t>
  </si>
  <si>
    <t>Nátery kov.stav.doplnk.konštr. syntetické na vzduchu schnúce 2x emailovaním - 70µm</t>
  </si>
  <si>
    <t>809234180</t>
  </si>
  <si>
    <t>174</t>
  </si>
  <si>
    <t>783226100.S</t>
  </si>
  <si>
    <t>Nátery kov.stav.doplnk.konštr. syntetické na vzduchu schnúce základný - 35µm</t>
  </si>
  <si>
    <t>-847281953</t>
  </si>
  <si>
    <t>615/35</t>
  </si>
  <si>
    <t>"zámočnicke"</t>
  </si>
  <si>
    <t>(55,97+42,31+95,73+138,24+59,62+10,6+444,95+68,74+48,33+73,2+3,61+16,5+7,8+43,7+2,3)/15,7</t>
  </si>
  <si>
    <t>784</t>
  </si>
  <si>
    <t>Maľby</t>
  </si>
  <si>
    <t>175</t>
  </si>
  <si>
    <t>784410100.S</t>
  </si>
  <si>
    <t>Penetrovanie jednonásobné jemnozrnných podkladov výšky do 3,80 m</t>
  </si>
  <si>
    <t>400688528</t>
  </si>
  <si>
    <t>176</t>
  </si>
  <si>
    <t>784418011.S</t>
  </si>
  <si>
    <t>Zakrývanie otvorov, podláh a zariadení fóliou v miestnostiach alebo na schodisku</t>
  </si>
  <si>
    <t>-697302936</t>
  </si>
  <si>
    <t>2*(1,6*2,4+0,9*2,0+2,0*1,8*2+1,4*2,0*2)</t>
  </si>
  <si>
    <t>177</t>
  </si>
  <si>
    <t>784430010.S</t>
  </si>
  <si>
    <t>Maľby akrylátové základné dvojnásobné, ručne nanášané na jemnozrnný podklad výšky do 3,80 m</t>
  </si>
  <si>
    <t>18881926</t>
  </si>
  <si>
    <t>VP</t>
  </si>
  <si>
    <t xml:space="preserve">  Práce naviac</t>
  </si>
  <si>
    <t>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</si>
</sst>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2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0000A8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sz val="10"/>
      <color rgb="FFFFFFFF"/>
      <name val="Arial CE"/>
      <family val="2"/>
      <charset val="238"/>
    </font>
    <font>
      <b/>
      <sz val="10"/>
      <color rgb="FFFFFFFF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8"/>
      <color rgb="FF000000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6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19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5" fillId="5" borderId="0" xfId="0" applyFont="1" applyFill="1" applyAlignment="1">
      <alignment horizontal="center" vertical="center"/>
    </xf>
    <xf numFmtId="0" fontId="26" fillId="0" borderId="16" xfId="0" applyFont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2" fillId="0" borderId="19" xfId="0" applyNumberFormat="1" applyFont="1" applyBorder="1" applyAlignment="1">
      <alignment vertical="center"/>
    </xf>
    <xf numFmtId="4" fontId="32" fillId="0" borderId="20" xfId="0" applyNumberFormat="1" applyFont="1" applyBorder="1" applyAlignment="1">
      <alignment vertical="center"/>
    </xf>
    <xf numFmtId="166" fontId="32" fillId="0" borderId="20" xfId="0" applyNumberFormat="1" applyFont="1" applyBorder="1" applyAlignment="1">
      <alignment vertical="center"/>
    </xf>
    <xf numFmtId="4" fontId="32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33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5" fillId="5" borderId="0" xfId="0" applyFont="1" applyFill="1" applyAlignment="1">
      <alignment horizontal="left" vertical="center"/>
    </xf>
    <xf numFmtId="0" fontId="25" fillId="5" borderId="0" xfId="0" applyFont="1" applyFill="1" applyAlignment="1">
      <alignment horizontal="right" vertical="center"/>
    </xf>
    <xf numFmtId="0" fontId="35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 applyAlignment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5" fillId="5" borderId="16" xfId="0" applyFont="1" applyFill="1" applyBorder="1" applyAlignment="1">
      <alignment horizontal="center" vertical="center" wrapText="1"/>
    </xf>
    <xf numFmtId="0" fontId="25" fillId="5" borderId="17" xfId="0" applyFont="1" applyFill="1" applyBorder="1" applyAlignment="1">
      <alignment horizontal="center" vertical="center" wrapText="1"/>
    </xf>
    <xf numFmtId="0" fontId="25" fillId="5" borderId="18" xfId="0" applyFont="1" applyFill="1" applyBorder="1" applyAlignment="1">
      <alignment horizontal="center" vertical="center" wrapText="1"/>
    </xf>
    <xf numFmtId="0" fontId="25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7" fillId="0" borderId="0" xfId="0" applyNumberFormat="1" applyFont="1" applyAlignment="1"/>
    <xf numFmtId="166" fontId="36" fillId="0" borderId="12" xfId="0" applyNumberFormat="1" applyFont="1" applyBorder="1" applyAlignment="1"/>
    <xf numFmtId="166" fontId="36" fillId="0" borderId="13" xfId="0" applyNumberFormat="1" applyFont="1" applyBorder="1" applyAlignment="1"/>
    <xf numFmtId="4" fontId="37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5" fillId="0" borderId="22" xfId="0" applyFont="1" applyBorder="1" applyAlignment="1" applyProtection="1">
      <alignment horizontal="center" vertical="center"/>
      <protection locked="0"/>
    </xf>
    <xf numFmtId="49" fontId="25" fillId="0" borderId="22" xfId="0" applyNumberFormat="1" applyFont="1" applyBorder="1" applyAlignment="1" applyProtection="1">
      <alignment horizontal="left" vertical="center" wrapText="1"/>
      <protection locked="0"/>
    </xf>
    <xf numFmtId="0" fontId="25" fillId="0" borderId="22" xfId="0" applyFont="1" applyBorder="1" applyAlignment="1" applyProtection="1">
      <alignment horizontal="left" vertical="center" wrapText="1"/>
      <protection locked="0"/>
    </xf>
    <xf numFmtId="0" fontId="25" fillId="0" borderId="22" xfId="0" applyFont="1" applyBorder="1" applyAlignment="1" applyProtection="1">
      <alignment horizontal="center" vertical="center" wrapText="1"/>
      <protection locked="0"/>
    </xf>
    <xf numFmtId="167" fontId="25" fillId="0" borderId="22" xfId="0" applyNumberFormat="1" applyFont="1" applyBorder="1" applyAlignment="1" applyProtection="1">
      <alignment vertical="center"/>
      <protection locked="0"/>
    </xf>
    <xf numFmtId="4" fontId="25" fillId="3" borderId="22" xfId="0" applyNumberFormat="1" applyFont="1" applyFill="1" applyBorder="1" applyAlignment="1" applyProtection="1">
      <alignment vertical="center"/>
      <protection locked="0"/>
    </xf>
    <xf numFmtId="4" fontId="25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6" fillId="3" borderId="14" xfId="0" applyFont="1" applyFill="1" applyBorder="1" applyAlignment="1" applyProtection="1">
      <alignment horizontal="left" vertical="center"/>
      <protection locked="0"/>
    </xf>
    <xf numFmtId="0" fontId="26" fillId="0" borderId="0" xfId="0" applyFont="1" applyBorder="1" applyAlignment="1">
      <alignment horizontal="center" vertical="center"/>
    </xf>
    <xf numFmtId="166" fontId="26" fillId="0" borderId="0" xfId="0" applyNumberFormat="1" applyFont="1" applyBorder="1" applyAlignment="1">
      <alignment vertical="center"/>
    </xf>
    <xf numFmtId="166" fontId="26" fillId="0" borderId="15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9" fillId="0" borderId="22" xfId="0" applyFont="1" applyBorder="1" applyAlignment="1" applyProtection="1">
      <alignment horizontal="center" vertical="center"/>
      <protection locked="0"/>
    </xf>
    <xf numFmtId="49" fontId="39" fillId="0" borderId="22" xfId="0" applyNumberFormat="1" applyFont="1" applyBorder="1" applyAlignment="1" applyProtection="1">
      <alignment horizontal="left" vertical="center" wrapText="1"/>
      <protection locked="0"/>
    </xf>
    <xf numFmtId="0" fontId="39" fillId="0" borderId="22" xfId="0" applyFont="1" applyBorder="1" applyAlignment="1" applyProtection="1">
      <alignment horizontal="left" vertical="center" wrapText="1"/>
      <protection locked="0"/>
    </xf>
    <xf numFmtId="0" fontId="39" fillId="0" borderId="22" xfId="0" applyFont="1" applyBorder="1" applyAlignment="1" applyProtection="1">
      <alignment horizontal="center" vertical="center" wrapText="1"/>
      <protection locked="0"/>
    </xf>
    <xf numFmtId="167" fontId="39" fillId="0" borderId="22" xfId="0" applyNumberFormat="1" applyFont="1" applyBorder="1" applyAlignment="1" applyProtection="1">
      <alignment vertical="center"/>
      <protection locked="0"/>
    </xf>
    <xf numFmtId="4" fontId="39" fillId="3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  <protection locked="0"/>
    </xf>
    <xf numFmtId="0" fontId="40" fillId="0" borderId="22" xfId="0" applyFont="1" applyBorder="1" applyAlignment="1" applyProtection="1">
      <alignment vertical="center"/>
      <protection locked="0"/>
    </xf>
    <xf numFmtId="0" fontId="40" fillId="0" borderId="3" xfId="0" applyFont="1" applyBorder="1" applyAlignment="1">
      <alignment vertical="center"/>
    </xf>
    <xf numFmtId="0" fontId="39" fillId="3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>
      <alignment horizontal="center" vertical="center"/>
    </xf>
    <xf numFmtId="167" fontId="25" fillId="3" borderId="22" xfId="0" applyNumberFormat="1" applyFont="1" applyFill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3" borderId="22" xfId="0" applyFont="1" applyFill="1" applyBorder="1" applyAlignment="1" applyProtection="1">
      <alignment horizontal="center" vertical="center"/>
      <protection locked="0"/>
    </xf>
    <xf numFmtId="49" fontId="0" fillId="3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3" borderId="22" xfId="0" applyFont="1" applyFill="1" applyBorder="1" applyAlignment="1" applyProtection="1">
      <alignment horizontal="left" vertical="center" wrapText="1"/>
      <protection locked="0"/>
    </xf>
    <xf numFmtId="0" fontId="0" fillId="3" borderId="22" xfId="0" applyFont="1" applyFill="1" applyBorder="1" applyAlignment="1" applyProtection="1">
      <alignment horizontal="center" vertical="center" wrapText="1"/>
      <protection locked="0"/>
    </xf>
    <xf numFmtId="167" fontId="0" fillId="3" borderId="22" xfId="0" applyNumberFormat="1" applyFont="1" applyFill="1" applyBorder="1" applyAlignment="1" applyProtection="1">
      <alignment vertical="center"/>
      <protection locked="0"/>
    </xf>
    <xf numFmtId="4" fontId="0" fillId="3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24" fillId="3" borderId="22" xfId="0" applyFont="1" applyFill="1" applyBorder="1" applyAlignment="1" applyProtection="1">
      <alignment horizontal="left" vertical="center"/>
      <protection locked="0"/>
    </xf>
    <xf numFmtId="0" fontId="24" fillId="3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9" fillId="0" borderId="0" xfId="0" applyFont="1" applyAlignment="1">
      <alignment vertical="center"/>
    </xf>
    <xf numFmtId="164" fontId="19" fillId="0" borderId="0" xfId="0" applyNumberFormat="1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25" fillId="5" borderId="6" xfId="0" applyFont="1" applyFill="1" applyBorder="1" applyAlignment="1">
      <alignment horizontal="center" vertical="center"/>
    </xf>
    <xf numFmtId="0" fontId="25" fillId="5" borderId="7" xfId="0" applyFont="1" applyFill="1" applyBorder="1" applyAlignment="1">
      <alignment horizontal="left" vertical="center"/>
    </xf>
    <xf numFmtId="0" fontId="25" fillId="5" borderId="7" xfId="0" applyFont="1" applyFill="1" applyBorder="1" applyAlignment="1">
      <alignment horizontal="center" vertical="center"/>
    </xf>
    <xf numFmtId="0" fontId="25" fillId="5" borderId="7" xfId="0" applyFont="1" applyFill="1" applyBorder="1" applyAlignment="1">
      <alignment horizontal="right" vertical="center"/>
    </xf>
    <xf numFmtId="0" fontId="25" fillId="5" borderId="8" xfId="0" applyFont="1" applyFill="1" applyBorder="1" applyAlignment="1">
      <alignment horizontal="left" vertical="center"/>
    </xf>
    <xf numFmtId="4" fontId="31" fillId="0" borderId="0" xfId="0" applyNumberFormat="1" applyFont="1" applyAlignment="1">
      <alignment vertical="center"/>
    </xf>
    <xf numFmtId="0" fontId="31" fillId="0" borderId="0" xfId="0" applyFont="1" applyAlignment="1">
      <alignment vertical="center"/>
    </xf>
    <xf numFmtId="0" fontId="30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/>
  </sheetViews>
  <sheetFormatPr defaultRowHeight="1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 x14ac:dyDescent="0.2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 x14ac:dyDescent="0.2">
      <c r="AR2" s="264" t="s">
        <v>5</v>
      </c>
      <c r="AS2" s="227"/>
      <c r="AT2" s="227"/>
      <c r="AU2" s="227"/>
      <c r="AV2" s="227"/>
      <c r="AW2" s="227"/>
      <c r="AX2" s="227"/>
      <c r="AY2" s="227"/>
      <c r="AZ2" s="227"/>
      <c r="BA2" s="227"/>
      <c r="BB2" s="227"/>
      <c r="BC2" s="227"/>
      <c r="BD2" s="227"/>
      <c r="BE2" s="227"/>
      <c r="BS2" s="18" t="s">
        <v>6</v>
      </c>
      <c r="BT2" s="18" t="s">
        <v>7</v>
      </c>
    </row>
    <row r="3" spans="1:74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7</v>
      </c>
    </row>
    <row r="4" spans="1:74" s="1" customFormat="1" ht="24.95" customHeight="1" x14ac:dyDescent="0.2">
      <c r="B4" s="21"/>
      <c r="D4" s="22" t="s">
        <v>8</v>
      </c>
      <c r="AR4" s="21"/>
      <c r="AS4" s="23" t="s">
        <v>9</v>
      </c>
      <c r="BE4" s="24" t="s">
        <v>10</v>
      </c>
      <c r="BS4" s="18" t="s">
        <v>11</v>
      </c>
    </row>
    <row r="5" spans="1:74" s="1" customFormat="1" ht="12" customHeight="1" x14ac:dyDescent="0.2">
      <c r="B5" s="21"/>
      <c r="D5" s="25" t="s">
        <v>12</v>
      </c>
      <c r="K5" s="226" t="s">
        <v>13</v>
      </c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R5" s="21"/>
      <c r="BE5" s="223" t="s">
        <v>14</v>
      </c>
      <c r="BS5" s="18" t="s">
        <v>6</v>
      </c>
    </row>
    <row r="6" spans="1:74" s="1" customFormat="1" ht="36.950000000000003" customHeight="1" x14ac:dyDescent="0.2">
      <c r="B6" s="21"/>
      <c r="D6" s="27" t="s">
        <v>15</v>
      </c>
      <c r="K6" s="228" t="s">
        <v>16</v>
      </c>
      <c r="L6" s="227"/>
      <c r="M6" s="227"/>
      <c r="N6" s="227"/>
      <c r="O6" s="227"/>
      <c r="P6" s="227"/>
      <c r="Q6" s="227"/>
      <c r="R6" s="227"/>
      <c r="S6" s="227"/>
      <c r="T6" s="227"/>
      <c r="U6" s="227"/>
      <c r="V6" s="227"/>
      <c r="W6" s="227"/>
      <c r="X6" s="227"/>
      <c r="Y6" s="227"/>
      <c r="Z6" s="227"/>
      <c r="AA6" s="227"/>
      <c r="AB6" s="227"/>
      <c r="AC6" s="227"/>
      <c r="AD6" s="227"/>
      <c r="AE6" s="227"/>
      <c r="AF6" s="227"/>
      <c r="AG6" s="227"/>
      <c r="AH6" s="227"/>
      <c r="AI6" s="227"/>
      <c r="AJ6" s="227"/>
      <c r="AK6" s="227"/>
      <c r="AL6" s="227"/>
      <c r="AM6" s="227"/>
      <c r="AN6" s="227"/>
      <c r="AO6" s="227"/>
      <c r="AR6" s="21"/>
      <c r="BE6" s="224"/>
      <c r="BS6" s="18" t="s">
        <v>6</v>
      </c>
    </row>
    <row r="7" spans="1:74" s="1" customFormat="1" ht="12" customHeight="1" x14ac:dyDescent="0.2">
      <c r="B7" s="21"/>
      <c r="D7" s="28" t="s">
        <v>17</v>
      </c>
      <c r="K7" s="26" t="s">
        <v>1</v>
      </c>
      <c r="AK7" s="28" t="s">
        <v>18</v>
      </c>
      <c r="AN7" s="26" t="s">
        <v>1</v>
      </c>
      <c r="AR7" s="21"/>
      <c r="BE7" s="224"/>
      <c r="BS7" s="18" t="s">
        <v>6</v>
      </c>
    </row>
    <row r="8" spans="1:74" s="1" customFormat="1" ht="12" customHeight="1" x14ac:dyDescent="0.2">
      <c r="B8" s="21"/>
      <c r="D8" s="28" t="s">
        <v>19</v>
      </c>
      <c r="K8" s="26" t="s">
        <v>20</v>
      </c>
      <c r="AK8" s="28" t="s">
        <v>21</v>
      </c>
      <c r="AN8" s="29" t="s">
        <v>22</v>
      </c>
      <c r="AR8" s="21"/>
      <c r="BE8" s="224"/>
      <c r="BS8" s="18" t="s">
        <v>6</v>
      </c>
    </row>
    <row r="9" spans="1:74" s="1" customFormat="1" ht="14.45" customHeight="1" x14ac:dyDescent="0.2">
      <c r="B9" s="21"/>
      <c r="AR9" s="21"/>
      <c r="BE9" s="224"/>
      <c r="BS9" s="18" t="s">
        <v>6</v>
      </c>
    </row>
    <row r="10" spans="1:74" s="1" customFormat="1" ht="12" customHeight="1" x14ac:dyDescent="0.2">
      <c r="B10" s="21"/>
      <c r="D10" s="28" t="s">
        <v>23</v>
      </c>
      <c r="AK10" s="28" t="s">
        <v>24</v>
      </c>
      <c r="AN10" s="26" t="s">
        <v>1</v>
      </c>
      <c r="AR10" s="21"/>
      <c r="BE10" s="224"/>
      <c r="BS10" s="18" t="s">
        <v>6</v>
      </c>
    </row>
    <row r="11" spans="1:74" s="1" customFormat="1" ht="18.399999999999999" customHeight="1" x14ac:dyDescent="0.2">
      <c r="B11" s="21"/>
      <c r="E11" s="26" t="s">
        <v>25</v>
      </c>
      <c r="AK11" s="28" t="s">
        <v>26</v>
      </c>
      <c r="AN11" s="26" t="s">
        <v>1</v>
      </c>
      <c r="AR11" s="21"/>
      <c r="BE11" s="224"/>
      <c r="BS11" s="18" t="s">
        <v>6</v>
      </c>
    </row>
    <row r="12" spans="1:74" s="1" customFormat="1" ht="6.95" customHeight="1" x14ac:dyDescent="0.2">
      <c r="B12" s="21"/>
      <c r="AR12" s="21"/>
      <c r="BE12" s="224"/>
      <c r="BS12" s="18" t="s">
        <v>6</v>
      </c>
    </row>
    <row r="13" spans="1:74" s="1" customFormat="1" ht="12" customHeight="1" x14ac:dyDescent="0.2">
      <c r="B13" s="21"/>
      <c r="D13" s="28" t="s">
        <v>27</v>
      </c>
      <c r="AK13" s="28" t="s">
        <v>24</v>
      </c>
      <c r="AN13" s="30" t="s">
        <v>28</v>
      </c>
      <c r="AR13" s="21"/>
      <c r="BE13" s="224"/>
      <c r="BS13" s="18" t="s">
        <v>6</v>
      </c>
    </row>
    <row r="14" spans="1:74" ht="12.75" x14ac:dyDescent="0.2">
      <c r="B14" s="21"/>
      <c r="E14" s="229" t="s">
        <v>28</v>
      </c>
      <c r="F14" s="230"/>
      <c r="G14" s="230"/>
      <c r="H14" s="230"/>
      <c r="I14" s="230"/>
      <c r="J14" s="230"/>
      <c r="K14" s="230"/>
      <c r="L14" s="230"/>
      <c r="M14" s="230"/>
      <c r="N14" s="230"/>
      <c r="O14" s="230"/>
      <c r="P14" s="230"/>
      <c r="Q14" s="230"/>
      <c r="R14" s="230"/>
      <c r="S14" s="230"/>
      <c r="T14" s="230"/>
      <c r="U14" s="230"/>
      <c r="V14" s="230"/>
      <c r="W14" s="230"/>
      <c r="X14" s="230"/>
      <c r="Y14" s="230"/>
      <c r="Z14" s="230"/>
      <c r="AA14" s="230"/>
      <c r="AB14" s="230"/>
      <c r="AC14" s="230"/>
      <c r="AD14" s="230"/>
      <c r="AE14" s="230"/>
      <c r="AF14" s="230"/>
      <c r="AG14" s="230"/>
      <c r="AH14" s="230"/>
      <c r="AI14" s="230"/>
      <c r="AJ14" s="230"/>
      <c r="AK14" s="28" t="s">
        <v>26</v>
      </c>
      <c r="AN14" s="30" t="s">
        <v>28</v>
      </c>
      <c r="AR14" s="21"/>
      <c r="BE14" s="224"/>
      <c r="BS14" s="18" t="s">
        <v>6</v>
      </c>
    </row>
    <row r="15" spans="1:74" s="1" customFormat="1" ht="6.95" customHeight="1" x14ac:dyDescent="0.2">
      <c r="B15" s="21"/>
      <c r="AR15" s="21"/>
      <c r="BE15" s="224"/>
      <c r="BS15" s="18" t="s">
        <v>3</v>
      </c>
    </row>
    <row r="16" spans="1:74" s="1" customFormat="1" ht="12" customHeight="1" x14ac:dyDescent="0.2">
      <c r="B16" s="21"/>
      <c r="D16" s="28" t="s">
        <v>29</v>
      </c>
      <c r="AK16" s="28" t="s">
        <v>24</v>
      </c>
      <c r="AN16" s="26" t="s">
        <v>1</v>
      </c>
      <c r="AR16" s="21"/>
      <c r="BE16" s="224"/>
      <c r="BS16" s="18" t="s">
        <v>3</v>
      </c>
    </row>
    <row r="17" spans="1:71" s="1" customFormat="1" ht="18.399999999999999" customHeight="1" x14ac:dyDescent="0.2">
      <c r="B17" s="21"/>
      <c r="E17" s="26" t="s">
        <v>30</v>
      </c>
      <c r="AK17" s="28" t="s">
        <v>26</v>
      </c>
      <c r="AN17" s="26" t="s">
        <v>1</v>
      </c>
      <c r="AR17" s="21"/>
      <c r="BE17" s="224"/>
      <c r="BS17" s="18" t="s">
        <v>31</v>
      </c>
    </row>
    <row r="18" spans="1:71" s="1" customFormat="1" ht="6.95" customHeight="1" x14ac:dyDescent="0.2">
      <c r="B18" s="21"/>
      <c r="AR18" s="21"/>
      <c r="BE18" s="224"/>
      <c r="BS18" s="18" t="s">
        <v>6</v>
      </c>
    </row>
    <row r="19" spans="1:71" s="1" customFormat="1" ht="12" customHeight="1" x14ac:dyDescent="0.2">
      <c r="B19" s="21"/>
      <c r="D19" s="28" t="s">
        <v>32</v>
      </c>
      <c r="AK19" s="28" t="s">
        <v>24</v>
      </c>
      <c r="AN19" s="26" t="s">
        <v>1</v>
      </c>
      <c r="AR19" s="21"/>
      <c r="BE19" s="224"/>
      <c r="BS19" s="18" t="s">
        <v>6</v>
      </c>
    </row>
    <row r="20" spans="1:71" s="1" customFormat="1" ht="18.399999999999999" customHeight="1" x14ac:dyDescent="0.2">
      <c r="B20" s="21"/>
      <c r="E20" s="26" t="s">
        <v>33</v>
      </c>
      <c r="AK20" s="28" t="s">
        <v>26</v>
      </c>
      <c r="AN20" s="26" t="s">
        <v>1</v>
      </c>
      <c r="AR20" s="21"/>
      <c r="BE20" s="224"/>
      <c r="BS20" s="18" t="s">
        <v>31</v>
      </c>
    </row>
    <row r="21" spans="1:71" s="1" customFormat="1" ht="6.95" customHeight="1" x14ac:dyDescent="0.2">
      <c r="B21" s="21"/>
      <c r="AR21" s="21"/>
      <c r="BE21" s="224"/>
    </row>
    <row r="22" spans="1:71" s="1" customFormat="1" ht="12" customHeight="1" x14ac:dyDescent="0.2">
      <c r="B22" s="21"/>
      <c r="D22" s="28" t="s">
        <v>34</v>
      </c>
      <c r="AR22" s="21"/>
      <c r="BE22" s="224"/>
    </row>
    <row r="23" spans="1:71" s="1" customFormat="1" ht="16.5" customHeight="1" x14ac:dyDescent="0.2">
      <c r="B23" s="21"/>
      <c r="E23" s="231" t="s">
        <v>1</v>
      </c>
      <c r="F23" s="231"/>
      <c r="G23" s="231"/>
      <c r="H23" s="231"/>
      <c r="I23" s="231"/>
      <c r="J23" s="231"/>
      <c r="K23" s="231"/>
      <c r="L23" s="231"/>
      <c r="M23" s="231"/>
      <c r="N23" s="231"/>
      <c r="O23" s="231"/>
      <c r="P23" s="231"/>
      <c r="Q23" s="231"/>
      <c r="R23" s="231"/>
      <c r="S23" s="231"/>
      <c r="T23" s="231"/>
      <c r="U23" s="231"/>
      <c r="V23" s="231"/>
      <c r="W23" s="231"/>
      <c r="X23" s="231"/>
      <c r="Y23" s="231"/>
      <c r="Z23" s="231"/>
      <c r="AA23" s="231"/>
      <c r="AB23" s="231"/>
      <c r="AC23" s="231"/>
      <c r="AD23" s="231"/>
      <c r="AE23" s="231"/>
      <c r="AF23" s="231"/>
      <c r="AG23" s="231"/>
      <c r="AH23" s="231"/>
      <c r="AI23" s="231"/>
      <c r="AJ23" s="231"/>
      <c r="AK23" s="231"/>
      <c r="AL23" s="231"/>
      <c r="AM23" s="231"/>
      <c r="AN23" s="231"/>
      <c r="AR23" s="21"/>
      <c r="BE23" s="224"/>
    </row>
    <row r="24" spans="1:71" s="1" customFormat="1" ht="6.95" customHeight="1" x14ac:dyDescent="0.2">
      <c r="B24" s="21"/>
      <c r="AR24" s="21"/>
      <c r="BE24" s="224"/>
    </row>
    <row r="25" spans="1:71" s="1" customFormat="1" ht="6.95" customHeight="1" x14ac:dyDescent="0.2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24"/>
    </row>
    <row r="26" spans="1:71" s="2" customFormat="1" ht="25.9" customHeight="1" x14ac:dyDescent="0.2">
      <c r="A26" s="33"/>
      <c r="B26" s="34"/>
      <c r="C26" s="33"/>
      <c r="D26" s="35" t="s">
        <v>35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32">
        <f>ROUND(AG94,2)</f>
        <v>0</v>
      </c>
      <c r="AL26" s="233"/>
      <c r="AM26" s="233"/>
      <c r="AN26" s="233"/>
      <c r="AO26" s="233"/>
      <c r="AP26" s="33"/>
      <c r="AQ26" s="33"/>
      <c r="AR26" s="34"/>
      <c r="BE26" s="224"/>
    </row>
    <row r="27" spans="1:71" s="2" customFormat="1" ht="6.95" customHeight="1" x14ac:dyDescent="0.2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24"/>
    </row>
    <row r="28" spans="1:71" s="2" customFormat="1" ht="12.75" x14ac:dyDescent="0.2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34" t="s">
        <v>36</v>
      </c>
      <c r="M28" s="234"/>
      <c r="N28" s="234"/>
      <c r="O28" s="234"/>
      <c r="P28" s="234"/>
      <c r="Q28" s="33"/>
      <c r="R28" s="33"/>
      <c r="S28" s="33"/>
      <c r="T28" s="33"/>
      <c r="U28" s="33"/>
      <c r="V28" s="33"/>
      <c r="W28" s="234" t="s">
        <v>37</v>
      </c>
      <c r="X28" s="234"/>
      <c r="Y28" s="234"/>
      <c r="Z28" s="234"/>
      <c r="AA28" s="234"/>
      <c r="AB28" s="234"/>
      <c r="AC28" s="234"/>
      <c r="AD28" s="234"/>
      <c r="AE28" s="234"/>
      <c r="AF28" s="33"/>
      <c r="AG28" s="33"/>
      <c r="AH28" s="33"/>
      <c r="AI28" s="33"/>
      <c r="AJ28" s="33"/>
      <c r="AK28" s="234" t="s">
        <v>38</v>
      </c>
      <c r="AL28" s="234"/>
      <c r="AM28" s="234"/>
      <c r="AN28" s="234"/>
      <c r="AO28" s="234"/>
      <c r="AP28" s="33"/>
      <c r="AQ28" s="33"/>
      <c r="AR28" s="34"/>
      <c r="BE28" s="224"/>
    </row>
    <row r="29" spans="1:71" s="3" customFormat="1" ht="14.45" customHeight="1" x14ac:dyDescent="0.2">
      <c r="B29" s="38"/>
      <c r="D29" s="28" t="s">
        <v>39</v>
      </c>
      <c r="F29" s="39" t="s">
        <v>40</v>
      </c>
      <c r="L29" s="237">
        <v>0.2</v>
      </c>
      <c r="M29" s="236"/>
      <c r="N29" s="236"/>
      <c r="O29" s="236"/>
      <c r="P29" s="236"/>
      <c r="Q29" s="40"/>
      <c r="R29" s="40"/>
      <c r="S29" s="40"/>
      <c r="T29" s="40"/>
      <c r="U29" s="40"/>
      <c r="V29" s="40"/>
      <c r="W29" s="235">
        <f>ROUND(AZ94, 2)</f>
        <v>0</v>
      </c>
      <c r="X29" s="236"/>
      <c r="Y29" s="236"/>
      <c r="Z29" s="236"/>
      <c r="AA29" s="236"/>
      <c r="AB29" s="236"/>
      <c r="AC29" s="236"/>
      <c r="AD29" s="236"/>
      <c r="AE29" s="236"/>
      <c r="AF29" s="40"/>
      <c r="AG29" s="40"/>
      <c r="AH29" s="40"/>
      <c r="AI29" s="40"/>
      <c r="AJ29" s="40"/>
      <c r="AK29" s="235">
        <f>ROUND(AV94, 2)</f>
        <v>0</v>
      </c>
      <c r="AL29" s="236"/>
      <c r="AM29" s="236"/>
      <c r="AN29" s="236"/>
      <c r="AO29" s="236"/>
      <c r="AP29" s="40"/>
      <c r="AQ29" s="40"/>
      <c r="AR29" s="41"/>
      <c r="AS29" s="40"/>
      <c r="AT29" s="40"/>
      <c r="AU29" s="40"/>
      <c r="AV29" s="40"/>
      <c r="AW29" s="40"/>
      <c r="AX29" s="40"/>
      <c r="AY29" s="40"/>
      <c r="AZ29" s="40"/>
      <c r="BE29" s="225"/>
    </row>
    <row r="30" spans="1:71" s="3" customFormat="1" ht="14.45" customHeight="1" x14ac:dyDescent="0.2">
      <c r="B30" s="38"/>
      <c r="F30" s="39" t="s">
        <v>41</v>
      </c>
      <c r="L30" s="237">
        <v>0.2</v>
      </c>
      <c r="M30" s="236"/>
      <c r="N30" s="236"/>
      <c r="O30" s="236"/>
      <c r="P30" s="236"/>
      <c r="Q30" s="40"/>
      <c r="R30" s="40"/>
      <c r="S30" s="40"/>
      <c r="T30" s="40"/>
      <c r="U30" s="40"/>
      <c r="V30" s="40"/>
      <c r="W30" s="235">
        <f>ROUND(BA94, 2)</f>
        <v>0</v>
      </c>
      <c r="X30" s="236"/>
      <c r="Y30" s="236"/>
      <c r="Z30" s="236"/>
      <c r="AA30" s="236"/>
      <c r="AB30" s="236"/>
      <c r="AC30" s="236"/>
      <c r="AD30" s="236"/>
      <c r="AE30" s="236"/>
      <c r="AF30" s="40"/>
      <c r="AG30" s="40"/>
      <c r="AH30" s="40"/>
      <c r="AI30" s="40"/>
      <c r="AJ30" s="40"/>
      <c r="AK30" s="235">
        <f>ROUND(AW94, 2)</f>
        <v>0</v>
      </c>
      <c r="AL30" s="236"/>
      <c r="AM30" s="236"/>
      <c r="AN30" s="236"/>
      <c r="AO30" s="236"/>
      <c r="AP30" s="40"/>
      <c r="AQ30" s="40"/>
      <c r="AR30" s="41"/>
      <c r="AS30" s="40"/>
      <c r="AT30" s="40"/>
      <c r="AU30" s="40"/>
      <c r="AV30" s="40"/>
      <c r="AW30" s="40"/>
      <c r="AX30" s="40"/>
      <c r="AY30" s="40"/>
      <c r="AZ30" s="40"/>
      <c r="BE30" s="225"/>
    </row>
    <row r="31" spans="1:71" s="3" customFormat="1" ht="14.45" hidden="1" customHeight="1" x14ac:dyDescent="0.2">
      <c r="B31" s="38"/>
      <c r="F31" s="28" t="s">
        <v>42</v>
      </c>
      <c r="L31" s="240">
        <v>0.2</v>
      </c>
      <c r="M31" s="239"/>
      <c r="N31" s="239"/>
      <c r="O31" s="239"/>
      <c r="P31" s="239"/>
      <c r="W31" s="238">
        <f>ROUND(BB94, 2)</f>
        <v>0</v>
      </c>
      <c r="X31" s="239"/>
      <c r="Y31" s="239"/>
      <c r="Z31" s="239"/>
      <c r="AA31" s="239"/>
      <c r="AB31" s="239"/>
      <c r="AC31" s="239"/>
      <c r="AD31" s="239"/>
      <c r="AE31" s="239"/>
      <c r="AK31" s="238">
        <v>0</v>
      </c>
      <c r="AL31" s="239"/>
      <c r="AM31" s="239"/>
      <c r="AN31" s="239"/>
      <c r="AO31" s="239"/>
      <c r="AR31" s="38"/>
      <c r="BE31" s="225"/>
    </row>
    <row r="32" spans="1:71" s="3" customFormat="1" ht="14.45" hidden="1" customHeight="1" x14ac:dyDescent="0.2">
      <c r="B32" s="38"/>
      <c r="F32" s="28" t="s">
        <v>43</v>
      </c>
      <c r="L32" s="240">
        <v>0.2</v>
      </c>
      <c r="M32" s="239"/>
      <c r="N32" s="239"/>
      <c r="O32" s="239"/>
      <c r="P32" s="239"/>
      <c r="W32" s="238">
        <f>ROUND(BC94, 2)</f>
        <v>0</v>
      </c>
      <c r="X32" s="239"/>
      <c r="Y32" s="239"/>
      <c r="Z32" s="239"/>
      <c r="AA32" s="239"/>
      <c r="AB32" s="239"/>
      <c r="AC32" s="239"/>
      <c r="AD32" s="239"/>
      <c r="AE32" s="239"/>
      <c r="AK32" s="238">
        <v>0</v>
      </c>
      <c r="AL32" s="239"/>
      <c r="AM32" s="239"/>
      <c r="AN32" s="239"/>
      <c r="AO32" s="239"/>
      <c r="AR32" s="38"/>
      <c r="BE32" s="225"/>
    </row>
    <row r="33" spans="1:57" s="3" customFormat="1" ht="14.45" hidden="1" customHeight="1" x14ac:dyDescent="0.2">
      <c r="B33" s="38"/>
      <c r="F33" s="39" t="s">
        <v>44</v>
      </c>
      <c r="L33" s="237">
        <v>0</v>
      </c>
      <c r="M33" s="236"/>
      <c r="N33" s="236"/>
      <c r="O33" s="236"/>
      <c r="P33" s="236"/>
      <c r="Q33" s="40"/>
      <c r="R33" s="40"/>
      <c r="S33" s="40"/>
      <c r="T33" s="40"/>
      <c r="U33" s="40"/>
      <c r="V33" s="40"/>
      <c r="W33" s="235">
        <f>ROUND(BD94, 2)</f>
        <v>0</v>
      </c>
      <c r="X33" s="236"/>
      <c r="Y33" s="236"/>
      <c r="Z33" s="236"/>
      <c r="AA33" s="236"/>
      <c r="AB33" s="236"/>
      <c r="AC33" s="236"/>
      <c r="AD33" s="236"/>
      <c r="AE33" s="236"/>
      <c r="AF33" s="40"/>
      <c r="AG33" s="40"/>
      <c r="AH33" s="40"/>
      <c r="AI33" s="40"/>
      <c r="AJ33" s="40"/>
      <c r="AK33" s="235">
        <v>0</v>
      </c>
      <c r="AL33" s="236"/>
      <c r="AM33" s="236"/>
      <c r="AN33" s="236"/>
      <c r="AO33" s="236"/>
      <c r="AP33" s="40"/>
      <c r="AQ33" s="40"/>
      <c r="AR33" s="41"/>
      <c r="AS33" s="40"/>
      <c r="AT33" s="40"/>
      <c r="AU33" s="40"/>
      <c r="AV33" s="40"/>
      <c r="AW33" s="40"/>
      <c r="AX33" s="40"/>
      <c r="AY33" s="40"/>
      <c r="AZ33" s="40"/>
      <c r="BE33" s="225"/>
    </row>
    <row r="34" spans="1:57" s="2" customFormat="1" ht="6.95" customHeight="1" x14ac:dyDescent="0.2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24"/>
    </row>
    <row r="35" spans="1:57" s="2" customFormat="1" ht="25.9" customHeight="1" x14ac:dyDescent="0.2">
      <c r="A35" s="33"/>
      <c r="B35" s="34"/>
      <c r="C35" s="42"/>
      <c r="D35" s="43" t="s">
        <v>45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46</v>
      </c>
      <c r="U35" s="44"/>
      <c r="V35" s="44"/>
      <c r="W35" s="44"/>
      <c r="X35" s="241" t="s">
        <v>47</v>
      </c>
      <c r="Y35" s="242"/>
      <c r="Z35" s="242"/>
      <c r="AA35" s="242"/>
      <c r="AB35" s="242"/>
      <c r="AC35" s="44"/>
      <c r="AD35" s="44"/>
      <c r="AE35" s="44"/>
      <c r="AF35" s="44"/>
      <c r="AG35" s="44"/>
      <c r="AH35" s="44"/>
      <c r="AI35" s="44"/>
      <c r="AJ35" s="44"/>
      <c r="AK35" s="243">
        <f>SUM(AK26:AK33)</f>
        <v>0</v>
      </c>
      <c r="AL35" s="242"/>
      <c r="AM35" s="242"/>
      <c r="AN35" s="242"/>
      <c r="AO35" s="244"/>
      <c r="AP35" s="42"/>
      <c r="AQ35" s="42"/>
      <c r="AR35" s="34"/>
      <c r="BE35" s="33"/>
    </row>
    <row r="36" spans="1:57" s="2" customFormat="1" ht="6.95" customHeight="1" x14ac:dyDescent="0.2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5" customHeight="1" x14ac:dyDescent="0.2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5" customHeight="1" x14ac:dyDescent="0.2">
      <c r="B38" s="21"/>
      <c r="AR38" s="21"/>
    </row>
    <row r="39" spans="1:57" s="1" customFormat="1" ht="14.45" customHeight="1" x14ac:dyDescent="0.2">
      <c r="B39" s="21"/>
      <c r="AR39" s="21"/>
    </row>
    <row r="40" spans="1:57" s="1" customFormat="1" ht="14.45" customHeight="1" x14ac:dyDescent="0.2">
      <c r="B40" s="21"/>
      <c r="AR40" s="21"/>
    </row>
    <row r="41" spans="1:57" s="1" customFormat="1" ht="14.45" customHeight="1" x14ac:dyDescent="0.2">
      <c r="B41" s="21"/>
      <c r="AR41" s="21"/>
    </row>
    <row r="42" spans="1:57" s="1" customFormat="1" ht="14.45" customHeight="1" x14ac:dyDescent="0.2">
      <c r="B42" s="21"/>
      <c r="AR42" s="21"/>
    </row>
    <row r="43" spans="1:57" s="1" customFormat="1" ht="14.45" customHeight="1" x14ac:dyDescent="0.2">
      <c r="B43" s="21"/>
      <c r="AR43" s="21"/>
    </row>
    <row r="44" spans="1:57" s="1" customFormat="1" ht="14.45" customHeight="1" x14ac:dyDescent="0.2">
      <c r="B44" s="21"/>
      <c r="AR44" s="21"/>
    </row>
    <row r="45" spans="1:57" s="1" customFormat="1" ht="14.45" customHeight="1" x14ac:dyDescent="0.2">
      <c r="B45" s="21"/>
      <c r="AR45" s="21"/>
    </row>
    <row r="46" spans="1:57" s="1" customFormat="1" ht="14.45" customHeight="1" x14ac:dyDescent="0.2">
      <c r="B46" s="21"/>
      <c r="AR46" s="21"/>
    </row>
    <row r="47" spans="1:57" s="1" customFormat="1" ht="14.45" customHeight="1" x14ac:dyDescent="0.2">
      <c r="B47" s="21"/>
      <c r="AR47" s="21"/>
    </row>
    <row r="48" spans="1:57" s="1" customFormat="1" ht="14.45" customHeight="1" x14ac:dyDescent="0.2">
      <c r="B48" s="21"/>
      <c r="AR48" s="21"/>
    </row>
    <row r="49" spans="1:57" s="2" customFormat="1" ht="14.45" customHeight="1" x14ac:dyDescent="0.2">
      <c r="B49" s="46"/>
      <c r="D49" s="47" t="s">
        <v>48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7" t="s">
        <v>49</v>
      </c>
      <c r="AI49" s="48"/>
      <c r="AJ49" s="48"/>
      <c r="AK49" s="48"/>
      <c r="AL49" s="48"/>
      <c r="AM49" s="48"/>
      <c r="AN49" s="48"/>
      <c r="AO49" s="48"/>
      <c r="AR49" s="46"/>
    </row>
    <row r="50" spans="1:57" ht="11.25" x14ac:dyDescent="0.2">
      <c r="B50" s="21"/>
      <c r="AR50" s="21"/>
    </row>
    <row r="51" spans="1:57" ht="11.25" x14ac:dyDescent="0.2">
      <c r="B51" s="21"/>
      <c r="AR51" s="21"/>
    </row>
    <row r="52" spans="1:57" ht="11.25" x14ac:dyDescent="0.2">
      <c r="B52" s="21"/>
      <c r="AR52" s="21"/>
    </row>
    <row r="53" spans="1:57" ht="11.25" x14ac:dyDescent="0.2">
      <c r="B53" s="21"/>
      <c r="AR53" s="21"/>
    </row>
    <row r="54" spans="1:57" ht="11.25" x14ac:dyDescent="0.2">
      <c r="B54" s="21"/>
      <c r="AR54" s="21"/>
    </row>
    <row r="55" spans="1:57" ht="11.25" x14ac:dyDescent="0.2">
      <c r="B55" s="21"/>
      <c r="AR55" s="21"/>
    </row>
    <row r="56" spans="1:57" ht="11.25" x14ac:dyDescent="0.2">
      <c r="B56" s="21"/>
      <c r="AR56" s="21"/>
    </row>
    <row r="57" spans="1:57" ht="11.25" x14ac:dyDescent="0.2">
      <c r="B57" s="21"/>
      <c r="AR57" s="21"/>
    </row>
    <row r="58" spans="1:57" ht="11.25" x14ac:dyDescent="0.2">
      <c r="B58" s="21"/>
      <c r="AR58" s="21"/>
    </row>
    <row r="59" spans="1:57" ht="11.25" x14ac:dyDescent="0.2">
      <c r="B59" s="21"/>
      <c r="AR59" s="21"/>
    </row>
    <row r="60" spans="1:57" s="2" customFormat="1" ht="12.75" x14ac:dyDescent="0.2">
      <c r="A60" s="33"/>
      <c r="B60" s="34"/>
      <c r="C60" s="33"/>
      <c r="D60" s="49" t="s">
        <v>50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9" t="s">
        <v>51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9" t="s">
        <v>50</v>
      </c>
      <c r="AI60" s="36"/>
      <c r="AJ60" s="36"/>
      <c r="AK60" s="36"/>
      <c r="AL60" s="36"/>
      <c r="AM60" s="49" t="s">
        <v>51</v>
      </c>
      <c r="AN60" s="36"/>
      <c r="AO60" s="36"/>
      <c r="AP60" s="33"/>
      <c r="AQ60" s="33"/>
      <c r="AR60" s="34"/>
      <c r="BE60" s="33"/>
    </row>
    <row r="61" spans="1:57" ht="11.25" x14ac:dyDescent="0.2">
      <c r="B61" s="21"/>
      <c r="AR61" s="21"/>
    </row>
    <row r="62" spans="1:57" ht="11.25" x14ac:dyDescent="0.2">
      <c r="B62" s="21"/>
      <c r="AR62" s="21"/>
    </row>
    <row r="63" spans="1:57" ht="11.25" x14ac:dyDescent="0.2">
      <c r="B63" s="21"/>
      <c r="AR63" s="21"/>
    </row>
    <row r="64" spans="1:57" s="2" customFormat="1" ht="12.75" x14ac:dyDescent="0.2">
      <c r="A64" s="33"/>
      <c r="B64" s="34"/>
      <c r="C64" s="33"/>
      <c r="D64" s="47" t="s">
        <v>52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7" t="s">
        <v>53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4"/>
      <c r="BE64" s="33"/>
    </row>
    <row r="65" spans="1:57" ht="11.25" x14ac:dyDescent="0.2">
      <c r="B65" s="21"/>
      <c r="AR65" s="21"/>
    </row>
    <row r="66" spans="1:57" ht="11.25" x14ac:dyDescent="0.2">
      <c r="B66" s="21"/>
      <c r="AR66" s="21"/>
    </row>
    <row r="67" spans="1:57" ht="11.25" x14ac:dyDescent="0.2">
      <c r="B67" s="21"/>
      <c r="AR67" s="21"/>
    </row>
    <row r="68" spans="1:57" ht="11.25" x14ac:dyDescent="0.2">
      <c r="B68" s="21"/>
      <c r="AR68" s="21"/>
    </row>
    <row r="69" spans="1:57" ht="11.25" x14ac:dyDescent="0.2">
      <c r="B69" s="21"/>
      <c r="AR69" s="21"/>
    </row>
    <row r="70" spans="1:57" ht="11.25" x14ac:dyDescent="0.2">
      <c r="B70" s="21"/>
      <c r="AR70" s="21"/>
    </row>
    <row r="71" spans="1:57" ht="11.25" x14ac:dyDescent="0.2">
      <c r="B71" s="21"/>
      <c r="AR71" s="21"/>
    </row>
    <row r="72" spans="1:57" ht="11.25" x14ac:dyDescent="0.2">
      <c r="B72" s="21"/>
      <c r="AR72" s="21"/>
    </row>
    <row r="73" spans="1:57" ht="11.25" x14ac:dyDescent="0.2">
      <c r="B73" s="21"/>
      <c r="AR73" s="21"/>
    </row>
    <row r="74" spans="1:57" ht="11.25" x14ac:dyDescent="0.2">
      <c r="B74" s="21"/>
      <c r="AR74" s="21"/>
    </row>
    <row r="75" spans="1:57" s="2" customFormat="1" ht="12.75" x14ac:dyDescent="0.2">
      <c r="A75" s="33"/>
      <c r="B75" s="34"/>
      <c r="C75" s="33"/>
      <c r="D75" s="49" t="s">
        <v>50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9" t="s">
        <v>51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9" t="s">
        <v>50</v>
      </c>
      <c r="AI75" s="36"/>
      <c r="AJ75" s="36"/>
      <c r="AK75" s="36"/>
      <c r="AL75" s="36"/>
      <c r="AM75" s="49" t="s">
        <v>51</v>
      </c>
      <c r="AN75" s="36"/>
      <c r="AO75" s="36"/>
      <c r="AP75" s="33"/>
      <c r="AQ75" s="33"/>
      <c r="AR75" s="34"/>
      <c r="BE75" s="33"/>
    </row>
    <row r="76" spans="1:57" s="2" customFormat="1" ht="11.25" x14ac:dyDescent="0.2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5" customHeight="1" x14ac:dyDescent="0.2">
      <c r="A77" s="33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4"/>
      <c r="BE77" s="33"/>
    </row>
    <row r="81" spans="1:91" s="2" customFormat="1" ht="6.95" customHeight="1" x14ac:dyDescent="0.2">
      <c r="A81" s="33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4"/>
      <c r="BE81" s="33"/>
    </row>
    <row r="82" spans="1:91" s="2" customFormat="1" ht="24.95" customHeight="1" x14ac:dyDescent="0.2">
      <c r="A82" s="33"/>
      <c r="B82" s="34"/>
      <c r="C82" s="22" t="s">
        <v>54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6.95" customHeight="1" x14ac:dyDescent="0.2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 x14ac:dyDescent="0.2">
      <c r="B84" s="55"/>
      <c r="C84" s="28" t="s">
        <v>12</v>
      </c>
      <c r="L84" s="4" t="str">
        <f>K5</f>
        <v>21118</v>
      </c>
      <c r="AR84" s="55"/>
    </row>
    <row r="85" spans="1:91" s="5" customFormat="1" ht="36.950000000000003" customHeight="1" x14ac:dyDescent="0.2">
      <c r="B85" s="56"/>
      <c r="C85" s="57" t="s">
        <v>15</v>
      </c>
      <c r="L85" s="245" t="str">
        <f>K6</f>
        <v>Prestavba tepelných zdrojov MPBH v Šamoríne s využitím kombinovanej výroby tepla a elektr. energie</v>
      </c>
      <c r="M85" s="246"/>
      <c r="N85" s="246"/>
      <c r="O85" s="246"/>
      <c r="P85" s="246"/>
      <c r="Q85" s="246"/>
      <c r="R85" s="246"/>
      <c r="S85" s="246"/>
      <c r="T85" s="246"/>
      <c r="U85" s="246"/>
      <c r="V85" s="246"/>
      <c r="W85" s="246"/>
      <c r="X85" s="246"/>
      <c r="Y85" s="246"/>
      <c r="Z85" s="246"/>
      <c r="AA85" s="246"/>
      <c r="AB85" s="246"/>
      <c r="AC85" s="246"/>
      <c r="AD85" s="246"/>
      <c r="AE85" s="246"/>
      <c r="AF85" s="246"/>
      <c r="AG85" s="246"/>
      <c r="AH85" s="246"/>
      <c r="AI85" s="246"/>
      <c r="AJ85" s="246"/>
      <c r="AK85" s="246"/>
      <c r="AL85" s="246"/>
      <c r="AM85" s="246"/>
      <c r="AN85" s="246"/>
      <c r="AO85" s="246"/>
      <c r="AR85" s="56"/>
    </row>
    <row r="86" spans="1:91" s="2" customFormat="1" ht="6.95" customHeight="1" x14ac:dyDescent="0.2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 x14ac:dyDescent="0.2">
      <c r="A87" s="33"/>
      <c r="B87" s="34"/>
      <c r="C87" s="28" t="s">
        <v>19</v>
      </c>
      <c r="D87" s="33"/>
      <c r="E87" s="33"/>
      <c r="F87" s="33"/>
      <c r="G87" s="33"/>
      <c r="H87" s="33"/>
      <c r="I87" s="33"/>
      <c r="J87" s="33"/>
      <c r="K87" s="33"/>
      <c r="L87" s="58" t="str">
        <f>IF(K8="","",K8)</f>
        <v>Šamorín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21</v>
      </c>
      <c r="AJ87" s="33"/>
      <c r="AK87" s="33"/>
      <c r="AL87" s="33"/>
      <c r="AM87" s="247" t="str">
        <f>IF(AN8= "","",AN8)</f>
        <v>17. 12. 2021</v>
      </c>
      <c r="AN87" s="247"/>
      <c r="AO87" s="33"/>
      <c r="AP87" s="33"/>
      <c r="AQ87" s="33"/>
      <c r="AR87" s="34"/>
      <c r="BE87" s="33"/>
    </row>
    <row r="88" spans="1:91" s="2" customFormat="1" ht="6.95" customHeight="1" x14ac:dyDescent="0.2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15.2" customHeight="1" x14ac:dyDescent="0.2">
      <c r="A89" s="33"/>
      <c r="B89" s="34"/>
      <c r="C89" s="28" t="s">
        <v>23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MPBH Šamorín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29</v>
      </c>
      <c r="AJ89" s="33"/>
      <c r="AK89" s="33"/>
      <c r="AL89" s="33"/>
      <c r="AM89" s="248" t="str">
        <f>IF(E17="","",E17)</f>
        <v>PROWELD, spol, s r.o.</v>
      </c>
      <c r="AN89" s="249"/>
      <c r="AO89" s="249"/>
      <c r="AP89" s="249"/>
      <c r="AQ89" s="33"/>
      <c r="AR89" s="34"/>
      <c r="AS89" s="250" t="s">
        <v>55</v>
      </c>
      <c r="AT89" s="251"/>
      <c r="AU89" s="60"/>
      <c r="AV89" s="60"/>
      <c r="AW89" s="60"/>
      <c r="AX89" s="60"/>
      <c r="AY89" s="60"/>
      <c r="AZ89" s="60"/>
      <c r="BA89" s="60"/>
      <c r="BB89" s="60"/>
      <c r="BC89" s="60"/>
      <c r="BD89" s="61"/>
      <c r="BE89" s="33"/>
    </row>
    <row r="90" spans="1:91" s="2" customFormat="1" ht="15.2" customHeight="1" x14ac:dyDescent="0.2">
      <c r="A90" s="33"/>
      <c r="B90" s="34"/>
      <c r="C90" s="28" t="s">
        <v>27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32</v>
      </c>
      <c r="AJ90" s="33"/>
      <c r="AK90" s="33"/>
      <c r="AL90" s="33"/>
      <c r="AM90" s="248" t="str">
        <f>IF(E20="","",E20)</f>
        <v>Ing Peter Lukačovič</v>
      </c>
      <c r="AN90" s="249"/>
      <c r="AO90" s="249"/>
      <c r="AP90" s="249"/>
      <c r="AQ90" s="33"/>
      <c r="AR90" s="34"/>
      <c r="AS90" s="252"/>
      <c r="AT90" s="253"/>
      <c r="AU90" s="62"/>
      <c r="AV90" s="62"/>
      <c r="AW90" s="62"/>
      <c r="AX90" s="62"/>
      <c r="AY90" s="62"/>
      <c r="AZ90" s="62"/>
      <c r="BA90" s="62"/>
      <c r="BB90" s="62"/>
      <c r="BC90" s="62"/>
      <c r="BD90" s="63"/>
      <c r="BE90" s="33"/>
    </row>
    <row r="91" spans="1:91" s="2" customFormat="1" ht="10.9" customHeight="1" x14ac:dyDescent="0.2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52"/>
      <c r="AT91" s="253"/>
      <c r="AU91" s="62"/>
      <c r="AV91" s="62"/>
      <c r="AW91" s="62"/>
      <c r="AX91" s="62"/>
      <c r="AY91" s="62"/>
      <c r="AZ91" s="62"/>
      <c r="BA91" s="62"/>
      <c r="BB91" s="62"/>
      <c r="BC91" s="62"/>
      <c r="BD91" s="63"/>
      <c r="BE91" s="33"/>
    </row>
    <row r="92" spans="1:91" s="2" customFormat="1" ht="29.25" customHeight="1" x14ac:dyDescent="0.2">
      <c r="A92" s="33"/>
      <c r="B92" s="34"/>
      <c r="C92" s="254" t="s">
        <v>56</v>
      </c>
      <c r="D92" s="255"/>
      <c r="E92" s="255"/>
      <c r="F92" s="255"/>
      <c r="G92" s="255"/>
      <c r="H92" s="64"/>
      <c r="I92" s="256" t="s">
        <v>57</v>
      </c>
      <c r="J92" s="255"/>
      <c r="K92" s="255"/>
      <c r="L92" s="255"/>
      <c r="M92" s="255"/>
      <c r="N92" s="255"/>
      <c r="O92" s="255"/>
      <c r="P92" s="255"/>
      <c r="Q92" s="255"/>
      <c r="R92" s="255"/>
      <c r="S92" s="255"/>
      <c r="T92" s="255"/>
      <c r="U92" s="255"/>
      <c r="V92" s="255"/>
      <c r="W92" s="255"/>
      <c r="X92" s="255"/>
      <c r="Y92" s="255"/>
      <c r="Z92" s="255"/>
      <c r="AA92" s="255"/>
      <c r="AB92" s="255"/>
      <c r="AC92" s="255"/>
      <c r="AD92" s="255"/>
      <c r="AE92" s="255"/>
      <c r="AF92" s="255"/>
      <c r="AG92" s="257" t="s">
        <v>58</v>
      </c>
      <c r="AH92" s="255"/>
      <c r="AI92" s="255"/>
      <c r="AJ92" s="255"/>
      <c r="AK92" s="255"/>
      <c r="AL92" s="255"/>
      <c r="AM92" s="255"/>
      <c r="AN92" s="256" t="s">
        <v>59</v>
      </c>
      <c r="AO92" s="255"/>
      <c r="AP92" s="258"/>
      <c r="AQ92" s="65" t="s">
        <v>60</v>
      </c>
      <c r="AR92" s="34"/>
      <c r="AS92" s="66" t="s">
        <v>61</v>
      </c>
      <c r="AT92" s="67" t="s">
        <v>62</v>
      </c>
      <c r="AU92" s="67" t="s">
        <v>63</v>
      </c>
      <c r="AV92" s="67" t="s">
        <v>64</v>
      </c>
      <c r="AW92" s="67" t="s">
        <v>65</v>
      </c>
      <c r="AX92" s="67" t="s">
        <v>66</v>
      </c>
      <c r="AY92" s="67" t="s">
        <v>67</v>
      </c>
      <c r="AZ92" s="67" t="s">
        <v>68</v>
      </c>
      <c r="BA92" s="67" t="s">
        <v>69</v>
      </c>
      <c r="BB92" s="67" t="s">
        <v>70</v>
      </c>
      <c r="BC92" s="67" t="s">
        <v>71</v>
      </c>
      <c r="BD92" s="68" t="s">
        <v>72</v>
      </c>
      <c r="BE92" s="33"/>
    </row>
    <row r="93" spans="1:91" s="2" customFormat="1" ht="10.9" customHeight="1" x14ac:dyDescent="0.2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9"/>
      <c r="AT93" s="70"/>
      <c r="AU93" s="70"/>
      <c r="AV93" s="70"/>
      <c r="AW93" s="70"/>
      <c r="AX93" s="70"/>
      <c r="AY93" s="70"/>
      <c r="AZ93" s="70"/>
      <c r="BA93" s="70"/>
      <c r="BB93" s="70"/>
      <c r="BC93" s="70"/>
      <c r="BD93" s="71"/>
      <c r="BE93" s="33"/>
    </row>
    <row r="94" spans="1:91" s="6" customFormat="1" ht="32.450000000000003" customHeight="1" x14ac:dyDescent="0.2">
      <c r="B94" s="72"/>
      <c r="C94" s="73" t="s">
        <v>73</v>
      </c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  <c r="O94" s="74"/>
      <c r="P94" s="74"/>
      <c r="Q94" s="74"/>
      <c r="R94" s="74"/>
      <c r="S94" s="74"/>
      <c r="T94" s="74"/>
      <c r="U94" s="74"/>
      <c r="V94" s="74"/>
      <c r="W94" s="74"/>
      <c r="X94" s="74"/>
      <c r="Y94" s="74"/>
      <c r="Z94" s="74"/>
      <c r="AA94" s="74"/>
      <c r="AB94" s="74"/>
      <c r="AC94" s="74"/>
      <c r="AD94" s="74"/>
      <c r="AE94" s="74"/>
      <c r="AF94" s="74"/>
      <c r="AG94" s="262">
        <f>ROUND(AG95,2)</f>
        <v>0</v>
      </c>
      <c r="AH94" s="262"/>
      <c r="AI94" s="262"/>
      <c r="AJ94" s="262"/>
      <c r="AK94" s="262"/>
      <c r="AL94" s="262"/>
      <c r="AM94" s="262"/>
      <c r="AN94" s="263">
        <f>SUM(AG94,AT94)</f>
        <v>0</v>
      </c>
      <c r="AO94" s="263"/>
      <c r="AP94" s="263"/>
      <c r="AQ94" s="76" t="s">
        <v>1</v>
      </c>
      <c r="AR94" s="72"/>
      <c r="AS94" s="77">
        <f>ROUND(AS95,2)</f>
        <v>0</v>
      </c>
      <c r="AT94" s="78">
        <f>ROUND(SUM(AV94:AW94),2)</f>
        <v>0</v>
      </c>
      <c r="AU94" s="79">
        <f>ROUND(AU95,5)</f>
        <v>0</v>
      </c>
      <c r="AV94" s="78">
        <f>ROUND(AZ94*L29,2)</f>
        <v>0</v>
      </c>
      <c r="AW94" s="78">
        <f>ROUND(BA94*L30,2)</f>
        <v>0</v>
      </c>
      <c r="AX94" s="78">
        <f>ROUND(BB94*L29,2)</f>
        <v>0</v>
      </c>
      <c r="AY94" s="78">
        <f>ROUND(BC94*L30,2)</f>
        <v>0</v>
      </c>
      <c r="AZ94" s="78">
        <f>ROUND(AZ95,2)</f>
        <v>0</v>
      </c>
      <c r="BA94" s="78">
        <f>ROUND(BA95,2)</f>
        <v>0</v>
      </c>
      <c r="BB94" s="78">
        <f>ROUND(BB95,2)</f>
        <v>0</v>
      </c>
      <c r="BC94" s="78">
        <f>ROUND(BC95,2)</f>
        <v>0</v>
      </c>
      <c r="BD94" s="80">
        <f>ROUND(BD95,2)</f>
        <v>0</v>
      </c>
      <c r="BS94" s="81" t="s">
        <v>74</v>
      </c>
      <c r="BT94" s="81" t="s">
        <v>75</v>
      </c>
      <c r="BU94" s="82" t="s">
        <v>76</v>
      </c>
      <c r="BV94" s="81" t="s">
        <v>77</v>
      </c>
      <c r="BW94" s="81" t="s">
        <v>4</v>
      </c>
      <c r="BX94" s="81" t="s">
        <v>78</v>
      </c>
      <c r="CL94" s="81" t="s">
        <v>1</v>
      </c>
    </row>
    <row r="95" spans="1:91" s="7" customFormat="1" ht="16.5" customHeight="1" x14ac:dyDescent="0.2">
      <c r="A95" s="83" t="s">
        <v>79</v>
      </c>
      <c r="B95" s="84"/>
      <c r="C95" s="85"/>
      <c r="D95" s="261" t="s">
        <v>80</v>
      </c>
      <c r="E95" s="261"/>
      <c r="F95" s="261"/>
      <c r="G95" s="261"/>
      <c r="H95" s="261"/>
      <c r="I95" s="86"/>
      <c r="J95" s="261" t="s">
        <v>81</v>
      </c>
      <c r="K95" s="261"/>
      <c r="L95" s="261"/>
      <c r="M95" s="261"/>
      <c r="N95" s="261"/>
      <c r="O95" s="261"/>
      <c r="P95" s="261"/>
      <c r="Q95" s="261"/>
      <c r="R95" s="261"/>
      <c r="S95" s="261"/>
      <c r="T95" s="261"/>
      <c r="U95" s="261"/>
      <c r="V95" s="261"/>
      <c r="W95" s="261"/>
      <c r="X95" s="261"/>
      <c r="Y95" s="261"/>
      <c r="Z95" s="261"/>
      <c r="AA95" s="261"/>
      <c r="AB95" s="261"/>
      <c r="AC95" s="261"/>
      <c r="AD95" s="261"/>
      <c r="AE95" s="261"/>
      <c r="AF95" s="261"/>
      <c r="AG95" s="259">
        <f>'SO01 - Kotolňa K1'!J30</f>
        <v>0</v>
      </c>
      <c r="AH95" s="260"/>
      <c r="AI95" s="260"/>
      <c r="AJ95" s="260"/>
      <c r="AK95" s="260"/>
      <c r="AL95" s="260"/>
      <c r="AM95" s="260"/>
      <c r="AN95" s="259">
        <f>SUM(AG95,AT95)</f>
        <v>0</v>
      </c>
      <c r="AO95" s="260"/>
      <c r="AP95" s="260"/>
      <c r="AQ95" s="87" t="s">
        <v>82</v>
      </c>
      <c r="AR95" s="84"/>
      <c r="AS95" s="88">
        <v>0</v>
      </c>
      <c r="AT95" s="89">
        <f>ROUND(SUM(AV95:AW95),2)</f>
        <v>0</v>
      </c>
      <c r="AU95" s="90">
        <f>'SO01 - Kotolňa K1'!P131</f>
        <v>0</v>
      </c>
      <c r="AV95" s="89">
        <f>'SO01 - Kotolňa K1'!J33</f>
        <v>0</v>
      </c>
      <c r="AW95" s="89">
        <f>'SO01 - Kotolňa K1'!J34</f>
        <v>0</v>
      </c>
      <c r="AX95" s="89">
        <f>'SO01 - Kotolňa K1'!J35</f>
        <v>0</v>
      </c>
      <c r="AY95" s="89">
        <f>'SO01 - Kotolňa K1'!J36</f>
        <v>0</v>
      </c>
      <c r="AZ95" s="89">
        <f>'SO01 - Kotolňa K1'!F33</f>
        <v>0</v>
      </c>
      <c r="BA95" s="89">
        <f>'SO01 - Kotolňa K1'!F34</f>
        <v>0</v>
      </c>
      <c r="BB95" s="89">
        <f>'SO01 - Kotolňa K1'!F35</f>
        <v>0</v>
      </c>
      <c r="BC95" s="89">
        <f>'SO01 - Kotolňa K1'!F36</f>
        <v>0</v>
      </c>
      <c r="BD95" s="91">
        <f>'SO01 - Kotolňa K1'!F37</f>
        <v>0</v>
      </c>
      <c r="BT95" s="92" t="s">
        <v>83</v>
      </c>
      <c r="BV95" s="92" t="s">
        <v>77</v>
      </c>
      <c r="BW95" s="92" t="s">
        <v>84</v>
      </c>
      <c r="BX95" s="92" t="s">
        <v>4</v>
      </c>
      <c r="CL95" s="92" t="s">
        <v>1</v>
      </c>
      <c r="CM95" s="92" t="s">
        <v>75</v>
      </c>
    </row>
    <row r="96" spans="1:91" s="2" customFormat="1" ht="30" customHeight="1" x14ac:dyDescent="0.2">
      <c r="A96" s="33"/>
      <c r="B96" s="34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4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</row>
    <row r="97" spans="1:57" s="2" customFormat="1" ht="6.95" customHeight="1" x14ac:dyDescent="0.2">
      <c r="A97" s="33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34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01 - Kotolňa K1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864"/>
  <sheetViews>
    <sheetView showGridLines="0" workbookViewId="0"/>
  </sheetViews>
  <sheetFormatPr defaultRowHeight="1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 x14ac:dyDescent="0.2">
      <c r="L2" s="264" t="s">
        <v>5</v>
      </c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8" t="s">
        <v>84</v>
      </c>
      <c r="AZ2" s="93" t="s">
        <v>85</v>
      </c>
      <c r="BA2" s="93" t="s">
        <v>1</v>
      </c>
      <c r="BB2" s="93" t="s">
        <v>1</v>
      </c>
      <c r="BC2" s="93" t="s">
        <v>86</v>
      </c>
      <c r="BD2" s="93" t="s">
        <v>87</v>
      </c>
    </row>
    <row r="3" spans="1:5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  <c r="AZ3" s="93" t="s">
        <v>88</v>
      </c>
      <c r="BA3" s="93" t="s">
        <v>1</v>
      </c>
      <c r="BB3" s="93" t="s">
        <v>1</v>
      </c>
      <c r="BC3" s="93" t="s">
        <v>89</v>
      </c>
      <c r="BD3" s="93" t="s">
        <v>87</v>
      </c>
    </row>
    <row r="4" spans="1:56" s="1" customFormat="1" ht="24.95" customHeight="1" x14ac:dyDescent="0.2">
      <c r="B4" s="21"/>
      <c r="D4" s="22" t="s">
        <v>90</v>
      </c>
      <c r="L4" s="21"/>
      <c r="M4" s="94" t="s">
        <v>9</v>
      </c>
      <c r="AT4" s="18" t="s">
        <v>3</v>
      </c>
      <c r="AZ4" s="93" t="s">
        <v>91</v>
      </c>
      <c r="BA4" s="93" t="s">
        <v>1</v>
      </c>
      <c r="BB4" s="93" t="s">
        <v>1</v>
      </c>
      <c r="BC4" s="93" t="s">
        <v>92</v>
      </c>
      <c r="BD4" s="93" t="s">
        <v>87</v>
      </c>
    </row>
    <row r="5" spans="1:56" s="1" customFormat="1" ht="6.95" customHeight="1" x14ac:dyDescent="0.2">
      <c r="B5" s="21"/>
      <c r="L5" s="21"/>
      <c r="AZ5" s="93" t="s">
        <v>93</v>
      </c>
      <c r="BA5" s="93" t="s">
        <v>1</v>
      </c>
      <c r="BB5" s="93" t="s">
        <v>1</v>
      </c>
      <c r="BC5" s="93" t="s">
        <v>94</v>
      </c>
      <c r="BD5" s="93" t="s">
        <v>87</v>
      </c>
    </row>
    <row r="6" spans="1:56" s="1" customFormat="1" ht="12" customHeight="1" x14ac:dyDescent="0.2">
      <c r="B6" s="21"/>
      <c r="D6" s="28" t="s">
        <v>15</v>
      </c>
      <c r="L6" s="21"/>
      <c r="AZ6" s="93" t="s">
        <v>95</v>
      </c>
      <c r="BA6" s="93" t="s">
        <v>1</v>
      </c>
      <c r="BB6" s="93" t="s">
        <v>1</v>
      </c>
      <c r="BC6" s="93" t="s">
        <v>96</v>
      </c>
      <c r="BD6" s="93" t="s">
        <v>87</v>
      </c>
    </row>
    <row r="7" spans="1:56" s="1" customFormat="1" ht="26.25" customHeight="1" x14ac:dyDescent="0.2">
      <c r="B7" s="21"/>
      <c r="E7" s="265" t="str">
        <f>'Rekapitulácia stavby'!K6</f>
        <v>Prestavba tepelných zdrojov MPBH v Šamoríne s využitím kombinovanej výroby tepla a elektr. energie</v>
      </c>
      <c r="F7" s="266"/>
      <c r="G7" s="266"/>
      <c r="H7" s="266"/>
      <c r="L7" s="21"/>
      <c r="AZ7" s="93" t="s">
        <v>97</v>
      </c>
      <c r="BA7" s="93" t="s">
        <v>1</v>
      </c>
      <c r="BB7" s="93" t="s">
        <v>1</v>
      </c>
      <c r="BC7" s="93" t="s">
        <v>98</v>
      </c>
      <c r="BD7" s="93" t="s">
        <v>87</v>
      </c>
    </row>
    <row r="8" spans="1:56" s="2" customFormat="1" ht="12" customHeight="1" x14ac:dyDescent="0.2">
      <c r="A8" s="33"/>
      <c r="B8" s="34"/>
      <c r="C8" s="33"/>
      <c r="D8" s="28" t="s">
        <v>99</v>
      </c>
      <c r="E8" s="33"/>
      <c r="F8" s="33"/>
      <c r="G8" s="33"/>
      <c r="H8" s="33"/>
      <c r="I8" s="33"/>
      <c r="J8" s="33"/>
      <c r="K8" s="33"/>
      <c r="L8" s="46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Z8" s="93" t="s">
        <v>100</v>
      </c>
      <c r="BA8" s="93" t="s">
        <v>1</v>
      </c>
      <c r="BB8" s="93" t="s">
        <v>1</v>
      </c>
      <c r="BC8" s="93" t="s">
        <v>101</v>
      </c>
      <c r="BD8" s="93" t="s">
        <v>87</v>
      </c>
    </row>
    <row r="9" spans="1:56" s="2" customFormat="1" ht="16.5" customHeight="1" x14ac:dyDescent="0.2">
      <c r="A9" s="33"/>
      <c r="B9" s="34"/>
      <c r="C9" s="33"/>
      <c r="D9" s="33"/>
      <c r="E9" s="245" t="s">
        <v>102</v>
      </c>
      <c r="F9" s="267"/>
      <c r="G9" s="267"/>
      <c r="H9" s="267"/>
      <c r="I9" s="33"/>
      <c r="J9" s="33"/>
      <c r="K9" s="33"/>
      <c r="L9" s="46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Z9" s="93" t="s">
        <v>103</v>
      </c>
      <c r="BA9" s="93" t="s">
        <v>1</v>
      </c>
      <c r="BB9" s="93" t="s">
        <v>1</v>
      </c>
      <c r="BC9" s="93" t="s">
        <v>104</v>
      </c>
      <c r="BD9" s="93" t="s">
        <v>87</v>
      </c>
    </row>
    <row r="10" spans="1:56" s="2" customFormat="1" ht="11.25" x14ac:dyDescent="0.2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6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Z10" s="93" t="s">
        <v>105</v>
      </c>
      <c r="BA10" s="93" t="s">
        <v>1</v>
      </c>
      <c r="BB10" s="93" t="s">
        <v>1</v>
      </c>
      <c r="BC10" s="93" t="s">
        <v>106</v>
      </c>
      <c r="BD10" s="93" t="s">
        <v>87</v>
      </c>
    </row>
    <row r="11" spans="1:56" s="2" customFormat="1" ht="12" customHeight="1" x14ac:dyDescent="0.2">
      <c r="A11" s="33"/>
      <c r="B11" s="34"/>
      <c r="C11" s="33"/>
      <c r="D11" s="28" t="s">
        <v>17</v>
      </c>
      <c r="E11" s="33"/>
      <c r="F11" s="26" t="s">
        <v>1</v>
      </c>
      <c r="G11" s="33"/>
      <c r="H11" s="33"/>
      <c r="I11" s="28" t="s">
        <v>18</v>
      </c>
      <c r="J11" s="26" t="s">
        <v>1</v>
      </c>
      <c r="K11" s="33"/>
      <c r="L11" s="46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Z11" s="93" t="s">
        <v>107</v>
      </c>
      <c r="BA11" s="93" t="s">
        <v>1</v>
      </c>
      <c r="BB11" s="93" t="s">
        <v>1</v>
      </c>
      <c r="BC11" s="93" t="s">
        <v>108</v>
      </c>
      <c r="BD11" s="93" t="s">
        <v>87</v>
      </c>
    </row>
    <row r="12" spans="1:56" s="2" customFormat="1" ht="12" customHeight="1" x14ac:dyDescent="0.2">
      <c r="A12" s="33"/>
      <c r="B12" s="34"/>
      <c r="C12" s="33"/>
      <c r="D12" s="28" t="s">
        <v>19</v>
      </c>
      <c r="E12" s="33"/>
      <c r="F12" s="26" t="s">
        <v>20</v>
      </c>
      <c r="G12" s="33"/>
      <c r="H12" s="33"/>
      <c r="I12" s="28" t="s">
        <v>21</v>
      </c>
      <c r="J12" s="59" t="str">
        <f>'Rekapitulácia stavby'!AN8</f>
        <v>17. 12. 2021</v>
      </c>
      <c r="K12" s="33"/>
      <c r="L12" s="46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Z12" s="93" t="s">
        <v>109</v>
      </c>
      <c r="BA12" s="93" t="s">
        <v>1</v>
      </c>
      <c r="BB12" s="93" t="s">
        <v>1</v>
      </c>
      <c r="BC12" s="93" t="s">
        <v>110</v>
      </c>
      <c r="BD12" s="93" t="s">
        <v>87</v>
      </c>
    </row>
    <row r="13" spans="1:56" s="2" customFormat="1" ht="10.9" customHeight="1" x14ac:dyDescent="0.2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6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Z13" s="93" t="s">
        <v>111</v>
      </c>
      <c r="BA13" s="93" t="s">
        <v>1</v>
      </c>
      <c r="BB13" s="93" t="s">
        <v>1</v>
      </c>
      <c r="BC13" s="93" t="s">
        <v>112</v>
      </c>
      <c r="BD13" s="93" t="s">
        <v>87</v>
      </c>
    </row>
    <row r="14" spans="1:56" s="2" customFormat="1" ht="12" customHeight="1" x14ac:dyDescent="0.2">
      <c r="A14" s="33"/>
      <c r="B14" s="34"/>
      <c r="C14" s="33"/>
      <c r="D14" s="28" t="s">
        <v>23</v>
      </c>
      <c r="E14" s="33"/>
      <c r="F14" s="33"/>
      <c r="G14" s="33"/>
      <c r="H14" s="33"/>
      <c r="I14" s="28" t="s">
        <v>24</v>
      </c>
      <c r="J14" s="26" t="s">
        <v>1</v>
      </c>
      <c r="K14" s="33"/>
      <c r="L14" s="46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Z14" s="93" t="s">
        <v>113</v>
      </c>
      <c r="BA14" s="93" t="s">
        <v>1</v>
      </c>
      <c r="BB14" s="93" t="s">
        <v>1</v>
      </c>
      <c r="BC14" s="93" t="s">
        <v>114</v>
      </c>
      <c r="BD14" s="93" t="s">
        <v>87</v>
      </c>
    </row>
    <row r="15" spans="1:56" s="2" customFormat="1" ht="18" customHeight="1" x14ac:dyDescent="0.2">
      <c r="A15" s="33"/>
      <c r="B15" s="34"/>
      <c r="C15" s="33"/>
      <c r="D15" s="33"/>
      <c r="E15" s="26" t="s">
        <v>25</v>
      </c>
      <c r="F15" s="33"/>
      <c r="G15" s="33"/>
      <c r="H15" s="33"/>
      <c r="I15" s="28" t="s">
        <v>26</v>
      </c>
      <c r="J15" s="26" t="s">
        <v>1</v>
      </c>
      <c r="K15" s="33"/>
      <c r="L15" s="46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Z15" s="93" t="s">
        <v>115</v>
      </c>
      <c r="BA15" s="93" t="s">
        <v>1</v>
      </c>
      <c r="BB15" s="93" t="s">
        <v>1</v>
      </c>
      <c r="BC15" s="93" t="s">
        <v>116</v>
      </c>
      <c r="BD15" s="93" t="s">
        <v>87</v>
      </c>
    </row>
    <row r="16" spans="1:56" s="2" customFormat="1" ht="6.95" customHeight="1" x14ac:dyDescent="0.2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6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Z16" s="93" t="s">
        <v>117</v>
      </c>
      <c r="BA16" s="93" t="s">
        <v>1</v>
      </c>
      <c r="BB16" s="93" t="s">
        <v>1</v>
      </c>
      <c r="BC16" s="93" t="s">
        <v>118</v>
      </c>
      <c r="BD16" s="93" t="s">
        <v>87</v>
      </c>
    </row>
    <row r="17" spans="1:56" s="2" customFormat="1" ht="12" customHeight="1" x14ac:dyDescent="0.2">
      <c r="A17" s="33"/>
      <c r="B17" s="34"/>
      <c r="C17" s="33"/>
      <c r="D17" s="28" t="s">
        <v>27</v>
      </c>
      <c r="E17" s="33"/>
      <c r="F17" s="33"/>
      <c r="G17" s="33"/>
      <c r="H17" s="33"/>
      <c r="I17" s="28" t="s">
        <v>24</v>
      </c>
      <c r="J17" s="29" t="str">
        <f>'Rekapitulácia stavby'!AN13</f>
        <v>Vyplň údaj</v>
      </c>
      <c r="K17" s="33"/>
      <c r="L17" s="46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Z17" s="93" t="s">
        <v>119</v>
      </c>
      <c r="BA17" s="93" t="s">
        <v>1</v>
      </c>
      <c r="BB17" s="93" t="s">
        <v>1</v>
      </c>
      <c r="BC17" s="93" t="s">
        <v>120</v>
      </c>
      <c r="BD17" s="93" t="s">
        <v>87</v>
      </c>
    </row>
    <row r="18" spans="1:56" s="2" customFormat="1" ht="18" customHeight="1" x14ac:dyDescent="0.2">
      <c r="A18" s="33"/>
      <c r="B18" s="34"/>
      <c r="C18" s="33"/>
      <c r="D18" s="33"/>
      <c r="E18" s="268" t="str">
        <f>'Rekapitulácia stavby'!E14</f>
        <v>Vyplň údaj</v>
      </c>
      <c r="F18" s="226"/>
      <c r="G18" s="226"/>
      <c r="H18" s="226"/>
      <c r="I18" s="28" t="s">
        <v>26</v>
      </c>
      <c r="J18" s="29" t="str">
        <f>'Rekapitulácia stavby'!AN14</f>
        <v>Vyplň údaj</v>
      </c>
      <c r="K18" s="33"/>
      <c r="L18" s="46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Z18" s="93" t="s">
        <v>121</v>
      </c>
      <c r="BA18" s="93" t="s">
        <v>1</v>
      </c>
      <c r="BB18" s="93" t="s">
        <v>1</v>
      </c>
      <c r="BC18" s="93" t="s">
        <v>122</v>
      </c>
      <c r="BD18" s="93" t="s">
        <v>87</v>
      </c>
    </row>
    <row r="19" spans="1:56" s="2" customFormat="1" ht="6.95" customHeight="1" x14ac:dyDescent="0.2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6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Z19" s="93" t="s">
        <v>123</v>
      </c>
      <c r="BA19" s="93" t="s">
        <v>1</v>
      </c>
      <c r="BB19" s="93" t="s">
        <v>1</v>
      </c>
      <c r="BC19" s="93" t="s">
        <v>124</v>
      </c>
      <c r="BD19" s="93" t="s">
        <v>87</v>
      </c>
    </row>
    <row r="20" spans="1:56" s="2" customFormat="1" ht="12" customHeight="1" x14ac:dyDescent="0.2">
      <c r="A20" s="33"/>
      <c r="B20" s="34"/>
      <c r="C20" s="33"/>
      <c r="D20" s="28" t="s">
        <v>29</v>
      </c>
      <c r="E20" s="33"/>
      <c r="F20" s="33"/>
      <c r="G20" s="33"/>
      <c r="H20" s="33"/>
      <c r="I20" s="28" t="s">
        <v>24</v>
      </c>
      <c r="J20" s="26" t="s">
        <v>1</v>
      </c>
      <c r="K20" s="33"/>
      <c r="L20" s="46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Z20" s="93" t="s">
        <v>125</v>
      </c>
      <c r="BA20" s="93" t="s">
        <v>1</v>
      </c>
      <c r="BB20" s="93" t="s">
        <v>1</v>
      </c>
      <c r="BC20" s="93" t="s">
        <v>126</v>
      </c>
      <c r="BD20" s="93" t="s">
        <v>87</v>
      </c>
    </row>
    <row r="21" spans="1:56" s="2" customFormat="1" ht="18" customHeight="1" x14ac:dyDescent="0.2">
      <c r="A21" s="33"/>
      <c r="B21" s="34"/>
      <c r="C21" s="33"/>
      <c r="D21" s="33"/>
      <c r="E21" s="26" t="s">
        <v>30</v>
      </c>
      <c r="F21" s="33"/>
      <c r="G21" s="33"/>
      <c r="H21" s="33"/>
      <c r="I21" s="28" t="s">
        <v>26</v>
      </c>
      <c r="J21" s="26" t="s">
        <v>1</v>
      </c>
      <c r="K21" s="33"/>
      <c r="L21" s="46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Z21" s="93" t="s">
        <v>127</v>
      </c>
      <c r="BA21" s="93" t="s">
        <v>1</v>
      </c>
      <c r="BB21" s="93" t="s">
        <v>1</v>
      </c>
      <c r="BC21" s="93" t="s">
        <v>128</v>
      </c>
      <c r="BD21" s="93" t="s">
        <v>87</v>
      </c>
    </row>
    <row r="22" spans="1:56" s="2" customFormat="1" ht="6.95" customHeight="1" x14ac:dyDescent="0.2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6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Z22" s="93" t="s">
        <v>129</v>
      </c>
      <c r="BA22" s="93" t="s">
        <v>1</v>
      </c>
      <c r="BB22" s="93" t="s">
        <v>1</v>
      </c>
      <c r="BC22" s="93" t="s">
        <v>130</v>
      </c>
      <c r="BD22" s="93" t="s">
        <v>87</v>
      </c>
    </row>
    <row r="23" spans="1:56" s="2" customFormat="1" ht="12" customHeight="1" x14ac:dyDescent="0.2">
      <c r="A23" s="33"/>
      <c r="B23" s="34"/>
      <c r="C23" s="33"/>
      <c r="D23" s="28" t="s">
        <v>32</v>
      </c>
      <c r="E23" s="33"/>
      <c r="F23" s="33"/>
      <c r="G23" s="33"/>
      <c r="H23" s="33"/>
      <c r="I23" s="28" t="s">
        <v>24</v>
      </c>
      <c r="J23" s="26" t="s">
        <v>1</v>
      </c>
      <c r="K23" s="33"/>
      <c r="L23" s="46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Z23" s="93" t="s">
        <v>131</v>
      </c>
      <c r="BA23" s="93" t="s">
        <v>1</v>
      </c>
      <c r="BB23" s="93" t="s">
        <v>1</v>
      </c>
      <c r="BC23" s="93" t="s">
        <v>132</v>
      </c>
      <c r="BD23" s="93" t="s">
        <v>87</v>
      </c>
    </row>
    <row r="24" spans="1:56" s="2" customFormat="1" ht="18" customHeight="1" x14ac:dyDescent="0.2">
      <c r="A24" s="33"/>
      <c r="B24" s="34"/>
      <c r="C24" s="33"/>
      <c r="D24" s="33"/>
      <c r="E24" s="26" t="s">
        <v>33</v>
      </c>
      <c r="F24" s="33"/>
      <c r="G24" s="33"/>
      <c r="H24" s="33"/>
      <c r="I24" s="28" t="s">
        <v>26</v>
      </c>
      <c r="J24" s="26" t="s">
        <v>1</v>
      </c>
      <c r="K24" s="33"/>
      <c r="L24" s="46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Z24" s="93" t="s">
        <v>133</v>
      </c>
      <c r="BA24" s="93" t="s">
        <v>1</v>
      </c>
      <c r="BB24" s="93" t="s">
        <v>1</v>
      </c>
      <c r="BC24" s="93" t="s">
        <v>134</v>
      </c>
      <c r="BD24" s="93" t="s">
        <v>87</v>
      </c>
    </row>
    <row r="25" spans="1:56" s="2" customFormat="1" ht="6.95" customHeight="1" x14ac:dyDescent="0.2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6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Z25" s="93" t="s">
        <v>135</v>
      </c>
      <c r="BA25" s="93" t="s">
        <v>1</v>
      </c>
      <c r="BB25" s="93" t="s">
        <v>1</v>
      </c>
      <c r="BC25" s="93" t="s">
        <v>136</v>
      </c>
      <c r="BD25" s="93" t="s">
        <v>87</v>
      </c>
    </row>
    <row r="26" spans="1:56" s="2" customFormat="1" ht="12" customHeight="1" x14ac:dyDescent="0.2">
      <c r="A26" s="33"/>
      <c r="B26" s="34"/>
      <c r="C26" s="33"/>
      <c r="D26" s="28" t="s">
        <v>34</v>
      </c>
      <c r="E26" s="33"/>
      <c r="F26" s="33"/>
      <c r="G26" s="33"/>
      <c r="H26" s="33"/>
      <c r="I26" s="33"/>
      <c r="J26" s="33"/>
      <c r="K26" s="33"/>
      <c r="L26" s="46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Z26" s="93" t="s">
        <v>137</v>
      </c>
      <c r="BA26" s="93" t="s">
        <v>1</v>
      </c>
      <c r="BB26" s="93" t="s">
        <v>1</v>
      </c>
      <c r="BC26" s="93" t="s">
        <v>138</v>
      </c>
      <c r="BD26" s="93" t="s">
        <v>87</v>
      </c>
    </row>
    <row r="27" spans="1:56" s="8" customFormat="1" ht="16.5" customHeight="1" x14ac:dyDescent="0.2">
      <c r="A27" s="95"/>
      <c r="B27" s="96"/>
      <c r="C27" s="95"/>
      <c r="D27" s="95"/>
      <c r="E27" s="231" t="s">
        <v>1</v>
      </c>
      <c r="F27" s="231"/>
      <c r="G27" s="231"/>
      <c r="H27" s="231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  <c r="AZ27" s="98" t="s">
        <v>139</v>
      </c>
      <c r="BA27" s="98" t="s">
        <v>1</v>
      </c>
      <c r="BB27" s="98" t="s">
        <v>1</v>
      </c>
      <c r="BC27" s="98" t="s">
        <v>140</v>
      </c>
      <c r="BD27" s="98" t="s">
        <v>87</v>
      </c>
    </row>
    <row r="28" spans="1:56" s="2" customFormat="1" ht="6.95" customHeight="1" x14ac:dyDescent="0.2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6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Z28" s="93" t="s">
        <v>141</v>
      </c>
      <c r="BA28" s="93" t="s">
        <v>1</v>
      </c>
      <c r="BB28" s="93" t="s">
        <v>1</v>
      </c>
      <c r="BC28" s="93" t="s">
        <v>142</v>
      </c>
      <c r="BD28" s="93" t="s">
        <v>87</v>
      </c>
    </row>
    <row r="29" spans="1:56" s="2" customFormat="1" ht="6.95" customHeight="1" x14ac:dyDescent="0.2">
      <c r="A29" s="33"/>
      <c r="B29" s="34"/>
      <c r="C29" s="33"/>
      <c r="D29" s="70"/>
      <c r="E29" s="70"/>
      <c r="F29" s="70"/>
      <c r="G29" s="70"/>
      <c r="H29" s="70"/>
      <c r="I29" s="70"/>
      <c r="J29" s="70"/>
      <c r="K29" s="70"/>
      <c r="L29" s="46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Z29" s="93" t="s">
        <v>143</v>
      </c>
      <c r="BA29" s="93" t="s">
        <v>1</v>
      </c>
      <c r="BB29" s="93" t="s">
        <v>1</v>
      </c>
      <c r="BC29" s="93" t="s">
        <v>142</v>
      </c>
      <c r="BD29" s="93" t="s">
        <v>87</v>
      </c>
    </row>
    <row r="30" spans="1:56" s="2" customFormat="1" ht="25.35" customHeight="1" x14ac:dyDescent="0.2">
      <c r="A30" s="33"/>
      <c r="B30" s="34"/>
      <c r="C30" s="33"/>
      <c r="D30" s="99" t="s">
        <v>35</v>
      </c>
      <c r="E30" s="33"/>
      <c r="F30" s="33"/>
      <c r="G30" s="33"/>
      <c r="H30" s="33"/>
      <c r="I30" s="33"/>
      <c r="J30" s="75">
        <f>ROUND(J131, 2)</f>
        <v>0</v>
      </c>
      <c r="K30" s="33"/>
      <c r="L30" s="46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Z30" s="93" t="s">
        <v>144</v>
      </c>
      <c r="BA30" s="93" t="s">
        <v>1</v>
      </c>
      <c r="BB30" s="93" t="s">
        <v>1</v>
      </c>
      <c r="BC30" s="93" t="s">
        <v>145</v>
      </c>
      <c r="BD30" s="93" t="s">
        <v>87</v>
      </c>
    </row>
    <row r="31" spans="1:56" s="2" customFormat="1" ht="6.95" customHeight="1" x14ac:dyDescent="0.2">
      <c r="A31" s="33"/>
      <c r="B31" s="34"/>
      <c r="C31" s="33"/>
      <c r="D31" s="70"/>
      <c r="E31" s="70"/>
      <c r="F31" s="70"/>
      <c r="G31" s="70"/>
      <c r="H31" s="70"/>
      <c r="I31" s="70"/>
      <c r="J31" s="70"/>
      <c r="K31" s="70"/>
      <c r="L31" s="46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Z31" s="93" t="s">
        <v>146</v>
      </c>
      <c r="BA31" s="93" t="s">
        <v>1</v>
      </c>
      <c r="BB31" s="93" t="s">
        <v>1</v>
      </c>
      <c r="BC31" s="93" t="s">
        <v>147</v>
      </c>
      <c r="BD31" s="93" t="s">
        <v>87</v>
      </c>
    </row>
    <row r="32" spans="1:56" s="2" customFormat="1" ht="14.45" customHeight="1" x14ac:dyDescent="0.2">
      <c r="A32" s="33"/>
      <c r="B32" s="34"/>
      <c r="C32" s="33"/>
      <c r="D32" s="33"/>
      <c r="E32" s="33"/>
      <c r="F32" s="37" t="s">
        <v>37</v>
      </c>
      <c r="G32" s="33"/>
      <c r="H32" s="33"/>
      <c r="I32" s="37" t="s">
        <v>36</v>
      </c>
      <c r="J32" s="37" t="s">
        <v>38</v>
      </c>
      <c r="K32" s="33"/>
      <c r="L32" s="46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Z32" s="93" t="s">
        <v>148</v>
      </c>
      <c r="BA32" s="93" t="s">
        <v>1</v>
      </c>
      <c r="BB32" s="93" t="s">
        <v>1</v>
      </c>
      <c r="BC32" s="93" t="s">
        <v>149</v>
      </c>
      <c r="BD32" s="93" t="s">
        <v>87</v>
      </c>
    </row>
    <row r="33" spans="1:31" s="2" customFormat="1" ht="14.45" customHeight="1" x14ac:dyDescent="0.2">
      <c r="A33" s="33"/>
      <c r="B33" s="34"/>
      <c r="C33" s="33"/>
      <c r="D33" s="100" t="s">
        <v>39</v>
      </c>
      <c r="E33" s="39" t="s">
        <v>40</v>
      </c>
      <c r="F33" s="101">
        <f>ROUND((ROUND((SUM(BE131:BE857)),  2) + SUM(BE859:BE863)), 2)</f>
        <v>0</v>
      </c>
      <c r="G33" s="102"/>
      <c r="H33" s="102"/>
      <c r="I33" s="103">
        <v>0.2</v>
      </c>
      <c r="J33" s="101">
        <f>ROUND((ROUND(((SUM(BE131:BE857))*I33),  2) + (SUM(BE859:BE863)*I33)), 2)</f>
        <v>0</v>
      </c>
      <c r="K33" s="33"/>
      <c r="L33" s="46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 x14ac:dyDescent="0.2">
      <c r="A34" s="33"/>
      <c r="B34" s="34"/>
      <c r="C34" s="33"/>
      <c r="D34" s="33"/>
      <c r="E34" s="39" t="s">
        <v>41</v>
      </c>
      <c r="F34" s="101">
        <f>ROUND((ROUND((SUM(BF131:BF857)),  2) + SUM(BF859:BF863)), 2)</f>
        <v>0</v>
      </c>
      <c r="G34" s="102"/>
      <c r="H34" s="102"/>
      <c r="I34" s="103">
        <v>0.2</v>
      </c>
      <c r="J34" s="101">
        <f>ROUND((ROUND(((SUM(BF131:BF857))*I34),  2) + (SUM(BF859:BF863)*I34)), 2)</f>
        <v>0</v>
      </c>
      <c r="K34" s="33"/>
      <c r="L34" s="46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 x14ac:dyDescent="0.2">
      <c r="A35" s="33"/>
      <c r="B35" s="34"/>
      <c r="C35" s="33"/>
      <c r="D35" s="33"/>
      <c r="E35" s="28" t="s">
        <v>42</v>
      </c>
      <c r="F35" s="104">
        <f>ROUND((ROUND((SUM(BG131:BG857)),  2) + SUM(BG859:BG863)), 2)</f>
        <v>0</v>
      </c>
      <c r="G35" s="33"/>
      <c r="H35" s="33"/>
      <c r="I35" s="105">
        <v>0.2</v>
      </c>
      <c r="J35" s="104">
        <f>0</f>
        <v>0</v>
      </c>
      <c r="K35" s="33"/>
      <c r="L35" s="46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 x14ac:dyDescent="0.2">
      <c r="A36" s="33"/>
      <c r="B36" s="34"/>
      <c r="C36" s="33"/>
      <c r="D36" s="33"/>
      <c r="E36" s="28" t="s">
        <v>43</v>
      </c>
      <c r="F36" s="104">
        <f>ROUND((ROUND((SUM(BH131:BH857)),  2) + SUM(BH859:BH863)), 2)</f>
        <v>0</v>
      </c>
      <c r="G36" s="33"/>
      <c r="H36" s="33"/>
      <c r="I36" s="105">
        <v>0.2</v>
      </c>
      <c r="J36" s="104">
        <f>0</f>
        <v>0</v>
      </c>
      <c r="K36" s="33"/>
      <c r="L36" s="46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4"/>
      <c r="C37" s="33"/>
      <c r="D37" s="33"/>
      <c r="E37" s="39" t="s">
        <v>44</v>
      </c>
      <c r="F37" s="101">
        <f>ROUND((ROUND((SUM(BI131:BI857)),  2) + SUM(BI859:BI863)), 2)</f>
        <v>0</v>
      </c>
      <c r="G37" s="102"/>
      <c r="H37" s="102"/>
      <c r="I37" s="103">
        <v>0</v>
      </c>
      <c r="J37" s="101">
        <f>0</f>
        <v>0</v>
      </c>
      <c r="K37" s="33"/>
      <c r="L37" s="46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 x14ac:dyDescent="0.2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6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4"/>
      <c r="C39" s="106"/>
      <c r="D39" s="107" t="s">
        <v>45</v>
      </c>
      <c r="E39" s="64"/>
      <c r="F39" s="64"/>
      <c r="G39" s="108" t="s">
        <v>46</v>
      </c>
      <c r="H39" s="109" t="s">
        <v>47</v>
      </c>
      <c r="I39" s="64"/>
      <c r="J39" s="110">
        <f>SUM(J30:J37)</f>
        <v>0</v>
      </c>
      <c r="K39" s="111"/>
      <c r="L39" s="46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 x14ac:dyDescent="0.2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6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 x14ac:dyDescent="0.2">
      <c r="B41" s="21"/>
      <c r="L41" s="21"/>
    </row>
    <row r="42" spans="1:31" s="1" customFormat="1" ht="14.45" customHeight="1" x14ac:dyDescent="0.2">
      <c r="B42" s="21"/>
      <c r="L42" s="21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6"/>
      <c r="D50" s="47" t="s">
        <v>48</v>
      </c>
      <c r="E50" s="48"/>
      <c r="F50" s="48"/>
      <c r="G50" s="47" t="s">
        <v>49</v>
      </c>
      <c r="H50" s="48"/>
      <c r="I50" s="48"/>
      <c r="J50" s="48"/>
      <c r="K50" s="48"/>
      <c r="L50" s="46"/>
    </row>
    <row r="51" spans="1:31" ht="11.25" x14ac:dyDescent="0.2">
      <c r="B51" s="21"/>
      <c r="L51" s="21"/>
    </row>
    <row r="52" spans="1:31" ht="11.25" x14ac:dyDescent="0.2">
      <c r="B52" s="21"/>
      <c r="L52" s="21"/>
    </row>
    <row r="53" spans="1:31" ht="11.25" x14ac:dyDescent="0.2">
      <c r="B53" s="21"/>
      <c r="L53" s="21"/>
    </row>
    <row r="54" spans="1:31" ht="11.25" x14ac:dyDescent="0.2">
      <c r="B54" s="21"/>
      <c r="L54" s="21"/>
    </row>
    <row r="55" spans="1:31" ht="11.25" x14ac:dyDescent="0.2">
      <c r="B55" s="21"/>
      <c r="L55" s="21"/>
    </row>
    <row r="56" spans="1:31" ht="11.25" x14ac:dyDescent="0.2">
      <c r="B56" s="21"/>
      <c r="L56" s="21"/>
    </row>
    <row r="57" spans="1:31" ht="11.25" x14ac:dyDescent="0.2">
      <c r="B57" s="21"/>
      <c r="L57" s="21"/>
    </row>
    <row r="58" spans="1:31" ht="11.25" x14ac:dyDescent="0.2">
      <c r="B58" s="21"/>
      <c r="L58" s="21"/>
    </row>
    <row r="59" spans="1:31" ht="11.25" x14ac:dyDescent="0.2">
      <c r="B59" s="21"/>
      <c r="L59" s="21"/>
    </row>
    <row r="60" spans="1:31" ht="11.25" x14ac:dyDescent="0.2">
      <c r="B60" s="21"/>
      <c r="L60" s="21"/>
    </row>
    <row r="61" spans="1:31" s="2" customFormat="1" ht="12.75" x14ac:dyDescent="0.2">
      <c r="A61" s="33"/>
      <c r="B61" s="34"/>
      <c r="C61" s="33"/>
      <c r="D61" s="49" t="s">
        <v>50</v>
      </c>
      <c r="E61" s="36"/>
      <c r="F61" s="112" t="s">
        <v>51</v>
      </c>
      <c r="G61" s="49" t="s">
        <v>50</v>
      </c>
      <c r="H61" s="36"/>
      <c r="I61" s="36"/>
      <c r="J61" s="113" t="s">
        <v>51</v>
      </c>
      <c r="K61" s="36"/>
      <c r="L61" s="46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x14ac:dyDescent="0.2">
      <c r="B62" s="21"/>
      <c r="L62" s="21"/>
    </row>
    <row r="63" spans="1:31" ht="11.25" x14ac:dyDescent="0.2">
      <c r="B63" s="21"/>
      <c r="L63" s="21"/>
    </row>
    <row r="64" spans="1:31" ht="11.25" x14ac:dyDescent="0.2">
      <c r="B64" s="21"/>
      <c r="L64" s="21"/>
    </row>
    <row r="65" spans="1:31" s="2" customFormat="1" ht="12.75" x14ac:dyDescent="0.2">
      <c r="A65" s="33"/>
      <c r="B65" s="34"/>
      <c r="C65" s="33"/>
      <c r="D65" s="47" t="s">
        <v>52</v>
      </c>
      <c r="E65" s="50"/>
      <c r="F65" s="50"/>
      <c r="G65" s="47" t="s">
        <v>53</v>
      </c>
      <c r="H65" s="50"/>
      <c r="I65" s="50"/>
      <c r="J65" s="50"/>
      <c r="K65" s="50"/>
      <c r="L65" s="46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x14ac:dyDescent="0.2">
      <c r="B66" s="21"/>
      <c r="L66" s="21"/>
    </row>
    <row r="67" spans="1:31" ht="11.25" x14ac:dyDescent="0.2">
      <c r="B67" s="21"/>
      <c r="L67" s="21"/>
    </row>
    <row r="68" spans="1:31" ht="11.25" x14ac:dyDescent="0.2">
      <c r="B68" s="21"/>
      <c r="L68" s="21"/>
    </row>
    <row r="69" spans="1:31" ht="11.25" x14ac:dyDescent="0.2">
      <c r="B69" s="21"/>
      <c r="L69" s="21"/>
    </row>
    <row r="70" spans="1:31" ht="11.25" x14ac:dyDescent="0.2">
      <c r="B70" s="21"/>
      <c r="L70" s="21"/>
    </row>
    <row r="71" spans="1:31" ht="11.25" x14ac:dyDescent="0.2">
      <c r="B71" s="21"/>
      <c r="L71" s="21"/>
    </row>
    <row r="72" spans="1:31" ht="11.25" x14ac:dyDescent="0.2">
      <c r="B72" s="21"/>
      <c r="L72" s="21"/>
    </row>
    <row r="73" spans="1:31" ht="11.25" x14ac:dyDescent="0.2">
      <c r="B73" s="21"/>
      <c r="L73" s="21"/>
    </row>
    <row r="74" spans="1:31" ht="11.25" x14ac:dyDescent="0.2">
      <c r="B74" s="21"/>
      <c r="L74" s="21"/>
    </row>
    <row r="75" spans="1:31" ht="11.25" x14ac:dyDescent="0.2">
      <c r="B75" s="21"/>
      <c r="L75" s="21"/>
    </row>
    <row r="76" spans="1:31" s="2" customFormat="1" ht="12.75" x14ac:dyDescent="0.2">
      <c r="A76" s="33"/>
      <c r="B76" s="34"/>
      <c r="C76" s="33"/>
      <c r="D76" s="49" t="s">
        <v>50</v>
      </c>
      <c r="E76" s="36"/>
      <c r="F76" s="112" t="s">
        <v>51</v>
      </c>
      <c r="G76" s="49" t="s">
        <v>50</v>
      </c>
      <c r="H76" s="36"/>
      <c r="I76" s="36"/>
      <c r="J76" s="113" t="s">
        <v>51</v>
      </c>
      <c r="K76" s="36"/>
      <c r="L76" s="46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 x14ac:dyDescent="0.2">
      <c r="A77" s="33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46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 x14ac:dyDescent="0.2">
      <c r="A81" s="33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46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 x14ac:dyDescent="0.2">
      <c r="A82" s="33"/>
      <c r="B82" s="34"/>
      <c r="C82" s="22" t="s">
        <v>150</v>
      </c>
      <c r="D82" s="33"/>
      <c r="E82" s="33"/>
      <c r="F82" s="33"/>
      <c r="G82" s="33"/>
      <c r="H82" s="33"/>
      <c r="I82" s="33"/>
      <c r="J82" s="33"/>
      <c r="K82" s="33"/>
      <c r="L82" s="46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 x14ac:dyDescent="0.2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6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 x14ac:dyDescent="0.2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6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6.25" customHeight="1" x14ac:dyDescent="0.2">
      <c r="A85" s="33"/>
      <c r="B85" s="34"/>
      <c r="C85" s="33"/>
      <c r="D85" s="33"/>
      <c r="E85" s="265" t="str">
        <f>E7</f>
        <v>Prestavba tepelných zdrojov MPBH v Šamoríne s využitím kombinovanej výroby tepla a elektr. energie</v>
      </c>
      <c r="F85" s="266"/>
      <c r="G85" s="266"/>
      <c r="H85" s="266"/>
      <c r="I85" s="33"/>
      <c r="J85" s="33"/>
      <c r="K85" s="33"/>
      <c r="L85" s="46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 x14ac:dyDescent="0.2">
      <c r="A86" s="33"/>
      <c r="B86" s="34"/>
      <c r="C86" s="28" t="s">
        <v>99</v>
      </c>
      <c r="D86" s="33"/>
      <c r="E86" s="33"/>
      <c r="F86" s="33"/>
      <c r="G86" s="33"/>
      <c r="H86" s="33"/>
      <c r="I86" s="33"/>
      <c r="J86" s="33"/>
      <c r="K86" s="33"/>
      <c r="L86" s="46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 x14ac:dyDescent="0.2">
      <c r="A87" s="33"/>
      <c r="B87" s="34"/>
      <c r="C87" s="33"/>
      <c r="D87" s="33"/>
      <c r="E87" s="245" t="str">
        <f>E9</f>
        <v>SO01 - Kotolňa K1</v>
      </c>
      <c r="F87" s="267"/>
      <c r="G87" s="267"/>
      <c r="H87" s="267"/>
      <c r="I87" s="33"/>
      <c r="J87" s="33"/>
      <c r="K87" s="33"/>
      <c r="L87" s="46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 x14ac:dyDescent="0.2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6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 x14ac:dyDescent="0.2">
      <c r="A89" s="33"/>
      <c r="B89" s="34"/>
      <c r="C89" s="28" t="s">
        <v>19</v>
      </c>
      <c r="D89" s="33"/>
      <c r="E89" s="33"/>
      <c r="F89" s="26" t="str">
        <f>F12</f>
        <v>Šamorín</v>
      </c>
      <c r="G89" s="33"/>
      <c r="H89" s="33"/>
      <c r="I89" s="28" t="s">
        <v>21</v>
      </c>
      <c r="J89" s="59" t="str">
        <f>IF(J12="","",J12)</f>
        <v>17. 12. 2021</v>
      </c>
      <c r="K89" s="33"/>
      <c r="L89" s="46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 x14ac:dyDescent="0.2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6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 x14ac:dyDescent="0.2">
      <c r="A91" s="33"/>
      <c r="B91" s="34"/>
      <c r="C91" s="28" t="s">
        <v>23</v>
      </c>
      <c r="D91" s="33"/>
      <c r="E91" s="33"/>
      <c r="F91" s="26" t="str">
        <f>E15</f>
        <v>MPBH Šamorín</v>
      </c>
      <c r="G91" s="33"/>
      <c r="H91" s="33"/>
      <c r="I91" s="28" t="s">
        <v>29</v>
      </c>
      <c r="J91" s="31" t="str">
        <f>E21</f>
        <v>PROWELD, spol, s r.o.</v>
      </c>
      <c r="K91" s="33"/>
      <c r="L91" s="46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 x14ac:dyDescent="0.2">
      <c r="A92" s="33"/>
      <c r="B92" s="34"/>
      <c r="C92" s="28" t="s">
        <v>27</v>
      </c>
      <c r="D92" s="33"/>
      <c r="E92" s="33"/>
      <c r="F92" s="26" t="str">
        <f>IF(E18="","",E18)</f>
        <v>Vyplň údaj</v>
      </c>
      <c r="G92" s="33"/>
      <c r="H92" s="33"/>
      <c r="I92" s="28" t="s">
        <v>32</v>
      </c>
      <c r="J92" s="31" t="str">
        <f>E24</f>
        <v>Ing Peter Lukačovič</v>
      </c>
      <c r="K92" s="33"/>
      <c r="L92" s="46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 x14ac:dyDescent="0.2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6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 x14ac:dyDescent="0.2">
      <c r="A94" s="33"/>
      <c r="B94" s="34"/>
      <c r="C94" s="114" t="s">
        <v>151</v>
      </c>
      <c r="D94" s="106"/>
      <c r="E94" s="106"/>
      <c r="F94" s="106"/>
      <c r="G94" s="106"/>
      <c r="H94" s="106"/>
      <c r="I94" s="106"/>
      <c r="J94" s="115" t="s">
        <v>152</v>
      </c>
      <c r="K94" s="106"/>
      <c r="L94" s="46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 x14ac:dyDescent="0.2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6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 x14ac:dyDescent="0.2">
      <c r="A96" s="33"/>
      <c r="B96" s="34"/>
      <c r="C96" s="116" t="s">
        <v>153</v>
      </c>
      <c r="D96" s="33"/>
      <c r="E96" s="33"/>
      <c r="F96" s="33"/>
      <c r="G96" s="33"/>
      <c r="H96" s="33"/>
      <c r="I96" s="33"/>
      <c r="J96" s="75">
        <f>J131</f>
        <v>0</v>
      </c>
      <c r="K96" s="33"/>
      <c r="L96" s="46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154</v>
      </c>
    </row>
    <row r="97" spans="1:31" s="9" customFormat="1" ht="24.95" customHeight="1" x14ac:dyDescent="0.2">
      <c r="B97" s="117"/>
      <c r="D97" s="118" t="s">
        <v>155</v>
      </c>
      <c r="E97" s="119"/>
      <c r="F97" s="119"/>
      <c r="G97" s="119"/>
      <c r="H97" s="119"/>
      <c r="I97" s="119"/>
      <c r="J97" s="120">
        <f>J132</f>
        <v>0</v>
      </c>
      <c r="L97" s="117"/>
    </row>
    <row r="98" spans="1:31" s="10" customFormat="1" ht="19.899999999999999" customHeight="1" x14ac:dyDescent="0.2">
      <c r="B98" s="121"/>
      <c r="D98" s="122" t="s">
        <v>156</v>
      </c>
      <c r="E98" s="123"/>
      <c r="F98" s="123"/>
      <c r="G98" s="123"/>
      <c r="H98" s="123"/>
      <c r="I98" s="123"/>
      <c r="J98" s="124">
        <f>J133</f>
        <v>0</v>
      </c>
      <c r="L98" s="121"/>
    </row>
    <row r="99" spans="1:31" s="10" customFormat="1" ht="19.899999999999999" customHeight="1" x14ac:dyDescent="0.2">
      <c r="B99" s="121"/>
      <c r="D99" s="122" t="s">
        <v>157</v>
      </c>
      <c r="E99" s="123"/>
      <c r="F99" s="123"/>
      <c r="G99" s="123"/>
      <c r="H99" s="123"/>
      <c r="I99" s="123"/>
      <c r="J99" s="124">
        <f>J174</f>
        <v>0</v>
      </c>
      <c r="L99" s="121"/>
    </row>
    <row r="100" spans="1:31" s="10" customFormat="1" ht="19.899999999999999" customHeight="1" x14ac:dyDescent="0.2">
      <c r="B100" s="121"/>
      <c r="D100" s="122" t="s">
        <v>158</v>
      </c>
      <c r="E100" s="123"/>
      <c r="F100" s="123"/>
      <c r="G100" s="123"/>
      <c r="H100" s="123"/>
      <c r="I100" s="123"/>
      <c r="J100" s="124">
        <f>J271</f>
        <v>0</v>
      </c>
      <c r="L100" s="121"/>
    </row>
    <row r="101" spans="1:31" s="10" customFormat="1" ht="19.899999999999999" customHeight="1" x14ac:dyDescent="0.2">
      <c r="B101" s="121"/>
      <c r="D101" s="122" t="s">
        <v>159</v>
      </c>
      <c r="E101" s="123"/>
      <c r="F101" s="123"/>
      <c r="G101" s="123"/>
      <c r="H101" s="123"/>
      <c r="I101" s="123"/>
      <c r="J101" s="124">
        <f>J321</f>
        <v>0</v>
      </c>
      <c r="L101" s="121"/>
    </row>
    <row r="102" spans="1:31" s="10" customFormat="1" ht="19.899999999999999" customHeight="1" x14ac:dyDescent="0.2">
      <c r="B102" s="121"/>
      <c r="D102" s="122" t="s">
        <v>160</v>
      </c>
      <c r="E102" s="123"/>
      <c r="F102" s="123"/>
      <c r="G102" s="123"/>
      <c r="H102" s="123"/>
      <c r="I102" s="123"/>
      <c r="J102" s="124">
        <f>J380</f>
        <v>0</v>
      </c>
      <c r="L102" s="121"/>
    </row>
    <row r="103" spans="1:31" s="10" customFormat="1" ht="19.899999999999999" customHeight="1" x14ac:dyDescent="0.2">
      <c r="B103" s="121"/>
      <c r="D103" s="122" t="s">
        <v>161</v>
      </c>
      <c r="E103" s="123"/>
      <c r="F103" s="123"/>
      <c r="G103" s="123"/>
      <c r="H103" s="123"/>
      <c r="I103" s="123"/>
      <c r="J103" s="124">
        <f>J480</f>
        <v>0</v>
      </c>
      <c r="L103" s="121"/>
    </row>
    <row r="104" spans="1:31" s="10" customFormat="1" ht="19.899999999999999" customHeight="1" x14ac:dyDescent="0.2">
      <c r="B104" s="121"/>
      <c r="D104" s="122" t="s">
        <v>162</v>
      </c>
      <c r="E104" s="123"/>
      <c r="F104" s="123"/>
      <c r="G104" s="123"/>
      <c r="H104" s="123"/>
      <c r="I104" s="123"/>
      <c r="J104" s="124">
        <f>J622</f>
        <v>0</v>
      </c>
      <c r="L104" s="121"/>
    </row>
    <row r="105" spans="1:31" s="9" customFormat="1" ht="24.95" customHeight="1" x14ac:dyDescent="0.2">
      <c r="B105" s="117"/>
      <c r="D105" s="118" t="s">
        <v>163</v>
      </c>
      <c r="E105" s="119"/>
      <c r="F105" s="119"/>
      <c r="G105" s="119"/>
      <c r="H105" s="119"/>
      <c r="I105" s="119"/>
      <c r="J105" s="120">
        <f>J624</f>
        <v>0</v>
      </c>
      <c r="L105" s="117"/>
    </row>
    <row r="106" spans="1:31" s="10" customFormat="1" ht="19.899999999999999" customHeight="1" x14ac:dyDescent="0.2">
      <c r="B106" s="121"/>
      <c r="D106" s="122" t="s">
        <v>164</v>
      </c>
      <c r="E106" s="123"/>
      <c r="F106" s="123"/>
      <c r="G106" s="123"/>
      <c r="H106" s="123"/>
      <c r="I106" s="123"/>
      <c r="J106" s="124">
        <f>J625</f>
        <v>0</v>
      </c>
      <c r="L106" s="121"/>
    </row>
    <row r="107" spans="1:31" s="10" customFormat="1" ht="19.899999999999999" customHeight="1" x14ac:dyDescent="0.2">
      <c r="B107" s="121"/>
      <c r="D107" s="122" t="s">
        <v>165</v>
      </c>
      <c r="E107" s="123"/>
      <c r="F107" s="123"/>
      <c r="G107" s="123"/>
      <c r="H107" s="123"/>
      <c r="I107" s="123"/>
      <c r="J107" s="124">
        <f>J655</f>
        <v>0</v>
      </c>
      <c r="L107" s="121"/>
    </row>
    <row r="108" spans="1:31" s="10" customFormat="1" ht="19.899999999999999" customHeight="1" x14ac:dyDescent="0.2">
      <c r="B108" s="121"/>
      <c r="D108" s="122" t="s">
        <v>166</v>
      </c>
      <c r="E108" s="123"/>
      <c r="F108" s="123"/>
      <c r="G108" s="123"/>
      <c r="H108" s="123"/>
      <c r="I108" s="123"/>
      <c r="J108" s="124">
        <f>J666</f>
        <v>0</v>
      </c>
      <c r="L108" s="121"/>
    </row>
    <row r="109" spans="1:31" s="10" customFormat="1" ht="19.899999999999999" customHeight="1" x14ac:dyDescent="0.2">
      <c r="B109" s="121"/>
      <c r="D109" s="122" t="s">
        <v>167</v>
      </c>
      <c r="E109" s="123"/>
      <c r="F109" s="123"/>
      <c r="G109" s="123"/>
      <c r="H109" s="123"/>
      <c r="I109" s="123"/>
      <c r="J109" s="124">
        <f>J836</f>
        <v>0</v>
      </c>
      <c r="L109" s="121"/>
    </row>
    <row r="110" spans="1:31" s="10" customFormat="1" ht="19.899999999999999" customHeight="1" x14ac:dyDescent="0.2">
      <c r="B110" s="121"/>
      <c r="D110" s="122" t="s">
        <v>168</v>
      </c>
      <c r="E110" s="123"/>
      <c r="F110" s="123"/>
      <c r="G110" s="123"/>
      <c r="H110" s="123"/>
      <c r="I110" s="123"/>
      <c r="J110" s="124">
        <f>J847</f>
        <v>0</v>
      </c>
      <c r="L110" s="121"/>
    </row>
    <row r="111" spans="1:31" s="9" customFormat="1" ht="21.75" customHeight="1" x14ac:dyDescent="0.2">
      <c r="B111" s="117"/>
      <c r="D111" s="125" t="s">
        <v>169</v>
      </c>
      <c r="J111" s="126">
        <f>J858</f>
        <v>0</v>
      </c>
      <c r="L111" s="117"/>
    </row>
    <row r="112" spans="1:31" s="2" customFormat="1" ht="21.75" customHeight="1" x14ac:dyDescent="0.2">
      <c r="A112" s="33"/>
      <c r="B112" s="34"/>
      <c r="C112" s="33"/>
      <c r="D112" s="33"/>
      <c r="E112" s="33"/>
      <c r="F112" s="33"/>
      <c r="G112" s="33"/>
      <c r="H112" s="33"/>
      <c r="I112" s="33"/>
      <c r="J112" s="33"/>
      <c r="K112" s="33"/>
      <c r="L112" s="46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31" s="2" customFormat="1" ht="6.95" customHeight="1" x14ac:dyDescent="0.2">
      <c r="A113" s="33"/>
      <c r="B113" s="51"/>
      <c r="C113" s="52"/>
      <c r="D113" s="52"/>
      <c r="E113" s="52"/>
      <c r="F113" s="52"/>
      <c r="G113" s="52"/>
      <c r="H113" s="52"/>
      <c r="I113" s="52"/>
      <c r="J113" s="52"/>
      <c r="K113" s="52"/>
      <c r="L113" s="46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7" spans="1:31" s="2" customFormat="1" ht="6.95" customHeight="1" x14ac:dyDescent="0.2">
      <c r="A117" s="33"/>
      <c r="B117" s="53"/>
      <c r="C117" s="54"/>
      <c r="D117" s="54"/>
      <c r="E117" s="54"/>
      <c r="F117" s="54"/>
      <c r="G117" s="54"/>
      <c r="H117" s="54"/>
      <c r="I117" s="54"/>
      <c r="J117" s="54"/>
      <c r="K117" s="54"/>
      <c r="L117" s="46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" customFormat="1" ht="24.95" customHeight="1" x14ac:dyDescent="0.2">
      <c r="A118" s="33"/>
      <c r="B118" s="34"/>
      <c r="C118" s="22" t="s">
        <v>170</v>
      </c>
      <c r="D118" s="33"/>
      <c r="E118" s="33"/>
      <c r="F118" s="33"/>
      <c r="G118" s="33"/>
      <c r="H118" s="33"/>
      <c r="I118" s="33"/>
      <c r="J118" s="33"/>
      <c r="K118" s="33"/>
      <c r="L118" s="46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6.95" customHeight="1" x14ac:dyDescent="0.2">
      <c r="A119" s="33"/>
      <c r="B119" s="34"/>
      <c r="C119" s="33"/>
      <c r="D119" s="33"/>
      <c r="E119" s="33"/>
      <c r="F119" s="33"/>
      <c r="G119" s="33"/>
      <c r="H119" s="33"/>
      <c r="I119" s="33"/>
      <c r="J119" s="33"/>
      <c r="K119" s="33"/>
      <c r="L119" s="46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12" customHeight="1" x14ac:dyDescent="0.2">
      <c r="A120" s="33"/>
      <c r="B120" s="34"/>
      <c r="C120" s="28" t="s">
        <v>15</v>
      </c>
      <c r="D120" s="33"/>
      <c r="E120" s="33"/>
      <c r="F120" s="33"/>
      <c r="G120" s="33"/>
      <c r="H120" s="33"/>
      <c r="I120" s="33"/>
      <c r="J120" s="33"/>
      <c r="K120" s="33"/>
      <c r="L120" s="46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26.25" customHeight="1" x14ac:dyDescent="0.2">
      <c r="A121" s="33"/>
      <c r="B121" s="34"/>
      <c r="C121" s="33"/>
      <c r="D121" s="33"/>
      <c r="E121" s="265" t="str">
        <f>E7</f>
        <v>Prestavba tepelných zdrojov MPBH v Šamoríne s využitím kombinovanej výroby tepla a elektr. energie</v>
      </c>
      <c r="F121" s="266"/>
      <c r="G121" s="266"/>
      <c r="H121" s="266"/>
      <c r="I121" s="33"/>
      <c r="J121" s="33"/>
      <c r="K121" s="33"/>
      <c r="L121" s="46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12" customHeight="1" x14ac:dyDescent="0.2">
      <c r="A122" s="33"/>
      <c r="B122" s="34"/>
      <c r="C122" s="28" t="s">
        <v>99</v>
      </c>
      <c r="D122" s="33"/>
      <c r="E122" s="33"/>
      <c r="F122" s="33"/>
      <c r="G122" s="33"/>
      <c r="H122" s="33"/>
      <c r="I122" s="33"/>
      <c r="J122" s="33"/>
      <c r="K122" s="33"/>
      <c r="L122" s="46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6.5" customHeight="1" x14ac:dyDescent="0.2">
      <c r="A123" s="33"/>
      <c r="B123" s="34"/>
      <c r="C123" s="33"/>
      <c r="D123" s="33"/>
      <c r="E123" s="245" t="str">
        <f>E9</f>
        <v>SO01 - Kotolňa K1</v>
      </c>
      <c r="F123" s="267"/>
      <c r="G123" s="267"/>
      <c r="H123" s="267"/>
      <c r="I123" s="33"/>
      <c r="J123" s="33"/>
      <c r="K123" s="33"/>
      <c r="L123" s="46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6.95" customHeight="1" x14ac:dyDescent="0.2">
      <c r="A124" s="33"/>
      <c r="B124" s="34"/>
      <c r="C124" s="33"/>
      <c r="D124" s="33"/>
      <c r="E124" s="33"/>
      <c r="F124" s="33"/>
      <c r="G124" s="33"/>
      <c r="H124" s="33"/>
      <c r="I124" s="33"/>
      <c r="J124" s="33"/>
      <c r="K124" s="33"/>
      <c r="L124" s="46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12" customHeight="1" x14ac:dyDescent="0.2">
      <c r="A125" s="33"/>
      <c r="B125" s="34"/>
      <c r="C125" s="28" t="s">
        <v>19</v>
      </c>
      <c r="D125" s="33"/>
      <c r="E125" s="33"/>
      <c r="F125" s="26" t="str">
        <f>F12</f>
        <v>Šamorín</v>
      </c>
      <c r="G125" s="33"/>
      <c r="H125" s="33"/>
      <c r="I125" s="28" t="s">
        <v>21</v>
      </c>
      <c r="J125" s="59" t="str">
        <f>IF(J12="","",J12)</f>
        <v>17. 12. 2021</v>
      </c>
      <c r="K125" s="33"/>
      <c r="L125" s="46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6.95" customHeight="1" x14ac:dyDescent="0.2">
      <c r="A126" s="33"/>
      <c r="B126" s="34"/>
      <c r="C126" s="33"/>
      <c r="D126" s="33"/>
      <c r="E126" s="33"/>
      <c r="F126" s="33"/>
      <c r="G126" s="33"/>
      <c r="H126" s="33"/>
      <c r="I126" s="33"/>
      <c r="J126" s="33"/>
      <c r="K126" s="33"/>
      <c r="L126" s="46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25.7" customHeight="1" x14ac:dyDescent="0.2">
      <c r="A127" s="33"/>
      <c r="B127" s="34"/>
      <c r="C127" s="28" t="s">
        <v>23</v>
      </c>
      <c r="D127" s="33"/>
      <c r="E127" s="33"/>
      <c r="F127" s="26" t="str">
        <f>E15</f>
        <v>MPBH Šamorín</v>
      </c>
      <c r="G127" s="33"/>
      <c r="H127" s="33"/>
      <c r="I127" s="28" t="s">
        <v>29</v>
      </c>
      <c r="J127" s="31" t="str">
        <f>E21</f>
        <v>PROWELD, spol, s r.o.</v>
      </c>
      <c r="K127" s="33"/>
      <c r="L127" s="46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5.2" customHeight="1" x14ac:dyDescent="0.2">
      <c r="A128" s="33"/>
      <c r="B128" s="34"/>
      <c r="C128" s="28" t="s">
        <v>27</v>
      </c>
      <c r="D128" s="33"/>
      <c r="E128" s="33"/>
      <c r="F128" s="26" t="str">
        <f>IF(E18="","",E18)</f>
        <v>Vyplň údaj</v>
      </c>
      <c r="G128" s="33"/>
      <c r="H128" s="33"/>
      <c r="I128" s="28" t="s">
        <v>32</v>
      </c>
      <c r="J128" s="31" t="str">
        <f>E24</f>
        <v>Ing Peter Lukačovič</v>
      </c>
      <c r="K128" s="33"/>
      <c r="L128" s="46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0.35" customHeight="1" x14ac:dyDescent="0.2">
      <c r="A129" s="33"/>
      <c r="B129" s="34"/>
      <c r="C129" s="33"/>
      <c r="D129" s="33"/>
      <c r="E129" s="33"/>
      <c r="F129" s="33"/>
      <c r="G129" s="33"/>
      <c r="H129" s="33"/>
      <c r="I129" s="33"/>
      <c r="J129" s="33"/>
      <c r="K129" s="33"/>
      <c r="L129" s="46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11" customFormat="1" ht="29.25" customHeight="1" x14ac:dyDescent="0.2">
      <c r="A130" s="127"/>
      <c r="B130" s="128"/>
      <c r="C130" s="129" t="s">
        <v>171</v>
      </c>
      <c r="D130" s="130" t="s">
        <v>60</v>
      </c>
      <c r="E130" s="130" t="s">
        <v>56</v>
      </c>
      <c r="F130" s="130" t="s">
        <v>57</v>
      </c>
      <c r="G130" s="130" t="s">
        <v>172</v>
      </c>
      <c r="H130" s="130" t="s">
        <v>173</v>
      </c>
      <c r="I130" s="130" t="s">
        <v>174</v>
      </c>
      <c r="J130" s="131" t="s">
        <v>152</v>
      </c>
      <c r="K130" s="132" t="s">
        <v>175</v>
      </c>
      <c r="L130" s="133"/>
      <c r="M130" s="66" t="s">
        <v>1</v>
      </c>
      <c r="N130" s="67" t="s">
        <v>39</v>
      </c>
      <c r="O130" s="67" t="s">
        <v>176</v>
      </c>
      <c r="P130" s="67" t="s">
        <v>177</v>
      </c>
      <c r="Q130" s="67" t="s">
        <v>178</v>
      </c>
      <c r="R130" s="67" t="s">
        <v>179</v>
      </c>
      <c r="S130" s="67" t="s">
        <v>180</v>
      </c>
      <c r="T130" s="68" t="s">
        <v>181</v>
      </c>
      <c r="U130" s="127"/>
      <c r="V130" s="127"/>
      <c r="W130" s="127"/>
      <c r="X130" s="127"/>
      <c r="Y130" s="127"/>
      <c r="Z130" s="127"/>
      <c r="AA130" s="127"/>
      <c r="AB130" s="127"/>
      <c r="AC130" s="127"/>
      <c r="AD130" s="127"/>
      <c r="AE130" s="127"/>
    </row>
    <row r="131" spans="1:65" s="2" customFormat="1" ht="22.9" customHeight="1" x14ac:dyDescent="0.25">
      <c r="A131" s="33"/>
      <c r="B131" s="34"/>
      <c r="C131" s="73" t="s">
        <v>153</v>
      </c>
      <c r="D131" s="33"/>
      <c r="E131" s="33"/>
      <c r="F131" s="33"/>
      <c r="G131" s="33"/>
      <c r="H131" s="33"/>
      <c r="I131" s="33"/>
      <c r="J131" s="134">
        <f>BK131</f>
        <v>0</v>
      </c>
      <c r="K131" s="33"/>
      <c r="L131" s="34"/>
      <c r="M131" s="69"/>
      <c r="N131" s="60"/>
      <c r="O131" s="70"/>
      <c r="P131" s="135">
        <f>P132+P624+P858</f>
        <v>0</v>
      </c>
      <c r="Q131" s="70"/>
      <c r="R131" s="135">
        <f>R132+R624+R858</f>
        <v>174.14486312</v>
      </c>
      <c r="S131" s="70"/>
      <c r="T131" s="136">
        <f>T132+T624+T858</f>
        <v>80.344400000000007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8" t="s">
        <v>74</v>
      </c>
      <c r="AU131" s="18" t="s">
        <v>154</v>
      </c>
      <c r="BK131" s="137">
        <f>BK132+BK624+BK858</f>
        <v>0</v>
      </c>
    </row>
    <row r="132" spans="1:65" s="12" customFormat="1" ht="25.9" customHeight="1" x14ac:dyDescent="0.2">
      <c r="B132" s="138"/>
      <c r="D132" s="139" t="s">
        <v>74</v>
      </c>
      <c r="E132" s="140" t="s">
        <v>182</v>
      </c>
      <c r="F132" s="140" t="s">
        <v>183</v>
      </c>
      <c r="I132" s="141"/>
      <c r="J132" s="126">
        <f>BK132</f>
        <v>0</v>
      </c>
      <c r="L132" s="138"/>
      <c r="M132" s="142"/>
      <c r="N132" s="143"/>
      <c r="O132" s="143"/>
      <c r="P132" s="144">
        <f>P133+P174+P271+P321+P380+P480+P622</f>
        <v>0</v>
      </c>
      <c r="Q132" s="143"/>
      <c r="R132" s="144">
        <f>R133+R174+R271+R321+R380+R480+R622</f>
        <v>170.81214391999998</v>
      </c>
      <c r="S132" s="143"/>
      <c r="T132" s="145">
        <f>T133+T174+T271+T321+T380+T480+T622</f>
        <v>80.344400000000007</v>
      </c>
      <c r="AR132" s="139" t="s">
        <v>83</v>
      </c>
      <c r="AT132" s="146" t="s">
        <v>74</v>
      </c>
      <c r="AU132" s="146" t="s">
        <v>75</v>
      </c>
      <c r="AY132" s="139" t="s">
        <v>184</v>
      </c>
      <c r="BK132" s="147">
        <f>BK133+BK174+BK271+BK321+BK380+BK480+BK622</f>
        <v>0</v>
      </c>
    </row>
    <row r="133" spans="1:65" s="12" customFormat="1" ht="22.9" customHeight="1" x14ac:dyDescent="0.2">
      <c r="B133" s="138"/>
      <c r="D133" s="139" t="s">
        <v>74</v>
      </c>
      <c r="E133" s="148" t="s">
        <v>83</v>
      </c>
      <c r="F133" s="148" t="s">
        <v>185</v>
      </c>
      <c r="I133" s="141"/>
      <c r="J133" s="149">
        <f>BK133</f>
        <v>0</v>
      </c>
      <c r="L133" s="138"/>
      <c r="M133" s="142"/>
      <c r="N133" s="143"/>
      <c r="O133" s="143"/>
      <c r="P133" s="144">
        <f>SUM(P134:P173)</f>
        <v>0</v>
      </c>
      <c r="Q133" s="143"/>
      <c r="R133" s="144">
        <f>SUM(R134:R173)</f>
        <v>0</v>
      </c>
      <c r="S133" s="143"/>
      <c r="T133" s="145">
        <f>SUM(T134:T173)</f>
        <v>0</v>
      </c>
      <c r="AR133" s="139" t="s">
        <v>83</v>
      </c>
      <c r="AT133" s="146" t="s">
        <v>74</v>
      </c>
      <c r="AU133" s="146" t="s">
        <v>83</v>
      </c>
      <c r="AY133" s="139" t="s">
        <v>184</v>
      </c>
      <c r="BK133" s="147">
        <f>SUM(BK134:BK173)</f>
        <v>0</v>
      </c>
    </row>
    <row r="134" spans="1:65" s="2" customFormat="1" ht="33" customHeight="1" x14ac:dyDescent="0.2">
      <c r="A134" s="33"/>
      <c r="B134" s="150"/>
      <c r="C134" s="151" t="s">
        <v>83</v>
      </c>
      <c r="D134" s="151" t="s">
        <v>186</v>
      </c>
      <c r="E134" s="152" t="s">
        <v>187</v>
      </c>
      <c r="F134" s="153" t="s">
        <v>188</v>
      </c>
      <c r="G134" s="154" t="s">
        <v>189</v>
      </c>
      <c r="H134" s="155">
        <v>30.69</v>
      </c>
      <c r="I134" s="156"/>
      <c r="J134" s="157">
        <f>ROUND(I134*H134,2)</f>
        <v>0</v>
      </c>
      <c r="K134" s="158"/>
      <c r="L134" s="34"/>
      <c r="M134" s="159" t="s">
        <v>1</v>
      </c>
      <c r="N134" s="160" t="s">
        <v>41</v>
      </c>
      <c r="O134" s="62"/>
      <c r="P134" s="161">
        <f>O134*H134</f>
        <v>0</v>
      </c>
      <c r="Q134" s="161">
        <v>0</v>
      </c>
      <c r="R134" s="161">
        <f>Q134*H134</f>
        <v>0</v>
      </c>
      <c r="S134" s="161">
        <v>0</v>
      </c>
      <c r="T134" s="16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63" t="s">
        <v>190</v>
      </c>
      <c r="AT134" s="163" t="s">
        <v>186</v>
      </c>
      <c r="AU134" s="163" t="s">
        <v>87</v>
      </c>
      <c r="AY134" s="18" t="s">
        <v>184</v>
      </c>
      <c r="BE134" s="164">
        <f>IF(N134="základná",J134,0)</f>
        <v>0</v>
      </c>
      <c r="BF134" s="164">
        <f>IF(N134="znížená",J134,0)</f>
        <v>0</v>
      </c>
      <c r="BG134" s="164">
        <f>IF(N134="zákl. prenesená",J134,0)</f>
        <v>0</v>
      </c>
      <c r="BH134" s="164">
        <f>IF(N134="zníž. prenesená",J134,0)</f>
        <v>0</v>
      </c>
      <c r="BI134" s="164">
        <f>IF(N134="nulová",J134,0)</f>
        <v>0</v>
      </c>
      <c r="BJ134" s="18" t="s">
        <v>87</v>
      </c>
      <c r="BK134" s="164">
        <f>ROUND(I134*H134,2)</f>
        <v>0</v>
      </c>
      <c r="BL134" s="18" t="s">
        <v>190</v>
      </c>
      <c r="BM134" s="163" t="s">
        <v>191</v>
      </c>
    </row>
    <row r="135" spans="1:65" s="13" customFormat="1" ht="11.25" x14ac:dyDescent="0.2">
      <c r="B135" s="165"/>
      <c r="D135" s="166" t="s">
        <v>192</v>
      </c>
      <c r="E135" s="167" t="s">
        <v>1</v>
      </c>
      <c r="F135" s="168" t="s">
        <v>193</v>
      </c>
      <c r="H135" s="169">
        <v>16.125</v>
      </c>
      <c r="I135" s="170"/>
      <c r="L135" s="165"/>
      <c r="M135" s="171"/>
      <c r="N135" s="172"/>
      <c r="O135" s="172"/>
      <c r="P135" s="172"/>
      <c r="Q135" s="172"/>
      <c r="R135" s="172"/>
      <c r="S135" s="172"/>
      <c r="T135" s="173"/>
      <c r="AT135" s="167" t="s">
        <v>192</v>
      </c>
      <c r="AU135" s="167" t="s">
        <v>87</v>
      </c>
      <c r="AV135" s="13" t="s">
        <v>87</v>
      </c>
      <c r="AW135" s="13" t="s">
        <v>31</v>
      </c>
      <c r="AX135" s="13" t="s">
        <v>75</v>
      </c>
      <c r="AY135" s="167" t="s">
        <v>184</v>
      </c>
    </row>
    <row r="136" spans="1:65" s="13" customFormat="1" ht="11.25" x14ac:dyDescent="0.2">
      <c r="B136" s="165"/>
      <c r="D136" s="166" t="s">
        <v>192</v>
      </c>
      <c r="E136" s="167" t="s">
        <v>1</v>
      </c>
      <c r="F136" s="168" t="s">
        <v>194</v>
      </c>
      <c r="H136" s="169">
        <v>0.998</v>
      </c>
      <c r="I136" s="170"/>
      <c r="L136" s="165"/>
      <c r="M136" s="171"/>
      <c r="N136" s="172"/>
      <c r="O136" s="172"/>
      <c r="P136" s="172"/>
      <c r="Q136" s="172"/>
      <c r="R136" s="172"/>
      <c r="S136" s="172"/>
      <c r="T136" s="173"/>
      <c r="AT136" s="167" t="s">
        <v>192</v>
      </c>
      <c r="AU136" s="167" t="s">
        <v>87</v>
      </c>
      <c r="AV136" s="13" t="s">
        <v>87</v>
      </c>
      <c r="AW136" s="13" t="s">
        <v>31</v>
      </c>
      <c r="AX136" s="13" t="s">
        <v>75</v>
      </c>
      <c r="AY136" s="167" t="s">
        <v>184</v>
      </c>
    </row>
    <row r="137" spans="1:65" s="13" customFormat="1" ht="11.25" x14ac:dyDescent="0.2">
      <c r="B137" s="165"/>
      <c r="D137" s="166" t="s">
        <v>192</v>
      </c>
      <c r="E137" s="167" t="s">
        <v>1</v>
      </c>
      <c r="F137" s="168" t="s">
        <v>195</v>
      </c>
      <c r="H137" s="169">
        <v>34.627000000000002</v>
      </c>
      <c r="I137" s="170"/>
      <c r="L137" s="165"/>
      <c r="M137" s="171"/>
      <c r="N137" s="172"/>
      <c r="O137" s="172"/>
      <c r="P137" s="172"/>
      <c r="Q137" s="172"/>
      <c r="R137" s="172"/>
      <c r="S137" s="172"/>
      <c r="T137" s="173"/>
      <c r="AT137" s="167" t="s">
        <v>192</v>
      </c>
      <c r="AU137" s="167" t="s">
        <v>87</v>
      </c>
      <c r="AV137" s="13" t="s">
        <v>87</v>
      </c>
      <c r="AW137" s="13" t="s">
        <v>31</v>
      </c>
      <c r="AX137" s="13" t="s">
        <v>75</v>
      </c>
      <c r="AY137" s="167" t="s">
        <v>184</v>
      </c>
    </row>
    <row r="138" spans="1:65" s="13" customFormat="1" ht="11.25" x14ac:dyDescent="0.2">
      <c r="B138" s="165"/>
      <c r="D138" s="166" t="s">
        <v>192</v>
      </c>
      <c r="E138" s="167" t="s">
        <v>1</v>
      </c>
      <c r="F138" s="168" t="s">
        <v>196</v>
      </c>
      <c r="H138" s="169">
        <v>-21.06</v>
      </c>
      <c r="I138" s="170"/>
      <c r="L138" s="165"/>
      <c r="M138" s="171"/>
      <c r="N138" s="172"/>
      <c r="O138" s="172"/>
      <c r="P138" s="172"/>
      <c r="Q138" s="172"/>
      <c r="R138" s="172"/>
      <c r="S138" s="172"/>
      <c r="T138" s="173"/>
      <c r="AT138" s="167" t="s">
        <v>192</v>
      </c>
      <c r="AU138" s="167" t="s">
        <v>87</v>
      </c>
      <c r="AV138" s="13" t="s">
        <v>87</v>
      </c>
      <c r="AW138" s="13" t="s">
        <v>31</v>
      </c>
      <c r="AX138" s="13" t="s">
        <v>75</v>
      </c>
      <c r="AY138" s="167" t="s">
        <v>184</v>
      </c>
    </row>
    <row r="139" spans="1:65" s="14" customFormat="1" ht="11.25" x14ac:dyDescent="0.2">
      <c r="B139" s="174"/>
      <c r="D139" s="166" t="s">
        <v>192</v>
      </c>
      <c r="E139" s="175" t="s">
        <v>103</v>
      </c>
      <c r="F139" s="176" t="s">
        <v>197</v>
      </c>
      <c r="H139" s="177">
        <v>30.69</v>
      </c>
      <c r="I139" s="178"/>
      <c r="L139" s="174"/>
      <c r="M139" s="179"/>
      <c r="N139" s="180"/>
      <c r="O139" s="180"/>
      <c r="P139" s="180"/>
      <c r="Q139" s="180"/>
      <c r="R139" s="180"/>
      <c r="S139" s="180"/>
      <c r="T139" s="181"/>
      <c r="AT139" s="175" t="s">
        <v>192</v>
      </c>
      <c r="AU139" s="175" t="s">
        <v>87</v>
      </c>
      <c r="AV139" s="14" t="s">
        <v>198</v>
      </c>
      <c r="AW139" s="14" t="s">
        <v>31</v>
      </c>
      <c r="AX139" s="14" t="s">
        <v>75</v>
      </c>
      <c r="AY139" s="175" t="s">
        <v>184</v>
      </c>
    </row>
    <row r="140" spans="1:65" s="15" customFormat="1" ht="11.25" x14ac:dyDescent="0.2">
      <c r="B140" s="182"/>
      <c r="D140" s="166" t="s">
        <v>192</v>
      </c>
      <c r="E140" s="183" t="s">
        <v>1</v>
      </c>
      <c r="F140" s="184" t="s">
        <v>199</v>
      </c>
      <c r="H140" s="185">
        <v>30.69</v>
      </c>
      <c r="I140" s="186"/>
      <c r="L140" s="182"/>
      <c r="M140" s="187"/>
      <c r="N140" s="188"/>
      <c r="O140" s="188"/>
      <c r="P140" s="188"/>
      <c r="Q140" s="188"/>
      <c r="R140" s="188"/>
      <c r="S140" s="188"/>
      <c r="T140" s="189"/>
      <c r="AT140" s="183" t="s">
        <v>192</v>
      </c>
      <c r="AU140" s="183" t="s">
        <v>87</v>
      </c>
      <c r="AV140" s="15" t="s">
        <v>190</v>
      </c>
      <c r="AW140" s="15" t="s">
        <v>31</v>
      </c>
      <c r="AX140" s="15" t="s">
        <v>83</v>
      </c>
      <c r="AY140" s="183" t="s">
        <v>184</v>
      </c>
    </row>
    <row r="141" spans="1:65" s="2" customFormat="1" ht="37.9" customHeight="1" x14ac:dyDescent="0.2">
      <c r="A141" s="33"/>
      <c r="B141" s="150"/>
      <c r="C141" s="151" t="s">
        <v>87</v>
      </c>
      <c r="D141" s="151" t="s">
        <v>186</v>
      </c>
      <c r="E141" s="152" t="s">
        <v>200</v>
      </c>
      <c r="F141" s="153" t="s">
        <v>201</v>
      </c>
      <c r="G141" s="154" t="s">
        <v>189</v>
      </c>
      <c r="H141" s="155">
        <v>39.460999999999999</v>
      </c>
      <c r="I141" s="156"/>
      <c r="J141" s="157">
        <f>ROUND(I141*H141,2)</f>
        <v>0</v>
      </c>
      <c r="K141" s="158"/>
      <c r="L141" s="34"/>
      <c r="M141" s="159" t="s">
        <v>1</v>
      </c>
      <c r="N141" s="160" t="s">
        <v>41</v>
      </c>
      <c r="O141" s="62"/>
      <c r="P141" s="161">
        <f>O141*H141</f>
        <v>0</v>
      </c>
      <c r="Q141" s="161">
        <v>0</v>
      </c>
      <c r="R141" s="161">
        <f>Q141*H141</f>
        <v>0</v>
      </c>
      <c r="S141" s="161">
        <v>0</v>
      </c>
      <c r="T141" s="16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3" t="s">
        <v>190</v>
      </c>
      <c r="AT141" s="163" t="s">
        <v>186</v>
      </c>
      <c r="AU141" s="163" t="s">
        <v>87</v>
      </c>
      <c r="AY141" s="18" t="s">
        <v>184</v>
      </c>
      <c r="BE141" s="164">
        <f>IF(N141="základná",J141,0)</f>
        <v>0</v>
      </c>
      <c r="BF141" s="164">
        <f>IF(N141="znížená",J141,0)</f>
        <v>0</v>
      </c>
      <c r="BG141" s="164">
        <f>IF(N141="zákl. prenesená",J141,0)</f>
        <v>0</v>
      </c>
      <c r="BH141" s="164">
        <f>IF(N141="zníž. prenesená",J141,0)</f>
        <v>0</v>
      </c>
      <c r="BI141" s="164">
        <f>IF(N141="nulová",J141,0)</f>
        <v>0</v>
      </c>
      <c r="BJ141" s="18" t="s">
        <v>87</v>
      </c>
      <c r="BK141" s="164">
        <f>ROUND(I141*H141,2)</f>
        <v>0</v>
      </c>
      <c r="BL141" s="18" t="s">
        <v>190</v>
      </c>
      <c r="BM141" s="163" t="s">
        <v>202</v>
      </c>
    </row>
    <row r="142" spans="1:65" s="13" customFormat="1" ht="11.25" x14ac:dyDescent="0.2">
      <c r="B142" s="165"/>
      <c r="D142" s="166" t="s">
        <v>192</v>
      </c>
      <c r="E142" s="167" t="s">
        <v>1</v>
      </c>
      <c r="F142" s="168" t="s">
        <v>103</v>
      </c>
      <c r="H142" s="169">
        <v>30.69</v>
      </c>
      <c r="I142" s="170"/>
      <c r="L142" s="165"/>
      <c r="M142" s="171"/>
      <c r="N142" s="172"/>
      <c r="O142" s="172"/>
      <c r="P142" s="172"/>
      <c r="Q142" s="172"/>
      <c r="R142" s="172"/>
      <c r="S142" s="172"/>
      <c r="T142" s="173"/>
      <c r="AT142" s="167" t="s">
        <v>192</v>
      </c>
      <c r="AU142" s="167" t="s">
        <v>87</v>
      </c>
      <c r="AV142" s="13" t="s">
        <v>87</v>
      </c>
      <c r="AW142" s="13" t="s">
        <v>31</v>
      </c>
      <c r="AX142" s="13" t="s">
        <v>75</v>
      </c>
      <c r="AY142" s="167" t="s">
        <v>184</v>
      </c>
    </row>
    <row r="143" spans="1:65" s="16" customFormat="1" ht="11.25" x14ac:dyDescent="0.2">
      <c r="B143" s="190"/>
      <c r="D143" s="166" t="s">
        <v>192</v>
      </c>
      <c r="E143" s="191" t="s">
        <v>1</v>
      </c>
      <c r="F143" s="192" t="s">
        <v>203</v>
      </c>
      <c r="H143" s="191" t="s">
        <v>1</v>
      </c>
      <c r="I143" s="193"/>
      <c r="L143" s="190"/>
      <c r="M143" s="194"/>
      <c r="N143" s="195"/>
      <c r="O143" s="195"/>
      <c r="P143" s="195"/>
      <c r="Q143" s="195"/>
      <c r="R143" s="195"/>
      <c r="S143" s="195"/>
      <c r="T143" s="196"/>
      <c r="AT143" s="191" t="s">
        <v>192</v>
      </c>
      <c r="AU143" s="191" t="s">
        <v>87</v>
      </c>
      <c r="AV143" s="16" t="s">
        <v>83</v>
      </c>
      <c r="AW143" s="16" t="s">
        <v>31</v>
      </c>
      <c r="AX143" s="16" t="s">
        <v>75</v>
      </c>
      <c r="AY143" s="191" t="s">
        <v>184</v>
      </c>
    </row>
    <row r="144" spans="1:65" s="13" customFormat="1" ht="11.25" x14ac:dyDescent="0.2">
      <c r="B144" s="165"/>
      <c r="D144" s="166" t="s">
        <v>192</v>
      </c>
      <c r="E144" s="167" t="s">
        <v>1</v>
      </c>
      <c r="F144" s="168" t="s">
        <v>125</v>
      </c>
      <c r="H144" s="169">
        <v>8.7710000000000008</v>
      </c>
      <c r="I144" s="170"/>
      <c r="L144" s="165"/>
      <c r="M144" s="171"/>
      <c r="N144" s="172"/>
      <c r="O144" s="172"/>
      <c r="P144" s="172"/>
      <c r="Q144" s="172"/>
      <c r="R144" s="172"/>
      <c r="S144" s="172"/>
      <c r="T144" s="173"/>
      <c r="AT144" s="167" t="s">
        <v>192</v>
      </c>
      <c r="AU144" s="167" t="s">
        <v>87</v>
      </c>
      <c r="AV144" s="13" t="s">
        <v>87</v>
      </c>
      <c r="AW144" s="13" t="s">
        <v>31</v>
      </c>
      <c r="AX144" s="13" t="s">
        <v>75</v>
      </c>
      <c r="AY144" s="167" t="s">
        <v>184</v>
      </c>
    </row>
    <row r="145" spans="1:65" s="15" customFormat="1" ht="11.25" x14ac:dyDescent="0.2">
      <c r="B145" s="182"/>
      <c r="D145" s="166" t="s">
        <v>192</v>
      </c>
      <c r="E145" s="183" t="s">
        <v>1</v>
      </c>
      <c r="F145" s="184" t="s">
        <v>199</v>
      </c>
      <c r="H145" s="185">
        <v>39.460999999999999</v>
      </c>
      <c r="I145" s="186"/>
      <c r="L145" s="182"/>
      <c r="M145" s="187"/>
      <c r="N145" s="188"/>
      <c r="O145" s="188"/>
      <c r="P145" s="188"/>
      <c r="Q145" s="188"/>
      <c r="R145" s="188"/>
      <c r="S145" s="188"/>
      <c r="T145" s="189"/>
      <c r="AT145" s="183" t="s">
        <v>192</v>
      </c>
      <c r="AU145" s="183" t="s">
        <v>87</v>
      </c>
      <c r="AV145" s="15" t="s">
        <v>190</v>
      </c>
      <c r="AW145" s="15" t="s">
        <v>31</v>
      </c>
      <c r="AX145" s="15" t="s">
        <v>83</v>
      </c>
      <c r="AY145" s="183" t="s">
        <v>184</v>
      </c>
    </row>
    <row r="146" spans="1:65" s="2" customFormat="1" ht="37.9" customHeight="1" x14ac:dyDescent="0.2">
      <c r="A146" s="33"/>
      <c r="B146" s="150"/>
      <c r="C146" s="151" t="s">
        <v>198</v>
      </c>
      <c r="D146" s="151" t="s">
        <v>186</v>
      </c>
      <c r="E146" s="152" t="s">
        <v>204</v>
      </c>
      <c r="F146" s="153" t="s">
        <v>205</v>
      </c>
      <c r="G146" s="154" t="s">
        <v>189</v>
      </c>
      <c r="H146" s="155">
        <v>78.921999999999997</v>
      </c>
      <c r="I146" s="156"/>
      <c r="J146" s="157">
        <f>ROUND(I146*H146,2)</f>
        <v>0</v>
      </c>
      <c r="K146" s="158"/>
      <c r="L146" s="34"/>
      <c r="M146" s="159" t="s">
        <v>1</v>
      </c>
      <c r="N146" s="160" t="s">
        <v>41</v>
      </c>
      <c r="O146" s="62"/>
      <c r="P146" s="161">
        <f>O146*H146</f>
        <v>0</v>
      </c>
      <c r="Q146" s="161">
        <v>0</v>
      </c>
      <c r="R146" s="161">
        <f>Q146*H146</f>
        <v>0</v>
      </c>
      <c r="S146" s="161">
        <v>0</v>
      </c>
      <c r="T146" s="16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63" t="s">
        <v>190</v>
      </c>
      <c r="AT146" s="163" t="s">
        <v>186</v>
      </c>
      <c r="AU146" s="163" t="s">
        <v>87</v>
      </c>
      <c r="AY146" s="18" t="s">
        <v>184</v>
      </c>
      <c r="BE146" s="164">
        <f>IF(N146="základná",J146,0)</f>
        <v>0</v>
      </c>
      <c r="BF146" s="164">
        <f>IF(N146="znížená",J146,0)</f>
        <v>0</v>
      </c>
      <c r="BG146" s="164">
        <f>IF(N146="zákl. prenesená",J146,0)</f>
        <v>0</v>
      </c>
      <c r="BH146" s="164">
        <f>IF(N146="zníž. prenesená",J146,0)</f>
        <v>0</v>
      </c>
      <c r="BI146" s="164">
        <f>IF(N146="nulová",J146,0)</f>
        <v>0</v>
      </c>
      <c r="BJ146" s="18" t="s">
        <v>87</v>
      </c>
      <c r="BK146" s="164">
        <f>ROUND(I146*H146,2)</f>
        <v>0</v>
      </c>
      <c r="BL146" s="18" t="s">
        <v>190</v>
      </c>
      <c r="BM146" s="163" t="s">
        <v>206</v>
      </c>
    </row>
    <row r="147" spans="1:65" s="13" customFormat="1" ht="11.25" x14ac:dyDescent="0.2">
      <c r="B147" s="165"/>
      <c r="D147" s="166" t="s">
        <v>192</v>
      </c>
      <c r="E147" s="167" t="s">
        <v>1</v>
      </c>
      <c r="F147" s="168" t="s">
        <v>207</v>
      </c>
      <c r="H147" s="169">
        <v>61.38</v>
      </c>
      <c r="I147" s="170"/>
      <c r="L147" s="165"/>
      <c r="M147" s="171"/>
      <c r="N147" s="172"/>
      <c r="O147" s="172"/>
      <c r="P147" s="172"/>
      <c r="Q147" s="172"/>
      <c r="R147" s="172"/>
      <c r="S147" s="172"/>
      <c r="T147" s="173"/>
      <c r="AT147" s="167" t="s">
        <v>192</v>
      </c>
      <c r="AU147" s="167" t="s">
        <v>87</v>
      </c>
      <c r="AV147" s="13" t="s">
        <v>87</v>
      </c>
      <c r="AW147" s="13" t="s">
        <v>31</v>
      </c>
      <c r="AX147" s="13" t="s">
        <v>75</v>
      </c>
      <c r="AY147" s="167" t="s">
        <v>184</v>
      </c>
    </row>
    <row r="148" spans="1:65" s="13" customFormat="1" ht="11.25" x14ac:dyDescent="0.2">
      <c r="B148" s="165"/>
      <c r="D148" s="166" t="s">
        <v>192</v>
      </c>
      <c r="E148" s="167" t="s">
        <v>1</v>
      </c>
      <c r="F148" s="168" t="s">
        <v>208</v>
      </c>
      <c r="H148" s="169">
        <v>17.542000000000002</v>
      </c>
      <c r="I148" s="170"/>
      <c r="L148" s="165"/>
      <c r="M148" s="171"/>
      <c r="N148" s="172"/>
      <c r="O148" s="172"/>
      <c r="P148" s="172"/>
      <c r="Q148" s="172"/>
      <c r="R148" s="172"/>
      <c r="S148" s="172"/>
      <c r="T148" s="173"/>
      <c r="AT148" s="167" t="s">
        <v>192</v>
      </c>
      <c r="AU148" s="167" t="s">
        <v>87</v>
      </c>
      <c r="AV148" s="13" t="s">
        <v>87</v>
      </c>
      <c r="AW148" s="13" t="s">
        <v>31</v>
      </c>
      <c r="AX148" s="13" t="s">
        <v>75</v>
      </c>
      <c r="AY148" s="167" t="s">
        <v>184</v>
      </c>
    </row>
    <row r="149" spans="1:65" s="15" customFormat="1" ht="11.25" x14ac:dyDescent="0.2">
      <c r="B149" s="182"/>
      <c r="D149" s="166" t="s">
        <v>192</v>
      </c>
      <c r="E149" s="183" t="s">
        <v>1</v>
      </c>
      <c r="F149" s="184" t="s">
        <v>199</v>
      </c>
      <c r="H149" s="185">
        <v>78.921999999999997</v>
      </c>
      <c r="I149" s="186"/>
      <c r="L149" s="182"/>
      <c r="M149" s="187"/>
      <c r="N149" s="188"/>
      <c r="O149" s="188"/>
      <c r="P149" s="188"/>
      <c r="Q149" s="188"/>
      <c r="R149" s="188"/>
      <c r="S149" s="188"/>
      <c r="T149" s="189"/>
      <c r="AT149" s="183" t="s">
        <v>192</v>
      </c>
      <c r="AU149" s="183" t="s">
        <v>87</v>
      </c>
      <c r="AV149" s="15" t="s">
        <v>190</v>
      </c>
      <c r="AW149" s="15" t="s">
        <v>31</v>
      </c>
      <c r="AX149" s="15" t="s">
        <v>83</v>
      </c>
      <c r="AY149" s="183" t="s">
        <v>184</v>
      </c>
    </row>
    <row r="150" spans="1:65" s="2" customFormat="1" ht="33" customHeight="1" x14ac:dyDescent="0.2">
      <c r="A150" s="33"/>
      <c r="B150" s="150"/>
      <c r="C150" s="151" t="s">
        <v>190</v>
      </c>
      <c r="D150" s="151" t="s">
        <v>186</v>
      </c>
      <c r="E150" s="152" t="s">
        <v>209</v>
      </c>
      <c r="F150" s="153" t="s">
        <v>210</v>
      </c>
      <c r="G150" s="154" t="s">
        <v>189</v>
      </c>
      <c r="H150" s="155">
        <v>21.919</v>
      </c>
      <c r="I150" s="156"/>
      <c r="J150" s="157">
        <f>ROUND(I150*H150,2)</f>
        <v>0</v>
      </c>
      <c r="K150" s="158"/>
      <c r="L150" s="34"/>
      <c r="M150" s="159" t="s">
        <v>1</v>
      </c>
      <c r="N150" s="160" t="s">
        <v>41</v>
      </c>
      <c r="O150" s="62"/>
      <c r="P150" s="161">
        <f>O150*H150</f>
        <v>0</v>
      </c>
      <c r="Q150" s="161">
        <v>0</v>
      </c>
      <c r="R150" s="161">
        <f>Q150*H150</f>
        <v>0</v>
      </c>
      <c r="S150" s="161">
        <v>0</v>
      </c>
      <c r="T150" s="16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3" t="s">
        <v>190</v>
      </c>
      <c r="AT150" s="163" t="s">
        <v>186</v>
      </c>
      <c r="AU150" s="163" t="s">
        <v>87</v>
      </c>
      <c r="AY150" s="18" t="s">
        <v>184</v>
      </c>
      <c r="BE150" s="164">
        <f>IF(N150="základná",J150,0)</f>
        <v>0</v>
      </c>
      <c r="BF150" s="164">
        <f>IF(N150="znížená",J150,0)</f>
        <v>0</v>
      </c>
      <c r="BG150" s="164">
        <f>IF(N150="zákl. prenesená",J150,0)</f>
        <v>0</v>
      </c>
      <c r="BH150" s="164">
        <f>IF(N150="zníž. prenesená",J150,0)</f>
        <v>0</v>
      </c>
      <c r="BI150" s="164">
        <f>IF(N150="nulová",J150,0)</f>
        <v>0</v>
      </c>
      <c r="BJ150" s="18" t="s">
        <v>87</v>
      </c>
      <c r="BK150" s="164">
        <f>ROUND(I150*H150,2)</f>
        <v>0</v>
      </c>
      <c r="BL150" s="18" t="s">
        <v>190</v>
      </c>
      <c r="BM150" s="163" t="s">
        <v>211</v>
      </c>
    </row>
    <row r="151" spans="1:65" s="16" customFormat="1" ht="11.25" x14ac:dyDescent="0.2">
      <c r="B151" s="190"/>
      <c r="D151" s="166" t="s">
        <v>192</v>
      </c>
      <c r="E151" s="191" t="s">
        <v>1</v>
      </c>
      <c r="F151" s="192" t="s">
        <v>212</v>
      </c>
      <c r="H151" s="191" t="s">
        <v>1</v>
      </c>
      <c r="I151" s="193"/>
      <c r="L151" s="190"/>
      <c r="M151" s="194"/>
      <c r="N151" s="195"/>
      <c r="O151" s="195"/>
      <c r="P151" s="195"/>
      <c r="Q151" s="195"/>
      <c r="R151" s="195"/>
      <c r="S151" s="195"/>
      <c r="T151" s="196"/>
      <c r="AT151" s="191" t="s">
        <v>192</v>
      </c>
      <c r="AU151" s="191" t="s">
        <v>87</v>
      </c>
      <c r="AV151" s="16" t="s">
        <v>83</v>
      </c>
      <c r="AW151" s="16" t="s">
        <v>31</v>
      </c>
      <c r="AX151" s="16" t="s">
        <v>75</v>
      </c>
      <c r="AY151" s="191" t="s">
        <v>184</v>
      </c>
    </row>
    <row r="152" spans="1:65" s="13" customFormat="1" ht="11.25" x14ac:dyDescent="0.2">
      <c r="B152" s="165"/>
      <c r="D152" s="166" t="s">
        <v>192</v>
      </c>
      <c r="E152" s="167" t="s">
        <v>1</v>
      </c>
      <c r="F152" s="168" t="s">
        <v>213</v>
      </c>
      <c r="H152" s="169">
        <v>21.919</v>
      </c>
      <c r="I152" s="170"/>
      <c r="L152" s="165"/>
      <c r="M152" s="171"/>
      <c r="N152" s="172"/>
      <c r="O152" s="172"/>
      <c r="P152" s="172"/>
      <c r="Q152" s="172"/>
      <c r="R152" s="172"/>
      <c r="S152" s="172"/>
      <c r="T152" s="173"/>
      <c r="AT152" s="167" t="s">
        <v>192</v>
      </c>
      <c r="AU152" s="167" t="s">
        <v>87</v>
      </c>
      <c r="AV152" s="13" t="s">
        <v>87</v>
      </c>
      <c r="AW152" s="13" t="s">
        <v>31</v>
      </c>
      <c r="AX152" s="13" t="s">
        <v>75</v>
      </c>
      <c r="AY152" s="167" t="s">
        <v>184</v>
      </c>
    </row>
    <row r="153" spans="1:65" s="15" customFormat="1" ht="11.25" x14ac:dyDescent="0.2">
      <c r="B153" s="182"/>
      <c r="D153" s="166" t="s">
        <v>192</v>
      </c>
      <c r="E153" s="183" t="s">
        <v>1</v>
      </c>
      <c r="F153" s="184" t="s">
        <v>199</v>
      </c>
      <c r="H153" s="185">
        <v>21.919</v>
      </c>
      <c r="I153" s="186"/>
      <c r="L153" s="182"/>
      <c r="M153" s="187"/>
      <c r="N153" s="188"/>
      <c r="O153" s="188"/>
      <c r="P153" s="188"/>
      <c r="Q153" s="188"/>
      <c r="R153" s="188"/>
      <c r="S153" s="188"/>
      <c r="T153" s="189"/>
      <c r="AT153" s="183" t="s">
        <v>192</v>
      </c>
      <c r="AU153" s="183" t="s">
        <v>87</v>
      </c>
      <c r="AV153" s="15" t="s">
        <v>190</v>
      </c>
      <c r="AW153" s="15" t="s">
        <v>31</v>
      </c>
      <c r="AX153" s="15" t="s">
        <v>83</v>
      </c>
      <c r="AY153" s="183" t="s">
        <v>184</v>
      </c>
    </row>
    <row r="154" spans="1:65" s="2" customFormat="1" ht="37.9" customHeight="1" x14ac:dyDescent="0.2">
      <c r="A154" s="33"/>
      <c r="B154" s="150"/>
      <c r="C154" s="151" t="s">
        <v>214</v>
      </c>
      <c r="D154" s="151" t="s">
        <v>186</v>
      </c>
      <c r="E154" s="152" t="s">
        <v>215</v>
      </c>
      <c r="F154" s="153" t="s">
        <v>216</v>
      </c>
      <c r="G154" s="154" t="s">
        <v>189</v>
      </c>
      <c r="H154" s="155">
        <v>482.21800000000002</v>
      </c>
      <c r="I154" s="156"/>
      <c r="J154" s="157">
        <f>ROUND(I154*H154,2)</f>
        <v>0</v>
      </c>
      <c r="K154" s="158"/>
      <c r="L154" s="34"/>
      <c r="M154" s="159" t="s">
        <v>1</v>
      </c>
      <c r="N154" s="160" t="s">
        <v>41</v>
      </c>
      <c r="O154" s="62"/>
      <c r="P154" s="161">
        <f>O154*H154</f>
        <v>0</v>
      </c>
      <c r="Q154" s="161">
        <v>0</v>
      </c>
      <c r="R154" s="161">
        <f>Q154*H154</f>
        <v>0</v>
      </c>
      <c r="S154" s="161">
        <v>0</v>
      </c>
      <c r="T154" s="162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63" t="s">
        <v>190</v>
      </c>
      <c r="AT154" s="163" t="s">
        <v>186</v>
      </c>
      <c r="AU154" s="163" t="s">
        <v>87</v>
      </c>
      <c r="AY154" s="18" t="s">
        <v>184</v>
      </c>
      <c r="BE154" s="164">
        <f>IF(N154="základná",J154,0)</f>
        <v>0</v>
      </c>
      <c r="BF154" s="164">
        <f>IF(N154="znížená",J154,0)</f>
        <v>0</v>
      </c>
      <c r="BG154" s="164">
        <f>IF(N154="zákl. prenesená",J154,0)</f>
        <v>0</v>
      </c>
      <c r="BH154" s="164">
        <f>IF(N154="zníž. prenesená",J154,0)</f>
        <v>0</v>
      </c>
      <c r="BI154" s="164">
        <f>IF(N154="nulová",J154,0)</f>
        <v>0</v>
      </c>
      <c r="BJ154" s="18" t="s">
        <v>87</v>
      </c>
      <c r="BK154" s="164">
        <f>ROUND(I154*H154,2)</f>
        <v>0</v>
      </c>
      <c r="BL154" s="18" t="s">
        <v>190</v>
      </c>
      <c r="BM154" s="163" t="s">
        <v>217</v>
      </c>
    </row>
    <row r="155" spans="1:65" s="16" customFormat="1" ht="11.25" x14ac:dyDescent="0.2">
      <c r="B155" s="190"/>
      <c r="D155" s="166" t="s">
        <v>192</v>
      </c>
      <c r="E155" s="191" t="s">
        <v>1</v>
      </c>
      <c r="F155" s="192" t="s">
        <v>218</v>
      </c>
      <c r="H155" s="191" t="s">
        <v>1</v>
      </c>
      <c r="I155" s="193"/>
      <c r="L155" s="190"/>
      <c r="M155" s="194"/>
      <c r="N155" s="195"/>
      <c r="O155" s="195"/>
      <c r="P155" s="195"/>
      <c r="Q155" s="195"/>
      <c r="R155" s="195"/>
      <c r="S155" s="195"/>
      <c r="T155" s="196"/>
      <c r="AT155" s="191" t="s">
        <v>192</v>
      </c>
      <c r="AU155" s="191" t="s">
        <v>87</v>
      </c>
      <c r="AV155" s="16" t="s">
        <v>83</v>
      </c>
      <c r="AW155" s="16" t="s">
        <v>31</v>
      </c>
      <c r="AX155" s="16" t="s">
        <v>75</v>
      </c>
      <c r="AY155" s="191" t="s">
        <v>184</v>
      </c>
    </row>
    <row r="156" spans="1:65" s="13" customFormat="1" ht="11.25" x14ac:dyDescent="0.2">
      <c r="B156" s="165"/>
      <c r="D156" s="166" t="s">
        <v>192</v>
      </c>
      <c r="E156" s="167" t="s">
        <v>1</v>
      </c>
      <c r="F156" s="168" t="s">
        <v>219</v>
      </c>
      <c r="H156" s="169">
        <v>482.21800000000002</v>
      </c>
      <c r="I156" s="170"/>
      <c r="L156" s="165"/>
      <c r="M156" s="171"/>
      <c r="N156" s="172"/>
      <c r="O156" s="172"/>
      <c r="P156" s="172"/>
      <c r="Q156" s="172"/>
      <c r="R156" s="172"/>
      <c r="S156" s="172"/>
      <c r="T156" s="173"/>
      <c r="AT156" s="167" t="s">
        <v>192</v>
      </c>
      <c r="AU156" s="167" t="s">
        <v>87</v>
      </c>
      <c r="AV156" s="13" t="s">
        <v>87</v>
      </c>
      <c r="AW156" s="13" t="s">
        <v>31</v>
      </c>
      <c r="AX156" s="13" t="s">
        <v>75</v>
      </c>
      <c r="AY156" s="167" t="s">
        <v>184</v>
      </c>
    </row>
    <row r="157" spans="1:65" s="15" customFormat="1" ht="11.25" x14ac:dyDescent="0.2">
      <c r="B157" s="182"/>
      <c r="D157" s="166" t="s">
        <v>192</v>
      </c>
      <c r="E157" s="183" t="s">
        <v>1</v>
      </c>
      <c r="F157" s="184" t="s">
        <v>199</v>
      </c>
      <c r="H157" s="185">
        <v>482.21800000000002</v>
      </c>
      <c r="I157" s="186"/>
      <c r="L157" s="182"/>
      <c r="M157" s="187"/>
      <c r="N157" s="188"/>
      <c r="O157" s="188"/>
      <c r="P157" s="188"/>
      <c r="Q157" s="188"/>
      <c r="R157" s="188"/>
      <c r="S157" s="188"/>
      <c r="T157" s="189"/>
      <c r="AT157" s="183" t="s">
        <v>192</v>
      </c>
      <c r="AU157" s="183" t="s">
        <v>87</v>
      </c>
      <c r="AV157" s="15" t="s">
        <v>190</v>
      </c>
      <c r="AW157" s="15" t="s">
        <v>31</v>
      </c>
      <c r="AX157" s="15" t="s">
        <v>83</v>
      </c>
      <c r="AY157" s="183" t="s">
        <v>184</v>
      </c>
    </row>
    <row r="158" spans="1:65" s="2" customFormat="1" ht="16.5" customHeight="1" x14ac:dyDescent="0.2">
      <c r="A158" s="33"/>
      <c r="B158" s="150"/>
      <c r="C158" s="151" t="s">
        <v>220</v>
      </c>
      <c r="D158" s="151" t="s">
        <v>186</v>
      </c>
      <c r="E158" s="152" t="s">
        <v>221</v>
      </c>
      <c r="F158" s="153" t="s">
        <v>222</v>
      </c>
      <c r="G158" s="154" t="s">
        <v>189</v>
      </c>
      <c r="H158" s="155">
        <v>39.460999999999999</v>
      </c>
      <c r="I158" s="156"/>
      <c r="J158" s="157">
        <f>ROUND(I158*H158,2)</f>
        <v>0</v>
      </c>
      <c r="K158" s="158"/>
      <c r="L158" s="34"/>
      <c r="M158" s="159" t="s">
        <v>1</v>
      </c>
      <c r="N158" s="160" t="s">
        <v>41</v>
      </c>
      <c r="O158" s="62"/>
      <c r="P158" s="161">
        <f>O158*H158</f>
        <v>0</v>
      </c>
      <c r="Q158" s="161">
        <v>0</v>
      </c>
      <c r="R158" s="161">
        <f>Q158*H158</f>
        <v>0</v>
      </c>
      <c r="S158" s="161">
        <v>0</v>
      </c>
      <c r="T158" s="16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63" t="s">
        <v>190</v>
      </c>
      <c r="AT158" s="163" t="s">
        <v>186</v>
      </c>
      <c r="AU158" s="163" t="s">
        <v>87</v>
      </c>
      <c r="AY158" s="18" t="s">
        <v>184</v>
      </c>
      <c r="BE158" s="164">
        <f>IF(N158="základná",J158,0)</f>
        <v>0</v>
      </c>
      <c r="BF158" s="164">
        <f>IF(N158="znížená",J158,0)</f>
        <v>0</v>
      </c>
      <c r="BG158" s="164">
        <f>IF(N158="zákl. prenesená",J158,0)</f>
        <v>0</v>
      </c>
      <c r="BH158" s="164">
        <f>IF(N158="zníž. prenesená",J158,0)</f>
        <v>0</v>
      </c>
      <c r="BI158" s="164">
        <f>IF(N158="nulová",J158,0)</f>
        <v>0</v>
      </c>
      <c r="BJ158" s="18" t="s">
        <v>87</v>
      </c>
      <c r="BK158" s="164">
        <f>ROUND(I158*H158,2)</f>
        <v>0</v>
      </c>
      <c r="BL158" s="18" t="s">
        <v>190</v>
      </c>
      <c r="BM158" s="163" t="s">
        <v>223</v>
      </c>
    </row>
    <row r="159" spans="1:65" s="13" customFormat="1" ht="11.25" x14ac:dyDescent="0.2">
      <c r="B159" s="165"/>
      <c r="D159" s="166" t="s">
        <v>192</v>
      </c>
      <c r="E159" s="167" t="s">
        <v>1</v>
      </c>
      <c r="F159" s="168" t="s">
        <v>103</v>
      </c>
      <c r="H159" s="169">
        <v>30.69</v>
      </c>
      <c r="I159" s="170"/>
      <c r="L159" s="165"/>
      <c r="M159" s="171"/>
      <c r="N159" s="172"/>
      <c r="O159" s="172"/>
      <c r="P159" s="172"/>
      <c r="Q159" s="172"/>
      <c r="R159" s="172"/>
      <c r="S159" s="172"/>
      <c r="T159" s="173"/>
      <c r="AT159" s="167" t="s">
        <v>192</v>
      </c>
      <c r="AU159" s="167" t="s">
        <v>87</v>
      </c>
      <c r="AV159" s="13" t="s">
        <v>87</v>
      </c>
      <c r="AW159" s="13" t="s">
        <v>31</v>
      </c>
      <c r="AX159" s="13" t="s">
        <v>75</v>
      </c>
      <c r="AY159" s="167" t="s">
        <v>184</v>
      </c>
    </row>
    <row r="160" spans="1:65" s="16" customFormat="1" ht="11.25" x14ac:dyDescent="0.2">
      <c r="B160" s="190"/>
      <c r="D160" s="166" t="s">
        <v>192</v>
      </c>
      <c r="E160" s="191" t="s">
        <v>1</v>
      </c>
      <c r="F160" s="192" t="s">
        <v>224</v>
      </c>
      <c r="H160" s="191" t="s">
        <v>1</v>
      </c>
      <c r="I160" s="193"/>
      <c r="L160" s="190"/>
      <c r="M160" s="194"/>
      <c r="N160" s="195"/>
      <c r="O160" s="195"/>
      <c r="P160" s="195"/>
      <c r="Q160" s="195"/>
      <c r="R160" s="195"/>
      <c r="S160" s="195"/>
      <c r="T160" s="196"/>
      <c r="AT160" s="191" t="s">
        <v>192</v>
      </c>
      <c r="AU160" s="191" t="s">
        <v>87</v>
      </c>
      <c r="AV160" s="16" t="s">
        <v>83</v>
      </c>
      <c r="AW160" s="16" t="s">
        <v>31</v>
      </c>
      <c r="AX160" s="16" t="s">
        <v>75</v>
      </c>
      <c r="AY160" s="191" t="s">
        <v>184</v>
      </c>
    </row>
    <row r="161" spans="1:65" s="13" customFormat="1" ht="11.25" x14ac:dyDescent="0.2">
      <c r="B161" s="165"/>
      <c r="D161" s="166" t="s">
        <v>192</v>
      </c>
      <c r="E161" s="167" t="s">
        <v>1</v>
      </c>
      <c r="F161" s="168" t="s">
        <v>125</v>
      </c>
      <c r="H161" s="169">
        <v>8.7710000000000008</v>
      </c>
      <c r="I161" s="170"/>
      <c r="L161" s="165"/>
      <c r="M161" s="171"/>
      <c r="N161" s="172"/>
      <c r="O161" s="172"/>
      <c r="P161" s="172"/>
      <c r="Q161" s="172"/>
      <c r="R161" s="172"/>
      <c r="S161" s="172"/>
      <c r="T161" s="173"/>
      <c r="AT161" s="167" t="s">
        <v>192</v>
      </c>
      <c r="AU161" s="167" t="s">
        <v>87</v>
      </c>
      <c r="AV161" s="13" t="s">
        <v>87</v>
      </c>
      <c r="AW161" s="13" t="s">
        <v>31</v>
      </c>
      <c r="AX161" s="13" t="s">
        <v>75</v>
      </c>
      <c r="AY161" s="167" t="s">
        <v>184</v>
      </c>
    </row>
    <row r="162" spans="1:65" s="15" customFormat="1" ht="11.25" x14ac:dyDescent="0.2">
      <c r="B162" s="182"/>
      <c r="D162" s="166" t="s">
        <v>192</v>
      </c>
      <c r="E162" s="183" t="s">
        <v>1</v>
      </c>
      <c r="F162" s="184" t="s">
        <v>199</v>
      </c>
      <c r="H162" s="185">
        <v>39.460999999999999</v>
      </c>
      <c r="I162" s="186"/>
      <c r="L162" s="182"/>
      <c r="M162" s="187"/>
      <c r="N162" s="188"/>
      <c r="O162" s="188"/>
      <c r="P162" s="188"/>
      <c r="Q162" s="188"/>
      <c r="R162" s="188"/>
      <c r="S162" s="188"/>
      <c r="T162" s="189"/>
      <c r="AT162" s="183" t="s">
        <v>192</v>
      </c>
      <c r="AU162" s="183" t="s">
        <v>87</v>
      </c>
      <c r="AV162" s="15" t="s">
        <v>190</v>
      </c>
      <c r="AW162" s="15" t="s">
        <v>31</v>
      </c>
      <c r="AX162" s="15" t="s">
        <v>83</v>
      </c>
      <c r="AY162" s="183" t="s">
        <v>184</v>
      </c>
    </row>
    <row r="163" spans="1:65" s="2" customFormat="1" ht="24.2" customHeight="1" x14ac:dyDescent="0.2">
      <c r="A163" s="33"/>
      <c r="B163" s="150"/>
      <c r="C163" s="151" t="s">
        <v>225</v>
      </c>
      <c r="D163" s="151" t="s">
        <v>186</v>
      </c>
      <c r="E163" s="152" t="s">
        <v>226</v>
      </c>
      <c r="F163" s="153" t="s">
        <v>227</v>
      </c>
      <c r="G163" s="154" t="s">
        <v>228</v>
      </c>
      <c r="H163" s="155">
        <v>37.262</v>
      </c>
      <c r="I163" s="156"/>
      <c r="J163" s="157">
        <f>ROUND(I163*H163,2)</f>
        <v>0</v>
      </c>
      <c r="K163" s="158"/>
      <c r="L163" s="34"/>
      <c r="M163" s="159" t="s">
        <v>1</v>
      </c>
      <c r="N163" s="160" t="s">
        <v>41</v>
      </c>
      <c r="O163" s="62"/>
      <c r="P163" s="161">
        <f>O163*H163</f>
        <v>0</v>
      </c>
      <c r="Q163" s="161">
        <v>0</v>
      </c>
      <c r="R163" s="161">
        <f>Q163*H163</f>
        <v>0</v>
      </c>
      <c r="S163" s="161">
        <v>0</v>
      </c>
      <c r="T163" s="162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63" t="s">
        <v>190</v>
      </c>
      <c r="AT163" s="163" t="s">
        <v>186</v>
      </c>
      <c r="AU163" s="163" t="s">
        <v>87</v>
      </c>
      <c r="AY163" s="18" t="s">
        <v>184</v>
      </c>
      <c r="BE163" s="164">
        <f>IF(N163="základná",J163,0)</f>
        <v>0</v>
      </c>
      <c r="BF163" s="164">
        <f>IF(N163="znížená",J163,0)</f>
        <v>0</v>
      </c>
      <c r="BG163" s="164">
        <f>IF(N163="zákl. prenesená",J163,0)</f>
        <v>0</v>
      </c>
      <c r="BH163" s="164">
        <f>IF(N163="zníž. prenesená",J163,0)</f>
        <v>0</v>
      </c>
      <c r="BI163" s="164">
        <f>IF(N163="nulová",J163,0)</f>
        <v>0</v>
      </c>
      <c r="BJ163" s="18" t="s">
        <v>87</v>
      </c>
      <c r="BK163" s="164">
        <f>ROUND(I163*H163,2)</f>
        <v>0</v>
      </c>
      <c r="BL163" s="18" t="s">
        <v>190</v>
      </c>
      <c r="BM163" s="163" t="s">
        <v>229</v>
      </c>
    </row>
    <row r="164" spans="1:65" s="13" customFormat="1" ht="11.25" x14ac:dyDescent="0.2">
      <c r="B164" s="165"/>
      <c r="D164" s="166" t="s">
        <v>192</v>
      </c>
      <c r="E164" s="167" t="s">
        <v>1</v>
      </c>
      <c r="F164" s="168" t="s">
        <v>230</v>
      </c>
      <c r="H164" s="169">
        <v>37.262</v>
      </c>
      <c r="I164" s="170"/>
      <c r="L164" s="165"/>
      <c r="M164" s="171"/>
      <c r="N164" s="172"/>
      <c r="O164" s="172"/>
      <c r="P164" s="172"/>
      <c r="Q164" s="172"/>
      <c r="R164" s="172"/>
      <c r="S164" s="172"/>
      <c r="T164" s="173"/>
      <c r="AT164" s="167" t="s">
        <v>192</v>
      </c>
      <c r="AU164" s="167" t="s">
        <v>87</v>
      </c>
      <c r="AV164" s="13" t="s">
        <v>87</v>
      </c>
      <c r="AW164" s="13" t="s">
        <v>31</v>
      </c>
      <c r="AX164" s="13" t="s">
        <v>75</v>
      </c>
      <c r="AY164" s="167" t="s">
        <v>184</v>
      </c>
    </row>
    <row r="165" spans="1:65" s="15" customFormat="1" ht="11.25" x14ac:dyDescent="0.2">
      <c r="B165" s="182"/>
      <c r="D165" s="166" t="s">
        <v>192</v>
      </c>
      <c r="E165" s="183" t="s">
        <v>1</v>
      </c>
      <c r="F165" s="184" t="s">
        <v>199</v>
      </c>
      <c r="H165" s="185">
        <v>37.262</v>
      </c>
      <c r="I165" s="186"/>
      <c r="L165" s="182"/>
      <c r="M165" s="187"/>
      <c r="N165" s="188"/>
      <c r="O165" s="188"/>
      <c r="P165" s="188"/>
      <c r="Q165" s="188"/>
      <c r="R165" s="188"/>
      <c r="S165" s="188"/>
      <c r="T165" s="189"/>
      <c r="AT165" s="183" t="s">
        <v>192</v>
      </c>
      <c r="AU165" s="183" t="s">
        <v>87</v>
      </c>
      <c r="AV165" s="15" t="s">
        <v>190</v>
      </c>
      <c r="AW165" s="15" t="s">
        <v>31</v>
      </c>
      <c r="AX165" s="15" t="s">
        <v>83</v>
      </c>
      <c r="AY165" s="183" t="s">
        <v>184</v>
      </c>
    </row>
    <row r="166" spans="1:65" s="2" customFormat="1" ht="24.2" customHeight="1" x14ac:dyDescent="0.2">
      <c r="A166" s="33"/>
      <c r="B166" s="150"/>
      <c r="C166" s="151" t="s">
        <v>231</v>
      </c>
      <c r="D166" s="151" t="s">
        <v>186</v>
      </c>
      <c r="E166" s="152" t="s">
        <v>232</v>
      </c>
      <c r="F166" s="153" t="s">
        <v>233</v>
      </c>
      <c r="G166" s="154" t="s">
        <v>189</v>
      </c>
      <c r="H166" s="155">
        <v>8.7710000000000008</v>
      </c>
      <c r="I166" s="156"/>
      <c r="J166" s="157">
        <f>ROUND(I166*H166,2)</f>
        <v>0</v>
      </c>
      <c r="K166" s="158"/>
      <c r="L166" s="34"/>
      <c r="M166" s="159" t="s">
        <v>1</v>
      </c>
      <c r="N166" s="160" t="s">
        <v>41</v>
      </c>
      <c r="O166" s="62"/>
      <c r="P166" s="161">
        <f>O166*H166</f>
        <v>0</v>
      </c>
      <c r="Q166" s="161">
        <v>0</v>
      </c>
      <c r="R166" s="161">
        <f>Q166*H166</f>
        <v>0</v>
      </c>
      <c r="S166" s="161">
        <v>0</v>
      </c>
      <c r="T166" s="162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63" t="s">
        <v>190</v>
      </c>
      <c r="AT166" s="163" t="s">
        <v>186</v>
      </c>
      <c r="AU166" s="163" t="s">
        <v>87</v>
      </c>
      <c r="AY166" s="18" t="s">
        <v>184</v>
      </c>
      <c r="BE166" s="164">
        <f>IF(N166="základná",J166,0)</f>
        <v>0</v>
      </c>
      <c r="BF166" s="164">
        <f>IF(N166="znížená",J166,0)</f>
        <v>0</v>
      </c>
      <c r="BG166" s="164">
        <f>IF(N166="zákl. prenesená",J166,0)</f>
        <v>0</v>
      </c>
      <c r="BH166" s="164">
        <f>IF(N166="zníž. prenesená",J166,0)</f>
        <v>0</v>
      </c>
      <c r="BI166" s="164">
        <f>IF(N166="nulová",J166,0)</f>
        <v>0</v>
      </c>
      <c r="BJ166" s="18" t="s">
        <v>87</v>
      </c>
      <c r="BK166" s="164">
        <f>ROUND(I166*H166,2)</f>
        <v>0</v>
      </c>
      <c r="BL166" s="18" t="s">
        <v>190</v>
      </c>
      <c r="BM166" s="163" t="s">
        <v>234</v>
      </c>
    </row>
    <row r="167" spans="1:65" s="16" customFormat="1" ht="11.25" x14ac:dyDescent="0.2">
      <c r="B167" s="190"/>
      <c r="D167" s="166" t="s">
        <v>192</v>
      </c>
      <c r="E167" s="191" t="s">
        <v>1</v>
      </c>
      <c r="F167" s="192" t="s">
        <v>235</v>
      </c>
      <c r="H167" s="191" t="s">
        <v>1</v>
      </c>
      <c r="I167" s="193"/>
      <c r="L167" s="190"/>
      <c r="M167" s="194"/>
      <c r="N167" s="195"/>
      <c r="O167" s="195"/>
      <c r="P167" s="195"/>
      <c r="Q167" s="195"/>
      <c r="R167" s="195"/>
      <c r="S167" s="195"/>
      <c r="T167" s="196"/>
      <c r="AT167" s="191" t="s">
        <v>192</v>
      </c>
      <c r="AU167" s="191" t="s">
        <v>87</v>
      </c>
      <c r="AV167" s="16" t="s">
        <v>83</v>
      </c>
      <c r="AW167" s="16" t="s">
        <v>31</v>
      </c>
      <c r="AX167" s="16" t="s">
        <v>75</v>
      </c>
      <c r="AY167" s="191" t="s">
        <v>184</v>
      </c>
    </row>
    <row r="168" spans="1:65" s="13" customFormat="1" ht="11.25" x14ac:dyDescent="0.2">
      <c r="B168" s="165"/>
      <c r="D168" s="166" t="s">
        <v>192</v>
      </c>
      <c r="E168" s="167" t="s">
        <v>1</v>
      </c>
      <c r="F168" s="168" t="s">
        <v>236</v>
      </c>
      <c r="H168" s="169">
        <v>4.1139999999999999</v>
      </c>
      <c r="I168" s="170"/>
      <c r="L168" s="165"/>
      <c r="M168" s="171"/>
      <c r="N168" s="172"/>
      <c r="O168" s="172"/>
      <c r="P168" s="172"/>
      <c r="Q168" s="172"/>
      <c r="R168" s="172"/>
      <c r="S168" s="172"/>
      <c r="T168" s="173"/>
      <c r="AT168" s="167" t="s">
        <v>192</v>
      </c>
      <c r="AU168" s="167" t="s">
        <v>87</v>
      </c>
      <c r="AV168" s="13" t="s">
        <v>87</v>
      </c>
      <c r="AW168" s="13" t="s">
        <v>31</v>
      </c>
      <c r="AX168" s="13" t="s">
        <v>75</v>
      </c>
      <c r="AY168" s="167" t="s">
        <v>184</v>
      </c>
    </row>
    <row r="169" spans="1:65" s="13" customFormat="1" ht="11.25" x14ac:dyDescent="0.2">
      <c r="B169" s="165"/>
      <c r="D169" s="166" t="s">
        <v>192</v>
      </c>
      <c r="E169" s="167" t="s">
        <v>1</v>
      </c>
      <c r="F169" s="168" t="s">
        <v>237</v>
      </c>
      <c r="H169" s="169">
        <v>0.39</v>
      </c>
      <c r="I169" s="170"/>
      <c r="L169" s="165"/>
      <c r="M169" s="171"/>
      <c r="N169" s="172"/>
      <c r="O169" s="172"/>
      <c r="P169" s="172"/>
      <c r="Q169" s="172"/>
      <c r="R169" s="172"/>
      <c r="S169" s="172"/>
      <c r="T169" s="173"/>
      <c r="AT169" s="167" t="s">
        <v>192</v>
      </c>
      <c r="AU169" s="167" t="s">
        <v>87</v>
      </c>
      <c r="AV169" s="13" t="s">
        <v>87</v>
      </c>
      <c r="AW169" s="13" t="s">
        <v>31</v>
      </c>
      <c r="AX169" s="13" t="s">
        <v>75</v>
      </c>
      <c r="AY169" s="167" t="s">
        <v>184</v>
      </c>
    </row>
    <row r="170" spans="1:65" s="13" customFormat="1" ht="11.25" x14ac:dyDescent="0.2">
      <c r="B170" s="165"/>
      <c r="D170" s="166" t="s">
        <v>192</v>
      </c>
      <c r="E170" s="167" t="s">
        <v>1</v>
      </c>
      <c r="F170" s="168" t="s">
        <v>238</v>
      </c>
      <c r="H170" s="169">
        <v>1.1339999999999999</v>
      </c>
      <c r="I170" s="170"/>
      <c r="L170" s="165"/>
      <c r="M170" s="171"/>
      <c r="N170" s="172"/>
      <c r="O170" s="172"/>
      <c r="P170" s="172"/>
      <c r="Q170" s="172"/>
      <c r="R170" s="172"/>
      <c r="S170" s="172"/>
      <c r="T170" s="173"/>
      <c r="AT170" s="167" t="s">
        <v>192</v>
      </c>
      <c r="AU170" s="167" t="s">
        <v>87</v>
      </c>
      <c r="AV170" s="13" t="s">
        <v>87</v>
      </c>
      <c r="AW170" s="13" t="s">
        <v>31</v>
      </c>
      <c r="AX170" s="13" t="s">
        <v>75</v>
      </c>
      <c r="AY170" s="167" t="s">
        <v>184</v>
      </c>
    </row>
    <row r="171" spans="1:65" s="13" customFormat="1" ht="11.25" x14ac:dyDescent="0.2">
      <c r="B171" s="165"/>
      <c r="D171" s="166" t="s">
        <v>192</v>
      </c>
      <c r="E171" s="167" t="s">
        <v>1</v>
      </c>
      <c r="F171" s="168" t="s">
        <v>239</v>
      </c>
      <c r="H171" s="169">
        <v>3.133</v>
      </c>
      <c r="I171" s="170"/>
      <c r="L171" s="165"/>
      <c r="M171" s="171"/>
      <c r="N171" s="172"/>
      <c r="O171" s="172"/>
      <c r="P171" s="172"/>
      <c r="Q171" s="172"/>
      <c r="R171" s="172"/>
      <c r="S171" s="172"/>
      <c r="T171" s="173"/>
      <c r="AT171" s="167" t="s">
        <v>192</v>
      </c>
      <c r="AU171" s="167" t="s">
        <v>87</v>
      </c>
      <c r="AV171" s="13" t="s">
        <v>87</v>
      </c>
      <c r="AW171" s="13" t="s">
        <v>31</v>
      </c>
      <c r="AX171" s="13" t="s">
        <v>75</v>
      </c>
      <c r="AY171" s="167" t="s">
        <v>184</v>
      </c>
    </row>
    <row r="172" spans="1:65" s="14" customFormat="1" ht="11.25" x14ac:dyDescent="0.2">
      <c r="B172" s="174"/>
      <c r="D172" s="166" t="s">
        <v>192</v>
      </c>
      <c r="E172" s="175" t="s">
        <v>125</v>
      </c>
      <c r="F172" s="176" t="s">
        <v>197</v>
      </c>
      <c r="H172" s="177">
        <v>8.7710000000000008</v>
      </c>
      <c r="I172" s="178"/>
      <c r="L172" s="174"/>
      <c r="M172" s="179"/>
      <c r="N172" s="180"/>
      <c r="O172" s="180"/>
      <c r="P172" s="180"/>
      <c r="Q172" s="180"/>
      <c r="R172" s="180"/>
      <c r="S172" s="180"/>
      <c r="T172" s="181"/>
      <c r="AT172" s="175" t="s">
        <v>192</v>
      </c>
      <c r="AU172" s="175" t="s">
        <v>87</v>
      </c>
      <c r="AV172" s="14" t="s">
        <v>198</v>
      </c>
      <c r="AW172" s="14" t="s">
        <v>31</v>
      </c>
      <c r="AX172" s="14" t="s">
        <v>75</v>
      </c>
      <c r="AY172" s="175" t="s">
        <v>184</v>
      </c>
    </row>
    <row r="173" spans="1:65" s="15" customFormat="1" ht="11.25" x14ac:dyDescent="0.2">
      <c r="B173" s="182"/>
      <c r="D173" s="166" t="s">
        <v>192</v>
      </c>
      <c r="E173" s="183" t="s">
        <v>1</v>
      </c>
      <c r="F173" s="184" t="s">
        <v>199</v>
      </c>
      <c r="H173" s="185">
        <v>8.7710000000000008</v>
      </c>
      <c r="I173" s="186"/>
      <c r="L173" s="182"/>
      <c r="M173" s="187"/>
      <c r="N173" s="188"/>
      <c r="O173" s="188"/>
      <c r="P173" s="188"/>
      <c r="Q173" s="188"/>
      <c r="R173" s="188"/>
      <c r="S173" s="188"/>
      <c r="T173" s="189"/>
      <c r="AT173" s="183" t="s">
        <v>192</v>
      </c>
      <c r="AU173" s="183" t="s">
        <v>87</v>
      </c>
      <c r="AV173" s="15" t="s">
        <v>190</v>
      </c>
      <c r="AW173" s="15" t="s">
        <v>31</v>
      </c>
      <c r="AX173" s="15" t="s">
        <v>83</v>
      </c>
      <c r="AY173" s="183" t="s">
        <v>184</v>
      </c>
    </row>
    <row r="174" spans="1:65" s="12" customFormat="1" ht="22.9" customHeight="1" x14ac:dyDescent="0.2">
      <c r="B174" s="138"/>
      <c r="D174" s="139" t="s">
        <v>74</v>
      </c>
      <c r="E174" s="148" t="s">
        <v>87</v>
      </c>
      <c r="F174" s="148" t="s">
        <v>240</v>
      </c>
      <c r="I174" s="141"/>
      <c r="J174" s="149">
        <f>BK174</f>
        <v>0</v>
      </c>
      <c r="L174" s="138"/>
      <c r="M174" s="142"/>
      <c r="N174" s="143"/>
      <c r="O174" s="143"/>
      <c r="P174" s="144">
        <f>SUM(P175:P270)</f>
        <v>0</v>
      </c>
      <c r="Q174" s="143"/>
      <c r="R174" s="144">
        <f>SUM(R175:R270)</f>
        <v>70.382278159999984</v>
      </c>
      <c r="S174" s="143"/>
      <c r="T174" s="145">
        <f>SUM(T175:T270)</f>
        <v>0</v>
      </c>
      <c r="AR174" s="139" t="s">
        <v>83</v>
      </c>
      <c r="AT174" s="146" t="s">
        <v>74</v>
      </c>
      <c r="AU174" s="146" t="s">
        <v>83</v>
      </c>
      <c r="AY174" s="139" t="s">
        <v>184</v>
      </c>
      <c r="BK174" s="147">
        <f>SUM(BK175:BK270)</f>
        <v>0</v>
      </c>
    </row>
    <row r="175" spans="1:65" s="2" customFormat="1" ht="24.2" customHeight="1" x14ac:dyDescent="0.2">
      <c r="A175" s="33"/>
      <c r="B175" s="150"/>
      <c r="C175" s="151" t="s">
        <v>241</v>
      </c>
      <c r="D175" s="151" t="s">
        <v>186</v>
      </c>
      <c r="E175" s="152" t="s">
        <v>242</v>
      </c>
      <c r="F175" s="153" t="s">
        <v>243</v>
      </c>
      <c r="G175" s="154" t="s">
        <v>189</v>
      </c>
      <c r="H175" s="155">
        <v>6.056</v>
      </c>
      <c r="I175" s="156"/>
      <c r="J175" s="157">
        <f>ROUND(I175*H175,2)</f>
        <v>0</v>
      </c>
      <c r="K175" s="158"/>
      <c r="L175" s="34"/>
      <c r="M175" s="159" t="s">
        <v>1</v>
      </c>
      <c r="N175" s="160" t="s">
        <v>41</v>
      </c>
      <c r="O175" s="62"/>
      <c r="P175" s="161">
        <f>O175*H175</f>
        <v>0</v>
      </c>
      <c r="Q175" s="161">
        <v>2.0699999999999998</v>
      </c>
      <c r="R175" s="161">
        <f>Q175*H175</f>
        <v>12.535919999999999</v>
      </c>
      <c r="S175" s="161">
        <v>0</v>
      </c>
      <c r="T175" s="162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63" t="s">
        <v>190</v>
      </c>
      <c r="AT175" s="163" t="s">
        <v>186</v>
      </c>
      <c r="AU175" s="163" t="s">
        <v>87</v>
      </c>
      <c r="AY175" s="18" t="s">
        <v>184</v>
      </c>
      <c r="BE175" s="164">
        <f>IF(N175="základná",J175,0)</f>
        <v>0</v>
      </c>
      <c r="BF175" s="164">
        <f>IF(N175="znížená",J175,0)</f>
        <v>0</v>
      </c>
      <c r="BG175" s="164">
        <f>IF(N175="zákl. prenesená",J175,0)</f>
        <v>0</v>
      </c>
      <c r="BH175" s="164">
        <f>IF(N175="zníž. prenesená",J175,0)</f>
        <v>0</v>
      </c>
      <c r="BI175" s="164">
        <f>IF(N175="nulová",J175,0)</f>
        <v>0</v>
      </c>
      <c r="BJ175" s="18" t="s">
        <v>87</v>
      </c>
      <c r="BK175" s="164">
        <f>ROUND(I175*H175,2)</f>
        <v>0</v>
      </c>
      <c r="BL175" s="18" t="s">
        <v>190</v>
      </c>
      <c r="BM175" s="163" t="s">
        <v>244</v>
      </c>
    </row>
    <row r="176" spans="1:65" s="13" customFormat="1" ht="11.25" x14ac:dyDescent="0.2">
      <c r="B176" s="165"/>
      <c r="D176" s="166" t="s">
        <v>192</v>
      </c>
      <c r="E176" s="167" t="s">
        <v>1</v>
      </c>
      <c r="F176" s="168" t="s">
        <v>245</v>
      </c>
      <c r="H176" s="169">
        <v>5.2649999999999997</v>
      </c>
      <c r="I176" s="170"/>
      <c r="L176" s="165"/>
      <c r="M176" s="171"/>
      <c r="N176" s="172"/>
      <c r="O176" s="172"/>
      <c r="P176" s="172"/>
      <c r="Q176" s="172"/>
      <c r="R176" s="172"/>
      <c r="S176" s="172"/>
      <c r="T176" s="173"/>
      <c r="AT176" s="167" t="s">
        <v>192</v>
      </c>
      <c r="AU176" s="167" t="s">
        <v>87</v>
      </c>
      <c r="AV176" s="13" t="s">
        <v>87</v>
      </c>
      <c r="AW176" s="13" t="s">
        <v>31</v>
      </c>
      <c r="AX176" s="13" t="s">
        <v>75</v>
      </c>
      <c r="AY176" s="167" t="s">
        <v>184</v>
      </c>
    </row>
    <row r="177" spans="1:65" s="13" customFormat="1" ht="22.5" x14ac:dyDescent="0.2">
      <c r="B177" s="165"/>
      <c r="D177" s="166" t="s">
        <v>192</v>
      </c>
      <c r="E177" s="167" t="s">
        <v>1</v>
      </c>
      <c r="F177" s="168" t="s">
        <v>246</v>
      </c>
      <c r="H177" s="169">
        <v>0.496</v>
      </c>
      <c r="I177" s="170"/>
      <c r="L177" s="165"/>
      <c r="M177" s="171"/>
      <c r="N177" s="172"/>
      <c r="O177" s="172"/>
      <c r="P177" s="172"/>
      <c r="Q177" s="172"/>
      <c r="R177" s="172"/>
      <c r="S177" s="172"/>
      <c r="T177" s="173"/>
      <c r="AT177" s="167" t="s">
        <v>192</v>
      </c>
      <c r="AU177" s="167" t="s">
        <v>87</v>
      </c>
      <c r="AV177" s="13" t="s">
        <v>87</v>
      </c>
      <c r="AW177" s="13" t="s">
        <v>31</v>
      </c>
      <c r="AX177" s="13" t="s">
        <v>75</v>
      </c>
      <c r="AY177" s="167" t="s">
        <v>184</v>
      </c>
    </row>
    <row r="178" spans="1:65" s="13" customFormat="1" ht="11.25" x14ac:dyDescent="0.2">
      <c r="B178" s="165"/>
      <c r="D178" s="166" t="s">
        <v>192</v>
      </c>
      <c r="E178" s="167" t="s">
        <v>1</v>
      </c>
      <c r="F178" s="168" t="s">
        <v>247</v>
      </c>
      <c r="H178" s="169">
        <v>0.34899999999999998</v>
      </c>
      <c r="I178" s="170"/>
      <c r="L178" s="165"/>
      <c r="M178" s="171"/>
      <c r="N178" s="172"/>
      <c r="O178" s="172"/>
      <c r="P178" s="172"/>
      <c r="Q178" s="172"/>
      <c r="R178" s="172"/>
      <c r="S178" s="172"/>
      <c r="T178" s="173"/>
      <c r="AT178" s="167" t="s">
        <v>192</v>
      </c>
      <c r="AU178" s="167" t="s">
        <v>87</v>
      </c>
      <c r="AV178" s="13" t="s">
        <v>87</v>
      </c>
      <c r="AW178" s="13" t="s">
        <v>31</v>
      </c>
      <c r="AX178" s="13" t="s">
        <v>75</v>
      </c>
      <c r="AY178" s="167" t="s">
        <v>184</v>
      </c>
    </row>
    <row r="179" spans="1:65" s="13" customFormat="1" ht="11.25" x14ac:dyDescent="0.2">
      <c r="B179" s="165"/>
      <c r="D179" s="166" t="s">
        <v>192</v>
      </c>
      <c r="E179" s="167" t="s">
        <v>1</v>
      </c>
      <c r="F179" s="168" t="s">
        <v>248</v>
      </c>
      <c r="H179" s="169">
        <v>0.189</v>
      </c>
      <c r="I179" s="170"/>
      <c r="L179" s="165"/>
      <c r="M179" s="171"/>
      <c r="N179" s="172"/>
      <c r="O179" s="172"/>
      <c r="P179" s="172"/>
      <c r="Q179" s="172"/>
      <c r="R179" s="172"/>
      <c r="S179" s="172"/>
      <c r="T179" s="173"/>
      <c r="AT179" s="167" t="s">
        <v>192</v>
      </c>
      <c r="AU179" s="167" t="s">
        <v>87</v>
      </c>
      <c r="AV179" s="13" t="s">
        <v>87</v>
      </c>
      <c r="AW179" s="13" t="s">
        <v>31</v>
      </c>
      <c r="AX179" s="13" t="s">
        <v>75</v>
      </c>
      <c r="AY179" s="167" t="s">
        <v>184</v>
      </c>
    </row>
    <row r="180" spans="1:65" s="13" customFormat="1" ht="11.25" x14ac:dyDescent="0.2">
      <c r="B180" s="165"/>
      <c r="D180" s="166" t="s">
        <v>192</v>
      </c>
      <c r="E180" s="167" t="s">
        <v>1</v>
      </c>
      <c r="F180" s="168" t="s">
        <v>249</v>
      </c>
      <c r="H180" s="169">
        <v>-0.24299999999999999</v>
      </c>
      <c r="I180" s="170"/>
      <c r="L180" s="165"/>
      <c r="M180" s="171"/>
      <c r="N180" s="172"/>
      <c r="O180" s="172"/>
      <c r="P180" s="172"/>
      <c r="Q180" s="172"/>
      <c r="R180" s="172"/>
      <c r="S180" s="172"/>
      <c r="T180" s="173"/>
      <c r="AT180" s="167" t="s">
        <v>192</v>
      </c>
      <c r="AU180" s="167" t="s">
        <v>87</v>
      </c>
      <c r="AV180" s="13" t="s">
        <v>87</v>
      </c>
      <c r="AW180" s="13" t="s">
        <v>31</v>
      </c>
      <c r="AX180" s="13" t="s">
        <v>75</v>
      </c>
      <c r="AY180" s="167" t="s">
        <v>184</v>
      </c>
    </row>
    <row r="181" spans="1:65" s="14" customFormat="1" ht="11.25" x14ac:dyDescent="0.2">
      <c r="B181" s="174"/>
      <c r="D181" s="166" t="s">
        <v>192</v>
      </c>
      <c r="E181" s="175" t="s">
        <v>1</v>
      </c>
      <c r="F181" s="176" t="s">
        <v>197</v>
      </c>
      <c r="H181" s="177">
        <v>6.056</v>
      </c>
      <c r="I181" s="178"/>
      <c r="L181" s="174"/>
      <c r="M181" s="179"/>
      <c r="N181" s="180"/>
      <c r="O181" s="180"/>
      <c r="P181" s="180"/>
      <c r="Q181" s="180"/>
      <c r="R181" s="180"/>
      <c r="S181" s="180"/>
      <c r="T181" s="181"/>
      <c r="AT181" s="175" t="s">
        <v>192</v>
      </c>
      <c r="AU181" s="175" t="s">
        <v>87</v>
      </c>
      <c r="AV181" s="14" t="s">
        <v>198</v>
      </c>
      <c r="AW181" s="14" t="s">
        <v>31</v>
      </c>
      <c r="AX181" s="14" t="s">
        <v>75</v>
      </c>
      <c r="AY181" s="175" t="s">
        <v>184</v>
      </c>
    </row>
    <row r="182" spans="1:65" s="15" customFormat="1" ht="11.25" x14ac:dyDescent="0.2">
      <c r="B182" s="182"/>
      <c r="D182" s="166" t="s">
        <v>192</v>
      </c>
      <c r="E182" s="183" t="s">
        <v>1</v>
      </c>
      <c r="F182" s="184" t="s">
        <v>199</v>
      </c>
      <c r="H182" s="185">
        <v>6.056</v>
      </c>
      <c r="I182" s="186"/>
      <c r="L182" s="182"/>
      <c r="M182" s="187"/>
      <c r="N182" s="188"/>
      <c r="O182" s="188"/>
      <c r="P182" s="188"/>
      <c r="Q182" s="188"/>
      <c r="R182" s="188"/>
      <c r="S182" s="188"/>
      <c r="T182" s="189"/>
      <c r="AT182" s="183" t="s">
        <v>192</v>
      </c>
      <c r="AU182" s="183" t="s">
        <v>87</v>
      </c>
      <c r="AV182" s="15" t="s">
        <v>190</v>
      </c>
      <c r="AW182" s="15" t="s">
        <v>31</v>
      </c>
      <c r="AX182" s="15" t="s">
        <v>83</v>
      </c>
      <c r="AY182" s="183" t="s">
        <v>184</v>
      </c>
    </row>
    <row r="183" spans="1:65" s="2" customFormat="1" ht="16.5" customHeight="1" x14ac:dyDescent="0.2">
      <c r="A183" s="33"/>
      <c r="B183" s="150"/>
      <c r="C183" s="151" t="s">
        <v>250</v>
      </c>
      <c r="D183" s="151" t="s">
        <v>186</v>
      </c>
      <c r="E183" s="152" t="s">
        <v>251</v>
      </c>
      <c r="F183" s="153" t="s">
        <v>252</v>
      </c>
      <c r="G183" s="154" t="s">
        <v>189</v>
      </c>
      <c r="H183" s="155">
        <v>2.1480000000000001</v>
      </c>
      <c r="I183" s="156"/>
      <c r="J183" s="157">
        <f>ROUND(I183*H183,2)</f>
        <v>0</v>
      </c>
      <c r="K183" s="158"/>
      <c r="L183" s="34"/>
      <c r="M183" s="159" t="s">
        <v>1</v>
      </c>
      <c r="N183" s="160" t="s">
        <v>41</v>
      </c>
      <c r="O183" s="62"/>
      <c r="P183" s="161">
        <f>O183*H183</f>
        <v>0</v>
      </c>
      <c r="Q183" s="161">
        <v>2.19407</v>
      </c>
      <c r="R183" s="161">
        <f>Q183*H183</f>
        <v>4.7128623599999999</v>
      </c>
      <c r="S183" s="161">
        <v>0</v>
      </c>
      <c r="T183" s="162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63" t="s">
        <v>190</v>
      </c>
      <c r="AT183" s="163" t="s">
        <v>186</v>
      </c>
      <c r="AU183" s="163" t="s">
        <v>87</v>
      </c>
      <c r="AY183" s="18" t="s">
        <v>184</v>
      </c>
      <c r="BE183" s="164">
        <f>IF(N183="základná",J183,0)</f>
        <v>0</v>
      </c>
      <c r="BF183" s="164">
        <f>IF(N183="znížená",J183,0)</f>
        <v>0</v>
      </c>
      <c r="BG183" s="164">
        <f>IF(N183="zákl. prenesená",J183,0)</f>
        <v>0</v>
      </c>
      <c r="BH183" s="164">
        <f>IF(N183="zníž. prenesená",J183,0)</f>
        <v>0</v>
      </c>
      <c r="BI183" s="164">
        <f>IF(N183="nulová",J183,0)</f>
        <v>0</v>
      </c>
      <c r="BJ183" s="18" t="s">
        <v>87</v>
      </c>
      <c r="BK183" s="164">
        <f>ROUND(I183*H183,2)</f>
        <v>0</v>
      </c>
      <c r="BL183" s="18" t="s">
        <v>190</v>
      </c>
      <c r="BM183" s="163" t="s">
        <v>253</v>
      </c>
    </row>
    <row r="184" spans="1:65" s="16" customFormat="1" ht="11.25" x14ac:dyDescent="0.2">
      <c r="B184" s="190"/>
      <c r="D184" s="166" t="s">
        <v>192</v>
      </c>
      <c r="E184" s="191" t="s">
        <v>1</v>
      </c>
      <c r="F184" s="192" t="s">
        <v>254</v>
      </c>
      <c r="H184" s="191" t="s">
        <v>1</v>
      </c>
      <c r="I184" s="193"/>
      <c r="L184" s="190"/>
      <c r="M184" s="194"/>
      <c r="N184" s="195"/>
      <c r="O184" s="195"/>
      <c r="P184" s="195"/>
      <c r="Q184" s="195"/>
      <c r="R184" s="195"/>
      <c r="S184" s="195"/>
      <c r="T184" s="196"/>
      <c r="AT184" s="191" t="s">
        <v>192</v>
      </c>
      <c r="AU184" s="191" t="s">
        <v>87</v>
      </c>
      <c r="AV184" s="16" t="s">
        <v>83</v>
      </c>
      <c r="AW184" s="16" t="s">
        <v>31</v>
      </c>
      <c r="AX184" s="16" t="s">
        <v>75</v>
      </c>
      <c r="AY184" s="191" t="s">
        <v>184</v>
      </c>
    </row>
    <row r="185" spans="1:65" s="13" customFormat="1" ht="11.25" x14ac:dyDescent="0.2">
      <c r="B185" s="165"/>
      <c r="D185" s="166" t="s">
        <v>192</v>
      </c>
      <c r="E185" s="167" t="s">
        <v>1</v>
      </c>
      <c r="F185" s="168" t="s">
        <v>255</v>
      </c>
      <c r="H185" s="169">
        <v>1.1839999999999999</v>
      </c>
      <c r="I185" s="170"/>
      <c r="L185" s="165"/>
      <c r="M185" s="171"/>
      <c r="N185" s="172"/>
      <c r="O185" s="172"/>
      <c r="P185" s="172"/>
      <c r="Q185" s="172"/>
      <c r="R185" s="172"/>
      <c r="S185" s="172"/>
      <c r="T185" s="173"/>
      <c r="AT185" s="167" t="s">
        <v>192</v>
      </c>
      <c r="AU185" s="167" t="s">
        <v>87</v>
      </c>
      <c r="AV185" s="13" t="s">
        <v>87</v>
      </c>
      <c r="AW185" s="13" t="s">
        <v>31</v>
      </c>
      <c r="AX185" s="13" t="s">
        <v>75</v>
      </c>
      <c r="AY185" s="167" t="s">
        <v>184</v>
      </c>
    </row>
    <row r="186" spans="1:65" s="13" customFormat="1" ht="11.25" x14ac:dyDescent="0.2">
      <c r="B186" s="165"/>
      <c r="D186" s="166" t="s">
        <v>192</v>
      </c>
      <c r="E186" s="167" t="s">
        <v>1</v>
      </c>
      <c r="F186" s="168" t="s">
        <v>256</v>
      </c>
      <c r="H186" s="169">
        <v>0.96399999999999997</v>
      </c>
      <c r="I186" s="170"/>
      <c r="L186" s="165"/>
      <c r="M186" s="171"/>
      <c r="N186" s="172"/>
      <c r="O186" s="172"/>
      <c r="P186" s="172"/>
      <c r="Q186" s="172"/>
      <c r="R186" s="172"/>
      <c r="S186" s="172"/>
      <c r="T186" s="173"/>
      <c r="AT186" s="167" t="s">
        <v>192</v>
      </c>
      <c r="AU186" s="167" t="s">
        <v>87</v>
      </c>
      <c r="AV186" s="13" t="s">
        <v>87</v>
      </c>
      <c r="AW186" s="13" t="s">
        <v>31</v>
      </c>
      <c r="AX186" s="13" t="s">
        <v>75</v>
      </c>
      <c r="AY186" s="167" t="s">
        <v>184</v>
      </c>
    </row>
    <row r="187" spans="1:65" s="14" customFormat="1" ht="11.25" x14ac:dyDescent="0.2">
      <c r="B187" s="174"/>
      <c r="D187" s="166" t="s">
        <v>192</v>
      </c>
      <c r="E187" s="175" t="s">
        <v>257</v>
      </c>
      <c r="F187" s="176" t="s">
        <v>197</v>
      </c>
      <c r="H187" s="177">
        <v>2.1480000000000001</v>
      </c>
      <c r="I187" s="178"/>
      <c r="L187" s="174"/>
      <c r="M187" s="179"/>
      <c r="N187" s="180"/>
      <c r="O187" s="180"/>
      <c r="P187" s="180"/>
      <c r="Q187" s="180"/>
      <c r="R187" s="180"/>
      <c r="S187" s="180"/>
      <c r="T187" s="181"/>
      <c r="AT187" s="175" t="s">
        <v>192</v>
      </c>
      <c r="AU187" s="175" t="s">
        <v>87</v>
      </c>
      <c r="AV187" s="14" t="s">
        <v>198</v>
      </c>
      <c r="AW187" s="14" t="s">
        <v>31</v>
      </c>
      <c r="AX187" s="14" t="s">
        <v>75</v>
      </c>
      <c r="AY187" s="175" t="s">
        <v>184</v>
      </c>
    </row>
    <row r="188" spans="1:65" s="15" customFormat="1" ht="11.25" x14ac:dyDescent="0.2">
      <c r="B188" s="182"/>
      <c r="D188" s="166" t="s">
        <v>192</v>
      </c>
      <c r="E188" s="183" t="s">
        <v>1</v>
      </c>
      <c r="F188" s="184" t="s">
        <v>199</v>
      </c>
      <c r="H188" s="185">
        <v>2.1480000000000001</v>
      </c>
      <c r="I188" s="186"/>
      <c r="L188" s="182"/>
      <c r="M188" s="187"/>
      <c r="N188" s="188"/>
      <c r="O188" s="188"/>
      <c r="P188" s="188"/>
      <c r="Q188" s="188"/>
      <c r="R188" s="188"/>
      <c r="S188" s="188"/>
      <c r="T188" s="189"/>
      <c r="AT188" s="183" t="s">
        <v>192</v>
      </c>
      <c r="AU188" s="183" t="s">
        <v>87</v>
      </c>
      <c r="AV188" s="15" t="s">
        <v>190</v>
      </c>
      <c r="AW188" s="15" t="s">
        <v>31</v>
      </c>
      <c r="AX188" s="15" t="s">
        <v>83</v>
      </c>
      <c r="AY188" s="183" t="s">
        <v>184</v>
      </c>
    </row>
    <row r="189" spans="1:65" s="2" customFormat="1" ht="33" customHeight="1" x14ac:dyDescent="0.2">
      <c r="A189" s="33"/>
      <c r="B189" s="150"/>
      <c r="C189" s="151" t="s">
        <v>258</v>
      </c>
      <c r="D189" s="151" t="s">
        <v>186</v>
      </c>
      <c r="E189" s="152" t="s">
        <v>259</v>
      </c>
      <c r="F189" s="153" t="s">
        <v>260</v>
      </c>
      <c r="G189" s="154" t="s">
        <v>261</v>
      </c>
      <c r="H189" s="155">
        <v>23.623000000000001</v>
      </c>
      <c r="I189" s="156"/>
      <c r="J189" s="157">
        <f>ROUND(I189*H189,2)</f>
        <v>0</v>
      </c>
      <c r="K189" s="158"/>
      <c r="L189" s="34"/>
      <c r="M189" s="159" t="s">
        <v>1</v>
      </c>
      <c r="N189" s="160" t="s">
        <v>41</v>
      </c>
      <c r="O189" s="62"/>
      <c r="P189" s="161">
        <f>O189*H189</f>
        <v>0</v>
      </c>
      <c r="Q189" s="161">
        <v>3.5200000000000001E-3</v>
      </c>
      <c r="R189" s="161">
        <f>Q189*H189</f>
        <v>8.3152960000000012E-2</v>
      </c>
      <c r="S189" s="161">
        <v>0</v>
      </c>
      <c r="T189" s="162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63" t="s">
        <v>190</v>
      </c>
      <c r="AT189" s="163" t="s">
        <v>186</v>
      </c>
      <c r="AU189" s="163" t="s">
        <v>87</v>
      </c>
      <c r="AY189" s="18" t="s">
        <v>184</v>
      </c>
      <c r="BE189" s="164">
        <f>IF(N189="základná",J189,0)</f>
        <v>0</v>
      </c>
      <c r="BF189" s="164">
        <f>IF(N189="znížená",J189,0)</f>
        <v>0</v>
      </c>
      <c r="BG189" s="164">
        <f>IF(N189="zákl. prenesená",J189,0)</f>
        <v>0</v>
      </c>
      <c r="BH189" s="164">
        <f>IF(N189="zníž. prenesená",J189,0)</f>
        <v>0</v>
      </c>
      <c r="BI189" s="164">
        <f>IF(N189="nulová",J189,0)</f>
        <v>0</v>
      </c>
      <c r="BJ189" s="18" t="s">
        <v>87</v>
      </c>
      <c r="BK189" s="164">
        <f>ROUND(I189*H189,2)</f>
        <v>0</v>
      </c>
      <c r="BL189" s="18" t="s">
        <v>190</v>
      </c>
      <c r="BM189" s="163" t="s">
        <v>262</v>
      </c>
    </row>
    <row r="190" spans="1:65" s="16" customFormat="1" ht="11.25" x14ac:dyDescent="0.2">
      <c r="B190" s="190"/>
      <c r="D190" s="166" t="s">
        <v>192</v>
      </c>
      <c r="E190" s="191" t="s">
        <v>1</v>
      </c>
      <c r="F190" s="192" t="s">
        <v>254</v>
      </c>
      <c r="H190" s="191" t="s">
        <v>1</v>
      </c>
      <c r="I190" s="193"/>
      <c r="L190" s="190"/>
      <c r="M190" s="194"/>
      <c r="N190" s="195"/>
      <c r="O190" s="195"/>
      <c r="P190" s="195"/>
      <c r="Q190" s="195"/>
      <c r="R190" s="195"/>
      <c r="S190" s="195"/>
      <c r="T190" s="196"/>
      <c r="AT190" s="191" t="s">
        <v>192</v>
      </c>
      <c r="AU190" s="191" t="s">
        <v>87</v>
      </c>
      <c r="AV190" s="16" t="s">
        <v>83</v>
      </c>
      <c r="AW190" s="16" t="s">
        <v>31</v>
      </c>
      <c r="AX190" s="16" t="s">
        <v>75</v>
      </c>
      <c r="AY190" s="191" t="s">
        <v>184</v>
      </c>
    </row>
    <row r="191" spans="1:65" s="13" customFormat="1" ht="11.25" x14ac:dyDescent="0.2">
      <c r="B191" s="165"/>
      <c r="D191" s="166" t="s">
        <v>192</v>
      </c>
      <c r="E191" s="167" t="s">
        <v>1</v>
      </c>
      <c r="F191" s="168" t="s">
        <v>263</v>
      </c>
      <c r="H191" s="169">
        <v>13.023999999999999</v>
      </c>
      <c r="I191" s="170"/>
      <c r="L191" s="165"/>
      <c r="M191" s="171"/>
      <c r="N191" s="172"/>
      <c r="O191" s="172"/>
      <c r="P191" s="172"/>
      <c r="Q191" s="172"/>
      <c r="R191" s="172"/>
      <c r="S191" s="172"/>
      <c r="T191" s="173"/>
      <c r="AT191" s="167" t="s">
        <v>192</v>
      </c>
      <c r="AU191" s="167" t="s">
        <v>87</v>
      </c>
      <c r="AV191" s="13" t="s">
        <v>87</v>
      </c>
      <c r="AW191" s="13" t="s">
        <v>31</v>
      </c>
      <c r="AX191" s="13" t="s">
        <v>75</v>
      </c>
      <c r="AY191" s="167" t="s">
        <v>184</v>
      </c>
    </row>
    <row r="192" spans="1:65" s="13" customFormat="1" ht="11.25" x14ac:dyDescent="0.2">
      <c r="B192" s="165"/>
      <c r="D192" s="166" t="s">
        <v>192</v>
      </c>
      <c r="E192" s="167" t="s">
        <v>1</v>
      </c>
      <c r="F192" s="168" t="s">
        <v>264</v>
      </c>
      <c r="H192" s="169">
        <v>10.599</v>
      </c>
      <c r="I192" s="170"/>
      <c r="L192" s="165"/>
      <c r="M192" s="171"/>
      <c r="N192" s="172"/>
      <c r="O192" s="172"/>
      <c r="P192" s="172"/>
      <c r="Q192" s="172"/>
      <c r="R192" s="172"/>
      <c r="S192" s="172"/>
      <c r="T192" s="173"/>
      <c r="AT192" s="167" t="s">
        <v>192</v>
      </c>
      <c r="AU192" s="167" t="s">
        <v>87</v>
      </c>
      <c r="AV192" s="13" t="s">
        <v>87</v>
      </c>
      <c r="AW192" s="13" t="s">
        <v>31</v>
      </c>
      <c r="AX192" s="13" t="s">
        <v>75</v>
      </c>
      <c r="AY192" s="167" t="s">
        <v>184</v>
      </c>
    </row>
    <row r="193" spans="1:65" s="15" customFormat="1" ht="11.25" x14ac:dyDescent="0.2">
      <c r="B193" s="182"/>
      <c r="D193" s="166" t="s">
        <v>192</v>
      </c>
      <c r="E193" s="183" t="s">
        <v>1</v>
      </c>
      <c r="F193" s="184" t="s">
        <v>199</v>
      </c>
      <c r="H193" s="185">
        <v>23.623000000000001</v>
      </c>
      <c r="I193" s="186"/>
      <c r="L193" s="182"/>
      <c r="M193" s="187"/>
      <c r="N193" s="188"/>
      <c r="O193" s="188"/>
      <c r="P193" s="188"/>
      <c r="Q193" s="188"/>
      <c r="R193" s="188"/>
      <c r="S193" s="188"/>
      <c r="T193" s="189"/>
      <c r="AT193" s="183" t="s">
        <v>192</v>
      </c>
      <c r="AU193" s="183" t="s">
        <v>87</v>
      </c>
      <c r="AV193" s="15" t="s">
        <v>190</v>
      </c>
      <c r="AW193" s="15" t="s">
        <v>31</v>
      </c>
      <c r="AX193" s="15" t="s">
        <v>83</v>
      </c>
      <c r="AY193" s="183" t="s">
        <v>184</v>
      </c>
    </row>
    <row r="194" spans="1:65" s="2" customFormat="1" ht="33" customHeight="1" x14ac:dyDescent="0.2">
      <c r="A194" s="33"/>
      <c r="B194" s="150"/>
      <c r="C194" s="151" t="s">
        <v>265</v>
      </c>
      <c r="D194" s="151" t="s">
        <v>186</v>
      </c>
      <c r="E194" s="152" t="s">
        <v>266</v>
      </c>
      <c r="F194" s="153" t="s">
        <v>267</v>
      </c>
      <c r="G194" s="154" t="s">
        <v>189</v>
      </c>
      <c r="H194" s="155">
        <v>1.47</v>
      </c>
      <c r="I194" s="156"/>
      <c r="J194" s="157">
        <f>ROUND(I194*H194,2)</f>
        <v>0</v>
      </c>
      <c r="K194" s="158"/>
      <c r="L194" s="34"/>
      <c r="M194" s="159" t="s">
        <v>1</v>
      </c>
      <c r="N194" s="160" t="s">
        <v>41</v>
      </c>
      <c r="O194" s="62"/>
      <c r="P194" s="161">
        <f>O194*H194</f>
        <v>0</v>
      </c>
      <c r="Q194" s="161">
        <v>2.2346699999999999</v>
      </c>
      <c r="R194" s="161">
        <f>Q194*H194</f>
        <v>3.2849648999999999</v>
      </c>
      <c r="S194" s="161">
        <v>0</v>
      </c>
      <c r="T194" s="162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63" t="s">
        <v>190</v>
      </c>
      <c r="AT194" s="163" t="s">
        <v>186</v>
      </c>
      <c r="AU194" s="163" t="s">
        <v>87</v>
      </c>
      <c r="AY194" s="18" t="s">
        <v>184</v>
      </c>
      <c r="BE194" s="164">
        <f>IF(N194="základná",J194,0)</f>
        <v>0</v>
      </c>
      <c r="BF194" s="164">
        <f>IF(N194="znížená",J194,0)</f>
        <v>0</v>
      </c>
      <c r="BG194" s="164">
        <f>IF(N194="zákl. prenesená",J194,0)</f>
        <v>0</v>
      </c>
      <c r="BH194" s="164">
        <f>IF(N194="zníž. prenesená",J194,0)</f>
        <v>0</v>
      </c>
      <c r="BI194" s="164">
        <f>IF(N194="nulová",J194,0)</f>
        <v>0</v>
      </c>
      <c r="BJ194" s="18" t="s">
        <v>87</v>
      </c>
      <c r="BK194" s="164">
        <f>ROUND(I194*H194,2)</f>
        <v>0</v>
      </c>
      <c r="BL194" s="18" t="s">
        <v>190</v>
      </c>
      <c r="BM194" s="163" t="s">
        <v>268</v>
      </c>
    </row>
    <row r="195" spans="1:65" s="13" customFormat="1" ht="11.25" x14ac:dyDescent="0.2">
      <c r="B195" s="165"/>
      <c r="D195" s="166" t="s">
        <v>192</v>
      </c>
      <c r="E195" s="167" t="s">
        <v>1</v>
      </c>
      <c r="F195" s="168" t="s">
        <v>269</v>
      </c>
      <c r="H195" s="169">
        <v>0.377</v>
      </c>
      <c r="I195" s="170"/>
      <c r="L195" s="165"/>
      <c r="M195" s="171"/>
      <c r="N195" s="172"/>
      <c r="O195" s="172"/>
      <c r="P195" s="172"/>
      <c r="Q195" s="172"/>
      <c r="R195" s="172"/>
      <c r="S195" s="172"/>
      <c r="T195" s="173"/>
      <c r="AT195" s="167" t="s">
        <v>192</v>
      </c>
      <c r="AU195" s="167" t="s">
        <v>87</v>
      </c>
      <c r="AV195" s="13" t="s">
        <v>87</v>
      </c>
      <c r="AW195" s="13" t="s">
        <v>31</v>
      </c>
      <c r="AX195" s="13" t="s">
        <v>75</v>
      </c>
      <c r="AY195" s="167" t="s">
        <v>184</v>
      </c>
    </row>
    <row r="196" spans="1:65" s="13" customFormat="1" ht="11.25" x14ac:dyDescent="0.2">
      <c r="B196" s="165"/>
      <c r="D196" s="166" t="s">
        <v>192</v>
      </c>
      <c r="E196" s="167" t="s">
        <v>1</v>
      </c>
      <c r="F196" s="168" t="s">
        <v>270</v>
      </c>
      <c r="H196" s="169">
        <v>0.113</v>
      </c>
      <c r="I196" s="170"/>
      <c r="L196" s="165"/>
      <c r="M196" s="171"/>
      <c r="N196" s="172"/>
      <c r="O196" s="172"/>
      <c r="P196" s="172"/>
      <c r="Q196" s="172"/>
      <c r="R196" s="172"/>
      <c r="S196" s="172"/>
      <c r="T196" s="173"/>
      <c r="AT196" s="167" t="s">
        <v>192</v>
      </c>
      <c r="AU196" s="167" t="s">
        <v>87</v>
      </c>
      <c r="AV196" s="13" t="s">
        <v>87</v>
      </c>
      <c r="AW196" s="13" t="s">
        <v>31</v>
      </c>
      <c r="AX196" s="13" t="s">
        <v>75</v>
      </c>
      <c r="AY196" s="167" t="s">
        <v>184</v>
      </c>
    </row>
    <row r="197" spans="1:65" s="13" customFormat="1" ht="11.25" x14ac:dyDescent="0.2">
      <c r="B197" s="165"/>
      <c r="D197" s="166" t="s">
        <v>192</v>
      </c>
      <c r="E197" s="167" t="s">
        <v>1</v>
      </c>
      <c r="F197" s="168" t="s">
        <v>271</v>
      </c>
      <c r="H197" s="169">
        <v>0.98</v>
      </c>
      <c r="I197" s="170"/>
      <c r="L197" s="165"/>
      <c r="M197" s="171"/>
      <c r="N197" s="172"/>
      <c r="O197" s="172"/>
      <c r="P197" s="172"/>
      <c r="Q197" s="172"/>
      <c r="R197" s="172"/>
      <c r="S197" s="172"/>
      <c r="T197" s="173"/>
      <c r="AT197" s="167" t="s">
        <v>192</v>
      </c>
      <c r="AU197" s="167" t="s">
        <v>87</v>
      </c>
      <c r="AV197" s="13" t="s">
        <v>87</v>
      </c>
      <c r="AW197" s="13" t="s">
        <v>31</v>
      </c>
      <c r="AX197" s="13" t="s">
        <v>75</v>
      </c>
      <c r="AY197" s="167" t="s">
        <v>184</v>
      </c>
    </row>
    <row r="198" spans="1:65" s="14" customFormat="1" ht="11.25" x14ac:dyDescent="0.2">
      <c r="B198" s="174"/>
      <c r="D198" s="166" t="s">
        <v>192</v>
      </c>
      <c r="E198" s="175" t="s">
        <v>105</v>
      </c>
      <c r="F198" s="176" t="s">
        <v>197</v>
      </c>
      <c r="H198" s="177">
        <v>1.47</v>
      </c>
      <c r="I198" s="178"/>
      <c r="L198" s="174"/>
      <c r="M198" s="179"/>
      <c r="N198" s="180"/>
      <c r="O198" s="180"/>
      <c r="P198" s="180"/>
      <c r="Q198" s="180"/>
      <c r="R198" s="180"/>
      <c r="S198" s="180"/>
      <c r="T198" s="181"/>
      <c r="AT198" s="175" t="s">
        <v>192</v>
      </c>
      <c r="AU198" s="175" t="s">
        <v>87</v>
      </c>
      <c r="AV198" s="14" t="s">
        <v>198</v>
      </c>
      <c r="AW198" s="14" t="s">
        <v>31</v>
      </c>
      <c r="AX198" s="14" t="s">
        <v>75</v>
      </c>
      <c r="AY198" s="175" t="s">
        <v>184</v>
      </c>
    </row>
    <row r="199" spans="1:65" s="15" customFormat="1" ht="11.25" x14ac:dyDescent="0.2">
      <c r="B199" s="182"/>
      <c r="D199" s="166" t="s">
        <v>192</v>
      </c>
      <c r="E199" s="183" t="s">
        <v>1</v>
      </c>
      <c r="F199" s="184" t="s">
        <v>199</v>
      </c>
      <c r="H199" s="185">
        <v>1.47</v>
      </c>
      <c r="I199" s="186"/>
      <c r="L199" s="182"/>
      <c r="M199" s="187"/>
      <c r="N199" s="188"/>
      <c r="O199" s="188"/>
      <c r="P199" s="188"/>
      <c r="Q199" s="188"/>
      <c r="R199" s="188"/>
      <c r="S199" s="188"/>
      <c r="T199" s="189"/>
      <c r="AT199" s="183" t="s">
        <v>192</v>
      </c>
      <c r="AU199" s="183" t="s">
        <v>87</v>
      </c>
      <c r="AV199" s="15" t="s">
        <v>190</v>
      </c>
      <c r="AW199" s="15" t="s">
        <v>31</v>
      </c>
      <c r="AX199" s="15" t="s">
        <v>83</v>
      </c>
      <c r="AY199" s="183" t="s">
        <v>184</v>
      </c>
    </row>
    <row r="200" spans="1:65" s="2" customFormat="1" ht="33" customHeight="1" x14ac:dyDescent="0.2">
      <c r="A200" s="33"/>
      <c r="B200" s="150"/>
      <c r="C200" s="151" t="s">
        <v>272</v>
      </c>
      <c r="D200" s="151" t="s">
        <v>186</v>
      </c>
      <c r="E200" s="152" t="s">
        <v>273</v>
      </c>
      <c r="F200" s="153" t="s">
        <v>274</v>
      </c>
      <c r="G200" s="154" t="s">
        <v>189</v>
      </c>
      <c r="H200" s="155">
        <v>1.171</v>
      </c>
      <c r="I200" s="156"/>
      <c r="J200" s="157">
        <f>ROUND(I200*H200,2)</f>
        <v>0</v>
      </c>
      <c r="K200" s="158"/>
      <c r="L200" s="34"/>
      <c r="M200" s="159" t="s">
        <v>1</v>
      </c>
      <c r="N200" s="160" t="s">
        <v>41</v>
      </c>
      <c r="O200" s="62"/>
      <c r="P200" s="161">
        <f>O200*H200</f>
        <v>0</v>
      </c>
      <c r="Q200" s="161">
        <v>2.2261899999999999</v>
      </c>
      <c r="R200" s="161">
        <f>Q200*H200</f>
        <v>2.6068684900000001</v>
      </c>
      <c r="S200" s="161">
        <v>0</v>
      </c>
      <c r="T200" s="162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63" t="s">
        <v>190</v>
      </c>
      <c r="AT200" s="163" t="s">
        <v>186</v>
      </c>
      <c r="AU200" s="163" t="s">
        <v>87</v>
      </c>
      <c r="AY200" s="18" t="s">
        <v>184</v>
      </c>
      <c r="BE200" s="164">
        <f>IF(N200="základná",J200,0)</f>
        <v>0</v>
      </c>
      <c r="BF200" s="164">
        <f>IF(N200="znížená",J200,0)</f>
        <v>0</v>
      </c>
      <c r="BG200" s="164">
        <f>IF(N200="zákl. prenesená",J200,0)</f>
        <v>0</v>
      </c>
      <c r="BH200" s="164">
        <f>IF(N200="zníž. prenesená",J200,0)</f>
        <v>0</v>
      </c>
      <c r="BI200" s="164">
        <f>IF(N200="nulová",J200,0)</f>
        <v>0</v>
      </c>
      <c r="BJ200" s="18" t="s">
        <v>87</v>
      </c>
      <c r="BK200" s="164">
        <f>ROUND(I200*H200,2)</f>
        <v>0</v>
      </c>
      <c r="BL200" s="18" t="s">
        <v>190</v>
      </c>
      <c r="BM200" s="163" t="s">
        <v>275</v>
      </c>
    </row>
    <row r="201" spans="1:65" s="13" customFormat="1" ht="11.25" x14ac:dyDescent="0.2">
      <c r="B201" s="165"/>
      <c r="D201" s="166" t="s">
        <v>192</v>
      </c>
      <c r="E201" s="167" t="s">
        <v>1</v>
      </c>
      <c r="F201" s="168" t="s">
        <v>276</v>
      </c>
      <c r="H201" s="169">
        <v>0.34599999999999997</v>
      </c>
      <c r="I201" s="170"/>
      <c r="L201" s="165"/>
      <c r="M201" s="171"/>
      <c r="N201" s="172"/>
      <c r="O201" s="172"/>
      <c r="P201" s="172"/>
      <c r="Q201" s="172"/>
      <c r="R201" s="172"/>
      <c r="S201" s="172"/>
      <c r="T201" s="173"/>
      <c r="AT201" s="167" t="s">
        <v>192</v>
      </c>
      <c r="AU201" s="167" t="s">
        <v>87</v>
      </c>
      <c r="AV201" s="13" t="s">
        <v>87</v>
      </c>
      <c r="AW201" s="13" t="s">
        <v>31</v>
      </c>
      <c r="AX201" s="13" t="s">
        <v>75</v>
      </c>
      <c r="AY201" s="167" t="s">
        <v>184</v>
      </c>
    </row>
    <row r="202" spans="1:65" s="13" customFormat="1" ht="11.25" x14ac:dyDescent="0.2">
      <c r="B202" s="165"/>
      <c r="D202" s="166" t="s">
        <v>192</v>
      </c>
      <c r="E202" s="167" t="s">
        <v>1</v>
      </c>
      <c r="F202" s="168" t="s">
        <v>277</v>
      </c>
      <c r="H202" s="169">
        <v>0.13200000000000001</v>
      </c>
      <c r="I202" s="170"/>
      <c r="L202" s="165"/>
      <c r="M202" s="171"/>
      <c r="N202" s="172"/>
      <c r="O202" s="172"/>
      <c r="P202" s="172"/>
      <c r="Q202" s="172"/>
      <c r="R202" s="172"/>
      <c r="S202" s="172"/>
      <c r="T202" s="173"/>
      <c r="AT202" s="167" t="s">
        <v>192</v>
      </c>
      <c r="AU202" s="167" t="s">
        <v>87</v>
      </c>
      <c r="AV202" s="13" t="s">
        <v>87</v>
      </c>
      <c r="AW202" s="13" t="s">
        <v>31</v>
      </c>
      <c r="AX202" s="13" t="s">
        <v>75</v>
      </c>
      <c r="AY202" s="167" t="s">
        <v>184</v>
      </c>
    </row>
    <row r="203" spans="1:65" s="13" customFormat="1" ht="11.25" x14ac:dyDescent="0.2">
      <c r="B203" s="165"/>
      <c r="D203" s="166" t="s">
        <v>192</v>
      </c>
      <c r="E203" s="167" t="s">
        <v>1</v>
      </c>
      <c r="F203" s="168" t="s">
        <v>278</v>
      </c>
      <c r="H203" s="169">
        <v>0.69299999999999995</v>
      </c>
      <c r="I203" s="170"/>
      <c r="L203" s="165"/>
      <c r="M203" s="171"/>
      <c r="N203" s="172"/>
      <c r="O203" s="172"/>
      <c r="P203" s="172"/>
      <c r="Q203" s="172"/>
      <c r="R203" s="172"/>
      <c r="S203" s="172"/>
      <c r="T203" s="173"/>
      <c r="AT203" s="167" t="s">
        <v>192</v>
      </c>
      <c r="AU203" s="167" t="s">
        <v>87</v>
      </c>
      <c r="AV203" s="13" t="s">
        <v>87</v>
      </c>
      <c r="AW203" s="13" t="s">
        <v>31</v>
      </c>
      <c r="AX203" s="13" t="s">
        <v>75</v>
      </c>
      <c r="AY203" s="167" t="s">
        <v>184</v>
      </c>
    </row>
    <row r="204" spans="1:65" s="14" customFormat="1" ht="11.25" x14ac:dyDescent="0.2">
      <c r="B204" s="174"/>
      <c r="D204" s="166" t="s">
        <v>192</v>
      </c>
      <c r="E204" s="175" t="s">
        <v>107</v>
      </c>
      <c r="F204" s="176" t="s">
        <v>197</v>
      </c>
      <c r="H204" s="177">
        <v>1.171</v>
      </c>
      <c r="I204" s="178"/>
      <c r="L204" s="174"/>
      <c r="M204" s="179"/>
      <c r="N204" s="180"/>
      <c r="O204" s="180"/>
      <c r="P204" s="180"/>
      <c r="Q204" s="180"/>
      <c r="R204" s="180"/>
      <c r="S204" s="180"/>
      <c r="T204" s="181"/>
      <c r="AT204" s="175" t="s">
        <v>192</v>
      </c>
      <c r="AU204" s="175" t="s">
        <v>87</v>
      </c>
      <c r="AV204" s="14" t="s">
        <v>198</v>
      </c>
      <c r="AW204" s="14" t="s">
        <v>31</v>
      </c>
      <c r="AX204" s="14" t="s">
        <v>75</v>
      </c>
      <c r="AY204" s="175" t="s">
        <v>184</v>
      </c>
    </row>
    <row r="205" spans="1:65" s="15" customFormat="1" ht="11.25" x14ac:dyDescent="0.2">
      <c r="B205" s="182"/>
      <c r="D205" s="166" t="s">
        <v>192</v>
      </c>
      <c r="E205" s="183" t="s">
        <v>1</v>
      </c>
      <c r="F205" s="184" t="s">
        <v>199</v>
      </c>
      <c r="H205" s="185">
        <v>1.171</v>
      </c>
      <c r="I205" s="186"/>
      <c r="L205" s="182"/>
      <c r="M205" s="187"/>
      <c r="N205" s="188"/>
      <c r="O205" s="188"/>
      <c r="P205" s="188"/>
      <c r="Q205" s="188"/>
      <c r="R205" s="188"/>
      <c r="S205" s="188"/>
      <c r="T205" s="189"/>
      <c r="AT205" s="183" t="s">
        <v>192</v>
      </c>
      <c r="AU205" s="183" t="s">
        <v>87</v>
      </c>
      <c r="AV205" s="15" t="s">
        <v>190</v>
      </c>
      <c r="AW205" s="15" t="s">
        <v>31</v>
      </c>
      <c r="AX205" s="15" t="s">
        <v>83</v>
      </c>
      <c r="AY205" s="183" t="s">
        <v>184</v>
      </c>
    </row>
    <row r="206" spans="1:65" s="2" customFormat="1" ht="33" customHeight="1" x14ac:dyDescent="0.2">
      <c r="A206" s="33"/>
      <c r="B206" s="150"/>
      <c r="C206" s="151" t="s">
        <v>279</v>
      </c>
      <c r="D206" s="151" t="s">
        <v>186</v>
      </c>
      <c r="E206" s="152" t="s">
        <v>280</v>
      </c>
      <c r="F206" s="153" t="s">
        <v>281</v>
      </c>
      <c r="G206" s="154" t="s">
        <v>189</v>
      </c>
      <c r="H206" s="155">
        <v>1.21</v>
      </c>
      <c r="I206" s="156"/>
      <c r="J206" s="157">
        <f>ROUND(I206*H206,2)</f>
        <v>0</v>
      </c>
      <c r="K206" s="158"/>
      <c r="L206" s="34"/>
      <c r="M206" s="159" t="s">
        <v>1</v>
      </c>
      <c r="N206" s="160" t="s">
        <v>41</v>
      </c>
      <c r="O206" s="62"/>
      <c r="P206" s="161">
        <f>O206*H206</f>
        <v>0</v>
      </c>
      <c r="Q206" s="161">
        <v>2.1544500000000002</v>
      </c>
      <c r="R206" s="161">
        <f>Q206*H206</f>
        <v>2.6068845</v>
      </c>
      <c r="S206" s="161">
        <v>0</v>
      </c>
      <c r="T206" s="162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63" t="s">
        <v>190</v>
      </c>
      <c r="AT206" s="163" t="s">
        <v>186</v>
      </c>
      <c r="AU206" s="163" t="s">
        <v>87</v>
      </c>
      <c r="AY206" s="18" t="s">
        <v>184</v>
      </c>
      <c r="BE206" s="164">
        <f>IF(N206="základná",J206,0)</f>
        <v>0</v>
      </c>
      <c r="BF206" s="164">
        <f>IF(N206="znížená",J206,0)</f>
        <v>0</v>
      </c>
      <c r="BG206" s="164">
        <f>IF(N206="zákl. prenesená",J206,0)</f>
        <v>0</v>
      </c>
      <c r="BH206" s="164">
        <f>IF(N206="zníž. prenesená",J206,0)</f>
        <v>0</v>
      </c>
      <c r="BI206" s="164">
        <f>IF(N206="nulová",J206,0)</f>
        <v>0</v>
      </c>
      <c r="BJ206" s="18" t="s">
        <v>87</v>
      </c>
      <c r="BK206" s="164">
        <f>ROUND(I206*H206,2)</f>
        <v>0</v>
      </c>
      <c r="BL206" s="18" t="s">
        <v>190</v>
      </c>
      <c r="BM206" s="163" t="s">
        <v>282</v>
      </c>
    </row>
    <row r="207" spans="1:65" s="13" customFormat="1" ht="11.25" x14ac:dyDescent="0.2">
      <c r="B207" s="165"/>
      <c r="D207" s="166" t="s">
        <v>192</v>
      </c>
      <c r="E207" s="167" t="s">
        <v>1</v>
      </c>
      <c r="F207" s="168" t="s">
        <v>283</v>
      </c>
      <c r="H207" s="169">
        <v>1.1419999999999999</v>
      </c>
      <c r="I207" s="170"/>
      <c r="L207" s="165"/>
      <c r="M207" s="171"/>
      <c r="N207" s="172"/>
      <c r="O207" s="172"/>
      <c r="P207" s="172"/>
      <c r="Q207" s="172"/>
      <c r="R207" s="172"/>
      <c r="S207" s="172"/>
      <c r="T207" s="173"/>
      <c r="AT207" s="167" t="s">
        <v>192</v>
      </c>
      <c r="AU207" s="167" t="s">
        <v>87</v>
      </c>
      <c r="AV207" s="13" t="s">
        <v>87</v>
      </c>
      <c r="AW207" s="13" t="s">
        <v>31</v>
      </c>
      <c r="AX207" s="13" t="s">
        <v>75</v>
      </c>
      <c r="AY207" s="167" t="s">
        <v>184</v>
      </c>
    </row>
    <row r="208" spans="1:65" s="13" customFormat="1" ht="11.25" x14ac:dyDescent="0.2">
      <c r="B208" s="165"/>
      <c r="D208" s="166" t="s">
        <v>192</v>
      </c>
      <c r="E208" s="167" t="s">
        <v>1</v>
      </c>
      <c r="F208" s="168" t="s">
        <v>284</v>
      </c>
      <c r="H208" s="169">
        <v>6.8000000000000005E-2</v>
      </c>
      <c r="I208" s="170"/>
      <c r="L208" s="165"/>
      <c r="M208" s="171"/>
      <c r="N208" s="172"/>
      <c r="O208" s="172"/>
      <c r="P208" s="172"/>
      <c r="Q208" s="172"/>
      <c r="R208" s="172"/>
      <c r="S208" s="172"/>
      <c r="T208" s="173"/>
      <c r="AT208" s="167" t="s">
        <v>192</v>
      </c>
      <c r="AU208" s="167" t="s">
        <v>87</v>
      </c>
      <c r="AV208" s="13" t="s">
        <v>87</v>
      </c>
      <c r="AW208" s="13" t="s">
        <v>31</v>
      </c>
      <c r="AX208" s="13" t="s">
        <v>75</v>
      </c>
      <c r="AY208" s="167" t="s">
        <v>184</v>
      </c>
    </row>
    <row r="209" spans="1:65" s="14" customFormat="1" ht="11.25" x14ac:dyDescent="0.2">
      <c r="B209" s="174"/>
      <c r="D209" s="166" t="s">
        <v>192</v>
      </c>
      <c r="E209" s="175" t="s">
        <v>109</v>
      </c>
      <c r="F209" s="176" t="s">
        <v>197</v>
      </c>
      <c r="H209" s="177">
        <v>1.21</v>
      </c>
      <c r="I209" s="178"/>
      <c r="L209" s="174"/>
      <c r="M209" s="179"/>
      <c r="N209" s="180"/>
      <c r="O209" s="180"/>
      <c r="P209" s="180"/>
      <c r="Q209" s="180"/>
      <c r="R209" s="180"/>
      <c r="S209" s="180"/>
      <c r="T209" s="181"/>
      <c r="AT209" s="175" t="s">
        <v>192</v>
      </c>
      <c r="AU209" s="175" t="s">
        <v>87</v>
      </c>
      <c r="AV209" s="14" t="s">
        <v>198</v>
      </c>
      <c r="AW209" s="14" t="s">
        <v>31</v>
      </c>
      <c r="AX209" s="14" t="s">
        <v>75</v>
      </c>
      <c r="AY209" s="175" t="s">
        <v>184</v>
      </c>
    </row>
    <row r="210" spans="1:65" s="15" customFormat="1" ht="11.25" x14ac:dyDescent="0.2">
      <c r="B210" s="182"/>
      <c r="D210" s="166" t="s">
        <v>192</v>
      </c>
      <c r="E210" s="183" t="s">
        <v>1</v>
      </c>
      <c r="F210" s="184" t="s">
        <v>199</v>
      </c>
      <c r="H210" s="185">
        <v>1.21</v>
      </c>
      <c r="I210" s="186"/>
      <c r="L210" s="182"/>
      <c r="M210" s="187"/>
      <c r="N210" s="188"/>
      <c r="O210" s="188"/>
      <c r="P210" s="188"/>
      <c r="Q210" s="188"/>
      <c r="R210" s="188"/>
      <c r="S210" s="188"/>
      <c r="T210" s="189"/>
      <c r="AT210" s="183" t="s">
        <v>192</v>
      </c>
      <c r="AU210" s="183" t="s">
        <v>87</v>
      </c>
      <c r="AV210" s="15" t="s">
        <v>190</v>
      </c>
      <c r="AW210" s="15" t="s">
        <v>31</v>
      </c>
      <c r="AX210" s="15" t="s">
        <v>83</v>
      </c>
      <c r="AY210" s="183" t="s">
        <v>184</v>
      </c>
    </row>
    <row r="211" spans="1:65" s="2" customFormat="1" ht="16.5" customHeight="1" x14ac:dyDescent="0.2">
      <c r="A211" s="33"/>
      <c r="B211" s="150"/>
      <c r="C211" s="151" t="s">
        <v>285</v>
      </c>
      <c r="D211" s="151" t="s">
        <v>186</v>
      </c>
      <c r="E211" s="152" t="s">
        <v>286</v>
      </c>
      <c r="F211" s="153" t="s">
        <v>287</v>
      </c>
      <c r="G211" s="154" t="s">
        <v>189</v>
      </c>
      <c r="H211" s="155">
        <v>10.157</v>
      </c>
      <c r="I211" s="156"/>
      <c r="J211" s="157">
        <f>ROUND(I211*H211,2)</f>
        <v>0</v>
      </c>
      <c r="K211" s="158"/>
      <c r="L211" s="34"/>
      <c r="M211" s="159" t="s">
        <v>1</v>
      </c>
      <c r="N211" s="160" t="s">
        <v>41</v>
      </c>
      <c r="O211" s="62"/>
      <c r="P211" s="161">
        <f>O211*H211</f>
        <v>0</v>
      </c>
      <c r="Q211" s="161">
        <v>2.2151299999999998</v>
      </c>
      <c r="R211" s="161">
        <f>Q211*H211</f>
        <v>22.49907541</v>
      </c>
      <c r="S211" s="161">
        <v>0</v>
      </c>
      <c r="T211" s="162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63" t="s">
        <v>190</v>
      </c>
      <c r="AT211" s="163" t="s">
        <v>186</v>
      </c>
      <c r="AU211" s="163" t="s">
        <v>87</v>
      </c>
      <c r="AY211" s="18" t="s">
        <v>184</v>
      </c>
      <c r="BE211" s="164">
        <f>IF(N211="základná",J211,0)</f>
        <v>0</v>
      </c>
      <c r="BF211" s="164">
        <f>IF(N211="znížená",J211,0)</f>
        <v>0</v>
      </c>
      <c r="BG211" s="164">
        <f>IF(N211="zákl. prenesená",J211,0)</f>
        <v>0</v>
      </c>
      <c r="BH211" s="164">
        <f>IF(N211="zníž. prenesená",J211,0)</f>
        <v>0</v>
      </c>
      <c r="BI211" s="164">
        <f>IF(N211="nulová",J211,0)</f>
        <v>0</v>
      </c>
      <c r="BJ211" s="18" t="s">
        <v>87</v>
      </c>
      <c r="BK211" s="164">
        <f>ROUND(I211*H211,2)</f>
        <v>0</v>
      </c>
      <c r="BL211" s="18" t="s">
        <v>190</v>
      </c>
      <c r="BM211" s="163" t="s">
        <v>288</v>
      </c>
    </row>
    <row r="212" spans="1:65" s="13" customFormat="1" ht="11.25" x14ac:dyDescent="0.2">
      <c r="B212" s="165"/>
      <c r="D212" s="166" t="s">
        <v>192</v>
      </c>
      <c r="E212" s="167" t="s">
        <v>1</v>
      </c>
      <c r="F212" s="168" t="s">
        <v>289</v>
      </c>
      <c r="H212" s="169">
        <v>0.93600000000000005</v>
      </c>
      <c r="I212" s="170"/>
      <c r="L212" s="165"/>
      <c r="M212" s="171"/>
      <c r="N212" s="172"/>
      <c r="O212" s="172"/>
      <c r="P212" s="172"/>
      <c r="Q212" s="172"/>
      <c r="R212" s="172"/>
      <c r="S212" s="172"/>
      <c r="T212" s="173"/>
      <c r="AT212" s="167" t="s">
        <v>192</v>
      </c>
      <c r="AU212" s="167" t="s">
        <v>87</v>
      </c>
      <c r="AV212" s="13" t="s">
        <v>87</v>
      </c>
      <c r="AW212" s="13" t="s">
        <v>31</v>
      </c>
      <c r="AX212" s="13" t="s">
        <v>75</v>
      </c>
      <c r="AY212" s="167" t="s">
        <v>184</v>
      </c>
    </row>
    <row r="213" spans="1:65" s="13" customFormat="1" ht="11.25" x14ac:dyDescent="0.2">
      <c r="B213" s="165"/>
      <c r="D213" s="166" t="s">
        <v>192</v>
      </c>
      <c r="E213" s="167" t="s">
        <v>1</v>
      </c>
      <c r="F213" s="168" t="s">
        <v>290</v>
      </c>
      <c r="H213" s="169">
        <v>0.438</v>
      </c>
      <c r="I213" s="170"/>
      <c r="L213" s="165"/>
      <c r="M213" s="171"/>
      <c r="N213" s="172"/>
      <c r="O213" s="172"/>
      <c r="P213" s="172"/>
      <c r="Q213" s="172"/>
      <c r="R213" s="172"/>
      <c r="S213" s="172"/>
      <c r="T213" s="173"/>
      <c r="AT213" s="167" t="s">
        <v>192</v>
      </c>
      <c r="AU213" s="167" t="s">
        <v>87</v>
      </c>
      <c r="AV213" s="13" t="s">
        <v>87</v>
      </c>
      <c r="AW213" s="13" t="s">
        <v>31</v>
      </c>
      <c r="AX213" s="13" t="s">
        <v>75</v>
      </c>
      <c r="AY213" s="167" t="s">
        <v>184</v>
      </c>
    </row>
    <row r="214" spans="1:65" s="13" customFormat="1" ht="11.25" x14ac:dyDescent="0.2">
      <c r="B214" s="165"/>
      <c r="D214" s="166" t="s">
        <v>192</v>
      </c>
      <c r="E214" s="167" t="s">
        <v>1</v>
      </c>
      <c r="F214" s="168" t="s">
        <v>291</v>
      </c>
      <c r="H214" s="169">
        <v>0.245</v>
      </c>
      <c r="I214" s="170"/>
      <c r="L214" s="165"/>
      <c r="M214" s="171"/>
      <c r="N214" s="172"/>
      <c r="O214" s="172"/>
      <c r="P214" s="172"/>
      <c r="Q214" s="172"/>
      <c r="R214" s="172"/>
      <c r="S214" s="172"/>
      <c r="T214" s="173"/>
      <c r="AT214" s="167" t="s">
        <v>192</v>
      </c>
      <c r="AU214" s="167" t="s">
        <v>87</v>
      </c>
      <c r="AV214" s="13" t="s">
        <v>87</v>
      </c>
      <c r="AW214" s="13" t="s">
        <v>31</v>
      </c>
      <c r="AX214" s="13" t="s">
        <v>75</v>
      </c>
      <c r="AY214" s="167" t="s">
        <v>184</v>
      </c>
    </row>
    <row r="215" spans="1:65" s="13" customFormat="1" ht="11.25" x14ac:dyDescent="0.2">
      <c r="B215" s="165"/>
      <c r="D215" s="166" t="s">
        <v>192</v>
      </c>
      <c r="E215" s="167" t="s">
        <v>1</v>
      </c>
      <c r="F215" s="168" t="s">
        <v>292</v>
      </c>
      <c r="H215" s="169">
        <v>1.776</v>
      </c>
      <c r="I215" s="170"/>
      <c r="L215" s="165"/>
      <c r="M215" s="171"/>
      <c r="N215" s="172"/>
      <c r="O215" s="172"/>
      <c r="P215" s="172"/>
      <c r="Q215" s="172"/>
      <c r="R215" s="172"/>
      <c r="S215" s="172"/>
      <c r="T215" s="173"/>
      <c r="AT215" s="167" t="s">
        <v>192</v>
      </c>
      <c r="AU215" s="167" t="s">
        <v>87</v>
      </c>
      <c r="AV215" s="13" t="s">
        <v>87</v>
      </c>
      <c r="AW215" s="13" t="s">
        <v>31</v>
      </c>
      <c r="AX215" s="13" t="s">
        <v>75</v>
      </c>
      <c r="AY215" s="167" t="s">
        <v>184</v>
      </c>
    </row>
    <row r="216" spans="1:65" s="13" customFormat="1" ht="11.25" x14ac:dyDescent="0.2">
      <c r="B216" s="165"/>
      <c r="D216" s="166" t="s">
        <v>192</v>
      </c>
      <c r="E216" s="167" t="s">
        <v>1</v>
      </c>
      <c r="F216" s="168" t="s">
        <v>293</v>
      </c>
      <c r="H216" s="169">
        <v>2.4980000000000002</v>
      </c>
      <c r="I216" s="170"/>
      <c r="L216" s="165"/>
      <c r="M216" s="171"/>
      <c r="N216" s="172"/>
      <c r="O216" s="172"/>
      <c r="P216" s="172"/>
      <c r="Q216" s="172"/>
      <c r="R216" s="172"/>
      <c r="S216" s="172"/>
      <c r="T216" s="173"/>
      <c r="AT216" s="167" t="s">
        <v>192</v>
      </c>
      <c r="AU216" s="167" t="s">
        <v>87</v>
      </c>
      <c r="AV216" s="13" t="s">
        <v>87</v>
      </c>
      <c r="AW216" s="13" t="s">
        <v>31</v>
      </c>
      <c r="AX216" s="13" t="s">
        <v>75</v>
      </c>
      <c r="AY216" s="167" t="s">
        <v>184</v>
      </c>
    </row>
    <row r="217" spans="1:65" s="13" customFormat="1" ht="11.25" x14ac:dyDescent="0.2">
      <c r="B217" s="165"/>
      <c r="D217" s="166" t="s">
        <v>192</v>
      </c>
      <c r="E217" s="167" t="s">
        <v>1</v>
      </c>
      <c r="F217" s="168" t="s">
        <v>294</v>
      </c>
      <c r="H217" s="169">
        <v>0.38700000000000001</v>
      </c>
      <c r="I217" s="170"/>
      <c r="L217" s="165"/>
      <c r="M217" s="171"/>
      <c r="N217" s="172"/>
      <c r="O217" s="172"/>
      <c r="P217" s="172"/>
      <c r="Q217" s="172"/>
      <c r="R217" s="172"/>
      <c r="S217" s="172"/>
      <c r="T217" s="173"/>
      <c r="AT217" s="167" t="s">
        <v>192</v>
      </c>
      <c r="AU217" s="167" t="s">
        <v>87</v>
      </c>
      <c r="AV217" s="13" t="s">
        <v>87</v>
      </c>
      <c r="AW217" s="13" t="s">
        <v>31</v>
      </c>
      <c r="AX217" s="13" t="s">
        <v>75</v>
      </c>
      <c r="AY217" s="167" t="s">
        <v>184</v>
      </c>
    </row>
    <row r="218" spans="1:65" s="13" customFormat="1" ht="11.25" x14ac:dyDescent="0.2">
      <c r="B218" s="165"/>
      <c r="D218" s="166" t="s">
        <v>192</v>
      </c>
      <c r="E218" s="167" t="s">
        <v>1</v>
      </c>
      <c r="F218" s="168" t="s">
        <v>295</v>
      </c>
      <c r="H218" s="169">
        <v>1.8080000000000001</v>
      </c>
      <c r="I218" s="170"/>
      <c r="L218" s="165"/>
      <c r="M218" s="171"/>
      <c r="N218" s="172"/>
      <c r="O218" s="172"/>
      <c r="P218" s="172"/>
      <c r="Q218" s="172"/>
      <c r="R218" s="172"/>
      <c r="S218" s="172"/>
      <c r="T218" s="173"/>
      <c r="AT218" s="167" t="s">
        <v>192</v>
      </c>
      <c r="AU218" s="167" t="s">
        <v>87</v>
      </c>
      <c r="AV218" s="13" t="s">
        <v>87</v>
      </c>
      <c r="AW218" s="13" t="s">
        <v>31</v>
      </c>
      <c r="AX218" s="13" t="s">
        <v>75</v>
      </c>
      <c r="AY218" s="167" t="s">
        <v>184</v>
      </c>
    </row>
    <row r="219" spans="1:65" s="13" customFormat="1" ht="11.25" x14ac:dyDescent="0.2">
      <c r="B219" s="165"/>
      <c r="D219" s="166" t="s">
        <v>192</v>
      </c>
      <c r="E219" s="167" t="s">
        <v>1</v>
      </c>
      <c r="F219" s="168" t="s">
        <v>296</v>
      </c>
      <c r="H219" s="169">
        <v>-0.12</v>
      </c>
      <c r="I219" s="170"/>
      <c r="L219" s="165"/>
      <c r="M219" s="171"/>
      <c r="N219" s="172"/>
      <c r="O219" s="172"/>
      <c r="P219" s="172"/>
      <c r="Q219" s="172"/>
      <c r="R219" s="172"/>
      <c r="S219" s="172"/>
      <c r="T219" s="173"/>
      <c r="AT219" s="167" t="s">
        <v>192</v>
      </c>
      <c r="AU219" s="167" t="s">
        <v>87</v>
      </c>
      <c r="AV219" s="13" t="s">
        <v>87</v>
      </c>
      <c r="AW219" s="13" t="s">
        <v>31</v>
      </c>
      <c r="AX219" s="13" t="s">
        <v>75</v>
      </c>
      <c r="AY219" s="167" t="s">
        <v>184</v>
      </c>
    </row>
    <row r="220" spans="1:65" s="13" customFormat="1" ht="11.25" x14ac:dyDescent="0.2">
      <c r="B220" s="165"/>
      <c r="D220" s="166" t="s">
        <v>192</v>
      </c>
      <c r="E220" s="167" t="s">
        <v>1</v>
      </c>
      <c r="F220" s="168" t="s">
        <v>297</v>
      </c>
      <c r="H220" s="169">
        <v>1.6240000000000001</v>
      </c>
      <c r="I220" s="170"/>
      <c r="L220" s="165"/>
      <c r="M220" s="171"/>
      <c r="N220" s="172"/>
      <c r="O220" s="172"/>
      <c r="P220" s="172"/>
      <c r="Q220" s="172"/>
      <c r="R220" s="172"/>
      <c r="S220" s="172"/>
      <c r="T220" s="173"/>
      <c r="AT220" s="167" t="s">
        <v>192</v>
      </c>
      <c r="AU220" s="167" t="s">
        <v>87</v>
      </c>
      <c r="AV220" s="13" t="s">
        <v>87</v>
      </c>
      <c r="AW220" s="13" t="s">
        <v>31</v>
      </c>
      <c r="AX220" s="13" t="s">
        <v>75</v>
      </c>
      <c r="AY220" s="167" t="s">
        <v>184</v>
      </c>
    </row>
    <row r="221" spans="1:65" s="13" customFormat="1" ht="11.25" x14ac:dyDescent="0.2">
      <c r="B221" s="165"/>
      <c r="D221" s="166" t="s">
        <v>192</v>
      </c>
      <c r="E221" s="167" t="s">
        <v>1</v>
      </c>
      <c r="F221" s="168" t="s">
        <v>298</v>
      </c>
      <c r="H221" s="169">
        <v>0.72499999999999998</v>
      </c>
      <c r="I221" s="170"/>
      <c r="L221" s="165"/>
      <c r="M221" s="171"/>
      <c r="N221" s="172"/>
      <c r="O221" s="172"/>
      <c r="P221" s="172"/>
      <c r="Q221" s="172"/>
      <c r="R221" s="172"/>
      <c r="S221" s="172"/>
      <c r="T221" s="173"/>
      <c r="AT221" s="167" t="s">
        <v>192</v>
      </c>
      <c r="AU221" s="167" t="s">
        <v>87</v>
      </c>
      <c r="AV221" s="13" t="s">
        <v>87</v>
      </c>
      <c r="AW221" s="13" t="s">
        <v>31</v>
      </c>
      <c r="AX221" s="13" t="s">
        <v>75</v>
      </c>
      <c r="AY221" s="167" t="s">
        <v>184</v>
      </c>
    </row>
    <row r="222" spans="1:65" s="13" customFormat="1" ht="11.25" x14ac:dyDescent="0.2">
      <c r="B222" s="165"/>
      <c r="D222" s="166" t="s">
        <v>192</v>
      </c>
      <c r="E222" s="167" t="s">
        <v>1</v>
      </c>
      <c r="F222" s="168" t="s">
        <v>299</v>
      </c>
      <c r="H222" s="169">
        <v>-0.16</v>
      </c>
      <c r="I222" s="170"/>
      <c r="L222" s="165"/>
      <c r="M222" s="171"/>
      <c r="N222" s="172"/>
      <c r="O222" s="172"/>
      <c r="P222" s="172"/>
      <c r="Q222" s="172"/>
      <c r="R222" s="172"/>
      <c r="S222" s="172"/>
      <c r="T222" s="173"/>
      <c r="AT222" s="167" t="s">
        <v>192</v>
      </c>
      <c r="AU222" s="167" t="s">
        <v>87</v>
      </c>
      <c r="AV222" s="13" t="s">
        <v>87</v>
      </c>
      <c r="AW222" s="13" t="s">
        <v>31</v>
      </c>
      <c r="AX222" s="13" t="s">
        <v>75</v>
      </c>
      <c r="AY222" s="167" t="s">
        <v>184</v>
      </c>
    </row>
    <row r="223" spans="1:65" s="14" customFormat="1" ht="11.25" x14ac:dyDescent="0.2">
      <c r="B223" s="174"/>
      <c r="D223" s="166" t="s">
        <v>192</v>
      </c>
      <c r="E223" s="175" t="s">
        <v>300</v>
      </c>
      <c r="F223" s="176" t="s">
        <v>197</v>
      </c>
      <c r="H223" s="177">
        <v>10.157</v>
      </c>
      <c r="I223" s="178"/>
      <c r="L223" s="174"/>
      <c r="M223" s="179"/>
      <c r="N223" s="180"/>
      <c r="O223" s="180"/>
      <c r="P223" s="180"/>
      <c r="Q223" s="180"/>
      <c r="R223" s="180"/>
      <c r="S223" s="180"/>
      <c r="T223" s="181"/>
      <c r="AT223" s="175" t="s">
        <v>192</v>
      </c>
      <c r="AU223" s="175" t="s">
        <v>87</v>
      </c>
      <c r="AV223" s="14" t="s">
        <v>198</v>
      </c>
      <c r="AW223" s="14" t="s">
        <v>31</v>
      </c>
      <c r="AX223" s="14" t="s">
        <v>75</v>
      </c>
      <c r="AY223" s="175" t="s">
        <v>184</v>
      </c>
    </row>
    <row r="224" spans="1:65" s="15" customFormat="1" ht="11.25" x14ac:dyDescent="0.2">
      <c r="B224" s="182"/>
      <c r="D224" s="166" t="s">
        <v>192</v>
      </c>
      <c r="E224" s="183" t="s">
        <v>1</v>
      </c>
      <c r="F224" s="184" t="s">
        <v>199</v>
      </c>
      <c r="H224" s="185">
        <v>10.157</v>
      </c>
      <c r="I224" s="186"/>
      <c r="L224" s="182"/>
      <c r="M224" s="187"/>
      <c r="N224" s="188"/>
      <c r="O224" s="188"/>
      <c r="P224" s="188"/>
      <c r="Q224" s="188"/>
      <c r="R224" s="188"/>
      <c r="S224" s="188"/>
      <c r="T224" s="189"/>
      <c r="AT224" s="183" t="s">
        <v>192</v>
      </c>
      <c r="AU224" s="183" t="s">
        <v>87</v>
      </c>
      <c r="AV224" s="15" t="s">
        <v>190</v>
      </c>
      <c r="AW224" s="15" t="s">
        <v>31</v>
      </c>
      <c r="AX224" s="15" t="s">
        <v>83</v>
      </c>
      <c r="AY224" s="183" t="s">
        <v>184</v>
      </c>
    </row>
    <row r="225" spans="1:65" s="2" customFormat="1" ht="21.75" customHeight="1" x14ac:dyDescent="0.2">
      <c r="A225" s="33"/>
      <c r="B225" s="150"/>
      <c r="C225" s="151" t="s">
        <v>301</v>
      </c>
      <c r="D225" s="151" t="s">
        <v>186</v>
      </c>
      <c r="E225" s="152" t="s">
        <v>302</v>
      </c>
      <c r="F225" s="153" t="s">
        <v>303</v>
      </c>
      <c r="G225" s="154" t="s">
        <v>261</v>
      </c>
      <c r="H225" s="155">
        <v>41.048999999999999</v>
      </c>
      <c r="I225" s="156"/>
      <c r="J225" s="157">
        <f>ROUND(I225*H225,2)</f>
        <v>0</v>
      </c>
      <c r="K225" s="158"/>
      <c r="L225" s="34"/>
      <c r="M225" s="159" t="s">
        <v>1</v>
      </c>
      <c r="N225" s="160" t="s">
        <v>41</v>
      </c>
      <c r="O225" s="62"/>
      <c r="P225" s="161">
        <f>O225*H225</f>
        <v>0</v>
      </c>
      <c r="Q225" s="161">
        <v>4.0699999999999998E-3</v>
      </c>
      <c r="R225" s="161">
        <f>Q225*H225</f>
        <v>0.16706942999999999</v>
      </c>
      <c r="S225" s="161">
        <v>0</v>
      </c>
      <c r="T225" s="162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63" t="s">
        <v>190</v>
      </c>
      <c r="AT225" s="163" t="s">
        <v>186</v>
      </c>
      <c r="AU225" s="163" t="s">
        <v>87</v>
      </c>
      <c r="AY225" s="18" t="s">
        <v>184</v>
      </c>
      <c r="BE225" s="164">
        <f>IF(N225="základná",J225,0)</f>
        <v>0</v>
      </c>
      <c r="BF225" s="164">
        <f>IF(N225="znížená",J225,0)</f>
        <v>0</v>
      </c>
      <c r="BG225" s="164">
        <f>IF(N225="zákl. prenesená",J225,0)</f>
        <v>0</v>
      </c>
      <c r="BH225" s="164">
        <f>IF(N225="zníž. prenesená",J225,0)</f>
        <v>0</v>
      </c>
      <c r="BI225" s="164">
        <f>IF(N225="nulová",J225,0)</f>
        <v>0</v>
      </c>
      <c r="BJ225" s="18" t="s">
        <v>87</v>
      </c>
      <c r="BK225" s="164">
        <f>ROUND(I225*H225,2)</f>
        <v>0</v>
      </c>
      <c r="BL225" s="18" t="s">
        <v>190</v>
      </c>
      <c r="BM225" s="163" t="s">
        <v>304</v>
      </c>
    </row>
    <row r="226" spans="1:65" s="13" customFormat="1" ht="11.25" x14ac:dyDescent="0.2">
      <c r="B226" s="165"/>
      <c r="D226" s="166" t="s">
        <v>192</v>
      </c>
      <c r="E226" s="167" t="s">
        <v>1</v>
      </c>
      <c r="F226" s="168" t="s">
        <v>305</v>
      </c>
      <c r="H226" s="169">
        <v>2.835</v>
      </c>
      <c r="I226" s="170"/>
      <c r="L226" s="165"/>
      <c r="M226" s="171"/>
      <c r="N226" s="172"/>
      <c r="O226" s="172"/>
      <c r="P226" s="172"/>
      <c r="Q226" s="172"/>
      <c r="R226" s="172"/>
      <c r="S226" s="172"/>
      <c r="T226" s="173"/>
      <c r="AT226" s="167" t="s">
        <v>192</v>
      </c>
      <c r="AU226" s="167" t="s">
        <v>87</v>
      </c>
      <c r="AV226" s="13" t="s">
        <v>87</v>
      </c>
      <c r="AW226" s="13" t="s">
        <v>31</v>
      </c>
      <c r="AX226" s="13" t="s">
        <v>75</v>
      </c>
      <c r="AY226" s="167" t="s">
        <v>184</v>
      </c>
    </row>
    <row r="227" spans="1:65" s="13" customFormat="1" ht="11.25" x14ac:dyDescent="0.2">
      <c r="B227" s="165"/>
      <c r="D227" s="166" t="s">
        <v>192</v>
      </c>
      <c r="E227" s="167" t="s">
        <v>1</v>
      </c>
      <c r="F227" s="168" t="s">
        <v>306</v>
      </c>
      <c r="H227" s="169">
        <v>1.3280000000000001</v>
      </c>
      <c r="I227" s="170"/>
      <c r="L227" s="165"/>
      <c r="M227" s="171"/>
      <c r="N227" s="172"/>
      <c r="O227" s="172"/>
      <c r="P227" s="172"/>
      <c r="Q227" s="172"/>
      <c r="R227" s="172"/>
      <c r="S227" s="172"/>
      <c r="T227" s="173"/>
      <c r="AT227" s="167" t="s">
        <v>192</v>
      </c>
      <c r="AU227" s="167" t="s">
        <v>87</v>
      </c>
      <c r="AV227" s="13" t="s">
        <v>87</v>
      </c>
      <c r="AW227" s="13" t="s">
        <v>31</v>
      </c>
      <c r="AX227" s="13" t="s">
        <v>75</v>
      </c>
      <c r="AY227" s="167" t="s">
        <v>184</v>
      </c>
    </row>
    <row r="228" spans="1:65" s="13" customFormat="1" ht="11.25" x14ac:dyDescent="0.2">
      <c r="B228" s="165"/>
      <c r="D228" s="166" t="s">
        <v>192</v>
      </c>
      <c r="E228" s="167" t="s">
        <v>1</v>
      </c>
      <c r="F228" s="168" t="s">
        <v>307</v>
      </c>
      <c r="H228" s="169">
        <v>1.0880000000000001</v>
      </c>
      <c r="I228" s="170"/>
      <c r="L228" s="165"/>
      <c r="M228" s="171"/>
      <c r="N228" s="172"/>
      <c r="O228" s="172"/>
      <c r="P228" s="172"/>
      <c r="Q228" s="172"/>
      <c r="R228" s="172"/>
      <c r="S228" s="172"/>
      <c r="T228" s="173"/>
      <c r="AT228" s="167" t="s">
        <v>192</v>
      </c>
      <c r="AU228" s="167" t="s">
        <v>87</v>
      </c>
      <c r="AV228" s="13" t="s">
        <v>87</v>
      </c>
      <c r="AW228" s="13" t="s">
        <v>31</v>
      </c>
      <c r="AX228" s="13" t="s">
        <v>75</v>
      </c>
      <c r="AY228" s="167" t="s">
        <v>184</v>
      </c>
    </row>
    <row r="229" spans="1:65" s="13" customFormat="1" ht="11.25" x14ac:dyDescent="0.2">
      <c r="B229" s="165"/>
      <c r="D229" s="166" t="s">
        <v>192</v>
      </c>
      <c r="E229" s="167" t="s">
        <v>1</v>
      </c>
      <c r="F229" s="168" t="s">
        <v>308</v>
      </c>
      <c r="H229" s="169">
        <v>7.8929999999999998</v>
      </c>
      <c r="I229" s="170"/>
      <c r="L229" s="165"/>
      <c r="M229" s="171"/>
      <c r="N229" s="172"/>
      <c r="O229" s="172"/>
      <c r="P229" s="172"/>
      <c r="Q229" s="172"/>
      <c r="R229" s="172"/>
      <c r="S229" s="172"/>
      <c r="T229" s="173"/>
      <c r="AT229" s="167" t="s">
        <v>192</v>
      </c>
      <c r="AU229" s="167" t="s">
        <v>87</v>
      </c>
      <c r="AV229" s="13" t="s">
        <v>87</v>
      </c>
      <c r="AW229" s="13" t="s">
        <v>31</v>
      </c>
      <c r="AX229" s="13" t="s">
        <v>75</v>
      </c>
      <c r="AY229" s="167" t="s">
        <v>184</v>
      </c>
    </row>
    <row r="230" spans="1:65" s="13" customFormat="1" ht="11.25" x14ac:dyDescent="0.2">
      <c r="B230" s="165"/>
      <c r="D230" s="166" t="s">
        <v>192</v>
      </c>
      <c r="E230" s="167" t="s">
        <v>1</v>
      </c>
      <c r="F230" s="168" t="s">
        <v>309</v>
      </c>
      <c r="H230" s="169">
        <v>9.99</v>
      </c>
      <c r="I230" s="170"/>
      <c r="L230" s="165"/>
      <c r="M230" s="171"/>
      <c r="N230" s="172"/>
      <c r="O230" s="172"/>
      <c r="P230" s="172"/>
      <c r="Q230" s="172"/>
      <c r="R230" s="172"/>
      <c r="S230" s="172"/>
      <c r="T230" s="173"/>
      <c r="AT230" s="167" t="s">
        <v>192</v>
      </c>
      <c r="AU230" s="167" t="s">
        <v>87</v>
      </c>
      <c r="AV230" s="13" t="s">
        <v>87</v>
      </c>
      <c r="AW230" s="13" t="s">
        <v>31</v>
      </c>
      <c r="AX230" s="13" t="s">
        <v>75</v>
      </c>
      <c r="AY230" s="167" t="s">
        <v>184</v>
      </c>
    </row>
    <row r="231" spans="1:65" s="13" customFormat="1" ht="11.25" x14ac:dyDescent="0.2">
      <c r="B231" s="165"/>
      <c r="D231" s="166" t="s">
        <v>192</v>
      </c>
      <c r="E231" s="167" t="s">
        <v>1</v>
      </c>
      <c r="F231" s="168" t="s">
        <v>310</v>
      </c>
      <c r="H231" s="169">
        <v>1.29</v>
      </c>
      <c r="I231" s="170"/>
      <c r="L231" s="165"/>
      <c r="M231" s="171"/>
      <c r="N231" s="172"/>
      <c r="O231" s="172"/>
      <c r="P231" s="172"/>
      <c r="Q231" s="172"/>
      <c r="R231" s="172"/>
      <c r="S231" s="172"/>
      <c r="T231" s="173"/>
      <c r="AT231" s="167" t="s">
        <v>192</v>
      </c>
      <c r="AU231" s="167" t="s">
        <v>87</v>
      </c>
      <c r="AV231" s="13" t="s">
        <v>87</v>
      </c>
      <c r="AW231" s="13" t="s">
        <v>31</v>
      </c>
      <c r="AX231" s="13" t="s">
        <v>75</v>
      </c>
      <c r="AY231" s="167" t="s">
        <v>184</v>
      </c>
    </row>
    <row r="232" spans="1:65" s="13" customFormat="1" ht="11.25" x14ac:dyDescent="0.2">
      <c r="B232" s="165"/>
      <c r="D232" s="166" t="s">
        <v>192</v>
      </c>
      <c r="E232" s="167" t="s">
        <v>1</v>
      </c>
      <c r="F232" s="168" t="s">
        <v>311</v>
      </c>
      <c r="H232" s="169">
        <v>7.23</v>
      </c>
      <c r="I232" s="170"/>
      <c r="L232" s="165"/>
      <c r="M232" s="171"/>
      <c r="N232" s="172"/>
      <c r="O232" s="172"/>
      <c r="P232" s="172"/>
      <c r="Q232" s="172"/>
      <c r="R232" s="172"/>
      <c r="S232" s="172"/>
      <c r="T232" s="173"/>
      <c r="AT232" s="167" t="s">
        <v>192</v>
      </c>
      <c r="AU232" s="167" t="s">
        <v>87</v>
      </c>
      <c r="AV232" s="13" t="s">
        <v>87</v>
      </c>
      <c r="AW232" s="13" t="s">
        <v>31</v>
      </c>
      <c r="AX232" s="13" t="s">
        <v>75</v>
      </c>
      <c r="AY232" s="167" t="s">
        <v>184</v>
      </c>
    </row>
    <row r="233" spans="1:65" s="13" customFormat="1" ht="11.25" x14ac:dyDescent="0.2">
      <c r="B233" s="165"/>
      <c r="D233" s="166" t="s">
        <v>192</v>
      </c>
      <c r="E233" s="167" t="s">
        <v>1</v>
      </c>
      <c r="F233" s="168" t="s">
        <v>312</v>
      </c>
      <c r="H233" s="169">
        <v>6.4950000000000001</v>
      </c>
      <c r="I233" s="170"/>
      <c r="L233" s="165"/>
      <c r="M233" s="171"/>
      <c r="N233" s="172"/>
      <c r="O233" s="172"/>
      <c r="P233" s="172"/>
      <c r="Q233" s="172"/>
      <c r="R233" s="172"/>
      <c r="S233" s="172"/>
      <c r="T233" s="173"/>
      <c r="AT233" s="167" t="s">
        <v>192</v>
      </c>
      <c r="AU233" s="167" t="s">
        <v>87</v>
      </c>
      <c r="AV233" s="13" t="s">
        <v>87</v>
      </c>
      <c r="AW233" s="13" t="s">
        <v>31</v>
      </c>
      <c r="AX233" s="13" t="s">
        <v>75</v>
      </c>
      <c r="AY233" s="167" t="s">
        <v>184</v>
      </c>
    </row>
    <row r="234" spans="1:65" s="13" customFormat="1" ht="11.25" x14ac:dyDescent="0.2">
      <c r="B234" s="165"/>
      <c r="D234" s="166" t="s">
        <v>192</v>
      </c>
      <c r="E234" s="167" t="s">
        <v>1</v>
      </c>
      <c r="F234" s="168" t="s">
        <v>313</v>
      </c>
      <c r="H234" s="169">
        <v>2.9</v>
      </c>
      <c r="I234" s="170"/>
      <c r="L234" s="165"/>
      <c r="M234" s="171"/>
      <c r="N234" s="172"/>
      <c r="O234" s="172"/>
      <c r="P234" s="172"/>
      <c r="Q234" s="172"/>
      <c r="R234" s="172"/>
      <c r="S234" s="172"/>
      <c r="T234" s="173"/>
      <c r="AT234" s="167" t="s">
        <v>192</v>
      </c>
      <c r="AU234" s="167" t="s">
        <v>87</v>
      </c>
      <c r="AV234" s="13" t="s">
        <v>87</v>
      </c>
      <c r="AW234" s="13" t="s">
        <v>31</v>
      </c>
      <c r="AX234" s="13" t="s">
        <v>75</v>
      </c>
      <c r="AY234" s="167" t="s">
        <v>184</v>
      </c>
    </row>
    <row r="235" spans="1:65" s="14" customFormat="1" ht="11.25" x14ac:dyDescent="0.2">
      <c r="B235" s="174"/>
      <c r="D235" s="166" t="s">
        <v>192</v>
      </c>
      <c r="E235" s="175" t="s">
        <v>121</v>
      </c>
      <c r="F235" s="176" t="s">
        <v>197</v>
      </c>
      <c r="H235" s="177">
        <v>41.048999999999999</v>
      </c>
      <c r="I235" s="178"/>
      <c r="L235" s="174"/>
      <c r="M235" s="179"/>
      <c r="N235" s="180"/>
      <c r="O235" s="180"/>
      <c r="P235" s="180"/>
      <c r="Q235" s="180"/>
      <c r="R235" s="180"/>
      <c r="S235" s="180"/>
      <c r="T235" s="181"/>
      <c r="AT235" s="175" t="s">
        <v>192</v>
      </c>
      <c r="AU235" s="175" t="s">
        <v>87</v>
      </c>
      <c r="AV235" s="14" t="s">
        <v>198</v>
      </c>
      <c r="AW235" s="14" t="s">
        <v>31</v>
      </c>
      <c r="AX235" s="14" t="s">
        <v>75</v>
      </c>
      <c r="AY235" s="175" t="s">
        <v>184</v>
      </c>
    </row>
    <row r="236" spans="1:65" s="15" customFormat="1" ht="11.25" x14ac:dyDescent="0.2">
      <c r="B236" s="182"/>
      <c r="D236" s="166" t="s">
        <v>192</v>
      </c>
      <c r="E236" s="183" t="s">
        <v>1</v>
      </c>
      <c r="F236" s="184" t="s">
        <v>199</v>
      </c>
      <c r="H236" s="185">
        <v>41.048999999999999</v>
      </c>
      <c r="I236" s="186"/>
      <c r="L236" s="182"/>
      <c r="M236" s="187"/>
      <c r="N236" s="188"/>
      <c r="O236" s="188"/>
      <c r="P236" s="188"/>
      <c r="Q236" s="188"/>
      <c r="R236" s="188"/>
      <c r="S236" s="188"/>
      <c r="T236" s="189"/>
      <c r="AT236" s="183" t="s">
        <v>192</v>
      </c>
      <c r="AU236" s="183" t="s">
        <v>87</v>
      </c>
      <c r="AV236" s="15" t="s">
        <v>190</v>
      </c>
      <c r="AW236" s="15" t="s">
        <v>31</v>
      </c>
      <c r="AX236" s="15" t="s">
        <v>83</v>
      </c>
      <c r="AY236" s="183" t="s">
        <v>184</v>
      </c>
    </row>
    <row r="237" spans="1:65" s="2" customFormat="1" ht="24.2" customHeight="1" x14ac:dyDescent="0.2">
      <c r="A237" s="33"/>
      <c r="B237" s="150"/>
      <c r="C237" s="151" t="s">
        <v>314</v>
      </c>
      <c r="D237" s="151" t="s">
        <v>186</v>
      </c>
      <c r="E237" s="152" t="s">
        <v>315</v>
      </c>
      <c r="F237" s="153" t="s">
        <v>316</v>
      </c>
      <c r="G237" s="154" t="s">
        <v>261</v>
      </c>
      <c r="H237" s="155">
        <v>41.048999999999999</v>
      </c>
      <c r="I237" s="156"/>
      <c r="J237" s="157">
        <f>ROUND(I237*H237,2)</f>
        <v>0</v>
      </c>
      <c r="K237" s="158"/>
      <c r="L237" s="34"/>
      <c r="M237" s="159" t="s">
        <v>1</v>
      </c>
      <c r="N237" s="160" t="s">
        <v>41</v>
      </c>
      <c r="O237" s="62"/>
      <c r="P237" s="161">
        <f>O237*H237</f>
        <v>0</v>
      </c>
      <c r="Q237" s="161">
        <v>0</v>
      </c>
      <c r="R237" s="161">
        <f>Q237*H237</f>
        <v>0</v>
      </c>
      <c r="S237" s="161">
        <v>0</v>
      </c>
      <c r="T237" s="162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63" t="s">
        <v>190</v>
      </c>
      <c r="AT237" s="163" t="s">
        <v>186</v>
      </c>
      <c r="AU237" s="163" t="s">
        <v>87</v>
      </c>
      <c r="AY237" s="18" t="s">
        <v>184</v>
      </c>
      <c r="BE237" s="164">
        <f>IF(N237="základná",J237,0)</f>
        <v>0</v>
      </c>
      <c r="BF237" s="164">
        <f>IF(N237="znížená",J237,0)</f>
        <v>0</v>
      </c>
      <c r="BG237" s="164">
        <f>IF(N237="zákl. prenesená",J237,0)</f>
        <v>0</v>
      </c>
      <c r="BH237" s="164">
        <f>IF(N237="zníž. prenesená",J237,0)</f>
        <v>0</v>
      </c>
      <c r="BI237" s="164">
        <f>IF(N237="nulová",J237,0)</f>
        <v>0</v>
      </c>
      <c r="BJ237" s="18" t="s">
        <v>87</v>
      </c>
      <c r="BK237" s="164">
        <f>ROUND(I237*H237,2)</f>
        <v>0</v>
      </c>
      <c r="BL237" s="18" t="s">
        <v>190</v>
      </c>
      <c r="BM237" s="163" t="s">
        <v>317</v>
      </c>
    </row>
    <row r="238" spans="1:65" s="13" customFormat="1" ht="11.25" x14ac:dyDescent="0.2">
      <c r="B238" s="165"/>
      <c r="D238" s="166" t="s">
        <v>192</v>
      </c>
      <c r="E238" s="167" t="s">
        <v>1</v>
      </c>
      <c r="F238" s="168" t="s">
        <v>121</v>
      </c>
      <c r="H238" s="169">
        <v>41.048999999999999</v>
      </c>
      <c r="I238" s="170"/>
      <c r="L238" s="165"/>
      <c r="M238" s="171"/>
      <c r="N238" s="172"/>
      <c r="O238" s="172"/>
      <c r="P238" s="172"/>
      <c r="Q238" s="172"/>
      <c r="R238" s="172"/>
      <c r="S238" s="172"/>
      <c r="T238" s="173"/>
      <c r="AT238" s="167" t="s">
        <v>192</v>
      </c>
      <c r="AU238" s="167" t="s">
        <v>87</v>
      </c>
      <c r="AV238" s="13" t="s">
        <v>87</v>
      </c>
      <c r="AW238" s="13" t="s">
        <v>31</v>
      </c>
      <c r="AX238" s="13" t="s">
        <v>75</v>
      </c>
      <c r="AY238" s="167" t="s">
        <v>184</v>
      </c>
    </row>
    <row r="239" spans="1:65" s="15" customFormat="1" ht="11.25" x14ac:dyDescent="0.2">
      <c r="B239" s="182"/>
      <c r="D239" s="166" t="s">
        <v>192</v>
      </c>
      <c r="E239" s="183" t="s">
        <v>1</v>
      </c>
      <c r="F239" s="184" t="s">
        <v>199</v>
      </c>
      <c r="H239" s="185">
        <v>41.048999999999999</v>
      </c>
      <c r="I239" s="186"/>
      <c r="L239" s="182"/>
      <c r="M239" s="187"/>
      <c r="N239" s="188"/>
      <c r="O239" s="188"/>
      <c r="P239" s="188"/>
      <c r="Q239" s="188"/>
      <c r="R239" s="188"/>
      <c r="S239" s="188"/>
      <c r="T239" s="189"/>
      <c r="AT239" s="183" t="s">
        <v>192</v>
      </c>
      <c r="AU239" s="183" t="s">
        <v>87</v>
      </c>
      <c r="AV239" s="15" t="s">
        <v>190</v>
      </c>
      <c r="AW239" s="15" t="s">
        <v>31</v>
      </c>
      <c r="AX239" s="15" t="s">
        <v>83</v>
      </c>
      <c r="AY239" s="183" t="s">
        <v>184</v>
      </c>
    </row>
    <row r="240" spans="1:65" s="2" customFormat="1" ht="24.2" customHeight="1" x14ac:dyDescent="0.2">
      <c r="A240" s="33"/>
      <c r="B240" s="150"/>
      <c r="C240" s="151" t="s">
        <v>318</v>
      </c>
      <c r="D240" s="151" t="s">
        <v>186</v>
      </c>
      <c r="E240" s="152" t="s">
        <v>319</v>
      </c>
      <c r="F240" s="153" t="s">
        <v>320</v>
      </c>
      <c r="G240" s="154" t="s">
        <v>228</v>
      </c>
      <c r="H240" s="155">
        <v>0.35499999999999998</v>
      </c>
      <c r="I240" s="156"/>
      <c r="J240" s="157">
        <f>ROUND(I240*H240,2)</f>
        <v>0</v>
      </c>
      <c r="K240" s="158"/>
      <c r="L240" s="34"/>
      <c r="M240" s="159" t="s">
        <v>1</v>
      </c>
      <c r="N240" s="160" t="s">
        <v>41</v>
      </c>
      <c r="O240" s="62"/>
      <c r="P240" s="161">
        <f>O240*H240</f>
        <v>0</v>
      </c>
      <c r="Q240" s="161">
        <v>1.002</v>
      </c>
      <c r="R240" s="161">
        <f>Q240*H240</f>
        <v>0.35570999999999997</v>
      </c>
      <c r="S240" s="161">
        <v>0</v>
      </c>
      <c r="T240" s="162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63" t="s">
        <v>190</v>
      </c>
      <c r="AT240" s="163" t="s">
        <v>186</v>
      </c>
      <c r="AU240" s="163" t="s">
        <v>87</v>
      </c>
      <c r="AY240" s="18" t="s">
        <v>184</v>
      </c>
      <c r="BE240" s="164">
        <f>IF(N240="základná",J240,0)</f>
        <v>0</v>
      </c>
      <c r="BF240" s="164">
        <f>IF(N240="znížená",J240,0)</f>
        <v>0</v>
      </c>
      <c r="BG240" s="164">
        <f>IF(N240="zákl. prenesená",J240,0)</f>
        <v>0</v>
      </c>
      <c r="BH240" s="164">
        <f>IF(N240="zníž. prenesená",J240,0)</f>
        <v>0</v>
      </c>
      <c r="BI240" s="164">
        <f>IF(N240="nulová",J240,0)</f>
        <v>0</v>
      </c>
      <c r="BJ240" s="18" t="s">
        <v>87</v>
      </c>
      <c r="BK240" s="164">
        <f>ROUND(I240*H240,2)</f>
        <v>0</v>
      </c>
      <c r="BL240" s="18" t="s">
        <v>190</v>
      </c>
      <c r="BM240" s="163" t="s">
        <v>321</v>
      </c>
    </row>
    <row r="241" spans="1:65" s="13" customFormat="1" ht="11.25" x14ac:dyDescent="0.2">
      <c r="B241" s="165"/>
      <c r="D241" s="166" t="s">
        <v>192</v>
      </c>
      <c r="E241" s="167" t="s">
        <v>1</v>
      </c>
      <c r="F241" s="168" t="s">
        <v>322</v>
      </c>
      <c r="H241" s="169">
        <v>0.14699999999999999</v>
      </c>
      <c r="I241" s="170"/>
      <c r="L241" s="165"/>
      <c r="M241" s="171"/>
      <c r="N241" s="172"/>
      <c r="O241" s="172"/>
      <c r="P241" s="172"/>
      <c r="Q241" s="172"/>
      <c r="R241" s="172"/>
      <c r="S241" s="172"/>
      <c r="T241" s="173"/>
      <c r="AT241" s="167" t="s">
        <v>192</v>
      </c>
      <c r="AU241" s="167" t="s">
        <v>87</v>
      </c>
      <c r="AV241" s="13" t="s">
        <v>87</v>
      </c>
      <c r="AW241" s="13" t="s">
        <v>31</v>
      </c>
      <c r="AX241" s="13" t="s">
        <v>75</v>
      </c>
      <c r="AY241" s="167" t="s">
        <v>184</v>
      </c>
    </row>
    <row r="242" spans="1:65" s="13" customFormat="1" ht="11.25" x14ac:dyDescent="0.2">
      <c r="B242" s="165"/>
      <c r="D242" s="166" t="s">
        <v>192</v>
      </c>
      <c r="E242" s="167" t="s">
        <v>1</v>
      </c>
      <c r="F242" s="168" t="s">
        <v>323</v>
      </c>
      <c r="H242" s="169">
        <v>0.105</v>
      </c>
      <c r="I242" s="170"/>
      <c r="L242" s="165"/>
      <c r="M242" s="171"/>
      <c r="N242" s="172"/>
      <c r="O242" s="172"/>
      <c r="P242" s="172"/>
      <c r="Q242" s="172"/>
      <c r="R242" s="172"/>
      <c r="S242" s="172"/>
      <c r="T242" s="173"/>
      <c r="AT242" s="167" t="s">
        <v>192</v>
      </c>
      <c r="AU242" s="167" t="s">
        <v>87</v>
      </c>
      <c r="AV242" s="13" t="s">
        <v>87</v>
      </c>
      <c r="AW242" s="13" t="s">
        <v>31</v>
      </c>
      <c r="AX242" s="13" t="s">
        <v>75</v>
      </c>
      <c r="AY242" s="167" t="s">
        <v>184</v>
      </c>
    </row>
    <row r="243" spans="1:65" s="13" customFormat="1" ht="11.25" x14ac:dyDescent="0.2">
      <c r="B243" s="165"/>
      <c r="D243" s="166" t="s">
        <v>192</v>
      </c>
      <c r="E243" s="167" t="s">
        <v>1</v>
      </c>
      <c r="F243" s="168" t="s">
        <v>324</v>
      </c>
      <c r="H243" s="169">
        <v>0.10299999999999999</v>
      </c>
      <c r="I243" s="170"/>
      <c r="L243" s="165"/>
      <c r="M243" s="171"/>
      <c r="N243" s="172"/>
      <c r="O243" s="172"/>
      <c r="P243" s="172"/>
      <c r="Q243" s="172"/>
      <c r="R243" s="172"/>
      <c r="S243" s="172"/>
      <c r="T243" s="173"/>
      <c r="AT243" s="167" t="s">
        <v>192</v>
      </c>
      <c r="AU243" s="167" t="s">
        <v>87</v>
      </c>
      <c r="AV243" s="13" t="s">
        <v>87</v>
      </c>
      <c r="AW243" s="13" t="s">
        <v>31</v>
      </c>
      <c r="AX243" s="13" t="s">
        <v>75</v>
      </c>
      <c r="AY243" s="167" t="s">
        <v>184</v>
      </c>
    </row>
    <row r="244" spans="1:65" s="15" customFormat="1" ht="11.25" x14ac:dyDescent="0.2">
      <c r="B244" s="182"/>
      <c r="D244" s="166" t="s">
        <v>192</v>
      </c>
      <c r="E244" s="183" t="s">
        <v>1</v>
      </c>
      <c r="F244" s="184" t="s">
        <v>199</v>
      </c>
      <c r="H244" s="185">
        <v>0.35499999999999998</v>
      </c>
      <c r="I244" s="186"/>
      <c r="L244" s="182"/>
      <c r="M244" s="187"/>
      <c r="N244" s="188"/>
      <c r="O244" s="188"/>
      <c r="P244" s="188"/>
      <c r="Q244" s="188"/>
      <c r="R244" s="188"/>
      <c r="S244" s="188"/>
      <c r="T244" s="189"/>
      <c r="AT244" s="183" t="s">
        <v>192</v>
      </c>
      <c r="AU244" s="183" t="s">
        <v>87</v>
      </c>
      <c r="AV244" s="15" t="s">
        <v>190</v>
      </c>
      <c r="AW244" s="15" t="s">
        <v>31</v>
      </c>
      <c r="AX244" s="15" t="s">
        <v>83</v>
      </c>
      <c r="AY244" s="183" t="s">
        <v>184</v>
      </c>
    </row>
    <row r="245" spans="1:65" s="2" customFormat="1" ht="16.5" customHeight="1" x14ac:dyDescent="0.2">
      <c r="A245" s="33"/>
      <c r="B245" s="150"/>
      <c r="C245" s="151" t="s">
        <v>325</v>
      </c>
      <c r="D245" s="151" t="s">
        <v>186</v>
      </c>
      <c r="E245" s="152" t="s">
        <v>326</v>
      </c>
      <c r="F245" s="153" t="s">
        <v>327</v>
      </c>
      <c r="G245" s="154" t="s">
        <v>228</v>
      </c>
      <c r="H245" s="155">
        <v>0.187</v>
      </c>
      <c r="I245" s="156"/>
      <c r="J245" s="157">
        <f>ROUND(I245*H245,2)</f>
        <v>0</v>
      </c>
      <c r="K245" s="158"/>
      <c r="L245" s="34"/>
      <c r="M245" s="159" t="s">
        <v>1</v>
      </c>
      <c r="N245" s="160" t="s">
        <v>41</v>
      </c>
      <c r="O245" s="62"/>
      <c r="P245" s="161">
        <f>O245*H245</f>
        <v>0</v>
      </c>
      <c r="Q245" s="161">
        <v>1.20296</v>
      </c>
      <c r="R245" s="161">
        <f>Q245*H245</f>
        <v>0.22495352000000002</v>
      </c>
      <c r="S245" s="161">
        <v>0</v>
      </c>
      <c r="T245" s="162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63" t="s">
        <v>190</v>
      </c>
      <c r="AT245" s="163" t="s">
        <v>186</v>
      </c>
      <c r="AU245" s="163" t="s">
        <v>87</v>
      </c>
      <c r="AY245" s="18" t="s">
        <v>184</v>
      </c>
      <c r="BE245" s="164">
        <f>IF(N245="základná",J245,0)</f>
        <v>0</v>
      </c>
      <c r="BF245" s="164">
        <f>IF(N245="znížená",J245,0)</f>
        <v>0</v>
      </c>
      <c r="BG245" s="164">
        <f>IF(N245="zákl. prenesená",J245,0)</f>
        <v>0</v>
      </c>
      <c r="BH245" s="164">
        <f>IF(N245="zníž. prenesená",J245,0)</f>
        <v>0</v>
      </c>
      <c r="BI245" s="164">
        <f>IF(N245="nulová",J245,0)</f>
        <v>0</v>
      </c>
      <c r="BJ245" s="18" t="s">
        <v>87</v>
      </c>
      <c r="BK245" s="164">
        <f>ROUND(I245*H245,2)</f>
        <v>0</v>
      </c>
      <c r="BL245" s="18" t="s">
        <v>190</v>
      </c>
      <c r="BM245" s="163" t="s">
        <v>328</v>
      </c>
    </row>
    <row r="246" spans="1:65" s="16" customFormat="1" ht="11.25" x14ac:dyDescent="0.2">
      <c r="B246" s="190"/>
      <c r="D246" s="166" t="s">
        <v>192</v>
      </c>
      <c r="E246" s="191" t="s">
        <v>1</v>
      </c>
      <c r="F246" s="192" t="s">
        <v>329</v>
      </c>
      <c r="H246" s="191" t="s">
        <v>1</v>
      </c>
      <c r="I246" s="193"/>
      <c r="L246" s="190"/>
      <c r="M246" s="194"/>
      <c r="N246" s="195"/>
      <c r="O246" s="195"/>
      <c r="P246" s="195"/>
      <c r="Q246" s="195"/>
      <c r="R246" s="195"/>
      <c r="S246" s="195"/>
      <c r="T246" s="196"/>
      <c r="AT246" s="191" t="s">
        <v>192</v>
      </c>
      <c r="AU246" s="191" t="s">
        <v>87</v>
      </c>
      <c r="AV246" s="16" t="s">
        <v>83</v>
      </c>
      <c r="AW246" s="16" t="s">
        <v>31</v>
      </c>
      <c r="AX246" s="16" t="s">
        <v>75</v>
      </c>
      <c r="AY246" s="191" t="s">
        <v>184</v>
      </c>
    </row>
    <row r="247" spans="1:65" s="13" customFormat="1" ht="11.25" x14ac:dyDescent="0.2">
      <c r="B247" s="165"/>
      <c r="D247" s="166" t="s">
        <v>192</v>
      </c>
      <c r="E247" s="167" t="s">
        <v>1</v>
      </c>
      <c r="F247" s="168" t="s">
        <v>330</v>
      </c>
      <c r="H247" s="169">
        <v>4.8000000000000001E-2</v>
      </c>
      <c r="I247" s="170"/>
      <c r="L247" s="165"/>
      <c r="M247" s="171"/>
      <c r="N247" s="172"/>
      <c r="O247" s="172"/>
      <c r="P247" s="172"/>
      <c r="Q247" s="172"/>
      <c r="R247" s="172"/>
      <c r="S247" s="172"/>
      <c r="T247" s="173"/>
      <c r="AT247" s="167" t="s">
        <v>192</v>
      </c>
      <c r="AU247" s="167" t="s">
        <v>87</v>
      </c>
      <c r="AV247" s="13" t="s">
        <v>87</v>
      </c>
      <c r="AW247" s="13" t="s">
        <v>31</v>
      </c>
      <c r="AX247" s="13" t="s">
        <v>75</v>
      </c>
      <c r="AY247" s="167" t="s">
        <v>184</v>
      </c>
    </row>
    <row r="248" spans="1:65" s="13" customFormat="1" ht="11.25" x14ac:dyDescent="0.2">
      <c r="B248" s="165"/>
      <c r="D248" s="166" t="s">
        <v>192</v>
      </c>
      <c r="E248" s="167" t="s">
        <v>1</v>
      </c>
      <c r="F248" s="168" t="s">
        <v>331</v>
      </c>
      <c r="H248" s="169">
        <v>8.1000000000000003E-2</v>
      </c>
      <c r="I248" s="170"/>
      <c r="L248" s="165"/>
      <c r="M248" s="171"/>
      <c r="N248" s="172"/>
      <c r="O248" s="172"/>
      <c r="P248" s="172"/>
      <c r="Q248" s="172"/>
      <c r="R248" s="172"/>
      <c r="S248" s="172"/>
      <c r="T248" s="173"/>
      <c r="AT248" s="167" t="s">
        <v>192</v>
      </c>
      <c r="AU248" s="167" t="s">
        <v>87</v>
      </c>
      <c r="AV248" s="13" t="s">
        <v>87</v>
      </c>
      <c r="AW248" s="13" t="s">
        <v>31</v>
      </c>
      <c r="AX248" s="13" t="s">
        <v>75</v>
      </c>
      <c r="AY248" s="167" t="s">
        <v>184</v>
      </c>
    </row>
    <row r="249" spans="1:65" s="13" customFormat="1" ht="11.25" x14ac:dyDescent="0.2">
      <c r="B249" s="165"/>
      <c r="D249" s="166" t="s">
        <v>192</v>
      </c>
      <c r="E249" s="167" t="s">
        <v>1</v>
      </c>
      <c r="F249" s="168" t="s">
        <v>332</v>
      </c>
      <c r="H249" s="169">
        <v>5.8000000000000003E-2</v>
      </c>
      <c r="I249" s="170"/>
      <c r="L249" s="165"/>
      <c r="M249" s="171"/>
      <c r="N249" s="172"/>
      <c r="O249" s="172"/>
      <c r="P249" s="172"/>
      <c r="Q249" s="172"/>
      <c r="R249" s="172"/>
      <c r="S249" s="172"/>
      <c r="T249" s="173"/>
      <c r="AT249" s="167" t="s">
        <v>192</v>
      </c>
      <c r="AU249" s="167" t="s">
        <v>87</v>
      </c>
      <c r="AV249" s="13" t="s">
        <v>87</v>
      </c>
      <c r="AW249" s="13" t="s">
        <v>31</v>
      </c>
      <c r="AX249" s="13" t="s">
        <v>75</v>
      </c>
      <c r="AY249" s="167" t="s">
        <v>184</v>
      </c>
    </row>
    <row r="250" spans="1:65" s="15" customFormat="1" ht="11.25" x14ac:dyDescent="0.2">
      <c r="B250" s="182"/>
      <c r="D250" s="166" t="s">
        <v>192</v>
      </c>
      <c r="E250" s="183" t="s">
        <v>1</v>
      </c>
      <c r="F250" s="184" t="s">
        <v>199</v>
      </c>
      <c r="H250" s="185">
        <v>0.187</v>
      </c>
      <c r="I250" s="186"/>
      <c r="L250" s="182"/>
      <c r="M250" s="187"/>
      <c r="N250" s="188"/>
      <c r="O250" s="188"/>
      <c r="P250" s="188"/>
      <c r="Q250" s="188"/>
      <c r="R250" s="188"/>
      <c r="S250" s="188"/>
      <c r="T250" s="189"/>
      <c r="AT250" s="183" t="s">
        <v>192</v>
      </c>
      <c r="AU250" s="183" t="s">
        <v>87</v>
      </c>
      <c r="AV250" s="15" t="s">
        <v>190</v>
      </c>
      <c r="AW250" s="15" t="s">
        <v>31</v>
      </c>
      <c r="AX250" s="15" t="s">
        <v>83</v>
      </c>
      <c r="AY250" s="183" t="s">
        <v>184</v>
      </c>
    </row>
    <row r="251" spans="1:65" s="2" customFormat="1" ht="24.2" customHeight="1" x14ac:dyDescent="0.2">
      <c r="A251" s="33"/>
      <c r="B251" s="150"/>
      <c r="C251" s="151" t="s">
        <v>7</v>
      </c>
      <c r="D251" s="151" t="s">
        <v>186</v>
      </c>
      <c r="E251" s="152" t="s">
        <v>333</v>
      </c>
      <c r="F251" s="153" t="s">
        <v>334</v>
      </c>
      <c r="G251" s="154" t="s">
        <v>189</v>
      </c>
      <c r="H251" s="155">
        <v>9.3230000000000004</v>
      </c>
      <c r="I251" s="156"/>
      <c r="J251" s="157">
        <f>ROUND(I251*H251,2)</f>
        <v>0</v>
      </c>
      <c r="K251" s="158"/>
      <c r="L251" s="34"/>
      <c r="M251" s="159" t="s">
        <v>1</v>
      </c>
      <c r="N251" s="160" t="s">
        <v>41</v>
      </c>
      <c r="O251" s="62"/>
      <c r="P251" s="161">
        <f>O251*H251</f>
        <v>0</v>
      </c>
      <c r="Q251" s="161">
        <v>2.2151299999999998</v>
      </c>
      <c r="R251" s="161">
        <f>Q251*H251</f>
        <v>20.651656989999999</v>
      </c>
      <c r="S251" s="161">
        <v>0</v>
      </c>
      <c r="T251" s="162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63" t="s">
        <v>190</v>
      </c>
      <c r="AT251" s="163" t="s">
        <v>186</v>
      </c>
      <c r="AU251" s="163" t="s">
        <v>87</v>
      </c>
      <c r="AY251" s="18" t="s">
        <v>184</v>
      </c>
      <c r="BE251" s="164">
        <f>IF(N251="základná",J251,0)</f>
        <v>0</v>
      </c>
      <c r="BF251" s="164">
        <f>IF(N251="znížená",J251,0)</f>
        <v>0</v>
      </c>
      <c r="BG251" s="164">
        <f>IF(N251="zákl. prenesená",J251,0)</f>
        <v>0</v>
      </c>
      <c r="BH251" s="164">
        <f>IF(N251="zníž. prenesená",J251,0)</f>
        <v>0</v>
      </c>
      <c r="BI251" s="164">
        <f>IF(N251="nulová",J251,0)</f>
        <v>0</v>
      </c>
      <c r="BJ251" s="18" t="s">
        <v>87</v>
      </c>
      <c r="BK251" s="164">
        <f>ROUND(I251*H251,2)</f>
        <v>0</v>
      </c>
      <c r="BL251" s="18" t="s">
        <v>190</v>
      </c>
      <c r="BM251" s="163" t="s">
        <v>335</v>
      </c>
    </row>
    <row r="252" spans="1:65" s="16" customFormat="1" ht="11.25" x14ac:dyDescent="0.2">
      <c r="B252" s="190"/>
      <c r="D252" s="166" t="s">
        <v>192</v>
      </c>
      <c r="E252" s="191" t="s">
        <v>1</v>
      </c>
      <c r="F252" s="192" t="s">
        <v>336</v>
      </c>
      <c r="H252" s="191" t="s">
        <v>1</v>
      </c>
      <c r="I252" s="193"/>
      <c r="L252" s="190"/>
      <c r="M252" s="194"/>
      <c r="N252" s="195"/>
      <c r="O252" s="195"/>
      <c r="P252" s="195"/>
      <c r="Q252" s="195"/>
      <c r="R252" s="195"/>
      <c r="S252" s="195"/>
      <c r="T252" s="196"/>
      <c r="AT252" s="191" t="s">
        <v>192</v>
      </c>
      <c r="AU252" s="191" t="s">
        <v>87</v>
      </c>
      <c r="AV252" s="16" t="s">
        <v>83</v>
      </c>
      <c r="AW252" s="16" t="s">
        <v>31</v>
      </c>
      <c r="AX252" s="16" t="s">
        <v>75</v>
      </c>
      <c r="AY252" s="191" t="s">
        <v>184</v>
      </c>
    </row>
    <row r="253" spans="1:65" s="13" customFormat="1" ht="11.25" x14ac:dyDescent="0.2">
      <c r="B253" s="165"/>
      <c r="D253" s="166" t="s">
        <v>192</v>
      </c>
      <c r="E253" s="167" t="s">
        <v>1</v>
      </c>
      <c r="F253" s="168" t="s">
        <v>337</v>
      </c>
      <c r="H253" s="169">
        <v>9.3230000000000004</v>
      </c>
      <c r="I253" s="170"/>
      <c r="L253" s="165"/>
      <c r="M253" s="171"/>
      <c r="N253" s="172"/>
      <c r="O253" s="172"/>
      <c r="P253" s="172"/>
      <c r="Q253" s="172"/>
      <c r="R253" s="172"/>
      <c r="S253" s="172"/>
      <c r="T253" s="173"/>
      <c r="AT253" s="167" t="s">
        <v>192</v>
      </c>
      <c r="AU253" s="167" t="s">
        <v>87</v>
      </c>
      <c r="AV253" s="13" t="s">
        <v>87</v>
      </c>
      <c r="AW253" s="13" t="s">
        <v>31</v>
      </c>
      <c r="AX253" s="13" t="s">
        <v>75</v>
      </c>
      <c r="AY253" s="167" t="s">
        <v>184</v>
      </c>
    </row>
    <row r="254" spans="1:65" s="15" customFormat="1" ht="11.25" x14ac:dyDescent="0.2">
      <c r="B254" s="182"/>
      <c r="D254" s="166" t="s">
        <v>192</v>
      </c>
      <c r="E254" s="183" t="s">
        <v>1</v>
      </c>
      <c r="F254" s="184" t="s">
        <v>199</v>
      </c>
      <c r="H254" s="185">
        <v>9.3230000000000004</v>
      </c>
      <c r="I254" s="186"/>
      <c r="L254" s="182"/>
      <c r="M254" s="187"/>
      <c r="N254" s="188"/>
      <c r="O254" s="188"/>
      <c r="P254" s="188"/>
      <c r="Q254" s="188"/>
      <c r="R254" s="188"/>
      <c r="S254" s="188"/>
      <c r="T254" s="189"/>
      <c r="AT254" s="183" t="s">
        <v>192</v>
      </c>
      <c r="AU254" s="183" t="s">
        <v>87</v>
      </c>
      <c r="AV254" s="15" t="s">
        <v>190</v>
      </c>
      <c r="AW254" s="15" t="s">
        <v>31</v>
      </c>
      <c r="AX254" s="15" t="s">
        <v>83</v>
      </c>
      <c r="AY254" s="183" t="s">
        <v>184</v>
      </c>
    </row>
    <row r="255" spans="1:65" s="2" customFormat="1" ht="21.75" customHeight="1" x14ac:dyDescent="0.2">
      <c r="A255" s="33"/>
      <c r="B255" s="150"/>
      <c r="C255" s="151" t="s">
        <v>338</v>
      </c>
      <c r="D255" s="151" t="s">
        <v>186</v>
      </c>
      <c r="E255" s="152" t="s">
        <v>339</v>
      </c>
      <c r="F255" s="153" t="s">
        <v>340</v>
      </c>
      <c r="G255" s="154" t="s">
        <v>261</v>
      </c>
      <c r="H255" s="155">
        <v>12.55</v>
      </c>
      <c r="I255" s="156"/>
      <c r="J255" s="157">
        <f>ROUND(I255*H255,2)</f>
        <v>0</v>
      </c>
      <c r="K255" s="158"/>
      <c r="L255" s="34"/>
      <c r="M255" s="159" t="s">
        <v>1</v>
      </c>
      <c r="N255" s="160" t="s">
        <v>41</v>
      </c>
      <c r="O255" s="62"/>
      <c r="P255" s="161">
        <f>O255*H255</f>
        <v>0</v>
      </c>
      <c r="Q255" s="161">
        <v>4.0699999999999998E-3</v>
      </c>
      <c r="R255" s="161">
        <f>Q255*H255</f>
        <v>5.1078499999999999E-2</v>
      </c>
      <c r="S255" s="161">
        <v>0</v>
      </c>
      <c r="T255" s="162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63" t="s">
        <v>190</v>
      </c>
      <c r="AT255" s="163" t="s">
        <v>186</v>
      </c>
      <c r="AU255" s="163" t="s">
        <v>87</v>
      </c>
      <c r="AY255" s="18" t="s">
        <v>184</v>
      </c>
      <c r="BE255" s="164">
        <f>IF(N255="základná",J255,0)</f>
        <v>0</v>
      </c>
      <c r="BF255" s="164">
        <f>IF(N255="znížená",J255,0)</f>
        <v>0</v>
      </c>
      <c r="BG255" s="164">
        <f>IF(N255="zákl. prenesená",J255,0)</f>
        <v>0</v>
      </c>
      <c r="BH255" s="164">
        <f>IF(N255="zníž. prenesená",J255,0)</f>
        <v>0</v>
      </c>
      <c r="BI255" s="164">
        <f>IF(N255="nulová",J255,0)</f>
        <v>0</v>
      </c>
      <c r="BJ255" s="18" t="s">
        <v>87</v>
      </c>
      <c r="BK255" s="164">
        <f>ROUND(I255*H255,2)</f>
        <v>0</v>
      </c>
      <c r="BL255" s="18" t="s">
        <v>190</v>
      </c>
      <c r="BM255" s="163" t="s">
        <v>341</v>
      </c>
    </row>
    <row r="256" spans="1:65" s="16" customFormat="1" ht="11.25" x14ac:dyDescent="0.2">
      <c r="B256" s="190"/>
      <c r="D256" s="166" t="s">
        <v>192</v>
      </c>
      <c r="E256" s="191" t="s">
        <v>1</v>
      </c>
      <c r="F256" s="192" t="s">
        <v>336</v>
      </c>
      <c r="H256" s="191" t="s">
        <v>1</v>
      </c>
      <c r="I256" s="193"/>
      <c r="L256" s="190"/>
      <c r="M256" s="194"/>
      <c r="N256" s="195"/>
      <c r="O256" s="195"/>
      <c r="P256" s="195"/>
      <c r="Q256" s="195"/>
      <c r="R256" s="195"/>
      <c r="S256" s="195"/>
      <c r="T256" s="196"/>
      <c r="AT256" s="191" t="s">
        <v>192</v>
      </c>
      <c r="AU256" s="191" t="s">
        <v>87</v>
      </c>
      <c r="AV256" s="16" t="s">
        <v>83</v>
      </c>
      <c r="AW256" s="16" t="s">
        <v>31</v>
      </c>
      <c r="AX256" s="16" t="s">
        <v>75</v>
      </c>
      <c r="AY256" s="191" t="s">
        <v>184</v>
      </c>
    </row>
    <row r="257" spans="1:65" s="13" customFormat="1" ht="11.25" x14ac:dyDescent="0.2">
      <c r="B257" s="165"/>
      <c r="D257" s="166" t="s">
        <v>192</v>
      </c>
      <c r="E257" s="167" t="s">
        <v>1</v>
      </c>
      <c r="F257" s="168" t="s">
        <v>342</v>
      </c>
      <c r="H257" s="169">
        <v>12.55</v>
      </c>
      <c r="I257" s="170"/>
      <c r="L257" s="165"/>
      <c r="M257" s="171"/>
      <c r="N257" s="172"/>
      <c r="O257" s="172"/>
      <c r="P257" s="172"/>
      <c r="Q257" s="172"/>
      <c r="R257" s="172"/>
      <c r="S257" s="172"/>
      <c r="T257" s="173"/>
      <c r="AT257" s="167" t="s">
        <v>192</v>
      </c>
      <c r="AU257" s="167" t="s">
        <v>87</v>
      </c>
      <c r="AV257" s="13" t="s">
        <v>87</v>
      </c>
      <c r="AW257" s="13" t="s">
        <v>31</v>
      </c>
      <c r="AX257" s="13" t="s">
        <v>75</v>
      </c>
      <c r="AY257" s="167" t="s">
        <v>184</v>
      </c>
    </row>
    <row r="258" spans="1:65" s="14" customFormat="1" ht="11.25" x14ac:dyDescent="0.2">
      <c r="B258" s="174"/>
      <c r="D258" s="166" t="s">
        <v>192</v>
      </c>
      <c r="E258" s="175" t="s">
        <v>88</v>
      </c>
      <c r="F258" s="176" t="s">
        <v>197</v>
      </c>
      <c r="H258" s="177">
        <v>12.55</v>
      </c>
      <c r="I258" s="178"/>
      <c r="L258" s="174"/>
      <c r="M258" s="179"/>
      <c r="N258" s="180"/>
      <c r="O258" s="180"/>
      <c r="P258" s="180"/>
      <c r="Q258" s="180"/>
      <c r="R258" s="180"/>
      <c r="S258" s="180"/>
      <c r="T258" s="181"/>
      <c r="AT258" s="175" t="s">
        <v>192</v>
      </c>
      <c r="AU258" s="175" t="s">
        <v>87</v>
      </c>
      <c r="AV258" s="14" t="s">
        <v>198</v>
      </c>
      <c r="AW258" s="14" t="s">
        <v>31</v>
      </c>
      <c r="AX258" s="14" t="s">
        <v>75</v>
      </c>
      <c r="AY258" s="175" t="s">
        <v>184</v>
      </c>
    </row>
    <row r="259" spans="1:65" s="15" customFormat="1" ht="11.25" x14ac:dyDescent="0.2">
      <c r="B259" s="182"/>
      <c r="D259" s="166" t="s">
        <v>192</v>
      </c>
      <c r="E259" s="183" t="s">
        <v>1</v>
      </c>
      <c r="F259" s="184" t="s">
        <v>199</v>
      </c>
      <c r="H259" s="185">
        <v>12.55</v>
      </c>
      <c r="I259" s="186"/>
      <c r="L259" s="182"/>
      <c r="M259" s="187"/>
      <c r="N259" s="188"/>
      <c r="O259" s="188"/>
      <c r="P259" s="188"/>
      <c r="Q259" s="188"/>
      <c r="R259" s="188"/>
      <c r="S259" s="188"/>
      <c r="T259" s="189"/>
      <c r="AT259" s="183" t="s">
        <v>192</v>
      </c>
      <c r="AU259" s="183" t="s">
        <v>87</v>
      </c>
      <c r="AV259" s="15" t="s">
        <v>190</v>
      </c>
      <c r="AW259" s="15" t="s">
        <v>31</v>
      </c>
      <c r="AX259" s="15" t="s">
        <v>83</v>
      </c>
      <c r="AY259" s="183" t="s">
        <v>184</v>
      </c>
    </row>
    <row r="260" spans="1:65" s="2" customFormat="1" ht="24.2" customHeight="1" x14ac:dyDescent="0.2">
      <c r="A260" s="33"/>
      <c r="B260" s="150"/>
      <c r="C260" s="151" t="s">
        <v>343</v>
      </c>
      <c r="D260" s="151" t="s">
        <v>186</v>
      </c>
      <c r="E260" s="152" t="s">
        <v>344</v>
      </c>
      <c r="F260" s="153" t="s">
        <v>345</v>
      </c>
      <c r="G260" s="154" t="s">
        <v>261</v>
      </c>
      <c r="H260" s="155">
        <v>12.55</v>
      </c>
      <c r="I260" s="156"/>
      <c r="J260" s="157">
        <f>ROUND(I260*H260,2)</f>
        <v>0</v>
      </c>
      <c r="K260" s="158"/>
      <c r="L260" s="34"/>
      <c r="M260" s="159" t="s">
        <v>1</v>
      </c>
      <c r="N260" s="160" t="s">
        <v>41</v>
      </c>
      <c r="O260" s="62"/>
      <c r="P260" s="161">
        <f>O260*H260</f>
        <v>0</v>
      </c>
      <c r="Q260" s="161">
        <v>0</v>
      </c>
      <c r="R260" s="161">
        <f>Q260*H260</f>
        <v>0</v>
      </c>
      <c r="S260" s="161">
        <v>0</v>
      </c>
      <c r="T260" s="162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63" t="s">
        <v>190</v>
      </c>
      <c r="AT260" s="163" t="s">
        <v>186</v>
      </c>
      <c r="AU260" s="163" t="s">
        <v>87</v>
      </c>
      <c r="AY260" s="18" t="s">
        <v>184</v>
      </c>
      <c r="BE260" s="164">
        <f>IF(N260="základná",J260,0)</f>
        <v>0</v>
      </c>
      <c r="BF260" s="164">
        <f>IF(N260="znížená",J260,0)</f>
        <v>0</v>
      </c>
      <c r="BG260" s="164">
        <f>IF(N260="zákl. prenesená",J260,0)</f>
        <v>0</v>
      </c>
      <c r="BH260" s="164">
        <f>IF(N260="zníž. prenesená",J260,0)</f>
        <v>0</v>
      </c>
      <c r="BI260" s="164">
        <f>IF(N260="nulová",J260,0)</f>
        <v>0</v>
      </c>
      <c r="BJ260" s="18" t="s">
        <v>87</v>
      </c>
      <c r="BK260" s="164">
        <f>ROUND(I260*H260,2)</f>
        <v>0</v>
      </c>
      <c r="BL260" s="18" t="s">
        <v>190</v>
      </c>
      <c r="BM260" s="163" t="s">
        <v>346</v>
      </c>
    </row>
    <row r="261" spans="1:65" s="13" customFormat="1" ht="11.25" x14ac:dyDescent="0.2">
      <c r="B261" s="165"/>
      <c r="D261" s="166" t="s">
        <v>192</v>
      </c>
      <c r="E261" s="167" t="s">
        <v>1</v>
      </c>
      <c r="F261" s="168" t="s">
        <v>88</v>
      </c>
      <c r="H261" s="169">
        <v>12.55</v>
      </c>
      <c r="I261" s="170"/>
      <c r="L261" s="165"/>
      <c r="M261" s="171"/>
      <c r="N261" s="172"/>
      <c r="O261" s="172"/>
      <c r="P261" s="172"/>
      <c r="Q261" s="172"/>
      <c r="R261" s="172"/>
      <c r="S261" s="172"/>
      <c r="T261" s="173"/>
      <c r="AT261" s="167" t="s">
        <v>192</v>
      </c>
      <c r="AU261" s="167" t="s">
        <v>87</v>
      </c>
      <c r="AV261" s="13" t="s">
        <v>87</v>
      </c>
      <c r="AW261" s="13" t="s">
        <v>31</v>
      </c>
      <c r="AX261" s="13" t="s">
        <v>83</v>
      </c>
      <c r="AY261" s="167" t="s">
        <v>184</v>
      </c>
    </row>
    <row r="262" spans="1:65" s="2" customFormat="1" ht="16.5" customHeight="1" x14ac:dyDescent="0.2">
      <c r="A262" s="33"/>
      <c r="B262" s="150"/>
      <c r="C262" s="151" t="s">
        <v>347</v>
      </c>
      <c r="D262" s="151" t="s">
        <v>186</v>
      </c>
      <c r="E262" s="152" t="s">
        <v>348</v>
      </c>
      <c r="F262" s="153" t="s">
        <v>349</v>
      </c>
      <c r="G262" s="154" t="s">
        <v>228</v>
      </c>
      <c r="H262" s="155">
        <v>5.8000000000000003E-2</v>
      </c>
      <c r="I262" s="156"/>
      <c r="J262" s="157">
        <f>ROUND(I262*H262,2)</f>
        <v>0</v>
      </c>
      <c r="K262" s="158"/>
      <c r="L262" s="34"/>
      <c r="M262" s="159" t="s">
        <v>1</v>
      </c>
      <c r="N262" s="160" t="s">
        <v>41</v>
      </c>
      <c r="O262" s="62"/>
      <c r="P262" s="161">
        <f>O262*H262</f>
        <v>0</v>
      </c>
      <c r="Q262" s="161">
        <v>1.01895</v>
      </c>
      <c r="R262" s="161">
        <f>Q262*H262</f>
        <v>5.9099100000000002E-2</v>
      </c>
      <c r="S262" s="161">
        <v>0</v>
      </c>
      <c r="T262" s="162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63" t="s">
        <v>190</v>
      </c>
      <c r="AT262" s="163" t="s">
        <v>186</v>
      </c>
      <c r="AU262" s="163" t="s">
        <v>87</v>
      </c>
      <c r="AY262" s="18" t="s">
        <v>184</v>
      </c>
      <c r="BE262" s="164">
        <f>IF(N262="základná",J262,0)</f>
        <v>0</v>
      </c>
      <c r="BF262" s="164">
        <f>IF(N262="znížená",J262,0)</f>
        <v>0</v>
      </c>
      <c r="BG262" s="164">
        <f>IF(N262="zákl. prenesená",J262,0)</f>
        <v>0</v>
      </c>
      <c r="BH262" s="164">
        <f>IF(N262="zníž. prenesená",J262,0)</f>
        <v>0</v>
      </c>
      <c r="BI262" s="164">
        <f>IF(N262="nulová",J262,0)</f>
        <v>0</v>
      </c>
      <c r="BJ262" s="18" t="s">
        <v>87</v>
      </c>
      <c r="BK262" s="164">
        <f>ROUND(I262*H262,2)</f>
        <v>0</v>
      </c>
      <c r="BL262" s="18" t="s">
        <v>190</v>
      </c>
      <c r="BM262" s="163" t="s">
        <v>350</v>
      </c>
    </row>
    <row r="263" spans="1:65" s="13" customFormat="1" ht="11.25" x14ac:dyDescent="0.2">
      <c r="B263" s="165"/>
      <c r="D263" s="166" t="s">
        <v>192</v>
      </c>
      <c r="E263" s="167" t="s">
        <v>1</v>
      </c>
      <c r="F263" s="168" t="s">
        <v>351</v>
      </c>
      <c r="H263" s="169">
        <v>5.8000000000000003E-2</v>
      </c>
      <c r="I263" s="170"/>
      <c r="L263" s="165"/>
      <c r="M263" s="171"/>
      <c r="N263" s="172"/>
      <c r="O263" s="172"/>
      <c r="P263" s="172"/>
      <c r="Q263" s="172"/>
      <c r="R263" s="172"/>
      <c r="S263" s="172"/>
      <c r="T263" s="173"/>
      <c r="AT263" s="167" t="s">
        <v>192</v>
      </c>
      <c r="AU263" s="167" t="s">
        <v>87</v>
      </c>
      <c r="AV263" s="13" t="s">
        <v>87</v>
      </c>
      <c r="AW263" s="13" t="s">
        <v>31</v>
      </c>
      <c r="AX263" s="13" t="s">
        <v>75</v>
      </c>
      <c r="AY263" s="167" t="s">
        <v>184</v>
      </c>
    </row>
    <row r="264" spans="1:65" s="15" customFormat="1" ht="11.25" x14ac:dyDescent="0.2">
      <c r="B264" s="182"/>
      <c r="D264" s="166" t="s">
        <v>192</v>
      </c>
      <c r="E264" s="183" t="s">
        <v>1</v>
      </c>
      <c r="F264" s="184" t="s">
        <v>199</v>
      </c>
      <c r="H264" s="185">
        <v>5.8000000000000003E-2</v>
      </c>
      <c r="I264" s="186"/>
      <c r="L264" s="182"/>
      <c r="M264" s="187"/>
      <c r="N264" s="188"/>
      <c r="O264" s="188"/>
      <c r="P264" s="188"/>
      <c r="Q264" s="188"/>
      <c r="R264" s="188"/>
      <c r="S264" s="188"/>
      <c r="T264" s="189"/>
      <c r="AT264" s="183" t="s">
        <v>192</v>
      </c>
      <c r="AU264" s="183" t="s">
        <v>87</v>
      </c>
      <c r="AV264" s="15" t="s">
        <v>190</v>
      </c>
      <c r="AW264" s="15" t="s">
        <v>31</v>
      </c>
      <c r="AX264" s="15" t="s">
        <v>83</v>
      </c>
      <c r="AY264" s="183" t="s">
        <v>184</v>
      </c>
    </row>
    <row r="265" spans="1:65" s="2" customFormat="1" ht="33" customHeight="1" x14ac:dyDescent="0.2">
      <c r="A265" s="33"/>
      <c r="B265" s="150"/>
      <c r="C265" s="151" t="s">
        <v>352</v>
      </c>
      <c r="D265" s="151" t="s">
        <v>186</v>
      </c>
      <c r="E265" s="152" t="s">
        <v>353</v>
      </c>
      <c r="F265" s="153" t="s">
        <v>354</v>
      </c>
      <c r="G265" s="154" t="s">
        <v>261</v>
      </c>
      <c r="H265" s="155">
        <v>86.6</v>
      </c>
      <c r="I265" s="156"/>
      <c r="J265" s="157">
        <f>ROUND(I265*H265,2)</f>
        <v>0</v>
      </c>
      <c r="K265" s="158"/>
      <c r="L265" s="34"/>
      <c r="M265" s="159" t="s">
        <v>1</v>
      </c>
      <c r="N265" s="160" t="s">
        <v>41</v>
      </c>
      <c r="O265" s="62"/>
      <c r="P265" s="161">
        <f>O265*H265</f>
        <v>0</v>
      </c>
      <c r="Q265" s="161">
        <v>6.2700000000000004E-3</v>
      </c>
      <c r="R265" s="161">
        <f>Q265*H265</f>
        <v>0.54298199999999996</v>
      </c>
      <c r="S265" s="161">
        <v>0</v>
      </c>
      <c r="T265" s="162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63" t="s">
        <v>190</v>
      </c>
      <c r="AT265" s="163" t="s">
        <v>186</v>
      </c>
      <c r="AU265" s="163" t="s">
        <v>87</v>
      </c>
      <c r="AY265" s="18" t="s">
        <v>184</v>
      </c>
      <c r="BE265" s="164">
        <f>IF(N265="základná",J265,0)</f>
        <v>0</v>
      </c>
      <c r="BF265" s="164">
        <f>IF(N265="znížená",J265,0)</f>
        <v>0</v>
      </c>
      <c r="BG265" s="164">
        <f>IF(N265="zákl. prenesená",J265,0)</f>
        <v>0</v>
      </c>
      <c r="BH265" s="164">
        <f>IF(N265="zníž. prenesená",J265,0)</f>
        <v>0</v>
      </c>
      <c r="BI265" s="164">
        <f>IF(N265="nulová",J265,0)</f>
        <v>0</v>
      </c>
      <c r="BJ265" s="18" t="s">
        <v>87</v>
      </c>
      <c r="BK265" s="164">
        <f>ROUND(I265*H265,2)</f>
        <v>0</v>
      </c>
      <c r="BL265" s="18" t="s">
        <v>190</v>
      </c>
      <c r="BM265" s="163" t="s">
        <v>355</v>
      </c>
    </row>
    <row r="266" spans="1:65" s="16" customFormat="1" ht="11.25" x14ac:dyDescent="0.2">
      <c r="B266" s="190"/>
      <c r="D266" s="166" t="s">
        <v>192</v>
      </c>
      <c r="E266" s="191" t="s">
        <v>1</v>
      </c>
      <c r="F266" s="192" t="s">
        <v>356</v>
      </c>
      <c r="H266" s="191" t="s">
        <v>1</v>
      </c>
      <c r="I266" s="193"/>
      <c r="L266" s="190"/>
      <c r="M266" s="194"/>
      <c r="N266" s="195"/>
      <c r="O266" s="195"/>
      <c r="P266" s="195"/>
      <c r="Q266" s="195"/>
      <c r="R266" s="195"/>
      <c r="S266" s="195"/>
      <c r="T266" s="196"/>
      <c r="AT266" s="191" t="s">
        <v>192</v>
      </c>
      <c r="AU266" s="191" t="s">
        <v>87</v>
      </c>
      <c r="AV266" s="16" t="s">
        <v>83</v>
      </c>
      <c r="AW266" s="16" t="s">
        <v>31</v>
      </c>
      <c r="AX266" s="16" t="s">
        <v>75</v>
      </c>
      <c r="AY266" s="191" t="s">
        <v>184</v>
      </c>
    </row>
    <row r="267" spans="1:65" s="13" customFormat="1" ht="11.25" x14ac:dyDescent="0.2">
      <c r="B267" s="165"/>
      <c r="D267" s="166" t="s">
        <v>192</v>
      </c>
      <c r="E267" s="167" t="s">
        <v>1</v>
      </c>
      <c r="F267" s="168" t="s">
        <v>357</v>
      </c>
      <c r="H267" s="169">
        <v>34</v>
      </c>
      <c r="I267" s="170"/>
      <c r="L267" s="165"/>
      <c r="M267" s="171"/>
      <c r="N267" s="172"/>
      <c r="O267" s="172"/>
      <c r="P267" s="172"/>
      <c r="Q267" s="172"/>
      <c r="R267" s="172"/>
      <c r="S267" s="172"/>
      <c r="T267" s="173"/>
      <c r="AT267" s="167" t="s">
        <v>192</v>
      </c>
      <c r="AU267" s="167" t="s">
        <v>87</v>
      </c>
      <c r="AV267" s="13" t="s">
        <v>87</v>
      </c>
      <c r="AW267" s="13" t="s">
        <v>31</v>
      </c>
      <c r="AX267" s="13" t="s">
        <v>75</v>
      </c>
      <c r="AY267" s="167" t="s">
        <v>184</v>
      </c>
    </row>
    <row r="268" spans="1:65" s="13" customFormat="1" ht="11.25" x14ac:dyDescent="0.2">
      <c r="B268" s="165"/>
      <c r="D268" s="166" t="s">
        <v>192</v>
      </c>
      <c r="E268" s="167" t="s">
        <v>1</v>
      </c>
      <c r="F268" s="168" t="s">
        <v>358</v>
      </c>
      <c r="H268" s="169">
        <v>24</v>
      </c>
      <c r="I268" s="170"/>
      <c r="L268" s="165"/>
      <c r="M268" s="171"/>
      <c r="N268" s="172"/>
      <c r="O268" s="172"/>
      <c r="P268" s="172"/>
      <c r="Q268" s="172"/>
      <c r="R268" s="172"/>
      <c r="S268" s="172"/>
      <c r="T268" s="173"/>
      <c r="AT268" s="167" t="s">
        <v>192</v>
      </c>
      <c r="AU268" s="167" t="s">
        <v>87</v>
      </c>
      <c r="AV268" s="13" t="s">
        <v>87</v>
      </c>
      <c r="AW268" s="13" t="s">
        <v>31</v>
      </c>
      <c r="AX268" s="13" t="s">
        <v>75</v>
      </c>
      <c r="AY268" s="167" t="s">
        <v>184</v>
      </c>
    </row>
    <row r="269" spans="1:65" s="13" customFormat="1" ht="11.25" x14ac:dyDescent="0.2">
      <c r="B269" s="165"/>
      <c r="D269" s="166" t="s">
        <v>192</v>
      </c>
      <c r="E269" s="167" t="s">
        <v>1</v>
      </c>
      <c r="F269" s="168" t="s">
        <v>359</v>
      </c>
      <c r="H269" s="169">
        <v>28.6</v>
      </c>
      <c r="I269" s="170"/>
      <c r="L269" s="165"/>
      <c r="M269" s="171"/>
      <c r="N269" s="172"/>
      <c r="O269" s="172"/>
      <c r="P269" s="172"/>
      <c r="Q269" s="172"/>
      <c r="R269" s="172"/>
      <c r="S269" s="172"/>
      <c r="T269" s="173"/>
      <c r="AT269" s="167" t="s">
        <v>192</v>
      </c>
      <c r="AU269" s="167" t="s">
        <v>87</v>
      </c>
      <c r="AV269" s="13" t="s">
        <v>87</v>
      </c>
      <c r="AW269" s="13" t="s">
        <v>31</v>
      </c>
      <c r="AX269" s="13" t="s">
        <v>75</v>
      </c>
      <c r="AY269" s="167" t="s">
        <v>184</v>
      </c>
    </row>
    <row r="270" spans="1:65" s="15" customFormat="1" ht="11.25" x14ac:dyDescent="0.2">
      <c r="B270" s="182"/>
      <c r="D270" s="166" t="s">
        <v>192</v>
      </c>
      <c r="E270" s="183" t="s">
        <v>1</v>
      </c>
      <c r="F270" s="184" t="s">
        <v>199</v>
      </c>
      <c r="H270" s="185">
        <v>86.6</v>
      </c>
      <c r="I270" s="186"/>
      <c r="L270" s="182"/>
      <c r="M270" s="187"/>
      <c r="N270" s="188"/>
      <c r="O270" s="188"/>
      <c r="P270" s="188"/>
      <c r="Q270" s="188"/>
      <c r="R270" s="188"/>
      <c r="S270" s="188"/>
      <c r="T270" s="189"/>
      <c r="AT270" s="183" t="s">
        <v>192</v>
      </c>
      <c r="AU270" s="183" t="s">
        <v>87</v>
      </c>
      <c r="AV270" s="15" t="s">
        <v>190</v>
      </c>
      <c r="AW270" s="15" t="s">
        <v>31</v>
      </c>
      <c r="AX270" s="15" t="s">
        <v>83</v>
      </c>
      <c r="AY270" s="183" t="s">
        <v>184</v>
      </c>
    </row>
    <row r="271" spans="1:65" s="12" customFormat="1" ht="22.9" customHeight="1" x14ac:dyDescent="0.2">
      <c r="B271" s="138"/>
      <c r="D271" s="139" t="s">
        <v>74</v>
      </c>
      <c r="E271" s="148" t="s">
        <v>198</v>
      </c>
      <c r="F271" s="148" t="s">
        <v>360</v>
      </c>
      <c r="I271" s="141"/>
      <c r="J271" s="149">
        <f>BK271</f>
        <v>0</v>
      </c>
      <c r="L271" s="138"/>
      <c r="M271" s="142"/>
      <c r="N271" s="143"/>
      <c r="O271" s="143"/>
      <c r="P271" s="144">
        <f>SUM(P272:P320)</f>
        <v>0</v>
      </c>
      <c r="Q271" s="143"/>
      <c r="R271" s="144">
        <f>SUM(R272:R320)</f>
        <v>34.889846479999996</v>
      </c>
      <c r="S271" s="143"/>
      <c r="T271" s="145">
        <f>SUM(T272:T320)</f>
        <v>0</v>
      </c>
      <c r="AR271" s="139" t="s">
        <v>83</v>
      </c>
      <c r="AT271" s="146" t="s">
        <v>74</v>
      </c>
      <c r="AU271" s="146" t="s">
        <v>83</v>
      </c>
      <c r="AY271" s="139" t="s">
        <v>184</v>
      </c>
      <c r="BK271" s="147">
        <f>SUM(BK272:BK320)</f>
        <v>0</v>
      </c>
    </row>
    <row r="272" spans="1:65" s="2" customFormat="1" ht="33" customHeight="1" x14ac:dyDescent="0.2">
      <c r="A272" s="33"/>
      <c r="B272" s="150"/>
      <c r="C272" s="151" t="s">
        <v>361</v>
      </c>
      <c r="D272" s="151" t="s">
        <v>186</v>
      </c>
      <c r="E272" s="152" t="s">
        <v>362</v>
      </c>
      <c r="F272" s="153" t="s">
        <v>363</v>
      </c>
      <c r="G272" s="154" t="s">
        <v>189</v>
      </c>
      <c r="H272" s="155">
        <v>1.2</v>
      </c>
      <c r="I272" s="156"/>
      <c r="J272" s="157">
        <f>ROUND(I272*H272,2)</f>
        <v>0</v>
      </c>
      <c r="K272" s="158"/>
      <c r="L272" s="34"/>
      <c r="M272" s="159" t="s">
        <v>1</v>
      </c>
      <c r="N272" s="160" t="s">
        <v>41</v>
      </c>
      <c r="O272" s="62"/>
      <c r="P272" s="161">
        <f>O272*H272</f>
        <v>0</v>
      </c>
      <c r="Q272" s="161">
        <v>1.6780600000000001</v>
      </c>
      <c r="R272" s="161">
        <f>Q272*H272</f>
        <v>2.0136720000000001</v>
      </c>
      <c r="S272" s="161">
        <v>0</v>
      </c>
      <c r="T272" s="162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63" t="s">
        <v>190</v>
      </c>
      <c r="AT272" s="163" t="s">
        <v>186</v>
      </c>
      <c r="AU272" s="163" t="s">
        <v>87</v>
      </c>
      <c r="AY272" s="18" t="s">
        <v>184</v>
      </c>
      <c r="BE272" s="164">
        <f>IF(N272="základná",J272,0)</f>
        <v>0</v>
      </c>
      <c r="BF272" s="164">
        <f>IF(N272="znížená",J272,0)</f>
        <v>0</v>
      </c>
      <c r="BG272" s="164">
        <f>IF(N272="zákl. prenesená",J272,0)</f>
        <v>0</v>
      </c>
      <c r="BH272" s="164">
        <f>IF(N272="zníž. prenesená",J272,0)</f>
        <v>0</v>
      </c>
      <c r="BI272" s="164">
        <f>IF(N272="nulová",J272,0)</f>
        <v>0</v>
      </c>
      <c r="BJ272" s="18" t="s">
        <v>87</v>
      </c>
      <c r="BK272" s="164">
        <f>ROUND(I272*H272,2)</f>
        <v>0</v>
      </c>
      <c r="BL272" s="18" t="s">
        <v>190</v>
      </c>
      <c r="BM272" s="163" t="s">
        <v>364</v>
      </c>
    </row>
    <row r="273" spans="1:65" s="16" customFormat="1" ht="11.25" x14ac:dyDescent="0.2">
      <c r="B273" s="190"/>
      <c r="D273" s="166" t="s">
        <v>192</v>
      </c>
      <c r="E273" s="191" t="s">
        <v>1</v>
      </c>
      <c r="F273" s="192" t="s">
        <v>365</v>
      </c>
      <c r="H273" s="191" t="s">
        <v>1</v>
      </c>
      <c r="I273" s="193"/>
      <c r="L273" s="190"/>
      <c r="M273" s="194"/>
      <c r="N273" s="195"/>
      <c r="O273" s="195"/>
      <c r="P273" s="195"/>
      <c r="Q273" s="195"/>
      <c r="R273" s="195"/>
      <c r="S273" s="195"/>
      <c r="T273" s="196"/>
      <c r="AT273" s="191" t="s">
        <v>192</v>
      </c>
      <c r="AU273" s="191" t="s">
        <v>87</v>
      </c>
      <c r="AV273" s="16" t="s">
        <v>83</v>
      </c>
      <c r="AW273" s="16" t="s">
        <v>31</v>
      </c>
      <c r="AX273" s="16" t="s">
        <v>75</v>
      </c>
      <c r="AY273" s="191" t="s">
        <v>184</v>
      </c>
    </row>
    <row r="274" spans="1:65" s="13" customFormat="1" ht="11.25" x14ac:dyDescent="0.2">
      <c r="B274" s="165"/>
      <c r="D274" s="166" t="s">
        <v>192</v>
      </c>
      <c r="E274" s="167" t="s">
        <v>1</v>
      </c>
      <c r="F274" s="168" t="s">
        <v>366</v>
      </c>
      <c r="H274" s="169">
        <v>1.2</v>
      </c>
      <c r="I274" s="170"/>
      <c r="L274" s="165"/>
      <c r="M274" s="171"/>
      <c r="N274" s="172"/>
      <c r="O274" s="172"/>
      <c r="P274" s="172"/>
      <c r="Q274" s="172"/>
      <c r="R274" s="172"/>
      <c r="S274" s="172"/>
      <c r="T274" s="173"/>
      <c r="AT274" s="167" t="s">
        <v>192</v>
      </c>
      <c r="AU274" s="167" t="s">
        <v>87</v>
      </c>
      <c r="AV274" s="13" t="s">
        <v>87</v>
      </c>
      <c r="AW274" s="13" t="s">
        <v>31</v>
      </c>
      <c r="AX274" s="13" t="s">
        <v>75</v>
      </c>
      <c r="AY274" s="167" t="s">
        <v>184</v>
      </c>
    </row>
    <row r="275" spans="1:65" s="15" customFormat="1" ht="11.25" x14ac:dyDescent="0.2">
      <c r="B275" s="182"/>
      <c r="D275" s="166" t="s">
        <v>192</v>
      </c>
      <c r="E275" s="183" t="s">
        <v>1</v>
      </c>
      <c r="F275" s="184" t="s">
        <v>199</v>
      </c>
      <c r="H275" s="185">
        <v>1.2</v>
      </c>
      <c r="I275" s="186"/>
      <c r="L275" s="182"/>
      <c r="M275" s="187"/>
      <c r="N275" s="188"/>
      <c r="O275" s="188"/>
      <c r="P275" s="188"/>
      <c r="Q275" s="188"/>
      <c r="R275" s="188"/>
      <c r="S275" s="188"/>
      <c r="T275" s="189"/>
      <c r="AT275" s="183" t="s">
        <v>192</v>
      </c>
      <c r="AU275" s="183" t="s">
        <v>87</v>
      </c>
      <c r="AV275" s="15" t="s">
        <v>190</v>
      </c>
      <c r="AW275" s="15" t="s">
        <v>31</v>
      </c>
      <c r="AX275" s="15" t="s">
        <v>83</v>
      </c>
      <c r="AY275" s="183" t="s">
        <v>184</v>
      </c>
    </row>
    <row r="276" spans="1:65" s="2" customFormat="1" ht="44.25" customHeight="1" x14ac:dyDescent="0.2">
      <c r="A276" s="33"/>
      <c r="B276" s="150"/>
      <c r="C276" s="151" t="s">
        <v>367</v>
      </c>
      <c r="D276" s="151" t="s">
        <v>186</v>
      </c>
      <c r="E276" s="152" t="s">
        <v>368</v>
      </c>
      <c r="F276" s="153" t="s">
        <v>369</v>
      </c>
      <c r="G276" s="154" t="s">
        <v>189</v>
      </c>
      <c r="H276" s="155">
        <v>20.878</v>
      </c>
      <c r="I276" s="156"/>
      <c r="J276" s="157">
        <f>ROUND(I276*H276,2)</f>
        <v>0</v>
      </c>
      <c r="K276" s="158"/>
      <c r="L276" s="34"/>
      <c r="M276" s="159" t="s">
        <v>1</v>
      </c>
      <c r="N276" s="160" t="s">
        <v>41</v>
      </c>
      <c r="O276" s="62"/>
      <c r="P276" s="161">
        <f>O276*H276</f>
        <v>0</v>
      </c>
      <c r="Q276" s="161">
        <v>0.83986000000000005</v>
      </c>
      <c r="R276" s="161">
        <f>Q276*H276</f>
        <v>17.534597080000001</v>
      </c>
      <c r="S276" s="161">
        <v>0</v>
      </c>
      <c r="T276" s="162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63" t="s">
        <v>190</v>
      </c>
      <c r="AT276" s="163" t="s">
        <v>186</v>
      </c>
      <c r="AU276" s="163" t="s">
        <v>87</v>
      </c>
      <c r="AY276" s="18" t="s">
        <v>184</v>
      </c>
      <c r="BE276" s="164">
        <f>IF(N276="základná",J276,0)</f>
        <v>0</v>
      </c>
      <c r="BF276" s="164">
        <f>IF(N276="znížená",J276,0)</f>
        <v>0</v>
      </c>
      <c r="BG276" s="164">
        <f>IF(N276="zákl. prenesená",J276,0)</f>
        <v>0</v>
      </c>
      <c r="BH276" s="164">
        <f>IF(N276="zníž. prenesená",J276,0)</f>
        <v>0</v>
      </c>
      <c r="BI276" s="164">
        <f>IF(N276="nulová",J276,0)</f>
        <v>0</v>
      </c>
      <c r="BJ276" s="18" t="s">
        <v>87</v>
      </c>
      <c r="BK276" s="164">
        <f>ROUND(I276*H276,2)</f>
        <v>0</v>
      </c>
      <c r="BL276" s="18" t="s">
        <v>190</v>
      </c>
      <c r="BM276" s="163" t="s">
        <v>370</v>
      </c>
    </row>
    <row r="277" spans="1:65" s="13" customFormat="1" ht="11.25" x14ac:dyDescent="0.2">
      <c r="B277" s="165"/>
      <c r="D277" s="166" t="s">
        <v>192</v>
      </c>
      <c r="E277" s="167" t="s">
        <v>1</v>
      </c>
      <c r="F277" s="168" t="s">
        <v>371</v>
      </c>
      <c r="H277" s="169">
        <v>2.448</v>
      </c>
      <c r="I277" s="170"/>
      <c r="L277" s="165"/>
      <c r="M277" s="171"/>
      <c r="N277" s="172"/>
      <c r="O277" s="172"/>
      <c r="P277" s="172"/>
      <c r="Q277" s="172"/>
      <c r="R277" s="172"/>
      <c r="S277" s="172"/>
      <c r="T277" s="173"/>
      <c r="AT277" s="167" t="s">
        <v>192</v>
      </c>
      <c r="AU277" s="167" t="s">
        <v>87</v>
      </c>
      <c r="AV277" s="13" t="s">
        <v>87</v>
      </c>
      <c r="AW277" s="13" t="s">
        <v>31</v>
      </c>
      <c r="AX277" s="13" t="s">
        <v>75</v>
      </c>
      <c r="AY277" s="167" t="s">
        <v>184</v>
      </c>
    </row>
    <row r="278" spans="1:65" s="13" customFormat="1" ht="11.25" x14ac:dyDescent="0.2">
      <c r="B278" s="165"/>
      <c r="D278" s="166" t="s">
        <v>192</v>
      </c>
      <c r="E278" s="167" t="s">
        <v>1</v>
      </c>
      <c r="F278" s="168" t="s">
        <v>372</v>
      </c>
      <c r="H278" s="169">
        <v>20.722000000000001</v>
      </c>
      <c r="I278" s="170"/>
      <c r="L278" s="165"/>
      <c r="M278" s="171"/>
      <c r="N278" s="172"/>
      <c r="O278" s="172"/>
      <c r="P278" s="172"/>
      <c r="Q278" s="172"/>
      <c r="R278" s="172"/>
      <c r="S278" s="172"/>
      <c r="T278" s="173"/>
      <c r="AT278" s="167" t="s">
        <v>192</v>
      </c>
      <c r="AU278" s="167" t="s">
        <v>87</v>
      </c>
      <c r="AV278" s="13" t="s">
        <v>87</v>
      </c>
      <c r="AW278" s="13" t="s">
        <v>31</v>
      </c>
      <c r="AX278" s="13" t="s">
        <v>75</v>
      </c>
      <c r="AY278" s="167" t="s">
        <v>184</v>
      </c>
    </row>
    <row r="279" spans="1:65" s="13" customFormat="1" ht="11.25" x14ac:dyDescent="0.2">
      <c r="B279" s="165"/>
      <c r="D279" s="166" t="s">
        <v>192</v>
      </c>
      <c r="E279" s="167" t="s">
        <v>1</v>
      </c>
      <c r="F279" s="168" t="s">
        <v>373</v>
      </c>
      <c r="H279" s="169">
        <v>-0.61199999999999999</v>
      </c>
      <c r="I279" s="170"/>
      <c r="L279" s="165"/>
      <c r="M279" s="171"/>
      <c r="N279" s="172"/>
      <c r="O279" s="172"/>
      <c r="P279" s="172"/>
      <c r="Q279" s="172"/>
      <c r="R279" s="172"/>
      <c r="S279" s="172"/>
      <c r="T279" s="173"/>
      <c r="AT279" s="167" t="s">
        <v>192</v>
      </c>
      <c r="AU279" s="167" t="s">
        <v>87</v>
      </c>
      <c r="AV279" s="13" t="s">
        <v>87</v>
      </c>
      <c r="AW279" s="13" t="s">
        <v>31</v>
      </c>
      <c r="AX279" s="13" t="s">
        <v>75</v>
      </c>
      <c r="AY279" s="167" t="s">
        <v>184</v>
      </c>
    </row>
    <row r="280" spans="1:65" s="13" customFormat="1" ht="11.25" x14ac:dyDescent="0.2">
      <c r="B280" s="165"/>
      <c r="D280" s="166" t="s">
        <v>192</v>
      </c>
      <c r="E280" s="167" t="s">
        <v>1</v>
      </c>
      <c r="F280" s="168" t="s">
        <v>374</v>
      </c>
      <c r="H280" s="169">
        <v>-1.68</v>
      </c>
      <c r="I280" s="170"/>
      <c r="L280" s="165"/>
      <c r="M280" s="171"/>
      <c r="N280" s="172"/>
      <c r="O280" s="172"/>
      <c r="P280" s="172"/>
      <c r="Q280" s="172"/>
      <c r="R280" s="172"/>
      <c r="S280" s="172"/>
      <c r="T280" s="173"/>
      <c r="AT280" s="167" t="s">
        <v>192</v>
      </c>
      <c r="AU280" s="167" t="s">
        <v>87</v>
      </c>
      <c r="AV280" s="13" t="s">
        <v>87</v>
      </c>
      <c r="AW280" s="13" t="s">
        <v>31</v>
      </c>
      <c r="AX280" s="13" t="s">
        <v>75</v>
      </c>
      <c r="AY280" s="167" t="s">
        <v>184</v>
      </c>
    </row>
    <row r="281" spans="1:65" s="14" customFormat="1" ht="11.25" x14ac:dyDescent="0.2">
      <c r="B281" s="174"/>
      <c r="D281" s="166" t="s">
        <v>192</v>
      </c>
      <c r="E281" s="175" t="s">
        <v>131</v>
      </c>
      <c r="F281" s="176" t="s">
        <v>197</v>
      </c>
      <c r="H281" s="177">
        <v>20.878</v>
      </c>
      <c r="I281" s="178"/>
      <c r="L281" s="174"/>
      <c r="M281" s="179"/>
      <c r="N281" s="180"/>
      <c r="O281" s="180"/>
      <c r="P281" s="180"/>
      <c r="Q281" s="180"/>
      <c r="R281" s="180"/>
      <c r="S281" s="180"/>
      <c r="T281" s="181"/>
      <c r="AT281" s="175" t="s">
        <v>192</v>
      </c>
      <c r="AU281" s="175" t="s">
        <v>87</v>
      </c>
      <c r="AV281" s="14" t="s">
        <v>198</v>
      </c>
      <c r="AW281" s="14" t="s">
        <v>31</v>
      </c>
      <c r="AX281" s="14" t="s">
        <v>75</v>
      </c>
      <c r="AY281" s="175" t="s">
        <v>184</v>
      </c>
    </row>
    <row r="282" spans="1:65" s="15" customFormat="1" ht="11.25" x14ac:dyDescent="0.2">
      <c r="B282" s="182"/>
      <c r="D282" s="166" t="s">
        <v>192</v>
      </c>
      <c r="E282" s="183" t="s">
        <v>1</v>
      </c>
      <c r="F282" s="184" t="s">
        <v>199</v>
      </c>
      <c r="H282" s="185">
        <v>20.878</v>
      </c>
      <c r="I282" s="186"/>
      <c r="L282" s="182"/>
      <c r="M282" s="187"/>
      <c r="N282" s="188"/>
      <c r="O282" s="188"/>
      <c r="P282" s="188"/>
      <c r="Q282" s="188"/>
      <c r="R282" s="188"/>
      <c r="S282" s="188"/>
      <c r="T282" s="189"/>
      <c r="AT282" s="183" t="s">
        <v>192</v>
      </c>
      <c r="AU282" s="183" t="s">
        <v>87</v>
      </c>
      <c r="AV282" s="15" t="s">
        <v>190</v>
      </c>
      <c r="AW282" s="15" t="s">
        <v>31</v>
      </c>
      <c r="AX282" s="15" t="s">
        <v>83</v>
      </c>
      <c r="AY282" s="183" t="s">
        <v>184</v>
      </c>
    </row>
    <row r="283" spans="1:65" s="2" customFormat="1" ht="37.9" customHeight="1" x14ac:dyDescent="0.2">
      <c r="A283" s="33"/>
      <c r="B283" s="150"/>
      <c r="C283" s="151" t="s">
        <v>375</v>
      </c>
      <c r="D283" s="151" t="s">
        <v>186</v>
      </c>
      <c r="E283" s="152" t="s">
        <v>376</v>
      </c>
      <c r="F283" s="153" t="s">
        <v>377</v>
      </c>
      <c r="G283" s="154" t="s">
        <v>189</v>
      </c>
      <c r="H283" s="155">
        <v>2.6219999999999999</v>
      </c>
      <c r="I283" s="156"/>
      <c r="J283" s="157">
        <f>ROUND(I283*H283,2)</f>
        <v>0</v>
      </c>
      <c r="K283" s="158"/>
      <c r="L283" s="34"/>
      <c r="M283" s="159" t="s">
        <v>1</v>
      </c>
      <c r="N283" s="160" t="s">
        <v>41</v>
      </c>
      <c r="O283" s="62"/>
      <c r="P283" s="161">
        <f>O283*H283</f>
        <v>0</v>
      </c>
      <c r="Q283" s="161">
        <v>0.80698000000000003</v>
      </c>
      <c r="R283" s="161">
        <f>Q283*H283</f>
        <v>2.1159015600000002</v>
      </c>
      <c r="S283" s="161">
        <v>0</v>
      </c>
      <c r="T283" s="162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63" t="s">
        <v>190</v>
      </c>
      <c r="AT283" s="163" t="s">
        <v>186</v>
      </c>
      <c r="AU283" s="163" t="s">
        <v>87</v>
      </c>
      <c r="AY283" s="18" t="s">
        <v>184</v>
      </c>
      <c r="BE283" s="164">
        <f>IF(N283="základná",J283,0)</f>
        <v>0</v>
      </c>
      <c r="BF283" s="164">
        <f>IF(N283="znížená",J283,0)</f>
        <v>0</v>
      </c>
      <c r="BG283" s="164">
        <f>IF(N283="zákl. prenesená",J283,0)</f>
        <v>0</v>
      </c>
      <c r="BH283" s="164">
        <f>IF(N283="zníž. prenesená",J283,0)</f>
        <v>0</v>
      </c>
      <c r="BI283" s="164">
        <f>IF(N283="nulová",J283,0)</f>
        <v>0</v>
      </c>
      <c r="BJ283" s="18" t="s">
        <v>87</v>
      </c>
      <c r="BK283" s="164">
        <f>ROUND(I283*H283,2)</f>
        <v>0</v>
      </c>
      <c r="BL283" s="18" t="s">
        <v>190</v>
      </c>
      <c r="BM283" s="163" t="s">
        <v>378</v>
      </c>
    </row>
    <row r="284" spans="1:65" s="13" customFormat="1" ht="11.25" x14ac:dyDescent="0.2">
      <c r="B284" s="165"/>
      <c r="D284" s="166" t="s">
        <v>192</v>
      </c>
      <c r="E284" s="167" t="s">
        <v>1</v>
      </c>
      <c r="F284" s="168" t="s">
        <v>379</v>
      </c>
      <c r="H284" s="169">
        <v>2.6219999999999999</v>
      </c>
      <c r="I284" s="170"/>
      <c r="L284" s="165"/>
      <c r="M284" s="171"/>
      <c r="N284" s="172"/>
      <c r="O284" s="172"/>
      <c r="P284" s="172"/>
      <c r="Q284" s="172"/>
      <c r="R284" s="172"/>
      <c r="S284" s="172"/>
      <c r="T284" s="173"/>
      <c r="AT284" s="167" t="s">
        <v>192</v>
      </c>
      <c r="AU284" s="167" t="s">
        <v>87</v>
      </c>
      <c r="AV284" s="13" t="s">
        <v>87</v>
      </c>
      <c r="AW284" s="13" t="s">
        <v>31</v>
      </c>
      <c r="AX284" s="13" t="s">
        <v>75</v>
      </c>
      <c r="AY284" s="167" t="s">
        <v>184</v>
      </c>
    </row>
    <row r="285" spans="1:65" s="14" customFormat="1" ht="11.25" x14ac:dyDescent="0.2">
      <c r="B285" s="174"/>
      <c r="D285" s="166" t="s">
        <v>192</v>
      </c>
      <c r="E285" s="175" t="s">
        <v>129</v>
      </c>
      <c r="F285" s="176" t="s">
        <v>197</v>
      </c>
      <c r="H285" s="177">
        <v>2.6219999999999999</v>
      </c>
      <c r="I285" s="178"/>
      <c r="L285" s="174"/>
      <c r="M285" s="179"/>
      <c r="N285" s="180"/>
      <c r="O285" s="180"/>
      <c r="P285" s="180"/>
      <c r="Q285" s="180"/>
      <c r="R285" s="180"/>
      <c r="S285" s="180"/>
      <c r="T285" s="181"/>
      <c r="AT285" s="175" t="s">
        <v>192</v>
      </c>
      <c r="AU285" s="175" t="s">
        <v>87</v>
      </c>
      <c r="AV285" s="14" t="s">
        <v>198</v>
      </c>
      <c r="AW285" s="14" t="s">
        <v>31</v>
      </c>
      <c r="AX285" s="14" t="s">
        <v>75</v>
      </c>
      <c r="AY285" s="175" t="s">
        <v>184</v>
      </c>
    </row>
    <row r="286" spans="1:65" s="15" customFormat="1" ht="11.25" x14ac:dyDescent="0.2">
      <c r="B286" s="182"/>
      <c r="D286" s="166" t="s">
        <v>192</v>
      </c>
      <c r="E286" s="183" t="s">
        <v>1</v>
      </c>
      <c r="F286" s="184" t="s">
        <v>199</v>
      </c>
      <c r="H286" s="185">
        <v>2.6219999999999999</v>
      </c>
      <c r="I286" s="186"/>
      <c r="L286" s="182"/>
      <c r="M286" s="187"/>
      <c r="N286" s="188"/>
      <c r="O286" s="188"/>
      <c r="P286" s="188"/>
      <c r="Q286" s="188"/>
      <c r="R286" s="188"/>
      <c r="S286" s="188"/>
      <c r="T286" s="189"/>
      <c r="AT286" s="183" t="s">
        <v>192</v>
      </c>
      <c r="AU286" s="183" t="s">
        <v>87</v>
      </c>
      <c r="AV286" s="15" t="s">
        <v>190</v>
      </c>
      <c r="AW286" s="15" t="s">
        <v>31</v>
      </c>
      <c r="AX286" s="15" t="s">
        <v>83</v>
      </c>
      <c r="AY286" s="183" t="s">
        <v>184</v>
      </c>
    </row>
    <row r="287" spans="1:65" s="2" customFormat="1" ht="44.25" customHeight="1" x14ac:dyDescent="0.2">
      <c r="A287" s="33"/>
      <c r="B287" s="150"/>
      <c r="C287" s="151" t="s">
        <v>380</v>
      </c>
      <c r="D287" s="151" t="s">
        <v>186</v>
      </c>
      <c r="E287" s="152" t="s">
        <v>381</v>
      </c>
      <c r="F287" s="153" t="s">
        <v>382</v>
      </c>
      <c r="G287" s="154" t="s">
        <v>189</v>
      </c>
      <c r="H287" s="155">
        <v>14.768000000000001</v>
      </c>
      <c r="I287" s="156"/>
      <c r="J287" s="157">
        <f>ROUND(I287*H287,2)</f>
        <v>0</v>
      </c>
      <c r="K287" s="158"/>
      <c r="L287" s="34"/>
      <c r="M287" s="159" t="s">
        <v>1</v>
      </c>
      <c r="N287" s="160" t="s">
        <v>41</v>
      </c>
      <c r="O287" s="62"/>
      <c r="P287" s="161">
        <f>O287*H287</f>
        <v>0</v>
      </c>
      <c r="Q287" s="161">
        <v>0.77910999999999997</v>
      </c>
      <c r="R287" s="161">
        <f>Q287*H287</f>
        <v>11.505896480000001</v>
      </c>
      <c r="S287" s="161">
        <v>0</v>
      </c>
      <c r="T287" s="162">
        <f>S287*H287</f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163" t="s">
        <v>190</v>
      </c>
      <c r="AT287" s="163" t="s">
        <v>186</v>
      </c>
      <c r="AU287" s="163" t="s">
        <v>87</v>
      </c>
      <c r="AY287" s="18" t="s">
        <v>184</v>
      </c>
      <c r="BE287" s="164">
        <f>IF(N287="základná",J287,0)</f>
        <v>0</v>
      </c>
      <c r="BF287" s="164">
        <f>IF(N287="znížená",J287,0)</f>
        <v>0</v>
      </c>
      <c r="BG287" s="164">
        <f>IF(N287="zákl. prenesená",J287,0)</f>
        <v>0</v>
      </c>
      <c r="BH287" s="164">
        <f>IF(N287="zníž. prenesená",J287,0)</f>
        <v>0</v>
      </c>
      <c r="BI287" s="164">
        <f>IF(N287="nulová",J287,0)</f>
        <v>0</v>
      </c>
      <c r="BJ287" s="18" t="s">
        <v>87</v>
      </c>
      <c r="BK287" s="164">
        <f>ROUND(I287*H287,2)</f>
        <v>0</v>
      </c>
      <c r="BL287" s="18" t="s">
        <v>190</v>
      </c>
      <c r="BM287" s="163" t="s">
        <v>383</v>
      </c>
    </row>
    <row r="288" spans="1:65" s="16" customFormat="1" ht="11.25" x14ac:dyDescent="0.2">
      <c r="B288" s="190"/>
      <c r="D288" s="166" t="s">
        <v>192</v>
      </c>
      <c r="E288" s="191" t="s">
        <v>1</v>
      </c>
      <c r="F288" s="192" t="s">
        <v>384</v>
      </c>
      <c r="H288" s="191" t="s">
        <v>1</v>
      </c>
      <c r="I288" s="193"/>
      <c r="L288" s="190"/>
      <c r="M288" s="194"/>
      <c r="N288" s="195"/>
      <c r="O288" s="195"/>
      <c r="P288" s="195"/>
      <c r="Q288" s="195"/>
      <c r="R288" s="195"/>
      <c r="S288" s="195"/>
      <c r="T288" s="196"/>
      <c r="AT288" s="191" t="s">
        <v>192</v>
      </c>
      <c r="AU288" s="191" t="s">
        <v>87</v>
      </c>
      <c r="AV288" s="16" t="s">
        <v>83</v>
      </c>
      <c r="AW288" s="16" t="s">
        <v>31</v>
      </c>
      <c r="AX288" s="16" t="s">
        <v>75</v>
      </c>
      <c r="AY288" s="191" t="s">
        <v>184</v>
      </c>
    </row>
    <row r="289" spans="1:65" s="13" customFormat="1" ht="11.25" x14ac:dyDescent="0.2">
      <c r="B289" s="165"/>
      <c r="D289" s="166" t="s">
        <v>192</v>
      </c>
      <c r="E289" s="167" t="s">
        <v>1</v>
      </c>
      <c r="F289" s="168" t="s">
        <v>385</v>
      </c>
      <c r="H289" s="169">
        <v>14.154</v>
      </c>
      <c r="I289" s="170"/>
      <c r="L289" s="165"/>
      <c r="M289" s="171"/>
      <c r="N289" s="172"/>
      <c r="O289" s="172"/>
      <c r="P289" s="172"/>
      <c r="Q289" s="172"/>
      <c r="R289" s="172"/>
      <c r="S289" s="172"/>
      <c r="T289" s="173"/>
      <c r="AT289" s="167" t="s">
        <v>192</v>
      </c>
      <c r="AU289" s="167" t="s">
        <v>87</v>
      </c>
      <c r="AV289" s="13" t="s">
        <v>87</v>
      </c>
      <c r="AW289" s="13" t="s">
        <v>31</v>
      </c>
      <c r="AX289" s="13" t="s">
        <v>75</v>
      </c>
      <c r="AY289" s="167" t="s">
        <v>184</v>
      </c>
    </row>
    <row r="290" spans="1:65" s="16" customFormat="1" ht="11.25" x14ac:dyDescent="0.2">
      <c r="B290" s="190"/>
      <c r="D290" s="166" t="s">
        <v>192</v>
      </c>
      <c r="E290" s="191" t="s">
        <v>1</v>
      </c>
      <c r="F290" s="192" t="s">
        <v>386</v>
      </c>
      <c r="H290" s="191" t="s">
        <v>1</v>
      </c>
      <c r="I290" s="193"/>
      <c r="L290" s="190"/>
      <c r="M290" s="194"/>
      <c r="N290" s="195"/>
      <c r="O290" s="195"/>
      <c r="P290" s="195"/>
      <c r="Q290" s="195"/>
      <c r="R290" s="195"/>
      <c r="S290" s="195"/>
      <c r="T290" s="196"/>
      <c r="AT290" s="191" t="s">
        <v>192</v>
      </c>
      <c r="AU290" s="191" t="s">
        <v>87</v>
      </c>
      <c r="AV290" s="16" t="s">
        <v>83</v>
      </c>
      <c r="AW290" s="16" t="s">
        <v>31</v>
      </c>
      <c r="AX290" s="16" t="s">
        <v>75</v>
      </c>
      <c r="AY290" s="191" t="s">
        <v>184</v>
      </c>
    </row>
    <row r="291" spans="1:65" s="13" customFormat="1" ht="11.25" x14ac:dyDescent="0.2">
      <c r="B291" s="165"/>
      <c r="D291" s="166" t="s">
        <v>192</v>
      </c>
      <c r="E291" s="167" t="s">
        <v>1</v>
      </c>
      <c r="F291" s="168" t="s">
        <v>387</v>
      </c>
      <c r="H291" s="169">
        <v>0.48499999999999999</v>
      </c>
      <c r="I291" s="170"/>
      <c r="L291" s="165"/>
      <c r="M291" s="171"/>
      <c r="N291" s="172"/>
      <c r="O291" s="172"/>
      <c r="P291" s="172"/>
      <c r="Q291" s="172"/>
      <c r="R291" s="172"/>
      <c r="S291" s="172"/>
      <c r="T291" s="173"/>
      <c r="AT291" s="167" t="s">
        <v>192</v>
      </c>
      <c r="AU291" s="167" t="s">
        <v>87</v>
      </c>
      <c r="AV291" s="13" t="s">
        <v>87</v>
      </c>
      <c r="AW291" s="13" t="s">
        <v>31</v>
      </c>
      <c r="AX291" s="13" t="s">
        <v>75</v>
      </c>
      <c r="AY291" s="167" t="s">
        <v>184</v>
      </c>
    </row>
    <row r="292" spans="1:65" s="13" customFormat="1" ht="11.25" x14ac:dyDescent="0.2">
      <c r="B292" s="165"/>
      <c r="D292" s="166" t="s">
        <v>192</v>
      </c>
      <c r="E292" s="167" t="s">
        <v>1</v>
      </c>
      <c r="F292" s="168" t="s">
        <v>388</v>
      </c>
      <c r="H292" s="169">
        <v>0.129</v>
      </c>
      <c r="I292" s="170"/>
      <c r="L292" s="165"/>
      <c r="M292" s="171"/>
      <c r="N292" s="172"/>
      <c r="O292" s="172"/>
      <c r="P292" s="172"/>
      <c r="Q292" s="172"/>
      <c r="R292" s="172"/>
      <c r="S292" s="172"/>
      <c r="T292" s="173"/>
      <c r="AT292" s="167" t="s">
        <v>192</v>
      </c>
      <c r="AU292" s="167" t="s">
        <v>87</v>
      </c>
      <c r="AV292" s="13" t="s">
        <v>87</v>
      </c>
      <c r="AW292" s="13" t="s">
        <v>31</v>
      </c>
      <c r="AX292" s="13" t="s">
        <v>75</v>
      </c>
      <c r="AY292" s="167" t="s">
        <v>184</v>
      </c>
    </row>
    <row r="293" spans="1:65" s="14" customFormat="1" ht="11.25" x14ac:dyDescent="0.2">
      <c r="B293" s="174"/>
      <c r="D293" s="166" t="s">
        <v>192</v>
      </c>
      <c r="E293" s="175" t="s">
        <v>127</v>
      </c>
      <c r="F293" s="176" t="s">
        <v>197</v>
      </c>
      <c r="H293" s="177">
        <v>14.768000000000001</v>
      </c>
      <c r="I293" s="178"/>
      <c r="L293" s="174"/>
      <c r="M293" s="179"/>
      <c r="N293" s="180"/>
      <c r="O293" s="180"/>
      <c r="P293" s="180"/>
      <c r="Q293" s="180"/>
      <c r="R293" s="180"/>
      <c r="S293" s="180"/>
      <c r="T293" s="181"/>
      <c r="AT293" s="175" t="s">
        <v>192</v>
      </c>
      <c r="AU293" s="175" t="s">
        <v>87</v>
      </c>
      <c r="AV293" s="14" t="s">
        <v>198</v>
      </c>
      <c r="AW293" s="14" t="s">
        <v>31</v>
      </c>
      <c r="AX293" s="14" t="s">
        <v>75</v>
      </c>
      <c r="AY293" s="175" t="s">
        <v>184</v>
      </c>
    </row>
    <row r="294" spans="1:65" s="15" customFormat="1" ht="11.25" x14ac:dyDescent="0.2">
      <c r="B294" s="182"/>
      <c r="D294" s="166" t="s">
        <v>192</v>
      </c>
      <c r="E294" s="183" t="s">
        <v>1</v>
      </c>
      <c r="F294" s="184" t="s">
        <v>199</v>
      </c>
      <c r="H294" s="185">
        <v>14.768000000000001</v>
      </c>
      <c r="I294" s="186"/>
      <c r="L294" s="182"/>
      <c r="M294" s="187"/>
      <c r="N294" s="188"/>
      <c r="O294" s="188"/>
      <c r="P294" s="188"/>
      <c r="Q294" s="188"/>
      <c r="R294" s="188"/>
      <c r="S294" s="188"/>
      <c r="T294" s="189"/>
      <c r="AT294" s="183" t="s">
        <v>192</v>
      </c>
      <c r="AU294" s="183" t="s">
        <v>87</v>
      </c>
      <c r="AV294" s="15" t="s">
        <v>190</v>
      </c>
      <c r="AW294" s="15" t="s">
        <v>31</v>
      </c>
      <c r="AX294" s="15" t="s">
        <v>83</v>
      </c>
      <c r="AY294" s="183" t="s">
        <v>184</v>
      </c>
    </row>
    <row r="295" spans="1:65" s="2" customFormat="1" ht="33" customHeight="1" x14ac:dyDescent="0.2">
      <c r="A295" s="33"/>
      <c r="B295" s="150"/>
      <c r="C295" s="151" t="s">
        <v>389</v>
      </c>
      <c r="D295" s="151" t="s">
        <v>186</v>
      </c>
      <c r="E295" s="152" t="s">
        <v>390</v>
      </c>
      <c r="F295" s="153" t="s">
        <v>391</v>
      </c>
      <c r="G295" s="154" t="s">
        <v>392</v>
      </c>
      <c r="H295" s="155">
        <v>7</v>
      </c>
      <c r="I295" s="156"/>
      <c r="J295" s="157">
        <f>ROUND(I295*H295,2)</f>
        <v>0</v>
      </c>
      <c r="K295" s="158"/>
      <c r="L295" s="34"/>
      <c r="M295" s="159" t="s">
        <v>1</v>
      </c>
      <c r="N295" s="160" t="s">
        <v>41</v>
      </c>
      <c r="O295" s="62"/>
      <c r="P295" s="161">
        <f>O295*H295</f>
        <v>0</v>
      </c>
      <c r="Q295" s="161">
        <v>1.9130000000000001E-2</v>
      </c>
      <c r="R295" s="161">
        <f>Q295*H295</f>
        <v>0.13391</v>
      </c>
      <c r="S295" s="161">
        <v>0</v>
      </c>
      <c r="T295" s="162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63" t="s">
        <v>190</v>
      </c>
      <c r="AT295" s="163" t="s">
        <v>186</v>
      </c>
      <c r="AU295" s="163" t="s">
        <v>87</v>
      </c>
      <c r="AY295" s="18" t="s">
        <v>184</v>
      </c>
      <c r="BE295" s="164">
        <f>IF(N295="základná",J295,0)</f>
        <v>0</v>
      </c>
      <c r="BF295" s="164">
        <f>IF(N295="znížená",J295,0)</f>
        <v>0</v>
      </c>
      <c r="BG295" s="164">
        <f>IF(N295="zákl. prenesená",J295,0)</f>
        <v>0</v>
      </c>
      <c r="BH295" s="164">
        <f>IF(N295="zníž. prenesená",J295,0)</f>
        <v>0</v>
      </c>
      <c r="BI295" s="164">
        <f>IF(N295="nulová",J295,0)</f>
        <v>0</v>
      </c>
      <c r="BJ295" s="18" t="s">
        <v>87</v>
      </c>
      <c r="BK295" s="164">
        <f>ROUND(I295*H295,2)</f>
        <v>0</v>
      </c>
      <c r="BL295" s="18" t="s">
        <v>190</v>
      </c>
      <c r="BM295" s="163" t="s">
        <v>393</v>
      </c>
    </row>
    <row r="296" spans="1:65" s="13" customFormat="1" ht="11.25" x14ac:dyDescent="0.2">
      <c r="B296" s="165"/>
      <c r="D296" s="166" t="s">
        <v>192</v>
      </c>
      <c r="E296" s="167" t="s">
        <v>1</v>
      </c>
      <c r="F296" s="168" t="s">
        <v>198</v>
      </c>
      <c r="H296" s="169">
        <v>3</v>
      </c>
      <c r="I296" s="170"/>
      <c r="L296" s="165"/>
      <c r="M296" s="171"/>
      <c r="N296" s="172"/>
      <c r="O296" s="172"/>
      <c r="P296" s="172"/>
      <c r="Q296" s="172"/>
      <c r="R296" s="172"/>
      <c r="S296" s="172"/>
      <c r="T296" s="173"/>
      <c r="AT296" s="167" t="s">
        <v>192</v>
      </c>
      <c r="AU296" s="167" t="s">
        <v>87</v>
      </c>
      <c r="AV296" s="13" t="s">
        <v>87</v>
      </c>
      <c r="AW296" s="13" t="s">
        <v>31</v>
      </c>
      <c r="AX296" s="13" t="s">
        <v>75</v>
      </c>
      <c r="AY296" s="167" t="s">
        <v>184</v>
      </c>
    </row>
    <row r="297" spans="1:65" s="13" customFormat="1" ht="11.25" x14ac:dyDescent="0.2">
      <c r="B297" s="165"/>
      <c r="D297" s="166" t="s">
        <v>192</v>
      </c>
      <c r="E297" s="167" t="s">
        <v>1</v>
      </c>
      <c r="F297" s="168" t="s">
        <v>87</v>
      </c>
      <c r="H297" s="169">
        <v>2</v>
      </c>
      <c r="I297" s="170"/>
      <c r="L297" s="165"/>
      <c r="M297" s="171"/>
      <c r="N297" s="172"/>
      <c r="O297" s="172"/>
      <c r="P297" s="172"/>
      <c r="Q297" s="172"/>
      <c r="R297" s="172"/>
      <c r="S297" s="172"/>
      <c r="T297" s="173"/>
      <c r="AT297" s="167" t="s">
        <v>192</v>
      </c>
      <c r="AU297" s="167" t="s">
        <v>87</v>
      </c>
      <c r="AV297" s="13" t="s">
        <v>87</v>
      </c>
      <c r="AW297" s="13" t="s">
        <v>31</v>
      </c>
      <c r="AX297" s="13" t="s">
        <v>75</v>
      </c>
      <c r="AY297" s="167" t="s">
        <v>184</v>
      </c>
    </row>
    <row r="298" spans="1:65" s="13" customFormat="1" ht="11.25" x14ac:dyDescent="0.2">
      <c r="B298" s="165"/>
      <c r="D298" s="166" t="s">
        <v>192</v>
      </c>
      <c r="E298" s="167" t="s">
        <v>1</v>
      </c>
      <c r="F298" s="168" t="s">
        <v>87</v>
      </c>
      <c r="H298" s="169">
        <v>2</v>
      </c>
      <c r="I298" s="170"/>
      <c r="L298" s="165"/>
      <c r="M298" s="171"/>
      <c r="N298" s="172"/>
      <c r="O298" s="172"/>
      <c r="P298" s="172"/>
      <c r="Q298" s="172"/>
      <c r="R298" s="172"/>
      <c r="S298" s="172"/>
      <c r="T298" s="173"/>
      <c r="AT298" s="167" t="s">
        <v>192</v>
      </c>
      <c r="AU298" s="167" t="s">
        <v>87</v>
      </c>
      <c r="AV298" s="13" t="s">
        <v>87</v>
      </c>
      <c r="AW298" s="13" t="s">
        <v>31</v>
      </c>
      <c r="AX298" s="13" t="s">
        <v>75</v>
      </c>
      <c r="AY298" s="167" t="s">
        <v>184</v>
      </c>
    </row>
    <row r="299" spans="1:65" s="15" customFormat="1" ht="11.25" x14ac:dyDescent="0.2">
      <c r="B299" s="182"/>
      <c r="D299" s="166" t="s">
        <v>192</v>
      </c>
      <c r="E299" s="183" t="s">
        <v>1</v>
      </c>
      <c r="F299" s="184" t="s">
        <v>199</v>
      </c>
      <c r="H299" s="185">
        <v>7</v>
      </c>
      <c r="I299" s="186"/>
      <c r="L299" s="182"/>
      <c r="M299" s="187"/>
      <c r="N299" s="188"/>
      <c r="O299" s="188"/>
      <c r="P299" s="188"/>
      <c r="Q299" s="188"/>
      <c r="R299" s="188"/>
      <c r="S299" s="188"/>
      <c r="T299" s="189"/>
      <c r="AT299" s="183" t="s">
        <v>192</v>
      </c>
      <c r="AU299" s="183" t="s">
        <v>87</v>
      </c>
      <c r="AV299" s="15" t="s">
        <v>190</v>
      </c>
      <c r="AW299" s="15" t="s">
        <v>31</v>
      </c>
      <c r="AX299" s="15" t="s">
        <v>83</v>
      </c>
      <c r="AY299" s="183" t="s">
        <v>184</v>
      </c>
    </row>
    <row r="300" spans="1:65" s="2" customFormat="1" ht="33" customHeight="1" x14ac:dyDescent="0.2">
      <c r="A300" s="33"/>
      <c r="B300" s="150"/>
      <c r="C300" s="151" t="s">
        <v>394</v>
      </c>
      <c r="D300" s="151" t="s">
        <v>186</v>
      </c>
      <c r="E300" s="152" t="s">
        <v>395</v>
      </c>
      <c r="F300" s="153" t="s">
        <v>396</v>
      </c>
      <c r="G300" s="154" t="s">
        <v>392</v>
      </c>
      <c r="H300" s="155">
        <v>3</v>
      </c>
      <c r="I300" s="156"/>
      <c r="J300" s="157">
        <f>ROUND(I300*H300,2)</f>
        <v>0</v>
      </c>
      <c r="K300" s="158"/>
      <c r="L300" s="34"/>
      <c r="M300" s="159" t="s">
        <v>1</v>
      </c>
      <c r="N300" s="160" t="s">
        <v>41</v>
      </c>
      <c r="O300" s="62"/>
      <c r="P300" s="161">
        <f>O300*H300</f>
        <v>0</v>
      </c>
      <c r="Q300" s="161">
        <v>2.9899999999999999E-2</v>
      </c>
      <c r="R300" s="161">
        <f>Q300*H300</f>
        <v>8.9700000000000002E-2</v>
      </c>
      <c r="S300" s="161">
        <v>0</v>
      </c>
      <c r="T300" s="162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63" t="s">
        <v>190</v>
      </c>
      <c r="AT300" s="163" t="s">
        <v>186</v>
      </c>
      <c r="AU300" s="163" t="s">
        <v>87</v>
      </c>
      <c r="AY300" s="18" t="s">
        <v>184</v>
      </c>
      <c r="BE300" s="164">
        <f>IF(N300="základná",J300,0)</f>
        <v>0</v>
      </c>
      <c r="BF300" s="164">
        <f>IF(N300="znížená",J300,0)</f>
        <v>0</v>
      </c>
      <c r="BG300" s="164">
        <f>IF(N300="zákl. prenesená",J300,0)</f>
        <v>0</v>
      </c>
      <c r="BH300" s="164">
        <f>IF(N300="zníž. prenesená",J300,0)</f>
        <v>0</v>
      </c>
      <c r="BI300" s="164">
        <f>IF(N300="nulová",J300,0)</f>
        <v>0</v>
      </c>
      <c r="BJ300" s="18" t="s">
        <v>87</v>
      </c>
      <c r="BK300" s="164">
        <f>ROUND(I300*H300,2)</f>
        <v>0</v>
      </c>
      <c r="BL300" s="18" t="s">
        <v>190</v>
      </c>
      <c r="BM300" s="163" t="s">
        <v>397</v>
      </c>
    </row>
    <row r="301" spans="1:65" s="13" customFormat="1" ht="11.25" x14ac:dyDescent="0.2">
      <c r="B301" s="165"/>
      <c r="D301" s="166" t="s">
        <v>192</v>
      </c>
      <c r="E301" s="167" t="s">
        <v>1</v>
      </c>
      <c r="F301" s="168" t="s">
        <v>198</v>
      </c>
      <c r="H301" s="169">
        <v>3</v>
      </c>
      <c r="I301" s="170"/>
      <c r="L301" s="165"/>
      <c r="M301" s="171"/>
      <c r="N301" s="172"/>
      <c r="O301" s="172"/>
      <c r="P301" s="172"/>
      <c r="Q301" s="172"/>
      <c r="R301" s="172"/>
      <c r="S301" s="172"/>
      <c r="T301" s="173"/>
      <c r="AT301" s="167" t="s">
        <v>192</v>
      </c>
      <c r="AU301" s="167" t="s">
        <v>87</v>
      </c>
      <c r="AV301" s="13" t="s">
        <v>87</v>
      </c>
      <c r="AW301" s="13" t="s">
        <v>31</v>
      </c>
      <c r="AX301" s="13" t="s">
        <v>75</v>
      </c>
      <c r="AY301" s="167" t="s">
        <v>184</v>
      </c>
    </row>
    <row r="302" spans="1:65" s="15" customFormat="1" ht="11.25" x14ac:dyDescent="0.2">
      <c r="B302" s="182"/>
      <c r="D302" s="166" t="s">
        <v>192</v>
      </c>
      <c r="E302" s="183" t="s">
        <v>1</v>
      </c>
      <c r="F302" s="184" t="s">
        <v>199</v>
      </c>
      <c r="H302" s="185">
        <v>3</v>
      </c>
      <c r="I302" s="186"/>
      <c r="L302" s="182"/>
      <c r="M302" s="187"/>
      <c r="N302" s="188"/>
      <c r="O302" s="188"/>
      <c r="P302" s="188"/>
      <c r="Q302" s="188"/>
      <c r="R302" s="188"/>
      <c r="S302" s="188"/>
      <c r="T302" s="189"/>
      <c r="AT302" s="183" t="s">
        <v>192</v>
      </c>
      <c r="AU302" s="183" t="s">
        <v>87</v>
      </c>
      <c r="AV302" s="15" t="s">
        <v>190</v>
      </c>
      <c r="AW302" s="15" t="s">
        <v>31</v>
      </c>
      <c r="AX302" s="15" t="s">
        <v>83</v>
      </c>
      <c r="AY302" s="183" t="s">
        <v>184</v>
      </c>
    </row>
    <row r="303" spans="1:65" s="2" customFormat="1" ht="24.2" customHeight="1" x14ac:dyDescent="0.2">
      <c r="A303" s="33"/>
      <c r="B303" s="150"/>
      <c r="C303" s="151" t="s">
        <v>398</v>
      </c>
      <c r="D303" s="151" t="s">
        <v>186</v>
      </c>
      <c r="E303" s="152" t="s">
        <v>399</v>
      </c>
      <c r="F303" s="153" t="s">
        <v>400</v>
      </c>
      <c r="G303" s="154" t="s">
        <v>392</v>
      </c>
      <c r="H303" s="155">
        <v>3</v>
      </c>
      <c r="I303" s="156"/>
      <c r="J303" s="157">
        <f>ROUND(I303*H303,2)</f>
        <v>0</v>
      </c>
      <c r="K303" s="158"/>
      <c r="L303" s="34"/>
      <c r="M303" s="159" t="s">
        <v>1</v>
      </c>
      <c r="N303" s="160" t="s">
        <v>41</v>
      </c>
      <c r="O303" s="62"/>
      <c r="P303" s="161">
        <f>O303*H303</f>
        <v>0</v>
      </c>
      <c r="Q303" s="161">
        <v>3.712E-2</v>
      </c>
      <c r="R303" s="161">
        <f>Q303*H303</f>
        <v>0.11136</v>
      </c>
      <c r="S303" s="161">
        <v>0</v>
      </c>
      <c r="T303" s="162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163" t="s">
        <v>190</v>
      </c>
      <c r="AT303" s="163" t="s">
        <v>186</v>
      </c>
      <c r="AU303" s="163" t="s">
        <v>87</v>
      </c>
      <c r="AY303" s="18" t="s">
        <v>184</v>
      </c>
      <c r="BE303" s="164">
        <f>IF(N303="základná",J303,0)</f>
        <v>0</v>
      </c>
      <c r="BF303" s="164">
        <f>IF(N303="znížená",J303,0)</f>
        <v>0</v>
      </c>
      <c r="BG303" s="164">
        <f>IF(N303="zákl. prenesená",J303,0)</f>
        <v>0</v>
      </c>
      <c r="BH303" s="164">
        <f>IF(N303="zníž. prenesená",J303,0)</f>
        <v>0</v>
      </c>
      <c r="BI303" s="164">
        <f>IF(N303="nulová",J303,0)</f>
        <v>0</v>
      </c>
      <c r="BJ303" s="18" t="s">
        <v>87</v>
      </c>
      <c r="BK303" s="164">
        <f>ROUND(I303*H303,2)</f>
        <v>0</v>
      </c>
      <c r="BL303" s="18" t="s">
        <v>190</v>
      </c>
      <c r="BM303" s="163" t="s">
        <v>401</v>
      </c>
    </row>
    <row r="304" spans="1:65" s="16" customFormat="1" ht="11.25" x14ac:dyDescent="0.2">
      <c r="B304" s="190"/>
      <c r="D304" s="166" t="s">
        <v>192</v>
      </c>
      <c r="E304" s="191" t="s">
        <v>1</v>
      </c>
      <c r="F304" s="192" t="s">
        <v>402</v>
      </c>
      <c r="H304" s="191" t="s">
        <v>1</v>
      </c>
      <c r="I304" s="193"/>
      <c r="L304" s="190"/>
      <c r="M304" s="194"/>
      <c r="N304" s="195"/>
      <c r="O304" s="195"/>
      <c r="P304" s="195"/>
      <c r="Q304" s="195"/>
      <c r="R304" s="195"/>
      <c r="S304" s="195"/>
      <c r="T304" s="196"/>
      <c r="AT304" s="191" t="s">
        <v>192</v>
      </c>
      <c r="AU304" s="191" t="s">
        <v>87</v>
      </c>
      <c r="AV304" s="16" t="s">
        <v>83</v>
      </c>
      <c r="AW304" s="16" t="s">
        <v>31</v>
      </c>
      <c r="AX304" s="16" t="s">
        <v>75</v>
      </c>
      <c r="AY304" s="191" t="s">
        <v>184</v>
      </c>
    </row>
    <row r="305" spans="1:65" s="13" customFormat="1" ht="11.25" x14ac:dyDescent="0.2">
      <c r="B305" s="165"/>
      <c r="D305" s="166" t="s">
        <v>192</v>
      </c>
      <c r="E305" s="167" t="s">
        <v>1</v>
      </c>
      <c r="F305" s="168" t="s">
        <v>198</v>
      </c>
      <c r="H305" s="169">
        <v>3</v>
      </c>
      <c r="I305" s="170"/>
      <c r="L305" s="165"/>
      <c r="M305" s="171"/>
      <c r="N305" s="172"/>
      <c r="O305" s="172"/>
      <c r="P305" s="172"/>
      <c r="Q305" s="172"/>
      <c r="R305" s="172"/>
      <c r="S305" s="172"/>
      <c r="T305" s="173"/>
      <c r="AT305" s="167" t="s">
        <v>192</v>
      </c>
      <c r="AU305" s="167" t="s">
        <v>87</v>
      </c>
      <c r="AV305" s="13" t="s">
        <v>87</v>
      </c>
      <c r="AW305" s="13" t="s">
        <v>31</v>
      </c>
      <c r="AX305" s="13" t="s">
        <v>75</v>
      </c>
      <c r="AY305" s="167" t="s">
        <v>184</v>
      </c>
    </row>
    <row r="306" spans="1:65" s="15" customFormat="1" ht="11.25" x14ac:dyDescent="0.2">
      <c r="B306" s="182"/>
      <c r="D306" s="166" t="s">
        <v>192</v>
      </c>
      <c r="E306" s="183" t="s">
        <v>1</v>
      </c>
      <c r="F306" s="184" t="s">
        <v>199</v>
      </c>
      <c r="H306" s="185">
        <v>3</v>
      </c>
      <c r="I306" s="186"/>
      <c r="L306" s="182"/>
      <c r="M306" s="187"/>
      <c r="N306" s="188"/>
      <c r="O306" s="188"/>
      <c r="P306" s="188"/>
      <c r="Q306" s="188"/>
      <c r="R306" s="188"/>
      <c r="S306" s="188"/>
      <c r="T306" s="189"/>
      <c r="AT306" s="183" t="s">
        <v>192</v>
      </c>
      <c r="AU306" s="183" t="s">
        <v>87</v>
      </c>
      <c r="AV306" s="15" t="s">
        <v>190</v>
      </c>
      <c r="AW306" s="15" t="s">
        <v>31</v>
      </c>
      <c r="AX306" s="15" t="s">
        <v>83</v>
      </c>
      <c r="AY306" s="183" t="s">
        <v>184</v>
      </c>
    </row>
    <row r="307" spans="1:65" s="2" customFormat="1" ht="33" customHeight="1" x14ac:dyDescent="0.2">
      <c r="A307" s="33"/>
      <c r="B307" s="150"/>
      <c r="C307" s="151" t="s">
        <v>403</v>
      </c>
      <c r="D307" s="151" t="s">
        <v>186</v>
      </c>
      <c r="E307" s="152" t="s">
        <v>404</v>
      </c>
      <c r="F307" s="153" t="s">
        <v>405</v>
      </c>
      <c r="G307" s="154" t="s">
        <v>261</v>
      </c>
      <c r="H307" s="155">
        <v>7.4249999999999998</v>
      </c>
      <c r="I307" s="156"/>
      <c r="J307" s="157">
        <f>ROUND(I307*H307,2)</f>
        <v>0</v>
      </c>
      <c r="K307" s="158"/>
      <c r="L307" s="34"/>
      <c r="M307" s="159" t="s">
        <v>1</v>
      </c>
      <c r="N307" s="160" t="s">
        <v>41</v>
      </c>
      <c r="O307" s="62"/>
      <c r="P307" s="161">
        <f>O307*H307</f>
        <v>0</v>
      </c>
      <c r="Q307" s="161">
        <v>9.0579999999999994E-2</v>
      </c>
      <c r="R307" s="161">
        <f>Q307*H307</f>
        <v>0.67255649999999989</v>
      </c>
      <c r="S307" s="161">
        <v>0</v>
      </c>
      <c r="T307" s="162">
        <f>S307*H307</f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163" t="s">
        <v>190</v>
      </c>
      <c r="AT307" s="163" t="s">
        <v>186</v>
      </c>
      <c r="AU307" s="163" t="s">
        <v>87</v>
      </c>
      <c r="AY307" s="18" t="s">
        <v>184</v>
      </c>
      <c r="BE307" s="164">
        <f>IF(N307="základná",J307,0)</f>
        <v>0</v>
      </c>
      <c r="BF307" s="164">
        <f>IF(N307="znížená",J307,0)</f>
        <v>0</v>
      </c>
      <c r="BG307" s="164">
        <f>IF(N307="zákl. prenesená",J307,0)</f>
        <v>0</v>
      </c>
      <c r="BH307" s="164">
        <f>IF(N307="zníž. prenesená",J307,0)</f>
        <v>0</v>
      </c>
      <c r="BI307" s="164">
        <f>IF(N307="nulová",J307,0)</f>
        <v>0</v>
      </c>
      <c r="BJ307" s="18" t="s">
        <v>87</v>
      </c>
      <c r="BK307" s="164">
        <f>ROUND(I307*H307,2)</f>
        <v>0</v>
      </c>
      <c r="BL307" s="18" t="s">
        <v>190</v>
      </c>
      <c r="BM307" s="163" t="s">
        <v>406</v>
      </c>
    </row>
    <row r="308" spans="1:65" s="13" customFormat="1" ht="11.25" x14ac:dyDescent="0.2">
      <c r="B308" s="165"/>
      <c r="D308" s="166" t="s">
        <v>192</v>
      </c>
      <c r="E308" s="167" t="s">
        <v>1</v>
      </c>
      <c r="F308" s="168" t="s">
        <v>407</v>
      </c>
      <c r="H308" s="169">
        <v>7.4249999999999998</v>
      </c>
      <c r="I308" s="170"/>
      <c r="L308" s="165"/>
      <c r="M308" s="171"/>
      <c r="N308" s="172"/>
      <c r="O308" s="172"/>
      <c r="P308" s="172"/>
      <c r="Q308" s="172"/>
      <c r="R308" s="172"/>
      <c r="S308" s="172"/>
      <c r="T308" s="173"/>
      <c r="AT308" s="167" t="s">
        <v>192</v>
      </c>
      <c r="AU308" s="167" t="s">
        <v>87</v>
      </c>
      <c r="AV308" s="13" t="s">
        <v>87</v>
      </c>
      <c r="AW308" s="13" t="s">
        <v>31</v>
      </c>
      <c r="AX308" s="13" t="s">
        <v>75</v>
      </c>
      <c r="AY308" s="167" t="s">
        <v>184</v>
      </c>
    </row>
    <row r="309" spans="1:65" s="14" customFormat="1" ht="11.25" x14ac:dyDescent="0.2">
      <c r="B309" s="174"/>
      <c r="D309" s="166" t="s">
        <v>192</v>
      </c>
      <c r="E309" s="175" t="s">
        <v>133</v>
      </c>
      <c r="F309" s="176" t="s">
        <v>197</v>
      </c>
      <c r="H309" s="177">
        <v>7.4249999999999998</v>
      </c>
      <c r="I309" s="178"/>
      <c r="L309" s="174"/>
      <c r="M309" s="179"/>
      <c r="N309" s="180"/>
      <c r="O309" s="180"/>
      <c r="P309" s="180"/>
      <c r="Q309" s="180"/>
      <c r="R309" s="180"/>
      <c r="S309" s="180"/>
      <c r="T309" s="181"/>
      <c r="AT309" s="175" t="s">
        <v>192</v>
      </c>
      <c r="AU309" s="175" t="s">
        <v>87</v>
      </c>
      <c r="AV309" s="14" t="s">
        <v>198</v>
      </c>
      <c r="AW309" s="14" t="s">
        <v>31</v>
      </c>
      <c r="AX309" s="14" t="s">
        <v>75</v>
      </c>
      <c r="AY309" s="175" t="s">
        <v>184</v>
      </c>
    </row>
    <row r="310" spans="1:65" s="15" customFormat="1" ht="11.25" x14ac:dyDescent="0.2">
      <c r="B310" s="182"/>
      <c r="D310" s="166" t="s">
        <v>192</v>
      </c>
      <c r="E310" s="183" t="s">
        <v>1</v>
      </c>
      <c r="F310" s="184" t="s">
        <v>199</v>
      </c>
      <c r="H310" s="185">
        <v>7.4249999999999998</v>
      </c>
      <c r="I310" s="186"/>
      <c r="L310" s="182"/>
      <c r="M310" s="187"/>
      <c r="N310" s="188"/>
      <c r="O310" s="188"/>
      <c r="P310" s="188"/>
      <c r="Q310" s="188"/>
      <c r="R310" s="188"/>
      <c r="S310" s="188"/>
      <c r="T310" s="189"/>
      <c r="AT310" s="183" t="s">
        <v>192</v>
      </c>
      <c r="AU310" s="183" t="s">
        <v>87</v>
      </c>
      <c r="AV310" s="15" t="s">
        <v>190</v>
      </c>
      <c r="AW310" s="15" t="s">
        <v>31</v>
      </c>
      <c r="AX310" s="15" t="s">
        <v>83</v>
      </c>
      <c r="AY310" s="183" t="s">
        <v>184</v>
      </c>
    </row>
    <row r="311" spans="1:65" s="2" customFormat="1" ht="24.2" customHeight="1" x14ac:dyDescent="0.2">
      <c r="A311" s="33"/>
      <c r="B311" s="150"/>
      <c r="C311" s="151" t="s">
        <v>408</v>
      </c>
      <c r="D311" s="151" t="s">
        <v>186</v>
      </c>
      <c r="E311" s="152" t="s">
        <v>409</v>
      </c>
      <c r="F311" s="153" t="s">
        <v>410</v>
      </c>
      <c r="G311" s="154" t="s">
        <v>261</v>
      </c>
      <c r="H311" s="155">
        <v>5.1440000000000001</v>
      </c>
      <c r="I311" s="156"/>
      <c r="J311" s="157">
        <f>ROUND(I311*H311,2)</f>
        <v>0</v>
      </c>
      <c r="K311" s="158"/>
      <c r="L311" s="34"/>
      <c r="M311" s="159" t="s">
        <v>1</v>
      </c>
      <c r="N311" s="160" t="s">
        <v>41</v>
      </c>
      <c r="O311" s="62"/>
      <c r="P311" s="161">
        <f>O311*H311</f>
        <v>0</v>
      </c>
      <c r="Q311" s="161">
        <v>0.13794000000000001</v>
      </c>
      <c r="R311" s="161">
        <f>Q311*H311</f>
        <v>0.70956336000000009</v>
      </c>
      <c r="S311" s="161">
        <v>0</v>
      </c>
      <c r="T311" s="162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163" t="s">
        <v>190</v>
      </c>
      <c r="AT311" s="163" t="s">
        <v>186</v>
      </c>
      <c r="AU311" s="163" t="s">
        <v>87</v>
      </c>
      <c r="AY311" s="18" t="s">
        <v>184</v>
      </c>
      <c r="BE311" s="164">
        <f>IF(N311="základná",J311,0)</f>
        <v>0</v>
      </c>
      <c r="BF311" s="164">
        <f>IF(N311="znížená",J311,0)</f>
        <v>0</v>
      </c>
      <c r="BG311" s="164">
        <f>IF(N311="zákl. prenesená",J311,0)</f>
        <v>0</v>
      </c>
      <c r="BH311" s="164">
        <f>IF(N311="zníž. prenesená",J311,0)</f>
        <v>0</v>
      </c>
      <c r="BI311" s="164">
        <f>IF(N311="nulová",J311,0)</f>
        <v>0</v>
      </c>
      <c r="BJ311" s="18" t="s">
        <v>87</v>
      </c>
      <c r="BK311" s="164">
        <f>ROUND(I311*H311,2)</f>
        <v>0</v>
      </c>
      <c r="BL311" s="18" t="s">
        <v>190</v>
      </c>
      <c r="BM311" s="163" t="s">
        <v>411</v>
      </c>
    </row>
    <row r="312" spans="1:65" s="16" customFormat="1" ht="11.25" x14ac:dyDescent="0.2">
      <c r="B312" s="190"/>
      <c r="D312" s="166" t="s">
        <v>192</v>
      </c>
      <c r="E312" s="191" t="s">
        <v>1</v>
      </c>
      <c r="F312" s="192" t="s">
        <v>412</v>
      </c>
      <c r="H312" s="191" t="s">
        <v>1</v>
      </c>
      <c r="I312" s="193"/>
      <c r="L312" s="190"/>
      <c r="M312" s="194"/>
      <c r="N312" s="195"/>
      <c r="O312" s="195"/>
      <c r="P312" s="195"/>
      <c r="Q312" s="195"/>
      <c r="R312" s="195"/>
      <c r="S312" s="195"/>
      <c r="T312" s="196"/>
      <c r="AT312" s="191" t="s">
        <v>192</v>
      </c>
      <c r="AU312" s="191" t="s">
        <v>87</v>
      </c>
      <c r="AV312" s="16" t="s">
        <v>83</v>
      </c>
      <c r="AW312" s="16" t="s">
        <v>31</v>
      </c>
      <c r="AX312" s="16" t="s">
        <v>75</v>
      </c>
      <c r="AY312" s="191" t="s">
        <v>184</v>
      </c>
    </row>
    <row r="313" spans="1:65" s="13" customFormat="1" ht="11.25" x14ac:dyDescent="0.2">
      <c r="B313" s="165"/>
      <c r="D313" s="166" t="s">
        <v>192</v>
      </c>
      <c r="E313" s="167" t="s">
        <v>1</v>
      </c>
      <c r="F313" s="168" t="s">
        <v>413</v>
      </c>
      <c r="H313" s="169">
        <v>1.089</v>
      </c>
      <c r="I313" s="170"/>
      <c r="L313" s="165"/>
      <c r="M313" s="171"/>
      <c r="N313" s="172"/>
      <c r="O313" s="172"/>
      <c r="P313" s="172"/>
      <c r="Q313" s="172"/>
      <c r="R313" s="172"/>
      <c r="S313" s="172"/>
      <c r="T313" s="173"/>
      <c r="AT313" s="167" t="s">
        <v>192</v>
      </c>
      <c r="AU313" s="167" t="s">
        <v>87</v>
      </c>
      <c r="AV313" s="13" t="s">
        <v>87</v>
      </c>
      <c r="AW313" s="13" t="s">
        <v>31</v>
      </c>
      <c r="AX313" s="13" t="s">
        <v>75</v>
      </c>
      <c r="AY313" s="167" t="s">
        <v>184</v>
      </c>
    </row>
    <row r="314" spans="1:65" s="13" customFormat="1" ht="11.25" x14ac:dyDescent="0.2">
      <c r="B314" s="165"/>
      <c r="D314" s="166" t="s">
        <v>192</v>
      </c>
      <c r="E314" s="167" t="s">
        <v>1</v>
      </c>
      <c r="F314" s="168" t="s">
        <v>414</v>
      </c>
      <c r="H314" s="169">
        <v>4.0549999999999997</v>
      </c>
      <c r="I314" s="170"/>
      <c r="L314" s="165"/>
      <c r="M314" s="171"/>
      <c r="N314" s="172"/>
      <c r="O314" s="172"/>
      <c r="P314" s="172"/>
      <c r="Q314" s="172"/>
      <c r="R314" s="172"/>
      <c r="S314" s="172"/>
      <c r="T314" s="173"/>
      <c r="AT314" s="167" t="s">
        <v>192</v>
      </c>
      <c r="AU314" s="167" t="s">
        <v>87</v>
      </c>
      <c r="AV314" s="13" t="s">
        <v>87</v>
      </c>
      <c r="AW314" s="13" t="s">
        <v>31</v>
      </c>
      <c r="AX314" s="13" t="s">
        <v>75</v>
      </c>
      <c r="AY314" s="167" t="s">
        <v>184</v>
      </c>
    </row>
    <row r="315" spans="1:65" s="14" customFormat="1" ht="11.25" x14ac:dyDescent="0.2">
      <c r="B315" s="174"/>
      <c r="D315" s="166" t="s">
        <v>192</v>
      </c>
      <c r="E315" s="175" t="s">
        <v>415</v>
      </c>
      <c r="F315" s="176" t="s">
        <v>197</v>
      </c>
      <c r="H315" s="177">
        <v>5.1440000000000001</v>
      </c>
      <c r="I315" s="178"/>
      <c r="L315" s="174"/>
      <c r="M315" s="179"/>
      <c r="N315" s="180"/>
      <c r="O315" s="180"/>
      <c r="P315" s="180"/>
      <c r="Q315" s="180"/>
      <c r="R315" s="180"/>
      <c r="S315" s="180"/>
      <c r="T315" s="181"/>
      <c r="AT315" s="175" t="s">
        <v>192</v>
      </c>
      <c r="AU315" s="175" t="s">
        <v>87</v>
      </c>
      <c r="AV315" s="14" t="s">
        <v>198</v>
      </c>
      <c r="AW315" s="14" t="s">
        <v>31</v>
      </c>
      <c r="AX315" s="14" t="s">
        <v>75</v>
      </c>
      <c r="AY315" s="175" t="s">
        <v>184</v>
      </c>
    </row>
    <row r="316" spans="1:65" s="15" customFormat="1" ht="11.25" x14ac:dyDescent="0.2">
      <c r="B316" s="182"/>
      <c r="D316" s="166" t="s">
        <v>192</v>
      </c>
      <c r="E316" s="183" t="s">
        <v>1</v>
      </c>
      <c r="F316" s="184" t="s">
        <v>199</v>
      </c>
      <c r="H316" s="185">
        <v>5.1440000000000001</v>
      </c>
      <c r="I316" s="186"/>
      <c r="L316" s="182"/>
      <c r="M316" s="187"/>
      <c r="N316" s="188"/>
      <c r="O316" s="188"/>
      <c r="P316" s="188"/>
      <c r="Q316" s="188"/>
      <c r="R316" s="188"/>
      <c r="S316" s="188"/>
      <c r="T316" s="189"/>
      <c r="AT316" s="183" t="s">
        <v>192</v>
      </c>
      <c r="AU316" s="183" t="s">
        <v>87</v>
      </c>
      <c r="AV316" s="15" t="s">
        <v>190</v>
      </c>
      <c r="AW316" s="15" t="s">
        <v>31</v>
      </c>
      <c r="AX316" s="15" t="s">
        <v>83</v>
      </c>
      <c r="AY316" s="183" t="s">
        <v>184</v>
      </c>
    </row>
    <row r="317" spans="1:65" s="2" customFormat="1" ht="33" customHeight="1" x14ac:dyDescent="0.2">
      <c r="A317" s="33"/>
      <c r="B317" s="150"/>
      <c r="C317" s="151" t="s">
        <v>416</v>
      </c>
      <c r="D317" s="151" t="s">
        <v>186</v>
      </c>
      <c r="E317" s="152" t="s">
        <v>417</v>
      </c>
      <c r="F317" s="153" t="s">
        <v>418</v>
      </c>
      <c r="G317" s="154" t="s">
        <v>419</v>
      </c>
      <c r="H317" s="155">
        <v>5.95</v>
      </c>
      <c r="I317" s="156"/>
      <c r="J317" s="157">
        <f>ROUND(I317*H317,2)</f>
        <v>0</v>
      </c>
      <c r="K317" s="158"/>
      <c r="L317" s="34"/>
      <c r="M317" s="159" t="s">
        <v>1</v>
      </c>
      <c r="N317" s="160" t="s">
        <v>41</v>
      </c>
      <c r="O317" s="62"/>
      <c r="P317" s="161">
        <f>O317*H317</f>
        <v>0</v>
      </c>
      <c r="Q317" s="161">
        <v>4.0999999999999999E-4</v>
      </c>
      <c r="R317" s="161">
        <f>Q317*H317</f>
        <v>2.4394999999999998E-3</v>
      </c>
      <c r="S317" s="161">
        <v>0</v>
      </c>
      <c r="T317" s="162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163" t="s">
        <v>190</v>
      </c>
      <c r="AT317" s="163" t="s">
        <v>186</v>
      </c>
      <c r="AU317" s="163" t="s">
        <v>87</v>
      </c>
      <c r="AY317" s="18" t="s">
        <v>184</v>
      </c>
      <c r="BE317" s="164">
        <f>IF(N317="základná",J317,0)</f>
        <v>0</v>
      </c>
      <c r="BF317" s="164">
        <f>IF(N317="znížená",J317,0)</f>
        <v>0</v>
      </c>
      <c r="BG317" s="164">
        <f>IF(N317="zákl. prenesená",J317,0)</f>
        <v>0</v>
      </c>
      <c r="BH317" s="164">
        <f>IF(N317="zníž. prenesená",J317,0)</f>
        <v>0</v>
      </c>
      <c r="BI317" s="164">
        <f>IF(N317="nulová",J317,0)</f>
        <v>0</v>
      </c>
      <c r="BJ317" s="18" t="s">
        <v>87</v>
      </c>
      <c r="BK317" s="164">
        <f>ROUND(I317*H317,2)</f>
        <v>0</v>
      </c>
      <c r="BL317" s="18" t="s">
        <v>190</v>
      </c>
      <c r="BM317" s="163" t="s">
        <v>420</v>
      </c>
    </row>
    <row r="318" spans="1:65" s="13" customFormat="1" ht="11.25" x14ac:dyDescent="0.2">
      <c r="B318" s="165"/>
      <c r="D318" s="166" t="s">
        <v>192</v>
      </c>
      <c r="E318" s="167" t="s">
        <v>1</v>
      </c>
      <c r="F318" s="168" t="s">
        <v>421</v>
      </c>
      <c r="H318" s="169">
        <v>5.95</v>
      </c>
      <c r="I318" s="170"/>
      <c r="L318" s="165"/>
      <c r="M318" s="171"/>
      <c r="N318" s="172"/>
      <c r="O318" s="172"/>
      <c r="P318" s="172"/>
      <c r="Q318" s="172"/>
      <c r="R318" s="172"/>
      <c r="S318" s="172"/>
      <c r="T318" s="173"/>
      <c r="AT318" s="167" t="s">
        <v>192</v>
      </c>
      <c r="AU318" s="167" t="s">
        <v>87</v>
      </c>
      <c r="AV318" s="13" t="s">
        <v>87</v>
      </c>
      <c r="AW318" s="13" t="s">
        <v>31</v>
      </c>
      <c r="AX318" s="13" t="s">
        <v>75</v>
      </c>
      <c r="AY318" s="167" t="s">
        <v>184</v>
      </c>
    </row>
    <row r="319" spans="1:65" s="15" customFormat="1" ht="11.25" x14ac:dyDescent="0.2">
      <c r="B319" s="182"/>
      <c r="D319" s="166" t="s">
        <v>192</v>
      </c>
      <c r="E319" s="183" t="s">
        <v>1</v>
      </c>
      <c r="F319" s="184" t="s">
        <v>199</v>
      </c>
      <c r="H319" s="185">
        <v>5.95</v>
      </c>
      <c r="I319" s="186"/>
      <c r="L319" s="182"/>
      <c r="M319" s="187"/>
      <c r="N319" s="188"/>
      <c r="O319" s="188"/>
      <c r="P319" s="188"/>
      <c r="Q319" s="188"/>
      <c r="R319" s="188"/>
      <c r="S319" s="188"/>
      <c r="T319" s="189"/>
      <c r="AT319" s="183" t="s">
        <v>192</v>
      </c>
      <c r="AU319" s="183" t="s">
        <v>87</v>
      </c>
      <c r="AV319" s="15" t="s">
        <v>190</v>
      </c>
      <c r="AW319" s="15" t="s">
        <v>31</v>
      </c>
      <c r="AX319" s="15" t="s">
        <v>83</v>
      </c>
      <c r="AY319" s="183" t="s">
        <v>184</v>
      </c>
    </row>
    <row r="320" spans="1:65" s="2" customFormat="1" ht="24.2" customHeight="1" x14ac:dyDescent="0.2">
      <c r="A320" s="33"/>
      <c r="B320" s="150"/>
      <c r="C320" s="151" t="s">
        <v>422</v>
      </c>
      <c r="D320" s="151" t="s">
        <v>186</v>
      </c>
      <c r="E320" s="152" t="s">
        <v>423</v>
      </c>
      <c r="F320" s="153" t="s">
        <v>424</v>
      </c>
      <c r="G320" s="154" t="s">
        <v>419</v>
      </c>
      <c r="H320" s="155">
        <v>2.5</v>
      </c>
      <c r="I320" s="156"/>
      <c r="J320" s="157">
        <f>ROUND(I320*H320,2)</f>
        <v>0</v>
      </c>
      <c r="K320" s="158"/>
      <c r="L320" s="34"/>
      <c r="M320" s="159" t="s">
        <v>1</v>
      </c>
      <c r="N320" s="160" t="s">
        <v>41</v>
      </c>
      <c r="O320" s="62"/>
      <c r="P320" s="161">
        <f>O320*H320</f>
        <v>0</v>
      </c>
      <c r="Q320" s="161">
        <v>1E-4</v>
      </c>
      <c r="R320" s="161">
        <f>Q320*H320</f>
        <v>2.5000000000000001E-4</v>
      </c>
      <c r="S320" s="161">
        <v>0</v>
      </c>
      <c r="T320" s="162">
        <f>S320*H320</f>
        <v>0</v>
      </c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R320" s="163" t="s">
        <v>190</v>
      </c>
      <c r="AT320" s="163" t="s">
        <v>186</v>
      </c>
      <c r="AU320" s="163" t="s">
        <v>87</v>
      </c>
      <c r="AY320" s="18" t="s">
        <v>184</v>
      </c>
      <c r="BE320" s="164">
        <f>IF(N320="základná",J320,0)</f>
        <v>0</v>
      </c>
      <c r="BF320" s="164">
        <f>IF(N320="znížená",J320,0)</f>
        <v>0</v>
      </c>
      <c r="BG320" s="164">
        <f>IF(N320="zákl. prenesená",J320,0)</f>
        <v>0</v>
      </c>
      <c r="BH320" s="164">
        <f>IF(N320="zníž. prenesená",J320,0)</f>
        <v>0</v>
      </c>
      <c r="BI320" s="164">
        <f>IF(N320="nulová",J320,0)</f>
        <v>0</v>
      </c>
      <c r="BJ320" s="18" t="s">
        <v>87</v>
      </c>
      <c r="BK320" s="164">
        <f>ROUND(I320*H320,2)</f>
        <v>0</v>
      </c>
      <c r="BL320" s="18" t="s">
        <v>190</v>
      </c>
      <c r="BM320" s="163" t="s">
        <v>425</v>
      </c>
    </row>
    <row r="321" spans="1:65" s="12" customFormat="1" ht="22.9" customHeight="1" x14ac:dyDescent="0.2">
      <c r="B321" s="138"/>
      <c r="D321" s="139" t="s">
        <v>74</v>
      </c>
      <c r="E321" s="148" t="s">
        <v>190</v>
      </c>
      <c r="F321" s="148" t="s">
        <v>426</v>
      </c>
      <c r="I321" s="141"/>
      <c r="J321" s="149">
        <f>BK321</f>
        <v>0</v>
      </c>
      <c r="L321" s="138"/>
      <c r="M321" s="142"/>
      <c r="N321" s="143"/>
      <c r="O321" s="143"/>
      <c r="P321" s="144">
        <f>SUM(P322:P379)</f>
        <v>0</v>
      </c>
      <c r="Q321" s="143"/>
      <c r="R321" s="144">
        <f>SUM(R322:R379)</f>
        <v>35.527214649999991</v>
      </c>
      <c r="S321" s="143"/>
      <c r="T321" s="145">
        <f>SUM(T322:T379)</f>
        <v>0</v>
      </c>
      <c r="AR321" s="139" t="s">
        <v>83</v>
      </c>
      <c r="AT321" s="146" t="s">
        <v>74</v>
      </c>
      <c r="AU321" s="146" t="s">
        <v>83</v>
      </c>
      <c r="AY321" s="139" t="s">
        <v>184</v>
      </c>
      <c r="BK321" s="147">
        <f>SUM(BK322:BK379)</f>
        <v>0</v>
      </c>
    </row>
    <row r="322" spans="1:65" s="2" customFormat="1" ht="24.2" customHeight="1" x14ac:dyDescent="0.2">
      <c r="A322" s="33"/>
      <c r="B322" s="150"/>
      <c r="C322" s="151" t="s">
        <v>427</v>
      </c>
      <c r="D322" s="151" t="s">
        <v>186</v>
      </c>
      <c r="E322" s="152" t="s">
        <v>428</v>
      </c>
      <c r="F322" s="153" t="s">
        <v>429</v>
      </c>
      <c r="G322" s="154" t="s">
        <v>189</v>
      </c>
      <c r="H322" s="155">
        <v>13.805</v>
      </c>
      <c r="I322" s="156"/>
      <c r="J322" s="157">
        <f>ROUND(I322*H322,2)</f>
        <v>0</v>
      </c>
      <c r="K322" s="158"/>
      <c r="L322" s="34"/>
      <c r="M322" s="159" t="s">
        <v>1</v>
      </c>
      <c r="N322" s="160" t="s">
        <v>41</v>
      </c>
      <c r="O322" s="62"/>
      <c r="P322" s="161">
        <f>O322*H322</f>
        <v>0</v>
      </c>
      <c r="Q322" s="161">
        <v>2.2970199999999998</v>
      </c>
      <c r="R322" s="161">
        <f>Q322*H322</f>
        <v>31.710361099999997</v>
      </c>
      <c r="S322" s="161">
        <v>0</v>
      </c>
      <c r="T322" s="162">
        <f>S322*H322</f>
        <v>0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163" t="s">
        <v>190</v>
      </c>
      <c r="AT322" s="163" t="s">
        <v>186</v>
      </c>
      <c r="AU322" s="163" t="s">
        <v>87</v>
      </c>
      <c r="AY322" s="18" t="s">
        <v>184</v>
      </c>
      <c r="BE322" s="164">
        <f>IF(N322="základná",J322,0)</f>
        <v>0</v>
      </c>
      <c r="BF322" s="164">
        <f>IF(N322="znížená",J322,0)</f>
        <v>0</v>
      </c>
      <c r="BG322" s="164">
        <f>IF(N322="zákl. prenesená",J322,0)</f>
        <v>0</v>
      </c>
      <c r="BH322" s="164">
        <f>IF(N322="zníž. prenesená",J322,0)</f>
        <v>0</v>
      </c>
      <c r="BI322" s="164">
        <f>IF(N322="nulová",J322,0)</f>
        <v>0</v>
      </c>
      <c r="BJ322" s="18" t="s">
        <v>87</v>
      </c>
      <c r="BK322" s="164">
        <f>ROUND(I322*H322,2)</f>
        <v>0</v>
      </c>
      <c r="BL322" s="18" t="s">
        <v>190</v>
      </c>
      <c r="BM322" s="163" t="s">
        <v>430</v>
      </c>
    </row>
    <row r="323" spans="1:65" s="16" customFormat="1" ht="11.25" x14ac:dyDescent="0.2">
      <c r="B323" s="190"/>
      <c r="D323" s="166" t="s">
        <v>192</v>
      </c>
      <c r="E323" s="191" t="s">
        <v>1</v>
      </c>
      <c r="F323" s="192" t="s">
        <v>431</v>
      </c>
      <c r="H323" s="191" t="s">
        <v>1</v>
      </c>
      <c r="I323" s="193"/>
      <c r="L323" s="190"/>
      <c r="M323" s="194"/>
      <c r="N323" s="195"/>
      <c r="O323" s="195"/>
      <c r="P323" s="195"/>
      <c r="Q323" s="195"/>
      <c r="R323" s="195"/>
      <c r="S323" s="195"/>
      <c r="T323" s="196"/>
      <c r="AT323" s="191" t="s">
        <v>192</v>
      </c>
      <c r="AU323" s="191" t="s">
        <v>87</v>
      </c>
      <c r="AV323" s="16" t="s">
        <v>83</v>
      </c>
      <c r="AW323" s="16" t="s">
        <v>31</v>
      </c>
      <c r="AX323" s="16" t="s">
        <v>75</v>
      </c>
      <c r="AY323" s="191" t="s">
        <v>184</v>
      </c>
    </row>
    <row r="324" spans="1:65" s="13" customFormat="1" ht="11.25" x14ac:dyDescent="0.2">
      <c r="B324" s="165"/>
      <c r="D324" s="166" t="s">
        <v>192</v>
      </c>
      <c r="E324" s="167" t="s">
        <v>1</v>
      </c>
      <c r="F324" s="168" t="s">
        <v>432</v>
      </c>
      <c r="H324" s="169">
        <v>12.250999999999999</v>
      </c>
      <c r="I324" s="170"/>
      <c r="L324" s="165"/>
      <c r="M324" s="171"/>
      <c r="N324" s="172"/>
      <c r="O324" s="172"/>
      <c r="P324" s="172"/>
      <c r="Q324" s="172"/>
      <c r="R324" s="172"/>
      <c r="S324" s="172"/>
      <c r="T324" s="173"/>
      <c r="AT324" s="167" t="s">
        <v>192</v>
      </c>
      <c r="AU324" s="167" t="s">
        <v>87</v>
      </c>
      <c r="AV324" s="13" t="s">
        <v>87</v>
      </c>
      <c r="AW324" s="13" t="s">
        <v>31</v>
      </c>
      <c r="AX324" s="13" t="s">
        <v>75</v>
      </c>
      <c r="AY324" s="167" t="s">
        <v>184</v>
      </c>
    </row>
    <row r="325" spans="1:65" s="13" customFormat="1" ht="11.25" x14ac:dyDescent="0.2">
      <c r="B325" s="165"/>
      <c r="D325" s="166" t="s">
        <v>192</v>
      </c>
      <c r="E325" s="167" t="s">
        <v>1</v>
      </c>
      <c r="F325" s="168" t="s">
        <v>433</v>
      </c>
      <c r="H325" s="169">
        <v>-0.47799999999999998</v>
      </c>
      <c r="I325" s="170"/>
      <c r="L325" s="165"/>
      <c r="M325" s="171"/>
      <c r="N325" s="172"/>
      <c r="O325" s="172"/>
      <c r="P325" s="172"/>
      <c r="Q325" s="172"/>
      <c r="R325" s="172"/>
      <c r="S325" s="172"/>
      <c r="T325" s="173"/>
      <c r="AT325" s="167" t="s">
        <v>192</v>
      </c>
      <c r="AU325" s="167" t="s">
        <v>87</v>
      </c>
      <c r="AV325" s="13" t="s">
        <v>87</v>
      </c>
      <c r="AW325" s="13" t="s">
        <v>31</v>
      </c>
      <c r="AX325" s="13" t="s">
        <v>75</v>
      </c>
      <c r="AY325" s="167" t="s">
        <v>184</v>
      </c>
    </row>
    <row r="326" spans="1:65" s="16" customFormat="1" ht="11.25" x14ac:dyDescent="0.2">
      <c r="B326" s="190"/>
      <c r="D326" s="166" t="s">
        <v>192</v>
      </c>
      <c r="E326" s="191" t="s">
        <v>1</v>
      </c>
      <c r="F326" s="192" t="s">
        <v>434</v>
      </c>
      <c r="H326" s="191" t="s">
        <v>1</v>
      </c>
      <c r="I326" s="193"/>
      <c r="L326" s="190"/>
      <c r="M326" s="194"/>
      <c r="N326" s="195"/>
      <c r="O326" s="195"/>
      <c r="P326" s="195"/>
      <c r="Q326" s="195"/>
      <c r="R326" s="195"/>
      <c r="S326" s="195"/>
      <c r="T326" s="196"/>
      <c r="AT326" s="191" t="s">
        <v>192</v>
      </c>
      <c r="AU326" s="191" t="s">
        <v>87</v>
      </c>
      <c r="AV326" s="16" t="s">
        <v>83</v>
      </c>
      <c r="AW326" s="16" t="s">
        <v>31</v>
      </c>
      <c r="AX326" s="16" t="s">
        <v>75</v>
      </c>
      <c r="AY326" s="191" t="s">
        <v>184</v>
      </c>
    </row>
    <row r="327" spans="1:65" s="13" customFormat="1" ht="11.25" x14ac:dyDescent="0.2">
      <c r="B327" s="165"/>
      <c r="D327" s="166" t="s">
        <v>192</v>
      </c>
      <c r="E327" s="167" t="s">
        <v>1</v>
      </c>
      <c r="F327" s="168" t="s">
        <v>435</v>
      </c>
      <c r="H327" s="169">
        <v>2.032</v>
      </c>
      <c r="I327" s="170"/>
      <c r="L327" s="165"/>
      <c r="M327" s="171"/>
      <c r="N327" s="172"/>
      <c r="O327" s="172"/>
      <c r="P327" s="172"/>
      <c r="Q327" s="172"/>
      <c r="R327" s="172"/>
      <c r="S327" s="172"/>
      <c r="T327" s="173"/>
      <c r="AT327" s="167" t="s">
        <v>192</v>
      </c>
      <c r="AU327" s="167" t="s">
        <v>87</v>
      </c>
      <c r="AV327" s="13" t="s">
        <v>87</v>
      </c>
      <c r="AW327" s="13" t="s">
        <v>31</v>
      </c>
      <c r="AX327" s="13" t="s">
        <v>75</v>
      </c>
      <c r="AY327" s="167" t="s">
        <v>184</v>
      </c>
    </row>
    <row r="328" spans="1:65" s="14" customFormat="1" ht="11.25" x14ac:dyDescent="0.2">
      <c r="B328" s="174"/>
      <c r="D328" s="166" t="s">
        <v>192</v>
      </c>
      <c r="E328" s="175" t="s">
        <v>436</v>
      </c>
      <c r="F328" s="176" t="s">
        <v>197</v>
      </c>
      <c r="H328" s="177">
        <v>13.805</v>
      </c>
      <c r="I328" s="178"/>
      <c r="L328" s="174"/>
      <c r="M328" s="179"/>
      <c r="N328" s="180"/>
      <c r="O328" s="180"/>
      <c r="P328" s="180"/>
      <c r="Q328" s="180"/>
      <c r="R328" s="180"/>
      <c r="S328" s="180"/>
      <c r="T328" s="181"/>
      <c r="AT328" s="175" t="s">
        <v>192</v>
      </c>
      <c r="AU328" s="175" t="s">
        <v>87</v>
      </c>
      <c r="AV328" s="14" t="s">
        <v>198</v>
      </c>
      <c r="AW328" s="14" t="s">
        <v>31</v>
      </c>
      <c r="AX328" s="14" t="s">
        <v>75</v>
      </c>
      <c r="AY328" s="175" t="s">
        <v>184</v>
      </c>
    </row>
    <row r="329" spans="1:65" s="15" customFormat="1" ht="11.25" x14ac:dyDescent="0.2">
      <c r="B329" s="182"/>
      <c r="D329" s="166" t="s">
        <v>192</v>
      </c>
      <c r="E329" s="183" t="s">
        <v>1</v>
      </c>
      <c r="F329" s="184" t="s">
        <v>199</v>
      </c>
      <c r="H329" s="185">
        <v>13.805</v>
      </c>
      <c r="I329" s="186"/>
      <c r="L329" s="182"/>
      <c r="M329" s="187"/>
      <c r="N329" s="188"/>
      <c r="O329" s="188"/>
      <c r="P329" s="188"/>
      <c r="Q329" s="188"/>
      <c r="R329" s="188"/>
      <c r="S329" s="188"/>
      <c r="T329" s="189"/>
      <c r="AT329" s="183" t="s">
        <v>192</v>
      </c>
      <c r="AU329" s="183" t="s">
        <v>87</v>
      </c>
      <c r="AV329" s="15" t="s">
        <v>190</v>
      </c>
      <c r="AW329" s="15" t="s">
        <v>31</v>
      </c>
      <c r="AX329" s="15" t="s">
        <v>83</v>
      </c>
      <c r="AY329" s="183" t="s">
        <v>184</v>
      </c>
    </row>
    <row r="330" spans="1:65" s="2" customFormat="1" ht="16.5" customHeight="1" x14ac:dyDescent="0.2">
      <c r="A330" s="33"/>
      <c r="B330" s="150"/>
      <c r="C330" s="151" t="s">
        <v>437</v>
      </c>
      <c r="D330" s="151" t="s">
        <v>186</v>
      </c>
      <c r="E330" s="152" t="s">
        <v>438</v>
      </c>
      <c r="F330" s="153" t="s">
        <v>439</v>
      </c>
      <c r="G330" s="154" t="s">
        <v>261</v>
      </c>
      <c r="H330" s="155">
        <v>75.759</v>
      </c>
      <c r="I330" s="156"/>
      <c r="J330" s="157">
        <f>ROUND(I330*H330,2)</f>
        <v>0</v>
      </c>
      <c r="K330" s="158"/>
      <c r="L330" s="34"/>
      <c r="M330" s="159" t="s">
        <v>1</v>
      </c>
      <c r="N330" s="160" t="s">
        <v>41</v>
      </c>
      <c r="O330" s="62"/>
      <c r="P330" s="161">
        <f>O330*H330</f>
        <v>0</v>
      </c>
      <c r="Q330" s="161">
        <v>1.1299999999999999E-3</v>
      </c>
      <c r="R330" s="161">
        <f>Q330*H330</f>
        <v>8.5607669999999997E-2</v>
      </c>
      <c r="S330" s="161">
        <v>0</v>
      </c>
      <c r="T330" s="162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63" t="s">
        <v>190</v>
      </c>
      <c r="AT330" s="163" t="s">
        <v>186</v>
      </c>
      <c r="AU330" s="163" t="s">
        <v>87</v>
      </c>
      <c r="AY330" s="18" t="s">
        <v>184</v>
      </c>
      <c r="BE330" s="164">
        <f>IF(N330="základná",J330,0)</f>
        <v>0</v>
      </c>
      <c r="BF330" s="164">
        <f>IF(N330="znížená",J330,0)</f>
        <v>0</v>
      </c>
      <c r="BG330" s="164">
        <f>IF(N330="zákl. prenesená",J330,0)</f>
        <v>0</v>
      </c>
      <c r="BH330" s="164">
        <f>IF(N330="zníž. prenesená",J330,0)</f>
        <v>0</v>
      </c>
      <c r="BI330" s="164">
        <f>IF(N330="nulová",J330,0)</f>
        <v>0</v>
      </c>
      <c r="BJ330" s="18" t="s">
        <v>87</v>
      </c>
      <c r="BK330" s="164">
        <f>ROUND(I330*H330,2)</f>
        <v>0</v>
      </c>
      <c r="BL330" s="18" t="s">
        <v>190</v>
      </c>
      <c r="BM330" s="163" t="s">
        <v>440</v>
      </c>
    </row>
    <row r="331" spans="1:65" s="16" customFormat="1" ht="11.25" x14ac:dyDescent="0.2">
      <c r="B331" s="190"/>
      <c r="D331" s="166" t="s">
        <v>192</v>
      </c>
      <c r="E331" s="191" t="s">
        <v>1</v>
      </c>
      <c r="F331" s="192" t="s">
        <v>431</v>
      </c>
      <c r="H331" s="191" t="s">
        <v>1</v>
      </c>
      <c r="I331" s="193"/>
      <c r="L331" s="190"/>
      <c r="M331" s="194"/>
      <c r="N331" s="195"/>
      <c r="O331" s="195"/>
      <c r="P331" s="195"/>
      <c r="Q331" s="195"/>
      <c r="R331" s="195"/>
      <c r="S331" s="195"/>
      <c r="T331" s="196"/>
      <c r="AT331" s="191" t="s">
        <v>192</v>
      </c>
      <c r="AU331" s="191" t="s">
        <v>87</v>
      </c>
      <c r="AV331" s="16" t="s">
        <v>83</v>
      </c>
      <c r="AW331" s="16" t="s">
        <v>31</v>
      </c>
      <c r="AX331" s="16" t="s">
        <v>75</v>
      </c>
      <c r="AY331" s="191" t="s">
        <v>184</v>
      </c>
    </row>
    <row r="332" spans="1:65" s="13" customFormat="1" ht="11.25" x14ac:dyDescent="0.2">
      <c r="B332" s="165"/>
      <c r="D332" s="166" t="s">
        <v>192</v>
      </c>
      <c r="E332" s="167" t="s">
        <v>1</v>
      </c>
      <c r="F332" s="168" t="s">
        <v>441</v>
      </c>
      <c r="H332" s="169">
        <v>58.054000000000002</v>
      </c>
      <c r="I332" s="170"/>
      <c r="L332" s="165"/>
      <c r="M332" s="171"/>
      <c r="N332" s="172"/>
      <c r="O332" s="172"/>
      <c r="P332" s="172"/>
      <c r="Q332" s="172"/>
      <c r="R332" s="172"/>
      <c r="S332" s="172"/>
      <c r="T332" s="173"/>
      <c r="AT332" s="167" t="s">
        <v>192</v>
      </c>
      <c r="AU332" s="167" t="s">
        <v>87</v>
      </c>
      <c r="AV332" s="13" t="s">
        <v>87</v>
      </c>
      <c r="AW332" s="13" t="s">
        <v>31</v>
      </c>
      <c r="AX332" s="13" t="s">
        <v>75</v>
      </c>
      <c r="AY332" s="167" t="s">
        <v>184</v>
      </c>
    </row>
    <row r="333" spans="1:65" s="13" customFormat="1" ht="11.25" x14ac:dyDescent="0.2">
      <c r="B333" s="165"/>
      <c r="D333" s="166" t="s">
        <v>192</v>
      </c>
      <c r="E333" s="167" t="s">
        <v>1</v>
      </c>
      <c r="F333" s="168" t="s">
        <v>442</v>
      </c>
      <c r="H333" s="169">
        <v>2.4390000000000001</v>
      </c>
      <c r="I333" s="170"/>
      <c r="L333" s="165"/>
      <c r="M333" s="171"/>
      <c r="N333" s="172"/>
      <c r="O333" s="172"/>
      <c r="P333" s="172"/>
      <c r="Q333" s="172"/>
      <c r="R333" s="172"/>
      <c r="S333" s="172"/>
      <c r="T333" s="173"/>
      <c r="AT333" s="167" t="s">
        <v>192</v>
      </c>
      <c r="AU333" s="167" t="s">
        <v>87</v>
      </c>
      <c r="AV333" s="13" t="s">
        <v>87</v>
      </c>
      <c r="AW333" s="13" t="s">
        <v>31</v>
      </c>
      <c r="AX333" s="13" t="s">
        <v>75</v>
      </c>
      <c r="AY333" s="167" t="s">
        <v>184</v>
      </c>
    </row>
    <row r="334" spans="1:65" s="13" customFormat="1" ht="11.25" x14ac:dyDescent="0.2">
      <c r="B334" s="165"/>
      <c r="D334" s="166" t="s">
        <v>192</v>
      </c>
      <c r="E334" s="167" t="s">
        <v>1</v>
      </c>
      <c r="F334" s="168" t="s">
        <v>443</v>
      </c>
      <c r="H334" s="169">
        <v>3.28</v>
      </c>
      <c r="I334" s="170"/>
      <c r="L334" s="165"/>
      <c r="M334" s="171"/>
      <c r="N334" s="172"/>
      <c r="O334" s="172"/>
      <c r="P334" s="172"/>
      <c r="Q334" s="172"/>
      <c r="R334" s="172"/>
      <c r="S334" s="172"/>
      <c r="T334" s="173"/>
      <c r="AT334" s="167" t="s">
        <v>192</v>
      </c>
      <c r="AU334" s="167" t="s">
        <v>87</v>
      </c>
      <c r="AV334" s="13" t="s">
        <v>87</v>
      </c>
      <c r="AW334" s="13" t="s">
        <v>31</v>
      </c>
      <c r="AX334" s="13" t="s">
        <v>75</v>
      </c>
      <c r="AY334" s="167" t="s">
        <v>184</v>
      </c>
    </row>
    <row r="335" spans="1:65" s="16" customFormat="1" ht="11.25" x14ac:dyDescent="0.2">
      <c r="B335" s="190"/>
      <c r="D335" s="166" t="s">
        <v>192</v>
      </c>
      <c r="E335" s="191" t="s">
        <v>1</v>
      </c>
      <c r="F335" s="192" t="s">
        <v>434</v>
      </c>
      <c r="H335" s="191" t="s">
        <v>1</v>
      </c>
      <c r="I335" s="193"/>
      <c r="L335" s="190"/>
      <c r="M335" s="194"/>
      <c r="N335" s="195"/>
      <c r="O335" s="195"/>
      <c r="P335" s="195"/>
      <c r="Q335" s="195"/>
      <c r="R335" s="195"/>
      <c r="S335" s="195"/>
      <c r="T335" s="196"/>
      <c r="AT335" s="191" t="s">
        <v>192</v>
      </c>
      <c r="AU335" s="191" t="s">
        <v>87</v>
      </c>
      <c r="AV335" s="16" t="s">
        <v>83</v>
      </c>
      <c r="AW335" s="16" t="s">
        <v>31</v>
      </c>
      <c r="AX335" s="16" t="s">
        <v>75</v>
      </c>
      <c r="AY335" s="191" t="s">
        <v>184</v>
      </c>
    </row>
    <row r="336" spans="1:65" s="13" customFormat="1" ht="11.25" x14ac:dyDescent="0.2">
      <c r="B336" s="165"/>
      <c r="D336" s="166" t="s">
        <v>192</v>
      </c>
      <c r="E336" s="167" t="s">
        <v>1</v>
      </c>
      <c r="F336" s="168" t="s">
        <v>444</v>
      </c>
      <c r="H336" s="169">
        <v>10.925000000000001</v>
      </c>
      <c r="I336" s="170"/>
      <c r="L336" s="165"/>
      <c r="M336" s="171"/>
      <c r="N336" s="172"/>
      <c r="O336" s="172"/>
      <c r="P336" s="172"/>
      <c r="Q336" s="172"/>
      <c r="R336" s="172"/>
      <c r="S336" s="172"/>
      <c r="T336" s="173"/>
      <c r="AT336" s="167" t="s">
        <v>192</v>
      </c>
      <c r="AU336" s="167" t="s">
        <v>87</v>
      </c>
      <c r="AV336" s="13" t="s">
        <v>87</v>
      </c>
      <c r="AW336" s="13" t="s">
        <v>31</v>
      </c>
      <c r="AX336" s="13" t="s">
        <v>75</v>
      </c>
      <c r="AY336" s="167" t="s">
        <v>184</v>
      </c>
    </row>
    <row r="337" spans="1:65" s="13" customFormat="1" ht="11.25" x14ac:dyDescent="0.2">
      <c r="B337" s="165"/>
      <c r="D337" s="166" t="s">
        <v>192</v>
      </c>
      <c r="E337" s="167" t="s">
        <v>1</v>
      </c>
      <c r="F337" s="168" t="s">
        <v>445</v>
      </c>
      <c r="H337" s="169">
        <v>1.0609999999999999</v>
      </c>
      <c r="I337" s="170"/>
      <c r="L337" s="165"/>
      <c r="M337" s="171"/>
      <c r="N337" s="172"/>
      <c r="O337" s="172"/>
      <c r="P337" s="172"/>
      <c r="Q337" s="172"/>
      <c r="R337" s="172"/>
      <c r="S337" s="172"/>
      <c r="T337" s="173"/>
      <c r="AT337" s="167" t="s">
        <v>192</v>
      </c>
      <c r="AU337" s="167" t="s">
        <v>87</v>
      </c>
      <c r="AV337" s="13" t="s">
        <v>87</v>
      </c>
      <c r="AW337" s="13" t="s">
        <v>31</v>
      </c>
      <c r="AX337" s="13" t="s">
        <v>75</v>
      </c>
      <c r="AY337" s="167" t="s">
        <v>184</v>
      </c>
    </row>
    <row r="338" spans="1:65" s="14" customFormat="1" ht="11.25" x14ac:dyDescent="0.2">
      <c r="B338" s="174"/>
      <c r="D338" s="166" t="s">
        <v>192</v>
      </c>
      <c r="E338" s="175" t="s">
        <v>95</v>
      </c>
      <c r="F338" s="176" t="s">
        <v>197</v>
      </c>
      <c r="H338" s="177">
        <v>75.759</v>
      </c>
      <c r="I338" s="178"/>
      <c r="L338" s="174"/>
      <c r="M338" s="179"/>
      <c r="N338" s="180"/>
      <c r="O338" s="180"/>
      <c r="P338" s="180"/>
      <c r="Q338" s="180"/>
      <c r="R338" s="180"/>
      <c r="S338" s="180"/>
      <c r="T338" s="181"/>
      <c r="AT338" s="175" t="s">
        <v>192</v>
      </c>
      <c r="AU338" s="175" t="s">
        <v>87</v>
      </c>
      <c r="AV338" s="14" t="s">
        <v>198</v>
      </c>
      <c r="AW338" s="14" t="s">
        <v>31</v>
      </c>
      <c r="AX338" s="14" t="s">
        <v>75</v>
      </c>
      <c r="AY338" s="175" t="s">
        <v>184</v>
      </c>
    </row>
    <row r="339" spans="1:65" s="15" customFormat="1" ht="11.25" x14ac:dyDescent="0.2">
      <c r="B339" s="182"/>
      <c r="D339" s="166" t="s">
        <v>192</v>
      </c>
      <c r="E339" s="183" t="s">
        <v>1</v>
      </c>
      <c r="F339" s="184" t="s">
        <v>199</v>
      </c>
      <c r="H339" s="185">
        <v>75.759</v>
      </c>
      <c r="I339" s="186"/>
      <c r="L339" s="182"/>
      <c r="M339" s="187"/>
      <c r="N339" s="188"/>
      <c r="O339" s="188"/>
      <c r="P339" s="188"/>
      <c r="Q339" s="188"/>
      <c r="R339" s="188"/>
      <c r="S339" s="188"/>
      <c r="T339" s="189"/>
      <c r="AT339" s="183" t="s">
        <v>192</v>
      </c>
      <c r="AU339" s="183" t="s">
        <v>87</v>
      </c>
      <c r="AV339" s="15" t="s">
        <v>190</v>
      </c>
      <c r="AW339" s="15" t="s">
        <v>31</v>
      </c>
      <c r="AX339" s="15" t="s">
        <v>83</v>
      </c>
      <c r="AY339" s="183" t="s">
        <v>184</v>
      </c>
    </row>
    <row r="340" spans="1:65" s="2" customFormat="1" ht="16.5" customHeight="1" x14ac:dyDescent="0.2">
      <c r="A340" s="33"/>
      <c r="B340" s="150"/>
      <c r="C340" s="151" t="s">
        <v>446</v>
      </c>
      <c r="D340" s="151" t="s">
        <v>186</v>
      </c>
      <c r="E340" s="152" t="s">
        <v>447</v>
      </c>
      <c r="F340" s="153" t="s">
        <v>448</v>
      </c>
      <c r="G340" s="154" t="s">
        <v>261</v>
      </c>
      <c r="H340" s="155">
        <v>75.759</v>
      </c>
      <c r="I340" s="156"/>
      <c r="J340" s="157">
        <f>ROUND(I340*H340,2)</f>
        <v>0</v>
      </c>
      <c r="K340" s="158"/>
      <c r="L340" s="34"/>
      <c r="M340" s="159" t="s">
        <v>1</v>
      </c>
      <c r="N340" s="160" t="s">
        <v>41</v>
      </c>
      <c r="O340" s="62"/>
      <c r="P340" s="161">
        <f>O340*H340</f>
        <v>0</v>
      </c>
      <c r="Q340" s="161">
        <v>0</v>
      </c>
      <c r="R340" s="161">
        <f>Q340*H340</f>
        <v>0</v>
      </c>
      <c r="S340" s="161">
        <v>0</v>
      </c>
      <c r="T340" s="162">
        <f>S340*H340</f>
        <v>0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163" t="s">
        <v>190</v>
      </c>
      <c r="AT340" s="163" t="s">
        <v>186</v>
      </c>
      <c r="AU340" s="163" t="s">
        <v>87</v>
      </c>
      <c r="AY340" s="18" t="s">
        <v>184</v>
      </c>
      <c r="BE340" s="164">
        <f>IF(N340="základná",J340,0)</f>
        <v>0</v>
      </c>
      <c r="BF340" s="164">
        <f>IF(N340="znížená",J340,0)</f>
        <v>0</v>
      </c>
      <c r="BG340" s="164">
        <f>IF(N340="zákl. prenesená",J340,0)</f>
        <v>0</v>
      </c>
      <c r="BH340" s="164">
        <f>IF(N340="zníž. prenesená",J340,0)</f>
        <v>0</v>
      </c>
      <c r="BI340" s="164">
        <f>IF(N340="nulová",J340,0)</f>
        <v>0</v>
      </c>
      <c r="BJ340" s="18" t="s">
        <v>87</v>
      </c>
      <c r="BK340" s="164">
        <f>ROUND(I340*H340,2)</f>
        <v>0</v>
      </c>
      <c r="BL340" s="18" t="s">
        <v>190</v>
      </c>
      <c r="BM340" s="163" t="s">
        <v>449</v>
      </c>
    </row>
    <row r="341" spans="1:65" s="13" customFormat="1" ht="11.25" x14ac:dyDescent="0.2">
      <c r="B341" s="165"/>
      <c r="D341" s="166" t="s">
        <v>192</v>
      </c>
      <c r="E341" s="167" t="s">
        <v>1</v>
      </c>
      <c r="F341" s="168" t="s">
        <v>95</v>
      </c>
      <c r="H341" s="169">
        <v>75.759</v>
      </c>
      <c r="I341" s="170"/>
      <c r="L341" s="165"/>
      <c r="M341" s="171"/>
      <c r="N341" s="172"/>
      <c r="O341" s="172"/>
      <c r="P341" s="172"/>
      <c r="Q341" s="172"/>
      <c r="R341" s="172"/>
      <c r="S341" s="172"/>
      <c r="T341" s="173"/>
      <c r="AT341" s="167" t="s">
        <v>192</v>
      </c>
      <c r="AU341" s="167" t="s">
        <v>87</v>
      </c>
      <c r="AV341" s="13" t="s">
        <v>87</v>
      </c>
      <c r="AW341" s="13" t="s">
        <v>31</v>
      </c>
      <c r="AX341" s="13" t="s">
        <v>83</v>
      </c>
      <c r="AY341" s="167" t="s">
        <v>184</v>
      </c>
    </row>
    <row r="342" spans="1:65" s="2" customFormat="1" ht="24.2" customHeight="1" x14ac:dyDescent="0.2">
      <c r="A342" s="33"/>
      <c r="B342" s="150"/>
      <c r="C342" s="151" t="s">
        <v>450</v>
      </c>
      <c r="D342" s="151" t="s">
        <v>186</v>
      </c>
      <c r="E342" s="152" t="s">
        <v>451</v>
      </c>
      <c r="F342" s="153" t="s">
        <v>452</v>
      </c>
      <c r="G342" s="154" t="s">
        <v>261</v>
      </c>
      <c r="H342" s="155">
        <v>68.978999999999999</v>
      </c>
      <c r="I342" s="156"/>
      <c r="J342" s="157">
        <f>ROUND(I342*H342,2)</f>
        <v>0</v>
      </c>
      <c r="K342" s="158"/>
      <c r="L342" s="34"/>
      <c r="M342" s="159" t="s">
        <v>1</v>
      </c>
      <c r="N342" s="160" t="s">
        <v>41</v>
      </c>
      <c r="O342" s="62"/>
      <c r="P342" s="161">
        <f>O342*H342</f>
        <v>0</v>
      </c>
      <c r="Q342" s="161">
        <v>2.2799999999999999E-3</v>
      </c>
      <c r="R342" s="161">
        <f>Q342*H342</f>
        <v>0.15727211999999999</v>
      </c>
      <c r="S342" s="161">
        <v>0</v>
      </c>
      <c r="T342" s="162">
        <f>S342*H342</f>
        <v>0</v>
      </c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R342" s="163" t="s">
        <v>190</v>
      </c>
      <c r="AT342" s="163" t="s">
        <v>186</v>
      </c>
      <c r="AU342" s="163" t="s">
        <v>87</v>
      </c>
      <c r="AY342" s="18" t="s">
        <v>184</v>
      </c>
      <c r="BE342" s="164">
        <f>IF(N342="základná",J342,0)</f>
        <v>0</v>
      </c>
      <c r="BF342" s="164">
        <f>IF(N342="znížená",J342,0)</f>
        <v>0</v>
      </c>
      <c r="BG342" s="164">
        <f>IF(N342="zákl. prenesená",J342,0)</f>
        <v>0</v>
      </c>
      <c r="BH342" s="164">
        <f>IF(N342="zníž. prenesená",J342,0)</f>
        <v>0</v>
      </c>
      <c r="BI342" s="164">
        <f>IF(N342="nulová",J342,0)</f>
        <v>0</v>
      </c>
      <c r="BJ342" s="18" t="s">
        <v>87</v>
      </c>
      <c r="BK342" s="164">
        <f>ROUND(I342*H342,2)</f>
        <v>0</v>
      </c>
      <c r="BL342" s="18" t="s">
        <v>190</v>
      </c>
      <c r="BM342" s="163" t="s">
        <v>453</v>
      </c>
    </row>
    <row r="343" spans="1:65" s="16" customFormat="1" ht="11.25" x14ac:dyDescent="0.2">
      <c r="B343" s="190"/>
      <c r="D343" s="166" t="s">
        <v>192</v>
      </c>
      <c r="E343" s="191" t="s">
        <v>1</v>
      </c>
      <c r="F343" s="192" t="s">
        <v>431</v>
      </c>
      <c r="H343" s="191" t="s">
        <v>1</v>
      </c>
      <c r="I343" s="193"/>
      <c r="L343" s="190"/>
      <c r="M343" s="194"/>
      <c r="N343" s="195"/>
      <c r="O343" s="195"/>
      <c r="P343" s="195"/>
      <c r="Q343" s="195"/>
      <c r="R343" s="195"/>
      <c r="S343" s="195"/>
      <c r="T343" s="196"/>
      <c r="AT343" s="191" t="s">
        <v>192</v>
      </c>
      <c r="AU343" s="191" t="s">
        <v>87</v>
      </c>
      <c r="AV343" s="16" t="s">
        <v>83</v>
      </c>
      <c r="AW343" s="16" t="s">
        <v>31</v>
      </c>
      <c r="AX343" s="16" t="s">
        <v>75</v>
      </c>
      <c r="AY343" s="191" t="s">
        <v>184</v>
      </c>
    </row>
    <row r="344" spans="1:65" s="13" customFormat="1" ht="11.25" x14ac:dyDescent="0.2">
      <c r="B344" s="165"/>
      <c r="D344" s="166" t="s">
        <v>192</v>
      </c>
      <c r="E344" s="167" t="s">
        <v>1</v>
      </c>
      <c r="F344" s="168" t="s">
        <v>441</v>
      </c>
      <c r="H344" s="169">
        <v>58.054000000000002</v>
      </c>
      <c r="I344" s="170"/>
      <c r="L344" s="165"/>
      <c r="M344" s="171"/>
      <c r="N344" s="172"/>
      <c r="O344" s="172"/>
      <c r="P344" s="172"/>
      <c r="Q344" s="172"/>
      <c r="R344" s="172"/>
      <c r="S344" s="172"/>
      <c r="T344" s="173"/>
      <c r="AT344" s="167" t="s">
        <v>192</v>
      </c>
      <c r="AU344" s="167" t="s">
        <v>87</v>
      </c>
      <c r="AV344" s="13" t="s">
        <v>87</v>
      </c>
      <c r="AW344" s="13" t="s">
        <v>31</v>
      </c>
      <c r="AX344" s="13" t="s">
        <v>75</v>
      </c>
      <c r="AY344" s="167" t="s">
        <v>184</v>
      </c>
    </row>
    <row r="345" spans="1:65" s="16" customFormat="1" ht="11.25" x14ac:dyDescent="0.2">
      <c r="B345" s="190"/>
      <c r="D345" s="166" t="s">
        <v>192</v>
      </c>
      <c r="E345" s="191" t="s">
        <v>1</v>
      </c>
      <c r="F345" s="192" t="s">
        <v>434</v>
      </c>
      <c r="H345" s="191" t="s">
        <v>1</v>
      </c>
      <c r="I345" s="193"/>
      <c r="L345" s="190"/>
      <c r="M345" s="194"/>
      <c r="N345" s="195"/>
      <c r="O345" s="195"/>
      <c r="P345" s="195"/>
      <c r="Q345" s="195"/>
      <c r="R345" s="195"/>
      <c r="S345" s="195"/>
      <c r="T345" s="196"/>
      <c r="AT345" s="191" t="s">
        <v>192</v>
      </c>
      <c r="AU345" s="191" t="s">
        <v>87</v>
      </c>
      <c r="AV345" s="16" t="s">
        <v>83</v>
      </c>
      <c r="AW345" s="16" t="s">
        <v>31</v>
      </c>
      <c r="AX345" s="16" t="s">
        <v>75</v>
      </c>
      <c r="AY345" s="191" t="s">
        <v>184</v>
      </c>
    </row>
    <row r="346" spans="1:65" s="13" customFormat="1" ht="11.25" x14ac:dyDescent="0.2">
      <c r="B346" s="165"/>
      <c r="D346" s="166" t="s">
        <v>192</v>
      </c>
      <c r="E346" s="167" t="s">
        <v>1</v>
      </c>
      <c r="F346" s="168" t="s">
        <v>444</v>
      </c>
      <c r="H346" s="169">
        <v>10.925000000000001</v>
      </c>
      <c r="I346" s="170"/>
      <c r="L346" s="165"/>
      <c r="M346" s="171"/>
      <c r="N346" s="172"/>
      <c r="O346" s="172"/>
      <c r="P346" s="172"/>
      <c r="Q346" s="172"/>
      <c r="R346" s="172"/>
      <c r="S346" s="172"/>
      <c r="T346" s="173"/>
      <c r="AT346" s="167" t="s">
        <v>192</v>
      </c>
      <c r="AU346" s="167" t="s">
        <v>87</v>
      </c>
      <c r="AV346" s="13" t="s">
        <v>87</v>
      </c>
      <c r="AW346" s="13" t="s">
        <v>31</v>
      </c>
      <c r="AX346" s="13" t="s">
        <v>75</v>
      </c>
      <c r="AY346" s="167" t="s">
        <v>184</v>
      </c>
    </row>
    <row r="347" spans="1:65" s="14" customFormat="1" ht="11.25" x14ac:dyDescent="0.2">
      <c r="B347" s="174"/>
      <c r="D347" s="166" t="s">
        <v>192</v>
      </c>
      <c r="E347" s="175" t="s">
        <v>97</v>
      </c>
      <c r="F347" s="176" t="s">
        <v>197</v>
      </c>
      <c r="H347" s="177">
        <v>68.978999999999999</v>
      </c>
      <c r="I347" s="178"/>
      <c r="L347" s="174"/>
      <c r="M347" s="179"/>
      <c r="N347" s="180"/>
      <c r="O347" s="180"/>
      <c r="P347" s="180"/>
      <c r="Q347" s="180"/>
      <c r="R347" s="180"/>
      <c r="S347" s="180"/>
      <c r="T347" s="181"/>
      <c r="AT347" s="175" t="s">
        <v>192</v>
      </c>
      <c r="AU347" s="175" t="s">
        <v>87</v>
      </c>
      <c r="AV347" s="14" t="s">
        <v>198</v>
      </c>
      <c r="AW347" s="14" t="s">
        <v>31</v>
      </c>
      <c r="AX347" s="14" t="s">
        <v>75</v>
      </c>
      <c r="AY347" s="175" t="s">
        <v>184</v>
      </c>
    </row>
    <row r="348" spans="1:65" s="15" customFormat="1" ht="11.25" x14ac:dyDescent="0.2">
      <c r="B348" s="182"/>
      <c r="D348" s="166" t="s">
        <v>192</v>
      </c>
      <c r="E348" s="183" t="s">
        <v>1</v>
      </c>
      <c r="F348" s="184" t="s">
        <v>199</v>
      </c>
      <c r="H348" s="185">
        <v>68.978999999999999</v>
      </c>
      <c r="I348" s="186"/>
      <c r="L348" s="182"/>
      <c r="M348" s="187"/>
      <c r="N348" s="188"/>
      <c r="O348" s="188"/>
      <c r="P348" s="188"/>
      <c r="Q348" s="188"/>
      <c r="R348" s="188"/>
      <c r="S348" s="188"/>
      <c r="T348" s="189"/>
      <c r="AT348" s="183" t="s">
        <v>192</v>
      </c>
      <c r="AU348" s="183" t="s">
        <v>87</v>
      </c>
      <c r="AV348" s="15" t="s">
        <v>190</v>
      </c>
      <c r="AW348" s="15" t="s">
        <v>31</v>
      </c>
      <c r="AX348" s="15" t="s">
        <v>83</v>
      </c>
      <c r="AY348" s="183" t="s">
        <v>184</v>
      </c>
    </row>
    <row r="349" spans="1:65" s="2" customFormat="1" ht="24.2" customHeight="1" x14ac:dyDescent="0.2">
      <c r="A349" s="33"/>
      <c r="B349" s="150"/>
      <c r="C349" s="151" t="s">
        <v>454</v>
      </c>
      <c r="D349" s="151" t="s">
        <v>186</v>
      </c>
      <c r="E349" s="152" t="s">
        <v>455</v>
      </c>
      <c r="F349" s="153" t="s">
        <v>456</v>
      </c>
      <c r="G349" s="154" t="s">
        <v>261</v>
      </c>
      <c r="H349" s="155">
        <v>68.978999999999999</v>
      </c>
      <c r="I349" s="156"/>
      <c r="J349" s="157">
        <f>ROUND(I349*H349,2)</f>
        <v>0</v>
      </c>
      <c r="K349" s="158"/>
      <c r="L349" s="34"/>
      <c r="M349" s="159" t="s">
        <v>1</v>
      </c>
      <c r="N349" s="160" t="s">
        <v>41</v>
      </c>
      <c r="O349" s="62"/>
      <c r="P349" s="161">
        <f>O349*H349</f>
        <v>0</v>
      </c>
      <c r="Q349" s="161">
        <v>0</v>
      </c>
      <c r="R349" s="161">
        <f>Q349*H349</f>
        <v>0</v>
      </c>
      <c r="S349" s="161">
        <v>0</v>
      </c>
      <c r="T349" s="162">
        <f>S349*H349</f>
        <v>0</v>
      </c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R349" s="163" t="s">
        <v>190</v>
      </c>
      <c r="AT349" s="163" t="s">
        <v>186</v>
      </c>
      <c r="AU349" s="163" t="s">
        <v>87</v>
      </c>
      <c r="AY349" s="18" t="s">
        <v>184</v>
      </c>
      <c r="BE349" s="164">
        <f>IF(N349="základná",J349,0)</f>
        <v>0</v>
      </c>
      <c r="BF349" s="164">
        <f>IF(N349="znížená",J349,0)</f>
        <v>0</v>
      </c>
      <c r="BG349" s="164">
        <f>IF(N349="zákl. prenesená",J349,0)</f>
        <v>0</v>
      </c>
      <c r="BH349" s="164">
        <f>IF(N349="zníž. prenesená",J349,0)</f>
        <v>0</v>
      </c>
      <c r="BI349" s="164">
        <f>IF(N349="nulová",J349,0)</f>
        <v>0</v>
      </c>
      <c r="BJ349" s="18" t="s">
        <v>87</v>
      </c>
      <c r="BK349" s="164">
        <f>ROUND(I349*H349,2)</f>
        <v>0</v>
      </c>
      <c r="BL349" s="18" t="s">
        <v>190</v>
      </c>
      <c r="BM349" s="163" t="s">
        <v>457</v>
      </c>
    </row>
    <row r="350" spans="1:65" s="13" customFormat="1" ht="11.25" x14ac:dyDescent="0.2">
      <c r="B350" s="165"/>
      <c r="D350" s="166" t="s">
        <v>192</v>
      </c>
      <c r="E350" s="167" t="s">
        <v>1</v>
      </c>
      <c r="F350" s="168" t="s">
        <v>97</v>
      </c>
      <c r="H350" s="169">
        <v>68.978999999999999</v>
      </c>
      <c r="I350" s="170"/>
      <c r="L350" s="165"/>
      <c r="M350" s="171"/>
      <c r="N350" s="172"/>
      <c r="O350" s="172"/>
      <c r="P350" s="172"/>
      <c r="Q350" s="172"/>
      <c r="R350" s="172"/>
      <c r="S350" s="172"/>
      <c r="T350" s="173"/>
      <c r="AT350" s="167" t="s">
        <v>192</v>
      </c>
      <c r="AU350" s="167" t="s">
        <v>87</v>
      </c>
      <c r="AV350" s="13" t="s">
        <v>87</v>
      </c>
      <c r="AW350" s="13" t="s">
        <v>31</v>
      </c>
      <c r="AX350" s="13" t="s">
        <v>83</v>
      </c>
      <c r="AY350" s="167" t="s">
        <v>184</v>
      </c>
    </row>
    <row r="351" spans="1:65" s="2" customFormat="1" ht="37.9" customHeight="1" x14ac:dyDescent="0.2">
      <c r="A351" s="33"/>
      <c r="B351" s="150"/>
      <c r="C351" s="151" t="s">
        <v>458</v>
      </c>
      <c r="D351" s="151" t="s">
        <v>186</v>
      </c>
      <c r="E351" s="152" t="s">
        <v>459</v>
      </c>
      <c r="F351" s="153" t="s">
        <v>460</v>
      </c>
      <c r="G351" s="154" t="s">
        <v>228</v>
      </c>
      <c r="H351" s="155">
        <v>2.0670000000000002</v>
      </c>
      <c r="I351" s="156"/>
      <c r="J351" s="157">
        <f>ROUND(I351*H351,2)</f>
        <v>0</v>
      </c>
      <c r="K351" s="158"/>
      <c r="L351" s="34"/>
      <c r="M351" s="159" t="s">
        <v>1</v>
      </c>
      <c r="N351" s="160" t="s">
        <v>41</v>
      </c>
      <c r="O351" s="62"/>
      <c r="P351" s="161">
        <f>O351*H351</f>
        <v>0</v>
      </c>
      <c r="Q351" s="161">
        <v>1.0162899999999999</v>
      </c>
      <c r="R351" s="161">
        <f>Q351*H351</f>
        <v>2.1006714299999998</v>
      </c>
      <c r="S351" s="161">
        <v>0</v>
      </c>
      <c r="T351" s="162">
        <f>S351*H351</f>
        <v>0</v>
      </c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R351" s="163" t="s">
        <v>190</v>
      </c>
      <c r="AT351" s="163" t="s">
        <v>186</v>
      </c>
      <c r="AU351" s="163" t="s">
        <v>87</v>
      </c>
      <c r="AY351" s="18" t="s">
        <v>184</v>
      </c>
      <c r="BE351" s="164">
        <f>IF(N351="základná",J351,0)</f>
        <v>0</v>
      </c>
      <c r="BF351" s="164">
        <f>IF(N351="znížená",J351,0)</f>
        <v>0</v>
      </c>
      <c r="BG351" s="164">
        <f>IF(N351="zákl. prenesená",J351,0)</f>
        <v>0</v>
      </c>
      <c r="BH351" s="164">
        <f>IF(N351="zníž. prenesená",J351,0)</f>
        <v>0</v>
      </c>
      <c r="BI351" s="164">
        <f>IF(N351="nulová",J351,0)</f>
        <v>0</v>
      </c>
      <c r="BJ351" s="18" t="s">
        <v>87</v>
      </c>
      <c r="BK351" s="164">
        <f>ROUND(I351*H351,2)</f>
        <v>0</v>
      </c>
      <c r="BL351" s="18" t="s">
        <v>190</v>
      </c>
      <c r="BM351" s="163" t="s">
        <v>461</v>
      </c>
    </row>
    <row r="352" spans="1:65" s="16" customFormat="1" ht="11.25" x14ac:dyDescent="0.2">
      <c r="B352" s="190"/>
      <c r="D352" s="166" t="s">
        <v>192</v>
      </c>
      <c r="E352" s="191" t="s">
        <v>1</v>
      </c>
      <c r="F352" s="192" t="s">
        <v>462</v>
      </c>
      <c r="H352" s="191" t="s">
        <v>1</v>
      </c>
      <c r="I352" s="193"/>
      <c r="L352" s="190"/>
      <c r="M352" s="194"/>
      <c r="N352" s="195"/>
      <c r="O352" s="195"/>
      <c r="P352" s="195"/>
      <c r="Q352" s="195"/>
      <c r="R352" s="195"/>
      <c r="S352" s="195"/>
      <c r="T352" s="196"/>
      <c r="AT352" s="191" t="s">
        <v>192</v>
      </c>
      <c r="AU352" s="191" t="s">
        <v>87</v>
      </c>
      <c r="AV352" s="16" t="s">
        <v>83</v>
      </c>
      <c r="AW352" s="16" t="s">
        <v>31</v>
      </c>
      <c r="AX352" s="16" t="s">
        <v>75</v>
      </c>
      <c r="AY352" s="191" t="s">
        <v>184</v>
      </c>
    </row>
    <row r="353" spans="1:65" s="13" customFormat="1" ht="11.25" x14ac:dyDescent="0.2">
      <c r="B353" s="165"/>
      <c r="D353" s="166" t="s">
        <v>192</v>
      </c>
      <c r="E353" s="167" t="s">
        <v>1</v>
      </c>
      <c r="F353" s="168" t="s">
        <v>463</v>
      </c>
      <c r="H353" s="169">
        <v>0.89400000000000002</v>
      </c>
      <c r="I353" s="170"/>
      <c r="L353" s="165"/>
      <c r="M353" s="171"/>
      <c r="N353" s="172"/>
      <c r="O353" s="172"/>
      <c r="P353" s="172"/>
      <c r="Q353" s="172"/>
      <c r="R353" s="172"/>
      <c r="S353" s="172"/>
      <c r="T353" s="173"/>
      <c r="AT353" s="167" t="s">
        <v>192</v>
      </c>
      <c r="AU353" s="167" t="s">
        <v>87</v>
      </c>
      <c r="AV353" s="13" t="s">
        <v>87</v>
      </c>
      <c r="AW353" s="13" t="s">
        <v>31</v>
      </c>
      <c r="AX353" s="13" t="s">
        <v>75</v>
      </c>
      <c r="AY353" s="167" t="s">
        <v>184</v>
      </c>
    </row>
    <row r="354" spans="1:65" s="16" customFormat="1" ht="11.25" x14ac:dyDescent="0.2">
      <c r="B354" s="190"/>
      <c r="D354" s="166" t="s">
        <v>192</v>
      </c>
      <c r="E354" s="191" t="s">
        <v>1</v>
      </c>
      <c r="F354" s="192" t="s">
        <v>464</v>
      </c>
      <c r="H354" s="191" t="s">
        <v>1</v>
      </c>
      <c r="I354" s="193"/>
      <c r="L354" s="190"/>
      <c r="M354" s="194"/>
      <c r="N354" s="195"/>
      <c r="O354" s="195"/>
      <c r="P354" s="195"/>
      <c r="Q354" s="195"/>
      <c r="R354" s="195"/>
      <c r="S354" s="195"/>
      <c r="T354" s="196"/>
      <c r="AT354" s="191" t="s">
        <v>192</v>
      </c>
      <c r="AU354" s="191" t="s">
        <v>87</v>
      </c>
      <c r="AV354" s="16" t="s">
        <v>83</v>
      </c>
      <c r="AW354" s="16" t="s">
        <v>31</v>
      </c>
      <c r="AX354" s="16" t="s">
        <v>75</v>
      </c>
      <c r="AY354" s="191" t="s">
        <v>184</v>
      </c>
    </row>
    <row r="355" spans="1:65" s="13" customFormat="1" ht="11.25" x14ac:dyDescent="0.2">
      <c r="B355" s="165"/>
      <c r="D355" s="166" t="s">
        <v>192</v>
      </c>
      <c r="E355" s="167" t="s">
        <v>1</v>
      </c>
      <c r="F355" s="168" t="s">
        <v>465</v>
      </c>
      <c r="H355" s="169">
        <v>1.173</v>
      </c>
      <c r="I355" s="170"/>
      <c r="L355" s="165"/>
      <c r="M355" s="171"/>
      <c r="N355" s="172"/>
      <c r="O355" s="172"/>
      <c r="P355" s="172"/>
      <c r="Q355" s="172"/>
      <c r="R355" s="172"/>
      <c r="S355" s="172"/>
      <c r="T355" s="173"/>
      <c r="AT355" s="167" t="s">
        <v>192</v>
      </c>
      <c r="AU355" s="167" t="s">
        <v>87</v>
      </c>
      <c r="AV355" s="13" t="s">
        <v>87</v>
      </c>
      <c r="AW355" s="13" t="s">
        <v>31</v>
      </c>
      <c r="AX355" s="13" t="s">
        <v>75</v>
      </c>
      <c r="AY355" s="167" t="s">
        <v>184</v>
      </c>
    </row>
    <row r="356" spans="1:65" s="15" customFormat="1" ht="11.25" x14ac:dyDescent="0.2">
      <c r="B356" s="182"/>
      <c r="D356" s="166" t="s">
        <v>192</v>
      </c>
      <c r="E356" s="183" t="s">
        <v>1</v>
      </c>
      <c r="F356" s="184" t="s">
        <v>199</v>
      </c>
      <c r="H356" s="185">
        <v>2.0670000000000002</v>
      </c>
      <c r="I356" s="186"/>
      <c r="L356" s="182"/>
      <c r="M356" s="187"/>
      <c r="N356" s="188"/>
      <c r="O356" s="188"/>
      <c r="P356" s="188"/>
      <c r="Q356" s="188"/>
      <c r="R356" s="188"/>
      <c r="S356" s="188"/>
      <c r="T356" s="189"/>
      <c r="AT356" s="183" t="s">
        <v>192</v>
      </c>
      <c r="AU356" s="183" t="s">
        <v>87</v>
      </c>
      <c r="AV356" s="15" t="s">
        <v>190</v>
      </c>
      <c r="AW356" s="15" t="s">
        <v>31</v>
      </c>
      <c r="AX356" s="15" t="s">
        <v>83</v>
      </c>
      <c r="AY356" s="183" t="s">
        <v>184</v>
      </c>
    </row>
    <row r="357" spans="1:65" s="2" customFormat="1" ht="24.2" customHeight="1" x14ac:dyDescent="0.2">
      <c r="A357" s="33"/>
      <c r="B357" s="150"/>
      <c r="C357" s="151" t="s">
        <v>466</v>
      </c>
      <c r="D357" s="151" t="s">
        <v>186</v>
      </c>
      <c r="E357" s="152" t="s">
        <v>467</v>
      </c>
      <c r="F357" s="153" t="s">
        <v>468</v>
      </c>
      <c r="G357" s="154" t="s">
        <v>189</v>
      </c>
      <c r="H357" s="155">
        <v>0.63400000000000001</v>
      </c>
      <c r="I357" s="156"/>
      <c r="J357" s="157">
        <f>ROUND(I357*H357,2)</f>
        <v>0</v>
      </c>
      <c r="K357" s="158"/>
      <c r="L357" s="34"/>
      <c r="M357" s="159" t="s">
        <v>1</v>
      </c>
      <c r="N357" s="160" t="s">
        <v>41</v>
      </c>
      <c r="O357" s="62"/>
      <c r="P357" s="161">
        <f>O357*H357</f>
        <v>0</v>
      </c>
      <c r="Q357" s="161">
        <v>2.29698</v>
      </c>
      <c r="R357" s="161">
        <f>Q357*H357</f>
        <v>1.4562853200000001</v>
      </c>
      <c r="S357" s="161">
        <v>0</v>
      </c>
      <c r="T357" s="162">
        <f>S357*H357</f>
        <v>0</v>
      </c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R357" s="163" t="s">
        <v>190</v>
      </c>
      <c r="AT357" s="163" t="s">
        <v>186</v>
      </c>
      <c r="AU357" s="163" t="s">
        <v>87</v>
      </c>
      <c r="AY357" s="18" t="s">
        <v>184</v>
      </c>
      <c r="BE357" s="164">
        <f>IF(N357="základná",J357,0)</f>
        <v>0</v>
      </c>
      <c r="BF357" s="164">
        <f>IF(N357="znížená",J357,0)</f>
        <v>0</v>
      </c>
      <c r="BG357" s="164">
        <f>IF(N357="zákl. prenesená",J357,0)</f>
        <v>0</v>
      </c>
      <c r="BH357" s="164">
        <f>IF(N357="zníž. prenesená",J357,0)</f>
        <v>0</v>
      </c>
      <c r="BI357" s="164">
        <f>IF(N357="nulová",J357,0)</f>
        <v>0</v>
      </c>
      <c r="BJ357" s="18" t="s">
        <v>87</v>
      </c>
      <c r="BK357" s="164">
        <f>ROUND(I357*H357,2)</f>
        <v>0</v>
      </c>
      <c r="BL357" s="18" t="s">
        <v>190</v>
      </c>
      <c r="BM357" s="163" t="s">
        <v>469</v>
      </c>
    </row>
    <row r="358" spans="1:65" s="13" customFormat="1" ht="11.25" x14ac:dyDescent="0.2">
      <c r="B358" s="165"/>
      <c r="D358" s="166" t="s">
        <v>192</v>
      </c>
      <c r="E358" s="167" t="s">
        <v>1</v>
      </c>
      <c r="F358" s="168" t="s">
        <v>470</v>
      </c>
      <c r="H358" s="169">
        <v>0.113</v>
      </c>
      <c r="I358" s="170"/>
      <c r="L358" s="165"/>
      <c r="M358" s="171"/>
      <c r="N358" s="172"/>
      <c r="O358" s="172"/>
      <c r="P358" s="172"/>
      <c r="Q358" s="172"/>
      <c r="R358" s="172"/>
      <c r="S358" s="172"/>
      <c r="T358" s="173"/>
      <c r="AT358" s="167" t="s">
        <v>192</v>
      </c>
      <c r="AU358" s="167" t="s">
        <v>87</v>
      </c>
      <c r="AV358" s="13" t="s">
        <v>87</v>
      </c>
      <c r="AW358" s="13" t="s">
        <v>31</v>
      </c>
      <c r="AX358" s="13" t="s">
        <v>75</v>
      </c>
      <c r="AY358" s="167" t="s">
        <v>184</v>
      </c>
    </row>
    <row r="359" spans="1:65" s="13" customFormat="1" ht="11.25" x14ac:dyDescent="0.2">
      <c r="B359" s="165"/>
      <c r="D359" s="166" t="s">
        <v>192</v>
      </c>
      <c r="E359" s="167" t="s">
        <v>1</v>
      </c>
      <c r="F359" s="168" t="s">
        <v>471</v>
      </c>
      <c r="H359" s="169">
        <v>0.105</v>
      </c>
      <c r="I359" s="170"/>
      <c r="L359" s="165"/>
      <c r="M359" s="171"/>
      <c r="N359" s="172"/>
      <c r="O359" s="172"/>
      <c r="P359" s="172"/>
      <c r="Q359" s="172"/>
      <c r="R359" s="172"/>
      <c r="S359" s="172"/>
      <c r="T359" s="173"/>
      <c r="AT359" s="167" t="s">
        <v>192</v>
      </c>
      <c r="AU359" s="167" t="s">
        <v>87</v>
      </c>
      <c r="AV359" s="13" t="s">
        <v>87</v>
      </c>
      <c r="AW359" s="13" t="s">
        <v>31</v>
      </c>
      <c r="AX359" s="13" t="s">
        <v>75</v>
      </c>
      <c r="AY359" s="167" t="s">
        <v>184</v>
      </c>
    </row>
    <row r="360" spans="1:65" s="13" customFormat="1" ht="11.25" x14ac:dyDescent="0.2">
      <c r="B360" s="165"/>
      <c r="D360" s="166" t="s">
        <v>192</v>
      </c>
      <c r="E360" s="167" t="s">
        <v>1</v>
      </c>
      <c r="F360" s="168" t="s">
        <v>472</v>
      </c>
      <c r="H360" s="169">
        <v>0.41599999999999998</v>
      </c>
      <c r="I360" s="170"/>
      <c r="L360" s="165"/>
      <c r="M360" s="171"/>
      <c r="N360" s="172"/>
      <c r="O360" s="172"/>
      <c r="P360" s="172"/>
      <c r="Q360" s="172"/>
      <c r="R360" s="172"/>
      <c r="S360" s="172"/>
      <c r="T360" s="173"/>
      <c r="AT360" s="167" t="s">
        <v>192</v>
      </c>
      <c r="AU360" s="167" t="s">
        <v>87</v>
      </c>
      <c r="AV360" s="13" t="s">
        <v>87</v>
      </c>
      <c r="AW360" s="13" t="s">
        <v>31</v>
      </c>
      <c r="AX360" s="13" t="s">
        <v>75</v>
      </c>
      <c r="AY360" s="167" t="s">
        <v>184</v>
      </c>
    </row>
    <row r="361" spans="1:65" s="15" customFormat="1" ht="11.25" x14ac:dyDescent="0.2">
      <c r="B361" s="182"/>
      <c r="D361" s="166" t="s">
        <v>192</v>
      </c>
      <c r="E361" s="183" t="s">
        <v>473</v>
      </c>
      <c r="F361" s="184" t="s">
        <v>199</v>
      </c>
      <c r="H361" s="185">
        <v>0.63400000000000001</v>
      </c>
      <c r="I361" s="186"/>
      <c r="L361" s="182"/>
      <c r="M361" s="187"/>
      <c r="N361" s="188"/>
      <c r="O361" s="188"/>
      <c r="P361" s="188"/>
      <c r="Q361" s="188"/>
      <c r="R361" s="188"/>
      <c r="S361" s="188"/>
      <c r="T361" s="189"/>
      <c r="AT361" s="183" t="s">
        <v>192</v>
      </c>
      <c r="AU361" s="183" t="s">
        <v>87</v>
      </c>
      <c r="AV361" s="15" t="s">
        <v>190</v>
      </c>
      <c r="AW361" s="15" t="s">
        <v>31</v>
      </c>
      <c r="AX361" s="15" t="s">
        <v>83</v>
      </c>
      <c r="AY361" s="183" t="s">
        <v>184</v>
      </c>
    </row>
    <row r="362" spans="1:65" s="2" customFormat="1" ht="24.2" customHeight="1" x14ac:dyDescent="0.2">
      <c r="A362" s="33"/>
      <c r="B362" s="150"/>
      <c r="C362" s="151" t="s">
        <v>474</v>
      </c>
      <c r="D362" s="151" t="s">
        <v>186</v>
      </c>
      <c r="E362" s="152" t="s">
        <v>475</v>
      </c>
      <c r="F362" s="153" t="s">
        <v>476</v>
      </c>
      <c r="G362" s="154" t="s">
        <v>261</v>
      </c>
      <c r="H362" s="155">
        <v>4.5759999999999996</v>
      </c>
      <c r="I362" s="156"/>
      <c r="J362" s="157">
        <f>ROUND(I362*H362,2)</f>
        <v>0</v>
      </c>
      <c r="K362" s="158"/>
      <c r="L362" s="34"/>
      <c r="M362" s="159" t="s">
        <v>1</v>
      </c>
      <c r="N362" s="160" t="s">
        <v>41</v>
      </c>
      <c r="O362" s="62"/>
      <c r="P362" s="161">
        <f>O362*H362</f>
        <v>0</v>
      </c>
      <c r="Q362" s="161">
        <v>3.4099999999999998E-3</v>
      </c>
      <c r="R362" s="161">
        <f>Q362*H362</f>
        <v>1.5604159999999997E-2</v>
      </c>
      <c r="S362" s="161">
        <v>0</v>
      </c>
      <c r="T362" s="162">
        <f>S362*H362</f>
        <v>0</v>
      </c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R362" s="163" t="s">
        <v>190</v>
      </c>
      <c r="AT362" s="163" t="s">
        <v>186</v>
      </c>
      <c r="AU362" s="163" t="s">
        <v>87</v>
      </c>
      <c r="AY362" s="18" t="s">
        <v>184</v>
      </c>
      <c r="BE362" s="164">
        <f>IF(N362="základná",J362,0)</f>
        <v>0</v>
      </c>
      <c r="BF362" s="164">
        <f>IF(N362="znížená",J362,0)</f>
        <v>0</v>
      </c>
      <c r="BG362" s="164">
        <f>IF(N362="zákl. prenesená",J362,0)</f>
        <v>0</v>
      </c>
      <c r="BH362" s="164">
        <f>IF(N362="zníž. prenesená",J362,0)</f>
        <v>0</v>
      </c>
      <c r="BI362" s="164">
        <f>IF(N362="nulová",J362,0)</f>
        <v>0</v>
      </c>
      <c r="BJ362" s="18" t="s">
        <v>87</v>
      </c>
      <c r="BK362" s="164">
        <f>ROUND(I362*H362,2)</f>
        <v>0</v>
      </c>
      <c r="BL362" s="18" t="s">
        <v>190</v>
      </c>
      <c r="BM362" s="163" t="s">
        <v>477</v>
      </c>
    </row>
    <row r="363" spans="1:65" s="13" customFormat="1" ht="11.25" x14ac:dyDescent="0.2">
      <c r="B363" s="165"/>
      <c r="D363" s="166" t="s">
        <v>192</v>
      </c>
      <c r="E363" s="167" t="s">
        <v>1</v>
      </c>
      <c r="F363" s="168" t="s">
        <v>478</v>
      </c>
      <c r="H363" s="169">
        <v>0.75600000000000001</v>
      </c>
      <c r="I363" s="170"/>
      <c r="L363" s="165"/>
      <c r="M363" s="171"/>
      <c r="N363" s="172"/>
      <c r="O363" s="172"/>
      <c r="P363" s="172"/>
      <c r="Q363" s="172"/>
      <c r="R363" s="172"/>
      <c r="S363" s="172"/>
      <c r="T363" s="173"/>
      <c r="AT363" s="167" t="s">
        <v>192</v>
      </c>
      <c r="AU363" s="167" t="s">
        <v>87</v>
      </c>
      <c r="AV363" s="13" t="s">
        <v>87</v>
      </c>
      <c r="AW363" s="13" t="s">
        <v>31</v>
      </c>
      <c r="AX363" s="13" t="s">
        <v>75</v>
      </c>
      <c r="AY363" s="167" t="s">
        <v>184</v>
      </c>
    </row>
    <row r="364" spans="1:65" s="13" customFormat="1" ht="11.25" x14ac:dyDescent="0.2">
      <c r="B364" s="165"/>
      <c r="D364" s="166" t="s">
        <v>192</v>
      </c>
      <c r="E364" s="167" t="s">
        <v>1</v>
      </c>
      <c r="F364" s="168" t="s">
        <v>479</v>
      </c>
      <c r="H364" s="169">
        <v>1.05</v>
      </c>
      <c r="I364" s="170"/>
      <c r="L364" s="165"/>
      <c r="M364" s="171"/>
      <c r="N364" s="172"/>
      <c r="O364" s="172"/>
      <c r="P364" s="172"/>
      <c r="Q364" s="172"/>
      <c r="R364" s="172"/>
      <c r="S364" s="172"/>
      <c r="T364" s="173"/>
      <c r="AT364" s="167" t="s">
        <v>192</v>
      </c>
      <c r="AU364" s="167" t="s">
        <v>87</v>
      </c>
      <c r="AV364" s="13" t="s">
        <v>87</v>
      </c>
      <c r="AW364" s="13" t="s">
        <v>31</v>
      </c>
      <c r="AX364" s="13" t="s">
        <v>75</v>
      </c>
      <c r="AY364" s="167" t="s">
        <v>184</v>
      </c>
    </row>
    <row r="365" spans="1:65" s="13" customFormat="1" ht="11.25" x14ac:dyDescent="0.2">
      <c r="B365" s="165"/>
      <c r="D365" s="166" t="s">
        <v>192</v>
      </c>
      <c r="E365" s="167" t="s">
        <v>1</v>
      </c>
      <c r="F365" s="168" t="s">
        <v>480</v>
      </c>
      <c r="H365" s="169">
        <v>2.77</v>
      </c>
      <c r="I365" s="170"/>
      <c r="L365" s="165"/>
      <c r="M365" s="171"/>
      <c r="N365" s="172"/>
      <c r="O365" s="172"/>
      <c r="P365" s="172"/>
      <c r="Q365" s="172"/>
      <c r="R365" s="172"/>
      <c r="S365" s="172"/>
      <c r="T365" s="173"/>
      <c r="AT365" s="167" t="s">
        <v>192</v>
      </c>
      <c r="AU365" s="167" t="s">
        <v>87</v>
      </c>
      <c r="AV365" s="13" t="s">
        <v>87</v>
      </c>
      <c r="AW365" s="13" t="s">
        <v>31</v>
      </c>
      <c r="AX365" s="13" t="s">
        <v>75</v>
      </c>
      <c r="AY365" s="167" t="s">
        <v>184</v>
      </c>
    </row>
    <row r="366" spans="1:65" s="14" customFormat="1" ht="11.25" x14ac:dyDescent="0.2">
      <c r="B366" s="174"/>
      <c r="D366" s="166" t="s">
        <v>192</v>
      </c>
      <c r="E366" s="175" t="s">
        <v>135</v>
      </c>
      <c r="F366" s="176" t="s">
        <v>197</v>
      </c>
      <c r="H366" s="177">
        <v>4.5759999999999996</v>
      </c>
      <c r="I366" s="178"/>
      <c r="L366" s="174"/>
      <c r="M366" s="179"/>
      <c r="N366" s="180"/>
      <c r="O366" s="180"/>
      <c r="P366" s="180"/>
      <c r="Q366" s="180"/>
      <c r="R366" s="180"/>
      <c r="S366" s="180"/>
      <c r="T366" s="181"/>
      <c r="AT366" s="175" t="s">
        <v>192</v>
      </c>
      <c r="AU366" s="175" t="s">
        <v>87</v>
      </c>
      <c r="AV366" s="14" t="s">
        <v>198</v>
      </c>
      <c r="AW366" s="14" t="s">
        <v>31</v>
      </c>
      <c r="AX366" s="14" t="s">
        <v>75</v>
      </c>
      <c r="AY366" s="175" t="s">
        <v>184</v>
      </c>
    </row>
    <row r="367" spans="1:65" s="15" customFormat="1" ht="11.25" x14ac:dyDescent="0.2">
      <c r="B367" s="182"/>
      <c r="D367" s="166" t="s">
        <v>192</v>
      </c>
      <c r="E367" s="183" t="s">
        <v>1</v>
      </c>
      <c r="F367" s="184" t="s">
        <v>199</v>
      </c>
      <c r="H367" s="185">
        <v>4.5759999999999996</v>
      </c>
      <c r="I367" s="186"/>
      <c r="L367" s="182"/>
      <c r="M367" s="187"/>
      <c r="N367" s="188"/>
      <c r="O367" s="188"/>
      <c r="P367" s="188"/>
      <c r="Q367" s="188"/>
      <c r="R367" s="188"/>
      <c r="S367" s="188"/>
      <c r="T367" s="189"/>
      <c r="AT367" s="183" t="s">
        <v>192</v>
      </c>
      <c r="AU367" s="183" t="s">
        <v>87</v>
      </c>
      <c r="AV367" s="15" t="s">
        <v>190</v>
      </c>
      <c r="AW367" s="15" t="s">
        <v>31</v>
      </c>
      <c r="AX367" s="15" t="s">
        <v>83</v>
      </c>
      <c r="AY367" s="183" t="s">
        <v>184</v>
      </c>
    </row>
    <row r="368" spans="1:65" s="2" customFormat="1" ht="24.2" customHeight="1" x14ac:dyDescent="0.2">
      <c r="A368" s="33"/>
      <c r="B368" s="150"/>
      <c r="C368" s="151" t="s">
        <v>481</v>
      </c>
      <c r="D368" s="151" t="s">
        <v>186</v>
      </c>
      <c r="E368" s="152" t="s">
        <v>482</v>
      </c>
      <c r="F368" s="153" t="s">
        <v>483</v>
      </c>
      <c r="G368" s="154" t="s">
        <v>261</v>
      </c>
      <c r="H368" s="155">
        <v>4.5759999999999996</v>
      </c>
      <c r="I368" s="156"/>
      <c r="J368" s="157">
        <f>ROUND(I368*H368,2)</f>
        <v>0</v>
      </c>
      <c r="K368" s="158"/>
      <c r="L368" s="34"/>
      <c r="M368" s="159" t="s">
        <v>1</v>
      </c>
      <c r="N368" s="160" t="s">
        <v>41</v>
      </c>
      <c r="O368" s="62"/>
      <c r="P368" s="161">
        <f>O368*H368</f>
        <v>0</v>
      </c>
      <c r="Q368" s="161">
        <v>0</v>
      </c>
      <c r="R368" s="161">
        <f>Q368*H368</f>
        <v>0</v>
      </c>
      <c r="S368" s="161">
        <v>0</v>
      </c>
      <c r="T368" s="162">
        <f>S368*H368</f>
        <v>0</v>
      </c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R368" s="163" t="s">
        <v>190</v>
      </c>
      <c r="AT368" s="163" t="s">
        <v>186</v>
      </c>
      <c r="AU368" s="163" t="s">
        <v>87</v>
      </c>
      <c r="AY368" s="18" t="s">
        <v>184</v>
      </c>
      <c r="BE368" s="164">
        <f>IF(N368="základná",J368,0)</f>
        <v>0</v>
      </c>
      <c r="BF368" s="164">
        <f>IF(N368="znížená",J368,0)</f>
        <v>0</v>
      </c>
      <c r="BG368" s="164">
        <f>IF(N368="zákl. prenesená",J368,0)</f>
        <v>0</v>
      </c>
      <c r="BH368" s="164">
        <f>IF(N368="zníž. prenesená",J368,0)</f>
        <v>0</v>
      </c>
      <c r="BI368" s="164">
        <f>IF(N368="nulová",J368,0)</f>
        <v>0</v>
      </c>
      <c r="BJ368" s="18" t="s">
        <v>87</v>
      </c>
      <c r="BK368" s="164">
        <f>ROUND(I368*H368,2)</f>
        <v>0</v>
      </c>
      <c r="BL368" s="18" t="s">
        <v>190</v>
      </c>
      <c r="BM368" s="163" t="s">
        <v>484</v>
      </c>
    </row>
    <row r="369" spans="1:65" s="13" customFormat="1" ht="11.25" x14ac:dyDescent="0.2">
      <c r="B369" s="165"/>
      <c r="D369" s="166" t="s">
        <v>192</v>
      </c>
      <c r="E369" s="167" t="s">
        <v>1</v>
      </c>
      <c r="F369" s="168" t="s">
        <v>135</v>
      </c>
      <c r="H369" s="169">
        <v>4.5759999999999996</v>
      </c>
      <c r="I369" s="170"/>
      <c r="L369" s="165"/>
      <c r="M369" s="171"/>
      <c r="N369" s="172"/>
      <c r="O369" s="172"/>
      <c r="P369" s="172"/>
      <c r="Q369" s="172"/>
      <c r="R369" s="172"/>
      <c r="S369" s="172"/>
      <c r="T369" s="173"/>
      <c r="AT369" s="167" t="s">
        <v>192</v>
      </c>
      <c r="AU369" s="167" t="s">
        <v>87</v>
      </c>
      <c r="AV369" s="13" t="s">
        <v>87</v>
      </c>
      <c r="AW369" s="13" t="s">
        <v>31</v>
      </c>
      <c r="AX369" s="13" t="s">
        <v>83</v>
      </c>
      <c r="AY369" s="167" t="s">
        <v>184</v>
      </c>
    </row>
    <row r="370" spans="1:65" s="2" customFormat="1" ht="33" customHeight="1" x14ac:dyDescent="0.2">
      <c r="A370" s="33"/>
      <c r="B370" s="150"/>
      <c r="C370" s="151" t="s">
        <v>485</v>
      </c>
      <c r="D370" s="151" t="s">
        <v>186</v>
      </c>
      <c r="E370" s="152" t="s">
        <v>486</v>
      </c>
      <c r="F370" s="153" t="s">
        <v>487</v>
      </c>
      <c r="G370" s="154" t="s">
        <v>261</v>
      </c>
      <c r="H370" s="155">
        <v>0.81899999999999995</v>
      </c>
      <c r="I370" s="156"/>
      <c r="J370" s="157">
        <f>ROUND(I370*H370,2)</f>
        <v>0</v>
      </c>
      <c r="K370" s="158"/>
      <c r="L370" s="34"/>
      <c r="M370" s="159" t="s">
        <v>1</v>
      </c>
      <c r="N370" s="160" t="s">
        <v>41</v>
      </c>
      <c r="O370" s="62"/>
      <c r="P370" s="161">
        <f>O370*H370</f>
        <v>0</v>
      </c>
      <c r="Q370" s="161">
        <v>1.4999999999999999E-4</v>
      </c>
      <c r="R370" s="161">
        <f>Q370*H370</f>
        <v>1.2284999999999998E-4</v>
      </c>
      <c r="S370" s="161">
        <v>0</v>
      </c>
      <c r="T370" s="162">
        <f>S370*H370</f>
        <v>0</v>
      </c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R370" s="163" t="s">
        <v>190</v>
      </c>
      <c r="AT370" s="163" t="s">
        <v>186</v>
      </c>
      <c r="AU370" s="163" t="s">
        <v>87</v>
      </c>
      <c r="AY370" s="18" t="s">
        <v>184</v>
      </c>
      <c r="BE370" s="164">
        <f>IF(N370="základná",J370,0)</f>
        <v>0</v>
      </c>
      <c r="BF370" s="164">
        <f>IF(N370="znížená",J370,0)</f>
        <v>0</v>
      </c>
      <c r="BG370" s="164">
        <f>IF(N370="zákl. prenesená",J370,0)</f>
        <v>0</v>
      </c>
      <c r="BH370" s="164">
        <f>IF(N370="zníž. prenesená",J370,0)</f>
        <v>0</v>
      </c>
      <c r="BI370" s="164">
        <f>IF(N370="nulová",J370,0)</f>
        <v>0</v>
      </c>
      <c r="BJ370" s="18" t="s">
        <v>87</v>
      </c>
      <c r="BK370" s="164">
        <f>ROUND(I370*H370,2)</f>
        <v>0</v>
      </c>
      <c r="BL370" s="18" t="s">
        <v>190</v>
      </c>
      <c r="BM370" s="163" t="s">
        <v>488</v>
      </c>
    </row>
    <row r="371" spans="1:65" s="16" customFormat="1" ht="11.25" x14ac:dyDescent="0.2">
      <c r="B371" s="190"/>
      <c r="D371" s="166" t="s">
        <v>192</v>
      </c>
      <c r="E371" s="191" t="s">
        <v>1</v>
      </c>
      <c r="F371" s="192" t="s">
        <v>489</v>
      </c>
      <c r="H371" s="191" t="s">
        <v>1</v>
      </c>
      <c r="I371" s="193"/>
      <c r="L371" s="190"/>
      <c r="M371" s="194"/>
      <c r="N371" s="195"/>
      <c r="O371" s="195"/>
      <c r="P371" s="195"/>
      <c r="Q371" s="195"/>
      <c r="R371" s="195"/>
      <c r="S371" s="195"/>
      <c r="T371" s="196"/>
      <c r="AT371" s="191" t="s">
        <v>192</v>
      </c>
      <c r="AU371" s="191" t="s">
        <v>87</v>
      </c>
      <c r="AV371" s="16" t="s">
        <v>83</v>
      </c>
      <c r="AW371" s="16" t="s">
        <v>31</v>
      </c>
      <c r="AX371" s="16" t="s">
        <v>75</v>
      </c>
      <c r="AY371" s="191" t="s">
        <v>184</v>
      </c>
    </row>
    <row r="372" spans="1:65" s="13" customFormat="1" ht="11.25" x14ac:dyDescent="0.2">
      <c r="B372" s="165"/>
      <c r="D372" s="166" t="s">
        <v>192</v>
      </c>
      <c r="E372" s="167" t="s">
        <v>1</v>
      </c>
      <c r="F372" s="168" t="s">
        <v>490</v>
      </c>
      <c r="H372" s="169">
        <v>0.65600000000000003</v>
      </c>
      <c r="I372" s="170"/>
      <c r="L372" s="165"/>
      <c r="M372" s="171"/>
      <c r="N372" s="172"/>
      <c r="O372" s="172"/>
      <c r="P372" s="172"/>
      <c r="Q372" s="172"/>
      <c r="R372" s="172"/>
      <c r="S372" s="172"/>
      <c r="T372" s="173"/>
      <c r="AT372" s="167" t="s">
        <v>192</v>
      </c>
      <c r="AU372" s="167" t="s">
        <v>87</v>
      </c>
      <c r="AV372" s="13" t="s">
        <v>87</v>
      </c>
      <c r="AW372" s="13" t="s">
        <v>31</v>
      </c>
      <c r="AX372" s="13" t="s">
        <v>75</v>
      </c>
      <c r="AY372" s="167" t="s">
        <v>184</v>
      </c>
    </row>
    <row r="373" spans="1:65" s="16" customFormat="1" ht="11.25" x14ac:dyDescent="0.2">
      <c r="B373" s="190"/>
      <c r="D373" s="166" t="s">
        <v>192</v>
      </c>
      <c r="E373" s="191" t="s">
        <v>1</v>
      </c>
      <c r="F373" s="192" t="s">
        <v>491</v>
      </c>
      <c r="H373" s="191" t="s">
        <v>1</v>
      </c>
      <c r="I373" s="193"/>
      <c r="L373" s="190"/>
      <c r="M373" s="194"/>
      <c r="N373" s="195"/>
      <c r="O373" s="195"/>
      <c r="P373" s="195"/>
      <c r="Q373" s="195"/>
      <c r="R373" s="195"/>
      <c r="S373" s="195"/>
      <c r="T373" s="196"/>
      <c r="AT373" s="191" t="s">
        <v>192</v>
      </c>
      <c r="AU373" s="191" t="s">
        <v>87</v>
      </c>
      <c r="AV373" s="16" t="s">
        <v>83</v>
      </c>
      <c r="AW373" s="16" t="s">
        <v>31</v>
      </c>
      <c r="AX373" s="16" t="s">
        <v>75</v>
      </c>
      <c r="AY373" s="191" t="s">
        <v>184</v>
      </c>
    </row>
    <row r="374" spans="1:65" s="13" customFormat="1" ht="11.25" x14ac:dyDescent="0.2">
      <c r="B374" s="165"/>
      <c r="D374" s="166" t="s">
        <v>192</v>
      </c>
      <c r="E374" s="167" t="s">
        <v>1</v>
      </c>
      <c r="F374" s="168" t="s">
        <v>492</v>
      </c>
      <c r="H374" s="169">
        <v>0.16300000000000001</v>
      </c>
      <c r="I374" s="170"/>
      <c r="L374" s="165"/>
      <c r="M374" s="171"/>
      <c r="N374" s="172"/>
      <c r="O374" s="172"/>
      <c r="P374" s="172"/>
      <c r="Q374" s="172"/>
      <c r="R374" s="172"/>
      <c r="S374" s="172"/>
      <c r="T374" s="173"/>
      <c r="AT374" s="167" t="s">
        <v>192</v>
      </c>
      <c r="AU374" s="167" t="s">
        <v>87</v>
      </c>
      <c r="AV374" s="13" t="s">
        <v>87</v>
      </c>
      <c r="AW374" s="13" t="s">
        <v>31</v>
      </c>
      <c r="AX374" s="13" t="s">
        <v>75</v>
      </c>
      <c r="AY374" s="167" t="s">
        <v>184</v>
      </c>
    </row>
    <row r="375" spans="1:65" s="14" customFormat="1" ht="11.25" x14ac:dyDescent="0.2">
      <c r="B375" s="174"/>
      <c r="D375" s="166" t="s">
        <v>192</v>
      </c>
      <c r="E375" s="175" t="s">
        <v>93</v>
      </c>
      <c r="F375" s="176" t="s">
        <v>197</v>
      </c>
      <c r="H375" s="177">
        <v>0.81899999999999995</v>
      </c>
      <c r="I375" s="178"/>
      <c r="L375" s="174"/>
      <c r="M375" s="179"/>
      <c r="N375" s="180"/>
      <c r="O375" s="180"/>
      <c r="P375" s="180"/>
      <c r="Q375" s="180"/>
      <c r="R375" s="180"/>
      <c r="S375" s="180"/>
      <c r="T375" s="181"/>
      <c r="AT375" s="175" t="s">
        <v>192</v>
      </c>
      <c r="AU375" s="175" t="s">
        <v>87</v>
      </c>
      <c r="AV375" s="14" t="s">
        <v>198</v>
      </c>
      <c r="AW375" s="14" t="s">
        <v>31</v>
      </c>
      <c r="AX375" s="14" t="s">
        <v>75</v>
      </c>
      <c r="AY375" s="175" t="s">
        <v>184</v>
      </c>
    </row>
    <row r="376" spans="1:65" s="15" customFormat="1" ht="11.25" x14ac:dyDescent="0.2">
      <c r="B376" s="182"/>
      <c r="D376" s="166" t="s">
        <v>192</v>
      </c>
      <c r="E376" s="183" t="s">
        <v>1</v>
      </c>
      <c r="F376" s="184" t="s">
        <v>199</v>
      </c>
      <c r="H376" s="185">
        <v>0.81899999999999995</v>
      </c>
      <c r="I376" s="186"/>
      <c r="L376" s="182"/>
      <c r="M376" s="187"/>
      <c r="N376" s="188"/>
      <c r="O376" s="188"/>
      <c r="P376" s="188"/>
      <c r="Q376" s="188"/>
      <c r="R376" s="188"/>
      <c r="S376" s="188"/>
      <c r="T376" s="189"/>
      <c r="AT376" s="183" t="s">
        <v>192</v>
      </c>
      <c r="AU376" s="183" t="s">
        <v>87</v>
      </c>
      <c r="AV376" s="15" t="s">
        <v>190</v>
      </c>
      <c r="AW376" s="15" t="s">
        <v>31</v>
      </c>
      <c r="AX376" s="15" t="s">
        <v>83</v>
      </c>
      <c r="AY376" s="183" t="s">
        <v>184</v>
      </c>
    </row>
    <row r="377" spans="1:65" s="2" customFormat="1" ht="24.2" customHeight="1" x14ac:dyDescent="0.2">
      <c r="A377" s="33"/>
      <c r="B377" s="150"/>
      <c r="C377" s="197" t="s">
        <v>493</v>
      </c>
      <c r="D377" s="197" t="s">
        <v>494</v>
      </c>
      <c r="E377" s="198" t="s">
        <v>495</v>
      </c>
      <c r="F377" s="199" t="s">
        <v>496</v>
      </c>
      <c r="G377" s="200" t="s">
        <v>261</v>
      </c>
      <c r="H377" s="201">
        <v>0.86</v>
      </c>
      <c r="I377" s="202"/>
      <c r="J377" s="203">
        <f>ROUND(I377*H377,2)</f>
        <v>0</v>
      </c>
      <c r="K377" s="204"/>
      <c r="L377" s="205"/>
      <c r="M377" s="206" t="s">
        <v>1</v>
      </c>
      <c r="N377" s="207" t="s">
        <v>41</v>
      </c>
      <c r="O377" s="62"/>
      <c r="P377" s="161">
        <f>O377*H377</f>
        <v>0</v>
      </c>
      <c r="Q377" s="161">
        <v>1.5E-3</v>
      </c>
      <c r="R377" s="161">
        <f>Q377*H377</f>
        <v>1.2899999999999999E-3</v>
      </c>
      <c r="S377" s="161">
        <v>0</v>
      </c>
      <c r="T377" s="162">
        <f>S377*H377</f>
        <v>0</v>
      </c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R377" s="163" t="s">
        <v>231</v>
      </c>
      <c r="AT377" s="163" t="s">
        <v>494</v>
      </c>
      <c r="AU377" s="163" t="s">
        <v>87</v>
      </c>
      <c r="AY377" s="18" t="s">
        <v>184</v>
      </c>
      <c r="BE377" s="164">
        <f>IF(N377="základná",J377,0)</f>
        <v>0</v>
      </c>
      <c r="BF377" s="164">
        <f>IF(N377="znížená",J377,0)</f>
        <v>0</v>
      </c>
      <c r="BG377" s="164">
        <f>IF(N377="zákl. prenesená",J377,0)</f>
        <v>0</v>
      </c>
      <c r="BH377" s="164">
        <f>IF(N377="zníž. prenesená",J377,0)</f>
        <v>0</v>
      </c>
      <c r="BI377" s="164">
        <f>IF(N377="nulová",J377,0)</f>
        <v>0</v>
      </c>
      <c r="BJ377" s="18" t="s">
        <v>87</v>
      </c>
      <c r="BK377" s="164">
        <f>ROUND(I377*H377,2)</f>
        <v>0</v>
      </c>
      <c r="BL377" s="18" t="s">
        <v>190</v>
      </c>
      <c r="BM377" s="163" t="s">
        <v>497</v>
      </c>
    </row>
    <row r="378" spans="1:65" s="13" customFormat="1" ht="11.25" x14ac:dyDescent="0.2">
      <c r="B378" s="165"/>
      <c r="D378" s="166" t="s">
        <v>192</v>
      </c>
      <c r="E378" s="167" t="s">
        <v>1</v>
      </c>
      <c r="F378" s="168" t="s">
        <v>498</v>
      </c>
      <c r="H378" s="169">
        <v>0.86</v>
      </c>
      <c r="I378" s="170"/>
      <c r="L378" s="165"/>
      <c r="M378" s="171"/>
      <c r="N378" s="172"/>
      <c r="O378" s="172"/>
      <c r="P378" s="172"/>
      <c r="Q378" s="172"/>
      <c r="R378" s="172"/>
      <c r="S378" s="172"/>
      <c r="T378" s="173"/>
      <c r="AT378" s="167" t="s">
        <v>192</v>
      </c>
      <c r="AU378" s="167" t="s">
        <v>87</v>
      </c>
      <c r="AV378" s="13" t="s">
        <v>87</v>
      </c>
      <c r="AW378" s="13" t="s">
        <v>31</v>
      </c>
      <c r="AX378" s="13" t="s">
        <v>75</v>
      </c>
      <c r="AY378" s="167" t="s">
        <v>184</v>
      </c>
    </row>
    <row r="379" spans="1:65" s="15" customFormat="1" ht="11.25" x14ac:dyDescent="0.2">
      <c r="B379" s="182"/>
      <c r="D379" s="166" t="s">
        <v>192</v>
      </c>
      <c r="E379" s="183" t="s">
        <v>1</v>
      </c>
      <c r="F379" s="184" t="s">
        <v>199</v>
      </c>
      <c r="H379" s="185">
        <v>0.86</v>
      </c>
      <c r="I379" s="186"/>
      <c r="L379" s="182"/>
      <c r="M379" s="187"/>
      <c r="N379" s="188"/>
      <c r="O379" s="188"/>
      <c r="P379" s="188"/>
      <c r="Q379" s="188"/>
      <c r="R379" s="188"/>
      <c r="S379" s="188"/>
      <c r="T379" s="189"/>
      <c r="AT379" s="183" t="s">
        <v>192</v>
      </c>
      <c r="AU379" s="183" t="s">
        <v>87</v>
      </c>
      <c r="AV379" s="15" t="s">
        <v>190</v>
      </c>
      <c r="AW379" s="15" t="s">
        <v>31</v>
      </c>
      <c r="AX379" s="15" t="s">
        <v>83</v>
      </c>
      <c r="AY379" s="183" t="s">
        <v>184</v>
      </c>
    </row>
    <row r="380" spans="1:65" s="12" customFormat="1" ht="22.9" customHeight="1" x14ac:dyDescent="0.2">
      <c r="B380" s="138"/>
      <c r="D380" s="139" t="s">
        <v>74</v>
      </c>
      <c r="E380" s="148" t="s">
        <v>220</v>
      </c>
      <c r="F380" s="148" t="s">
        <v>499</v>
      </c>
      <c r="I380" s="141"/>
      <c r="J380" s="149">
        <f>BK380</f>
        <v>0</v>
      </c>
      <c r="L380" s="138"/>
      <c r="M380" s="142"/>
      <c r="N380" s="143"/>
      <c r="O380" s="143"/>
      <c r="P380" s="144">
        <f>SUM(P381:P479)</f>
        <v>0</v>
      </c>
      <c r="Q380" s="143"/>
      <c r="R380" s="144">
        <f>SUM(R381:R479)</f>
        <v>23.428926150000002</v>
      </c>
      <c r="S380" s="143"/>
      <c r="T380" s="145">
        <f>SUM(T381:T479)</f>
        <v>0</v>
      </c>
      <c r="AR380" s="139" t="s">
        <v>83</v>
      </c>
      <c r="AT380" s="146" t="s">
        <v>74</v>
      </c>
      <c r="AU380" s="146" t="s">
        <v>83</v>
      </c>
      <c r="AY380" s="139" t="s">
        <v>184</v>
      </c>
      <c r="BK380" s="147">
        <f>SUM(BK381:BK479)</f>
        <v>0</v>
      </c>
    </row>
    <row r="381" spans="1:65" s="2" customFormat="1" ht="37.9" customHeight="1" x14ac:dyDescent="0.2">
      <c r="A381" s="33"/>
      <c r="B381" s="150"/>
      <c r="C381" s="151" t="s">
        <v>500</v>
      </c>
      <c r="D381" s="151" t="s">
        <v>186</v>
      </c>
      <c r="E381" s="152" t="s">
        <v>501</v>
      </c>
      <c r="F381" s="153" t="s">
        <v>502</v>
      </c>
      <c r="G381" s="154" t="s">
        <v>261</v>
      </c>
      <c r="H381" s="155">
        <v>188.99199999999999</v>
      </c>
      <c r="I381" s="156"/>
      <c r="J381" s="157">
        <f>ROUND(I381*H381,2)</f>
        <v>0</v>
      </c>
      <c r="K381" s="158"/>
      <c r="L381" s="34"/>
      <c r="M381" s="159" t="s">
        <v>1</v>
      </c>
      <c r="N381" s="160" t="s">
        <v>41</v>
      </c>
      <c r="O381" s="62"/>
      <c r="P381" s="161">
        <f>O381*H381</f>
        <v>0</v>
      </c>
      <c r="Q381" s="161">
        <v>1.4999999999999999E-4</v>
      </c>
      <c r="R381" s="161">
        <f>Q381*H381</f>
        <v>2.8348799999999997E-2</v>
      </c>
      <c r="S381" s="161">
        <v>0</v>
      </c>
      <c r="T381" s="162">
        <f>S381*H381</f>
        <v>0</v>
      </c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R381" s="163" t="s">
        <v>190</v>
      </c>
      <c r="AT381" s="163" t="s">
        <v>186</v>
      </c>
      <c r="AU381" s="163" t="s">
        <v>87</v>
      </c>
      <c r="AY381" s="18" t="s">
        <v>184</v>
      </c>
      <c r="BE381" s="164">
        <f>IF(N381="základná",J381,0)</f>
        <v>0</v>
      </c>
      <c r="BF381" s="164">
        <f>IF(N381="znížená",J381,0)</f>
        <v>0</v>
      </c>
      <c r="BG381" s="164">
        <f>IF(N381="zákl. prenesená",J381,0)</f>
        <v>0</v>
      </c>
      <c r="BH381" s="164">
        <f>IF(N381="zníž. prenesená",J381,0)</f>
        <v>0</v>
      </c>
      <c r="BI381" s="164">
        <f>IF(N381="nulová",J381,0)</f>
        <v>0</v>
      </c>
      <c r="BJ381" s="18" t="s">
        <v>87</v>
      </c>
      <c r="BK381" s="164">
        <f>ROUND(I381*H381,2)</f>
        <v>0</v>
      </c>
      <c r="BL381" s="18" t="s">
        <v>190</v>
      </c>
      <c r="BM381" s="163" t="s">
        <v>503</v>
      </c>
    </row>
    <row r="382" spans="1:65" s="13" customFormat="1" ht="11.25" x14ac:dyDescent="0.2">
      <c r="B382" s="165"/>
      <c r="D382" s="166" t="s">
        <v>192</v>
      </c>
      <c r="E382" s="167" t="s">
        <v>1</v>
      </c>
      <c r="F382" s="168" t="s">
        <v>141</v>
      </c>
      <c r="H382" s="169">
        <v>188.99199999999999</v>
      </c>
      <c r="I382" s="170"/>
      <c r="L382" s="165"/>
      <c r="M382" s="171"/>
      <c r="N382" s="172"/>
      <c r="O382" s="172"/>
      <c r="P382" s="172"/>
      <c r="Q382" s="172"/>
      <c r="R382" s="172"/>
      <c r="S382" s="172"/>
      <c r="T382" s="173"/>
      <c r="AT382" s="167" t="s">
        <v>192</v>
      </c>
      <c r="AU382" s="167" t="s">
        <v>87</v>
      </c>
      <c r="AV382" s="13" t="s">
        <v>87</v>
      </c>
      <c r="AW382" s="13" t="s">
        <v>31</v>
      </c>
      <c r="AX382" s="13" t="s">
        <v>75</v>
      </c>
      <c r="AY382" s="167" t="s">
        <v>184</v>
      </c>
    </row>
    <row r="383" spans="1:65" s="15" customFormat="1" ht="11.25" x14ac:dyDescent="0.2">
      <c r="B383" s="182"/>
      <c r="D383" s="166" t="s">
        <v>192</v>
      </c>
      <c r="E383" s="183" t="s">
        <v>1</v>
      </c>
      <c r="F383" s="184" t="s">
        <v>199</v>
      </c>
      <c r="H383" s="185">
        <v>188.99199999999999</v>
      </c>
      <c r="I383" s="186"/>
      <c r="L383" s="182"/>
      <c r="M383" s="187"/>
      <c r="N383" s="188"/>
      <c r="O383" s="188"/>
      <c r="P383" s="188"/>
      <c r="Q383" s="188"/>
      <c r="R383" s="188"/>
      <c r="S383" s="188"/>
      <c r="T383" s="189"/>
      <c r="AT383" s="183" t="s">
        <v>192</v>
      </c>
      <c r="AU383" s="183" t="s">
        <v>87</v>
      </c>
      <c r="AV383" s="15" t="s">
        <v>190</v>
      </c>
      <c r="AW383" s="15" t="s">
        <v>31</v>
      </c>
      <c r="AX383" s="15" t="s">
        <v>83</v>
      </c>
      <c r="AY383" s="183" t="s">
        <v>184</v>
      </c>
    </row>
    <row r="384" spans="1:65" s="2" customFormat="1" ht="24.2" customHeight="1" x14ac:dyDescent="0.2">
      <c r="A384" s="33"/>
      <c r="B384" s="150"/>
      <c r="C384" s="151" t="s">
        <v>504</v>
      </c>
      <c r="D384" s="151" t="s">
        <v>186</v>
      </c>
      <c r="E384" s="152" t="s">
        <v>505</v>
      </c>
      <c r="F384" s="153" t="s">
        <v>506</v>
      </c>
      <c r="G384" s="154" t="s">
        <v>261</v>
      </c>
      <c r="H384" s="155">
        <v>188.99199999999999</v>
      </c>
      <c r="I384" s="156"/>
      <c r="J384" s="157">
        <f>ROUND(I384*H384,2)</f>
        <v>0</v>
      </c>
      <c r="K384" s="158"/>
      <c r="L384" s="34"/>
      <c r="M384" s="159" t="s">
        <v>1</v>
      </c>
      <c r="N384" s="160" t="s">
        <v>41</v>
      </c>
      <c r="O384" s="62"/>
      <c r="P384" s="161">
        <f>O384*H384</f>
        <v>0</v>
      </c>
      <c r="Q384" s="161">
        <v>4.9300000000000004E-3</v>
      </c>
      <c r="R384" s="161">
        <f>Q384*H384</f>
        <v>0.93173055999999999</v>
      </c>
      <c r="S384" s="161">
        <v>0</v>
      </c>
      <c r="T384" s="162">
        <f>S384*H384</f>
        <v>0</v>
      </c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R384" s="163" t="s">
        <v>190</v>
      </c>
      <c r="AT384" s="163" t="s">
        <v>186</v>
      </c>
      <c r="AU384" s="163" t="s">
        <v>87</v>
      </c>
      <c r="AY384" s="18" t="s">
        <v>184</v>
      </c>
      <c r="BE384" s="164">
        <f>IF(N384="základná",J384,0)</f>
        <v>0</v>
      </c>
      <c r="BF384" s="164">
        <f>IF(N384="znížená",J384,0)</f>
        <v>0</v>
      </c>
      <c r="BG384" s="164">
        <f>IF(N384="zákl. prenesená",J384,0)</f>
        <v>0</v>
      </c>
      <c r="BH384" s="164">
        <f>IF(N384="zníž. prenesená",J384,0)</f>
        <v>0</v>
      </c>
      <c r="BI384" s="164">
        <f>IF(N384="nulová",J384,0)</f>
        <v>0</v>
      </c>
      <c r="BJ384" s="18" t="s">
        <v>87</v>
      </c>
      <c r="BK384" s="164">
        <f>ROUND(I384*H384,2)</f>
        <v>0</v>
      </c>
      <c r="BL384" s="18" t="s">
        <v>190</v>
      </c>
      <c r="BM384" s="163" t="s">
        <v>507</v>
      </c>
    </row>
    <row r="385" spans="1:65" s="13" customFormat="1" ht="11.25" x14ac:dyDescent="0.2">
      <c r="B385" s="165"/>
      <c r="D385" s="166" t="s">
        <v>192</v>
      </c>
      <c r="E385" s="167" t="s">
        <v>1</v>
      </c>
      <c r="F385" s="168" t="s">
        <v>141</v>
      </c>
      <c r="H385" s="169">
        <v>188.99199999999999</v>
      </c>
      <c r="I385" s="170"/>
      <c r="L385" s="165"/>
      <c r="M385" s="171"/>
      <c r="N385" s="172"/>
      <c r="O385" s="172"/>
      <c r="P385" s="172"/>
      <c r="Q385" s="172"/>
      <c r="R385" s="172"/>
      <c r="S385" s="172"/>
      <c r="T385" s="173"/>
      <c r="AT385" s="167" t="s">
        <v>192</v>
      </c>
      <c r="AU385" s="167" t="s">
        <v>87</v>
      </c>
      <c r="AV385" s="13" t="s">
        <v>87</v>
      </c>
      <c r="AW385" s="13" t="s">
        <v>31</v>
      </c>
      <c r="AX385" s="13" t="s">
        <v>75</v>
      </c>
      <c r="AY385" s="167" t="s">
        <v>184</v>
      </c>
    </row>
    <row r="386" spans="1:65" s="15" customFormat="1" ht="11.25" x14ac:dyDescent="0.2">
      <c r="B386" s="182"/>
      <c r="D386" s="166" t="s">
        <v>192</v>
      </c>
      <c r="E386" s="183" t="s">
        <v>1</v>
      </c>
      <c r="F386" s="184" t="s">
        <v>199</v>
      </c>
      <c r="H386" s="185">
        <v>188.99199999999999</v>
      </c>
      <c r="I386" s="186"/>
      <c r="L386" s="182"/>
      <c r="M386" s="187"/>
      <c r="N386" s="188"/>
      <c r="O386" s="188"/>
      <c r="P386" s="188"/>
      <c r="Q386" s="188"/>
      <c r="R386" s="188"/>
      <c r="S386" s="188"/>
      <c r="T386" s="189"/>
      <c r="AT386" s="183" t="s">
        <v>192</v>
      </c>
      <c r="AU386" s="183" t="s">
        <v>87</v>
      </c>
      <c r="AV386" s="15" t="s">
        <v>190</v>
      </c>
      <c r="AW386" s="15" t="s">
        <v>31</v>
      </c>
      <c r="AX386" s="15" t="s">
        <v>83</v>
      </c>
      <c r="AY386" s="183" t="s">
        <v>184</v>
      </c>
    </row>
    <row r="387" spans="1:65" s="2" customFormat="1" ht="24.2" customHeight="1" x14ac:dyDescent="0.2">
      <c r="A387" s="33"/>
      <c r="B387" s="150"/>
      <c r="C387" s="151" t="s">
        <v>508</v>
      </c>
      <c r="D387" s="151" t="s">
        <v>186</v>
      </c>
      <c r="E387" s="152" t="s">
        <v>509</v>
      </c>
      <c r="F387" s="153" t="s">
        <v>510</v>
      </c>
      <c r="G387" s="154" t="s">
        <v>261</v>
      </c>
      <c r="H387" s="155">
        <v>188.99199999999999</v>
      </c>
      <c r="I387" s="156"/>
      <c r="J387" s="157">
        <f>ROUND(I387*H387,2)</f>
        <v>0</v>
      </c>
      <c r="K387" s="158"/>
      <c r="L387" s="34"/>
      <c r="M387" s="159" t="s">
        <v>1</v>
      </c>
      <c r="N387" s="160" t="s">
        <v>41</v>
      </c>
      <c r="O387" s="62"/>
      <c r="P387" s="161">
        <f>O387*H387</f>
        <v>0</v>
      </c>
      <c r="Q387" s="161">
        <v>1.575E-2</v>
      </c>
      <c r="R387" s="161">
        <f>Q387*H387</f>
        <v>2.9766239999999997</v>
      </c>
      <c r="S387" s="161">
        <v>0</v>
      </c>
      <c r="T387" s="162">
        <f>S387*H387</f>
        <v>0</v>
      </c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R387" s="163" t="s">
        <v>190</v>
      </c>
      <c r="AT387" s="163" t="s">
        <v>186</v>
      </c>
      <c r="AU387" s="163" t="s">
        <v>87</v>
      </c>
      <c r="AY387" s="18" t="s">
        <v>184</v>
      </c>
      <c r="BE387" s="164">
        <f>IF(N387="základná",J387,0)</f>
        <v>0</v>
      </c>
      <c r="BF387" s="164">
        <f>IF(N387="znížená",J387,0)</f>
        <v>0</v>
      </c>
      <c r="BG387" s="164">
        <f>IF(N387="zákl. prenesená",J387,0)</f>
        <v>0</v>
      </c>
      <c r="BH387" s="164">
        <f>IF(N387="zníž. prenesená",J387,0)</f>
        <v>0</v>
      </c>
      <c r="BI387" s="164">
        <f>IF(N387="nulová",J387,0)</f>
        <v>0</v>
      </c>
      <c r="BJ387" s="18" t="s">
        <v>87</v>
      </c>
      <c r="BK387" s="164">
        <f>ROUND(I387*H387,2)</f>
        <v>0</v>
      </c>
      <c r="BL387" s="18" t="s">
        <v>190</v>
      </c>
      <c r="BM387" s="163" t="s">
        <v>511</v>
      </c>
    </row>
    <row r="388" spans="1:65" s="16" customFormat="1" ht="11.25" x14ac:dyDescent="0.2">
      <c r="B388" s="190"/>
      <c r="D388" s="166" t="s">
        <v>192</v>
      </c>
      <c r="E388" s="191" t="s">
        <v>1</v>
      </c>
      <c r="F388" s="192" t="s">
        <v>512</v>
      </c>
      <c r="H388" s="191" t="s">
        <v>1</v>
      </c>
      <c r="I388" s="193"/>
      <c r="L388" s="190"/>
      <c r="M388" s="194"/>
      <c r="N388" s="195"/>
      <c r="O388" s="195"/>
      <c r="P388" s="195"/>
      <c r="Q388" s="195"/>
      <c r="R388" s="195"/>
      <c r="S388" s="195"/>
      <c r="T388" s="196"/>
      <c r="AT388" s="191" t="s">
        <v>192</v>
      </c>
      <c r="AU388" s="191" t="s">
        <v>87</v>
      </c>
      <c r="AV388" s="16" t="s">
        <v>83</v>
      </c>
      <c r="AW388" s="16" t="s">
        <v>31</v>
      </c>
      <c r="AX388" s="16" t="s">
        <v>75</v>
      </c>
      <c r="AY388" s="191" t="s">
        <v>184</v>
      </c>
    </row>
    <row r="389" spans="1:65" s="13" customFormat="1" ht="11.25" x14ac:dyDescent="0.2">
      <c r="B389" s="165"/>
      <c r="D389" s="166" t="s">
        <v>192</v>
      </c>
      <c r="E389" s="167" t="s">
        <v>1</v>
      </c>
      <c r="F389" s="168" t="s">
        <v>513</v>
      </c>
      <c r="H389" s="169">
        <v>14.85</v>
      </c>
      <c r="I389" s="170"/>
      <c r="L389" s="165"/>
      <c r="M389" s="171"/>
      <c r="N389" s="172"/>
      <c r="O389" s="172"/>
      <c r="P389" s="172"/>
      <c r="Q389" s="172"/>
      <c r="R389" s="172"/>
      <c r="S389" s="172"/>
      <c r="T389" s="173"/>
      <c r="AT389" s="167" t="s">
        <v>192</v>
      </c>
      <c r="AU389" s="167" t="s">
        <v>87</v>
      </c>
      <c r="AV389" s="13" t="s">
        <v>87</v>
      </c>
      <c r="AW389" s="13" t="s">
        <v>31</v>
      </c>
      <c r="AX389" s="13" t="s">
        <v>75</v>
      </c>
      <c r="AY389" s="167" t="s">
        <v>184</v>
      </c>
    </row>
    <row r="390" spans="1:65" s="13" customFormat="1" ht="11.25" x14ac:dyDescent="0.2">
      <c r="B390" s="165"/>
      <c r="D390" s="166" t="s">
        <v>192</v>
      </c>
      <c r="E390" s="167" t="s">
        <v>1</v>
      </c>
      <c r="F390" s="168" t="s">
        <v>514</v>
      </c>
      <c r="H390" s="169">
        <v>26.22</v>
      </c>
      <c r="I390" s="170"/>
      <c r="L390" s="165"/>
      <c r="M390" s="171"/>
      <c r="N390" s="172"/>
      <c r="O390" s="172"/>
      <c r="P390" s="172"/>
      <c r="Q390" s="172"/>
      <c r="R390" s="172"/>
      <c r="S390" s="172"/>
      <c r="T390" s="173"/>
      <c r="AT390" s="167" t="s">
        <v>192</v>
      </c>
      <c r="AU390" s="167" t="s">
        <v>87</v>
      </c>
      <c r="AV390" s="13" t="s">
        <v>87</v>
      </c>
      <c r="AW390" s="13" t="s">
        <v>31</v>
      </c>
      <c r="AX390" s="13" t="s">
        <v>75</v>
      </c>
      <c r="AY390" s="167" t="s">
        <v>184</v>
      </c>
    </row>
    <row r="391" spans="1:65" s="13" customFormat="1" ht="11.25" x14ac:dyDescent="0.2">
      <c r="B391" s="165"/>
      <c r="D391" s="166" t="s">
        <v>192</v>
      </c>
      <c r="E391" s="167" t="s">
        <v>1</v>
      </c>
      <c r="F391" s="168" t="s">
        <v>515</v>
      </c>
      <c r="H391" s="169">
        <v>139.18700000000001</v>
      </c>
      <c r="I391" s="170"/>
      <c r="L391" s="165"/>
      <c r="M391" s="171"/>
      <c r="N391" s="172"/>
      <c r="O391" s="172"/>
      <c r="P391" s="172"/>
      <c r="Q391" s="172"/>
      <c r="R391" s="172"/>
      <c r="S391" s="172"/>
      <c r="T391" s="173"/>
      <c r="AT391" s="167" t="s">
        <v>192</v>
      </c>
      <c r="AU391" s="167" t="s">
        <v>87</v>
      </c>
      <c r="AV391" s="13" t="s">
        <v>87</v>
      </c>
      <c r="AW391" s="13" t="s">
        <v>31</v>
      </c>
      <c r="AX391" s="13" t="s">
        <v>75</v>
      </c>
      <c r="AY391" s="167" t="s">
        <v>184</v>
      </c>
    </row>
    <row r="392" spans="1:65" s="13" customFormat="1" ht="11.25" x14ac:dyDescent="0.2">
      <c r="B392" s="165"/>
      <c r="D392" s="166" t="s">
        <v>192</v>
      </c>
      <c r="E392" s="167" t="s">
        <v>1</v>
      </c>
      <c r="F392" s="168" t="s">
        <v>516</v>
      </c>
      <c r="H392" s="169">
        <v>38.863</v>
      </c>
      <c r="I392" s="170"/>
      <c r="L392" s="165"/>
      <c r="M392" s="171"/>
      <c r="N392" s="172"/>
      <c r="O392" s="172"/>
      <c r="P392" s="172"/>
      <c r="Q392" s="172"/>
      <c r="R392" s="172"/>
      <c r="S392" s="172"/>
      <c r="T392" s="173"/>
      <c r="AT392" s="167" t="s">
        <v>192</v>
      </c>
      <c r="AU392" s="167" t="s">
        <v>87</v>
      </c>
      <c r="AV392" s="13" t="s">
        <v>87</v>
      </c>
      <c r="AW392" s="13" t="s">
        <v>31</v>
      </c>
      <c r="AX392" s="13" t="s">
        <v>75</v>
      </c>
      <c r="AY392" s="167" t="s">
        <v>184</v>
      </c>
    </row>
    <row r="393" spans="1:65" s="13" customFormat="1" ht="11.25" x14ac:dyDescent="0.2">
      <c r="B393" s="165"/>
      <c r="D393" s="166" t="s">
        <v>192</v>
      </c>
      <c r="E393" s="167" t="s">
        <v>1</v>
      </c>
      <c r="F393" s="168" t="s">
        <v>517</v>
      </c>
      <c r="H393" s="169">
        <v>-34.704000000000001</v>
      </c>
      <c r="I393" s="170"/>
      <c r="L393" s="165"/>
      <c r="M393" s="171"/>
      <c r="N393" s="172"/>
      <c r="O393" s="172"/>
      <c r="P393" s="172"/>
      <c r="Q393" s="172"/>
      <c r="R393" s="172"/>
      <c r="S393" s="172"/>
      <c r="T393" s="173"/>
      <c r="AT393" s="167" t="s">
        <v>192</v>
      </c>
      <c r="AU393" s="167" t="s">
        <v>87</v>
      </c>
      <c r="AV393" s="13" t="s">
        <v>87</v>
      </c>
      <c r="AW393" s="13" t="s">
        <v>31</v>
      </c>
      <c r="AX393" s="13" t="s">
        <v>75</v>
      </c>
      <c r="AY393" s="167" t="s">
        <v>184</v>
      </c>
    </row>
    <row r="394" spans="1:65" s="13" customFormat="1" ht="11.25" x14ac:dyDescent="0.2">
      <c r="B394" s="165"/>
      <c r="D394" s="166" t="s">
        <v>192</v>
      </c>
      <c r="E394" s="167" t="s">
        <v>1</v>
      </c>
      <c r="F394" s="168" t="s">
        <v>135</v>
      </c>
      <c r="H394" s="169">
        <v>4.5759999999999996</v>
      </c>
      <c r="I394" s="170"/>
      <c r="L394" s="165"/>
      <c r="M394" s="171"/>
      <c r="N394" s="172"/>
      <c r="O394" s="172"/>
      <c r="P394" s="172"/>
      <c r="Q394" s="172"/>
      <c r="R394" s="172"/>
      <c r="S394" s="172"/>
      <c r="T394" s="173"/>
      <c r="AT394" s="167" t="s">
        <v>192</v>
      </c>
      <c r="AU394" s="167" t="s">
        <v>87</v>
      </c>
      <c r="AV394" s="13" t="s">
        <v>87</v>
      </c>
      <c r="AW394" s="13" t="s">
        <v>31</v>
      </c>
      <c r="AX394" s="13" t="s">
        <v>75</v>
      </c>
      <c r="AY394" s="167" t="s">
        <v>184</v>
      </c>
    </row>
    <row r="395" spans="1:65" s="14" customFormat="1" ht="11.25" x14ac:dyDescent="0.2">
      <c r="B395" s="174"/>
      <c r="D395" s="166" t="s">
        <v>192</v>
      </c>
      <c r="E395" s="175" t="s">
        <v>141</v>
      </c>
      <c r="F395" s="176" t="s">
        <v>197</v>
      </c>
      <c r="H395" s="177">
        <v>188.99199999999999</v>
      </c>
      <c r="I395" s="178"/>
      <c r="L395" s="174"/>
      <c r="M395" s="179"/>
      <c r="N395" s="180"/>
      <c r="O395" s="180"/>
      <c r="P395" s="180"/>
      <c r="Q395" s="180"/>
      <c r="R395" s="180"/>
      <c r="S395" s="180"/>
      <c r="T395" s="181"/>
      <c r="AT395" s="175" t="s">
        <v>192</v>
      </c>
      <c r="AU395" s="175" t="s">
        <v>87</v>
      </c>
      <c r="AV395" s="14" t="s">
        <v>198</v>
      </c>
      <c r="AW395" s="14" t="s">
        <v>31</v>
      </c>
      <c r="AX395" s="14" t="s">
        <v>75</v>
      </c>
      <c r="AY395" s="175" t="s">
        <v>184</v>
      </c>
    </row>
    <row r="396" spans="1:65" s="15" customFormat="1" ht="11.25" x14ac:dyDescent="0.2">
      <c r="B396" s="182"/>
      <c r="D396" s="166" t="s">
        <v>192</v>
      </c>
      <c r="E396" s="183" t="s">
        <v>1</v>
      </c>
      <c r="F396" s="184" t="s">
        <v>199</v>
      </c>
      <c r="H396" s="185">
        <v>188.99199999999999</v>
      </c>
      <c r="I396" s="186"/>
      <c r="L396" s="182"/>
      <c r="M396" s="187"/>
      <c r="N396" s="188"/>
      <c r="O396" s="188"/>
      <c r="P396" s="188"/>
      <c r="Q396" s="188"/>
      <c r="R396" s="188"/>
      <c r="S396" s="188"/>
      <c r="T396" s="189"/>
      <c r="AT396" s="183" t="s">
        <v>192</v>
      </c>
      <c r="AU396" s="183" t="s">
        <v>87</v>
      </c>
      <c r="AV396" s="15" t="s">
        <v>190</v>
      </c>
      <c r="AW396" s="15" t="s">
        <v>31</v>
      </c>
      <c r="AX396" s="15" t="s">
        <v>83</v>
      </c>
      <c r="AY396" s="183" t="s">
        <v>184</v>
      </c>
    </row>
    <row r="397" spans="1:65" s="2" customFormat="1" ht="33" customHeight="1" x14ac:dyDescent="0.2">
      <c r="A397" s="33"/>
      <c r="B397" s="150"/>
      <c r="C397" s="151" t="s">
        <v>518</v>
      </c>
      <c r="D397" s="151" t="s">
        <v>186</v>
      </c>
      <c r="E397" s="152" t="s">
        <v>519</v>
      </c>
      <c r="F397" s="153" t="s">
        <v>520</v>
      </c>
      <c r="G397" s="154" t="s">
        <v>419</v>
      </c>
      <c r="H397" s="155">
        <v>151.19399999999999</v>
      </c>
      <c r="I397" s="156"/>
      <c r="J397" s="157">
        <f>ROUND(I397*H397,2)</f>
        <v>0</v>
      </c>
      <c r="K397" s="158"/>
      <c r="L397" s="34"/>
      <c r="M397" s="159" t="s">
        <v>1</v>
      </c>
      <c r="N397" s="160" t="s">
        <v>41</v>
      </c>
      <c r="O397" s="62"/>
      <c r="P397" s="161">
        <f>O397*H397</f>
        <v>0</v>
      </c>
      <c r="Q397" s="161">
        <v>1.7700000000000001E-3</v>
      </c>
      <c r="R397" s="161">
        <f>Q397*H397</f>
        <v>0.26761338000000001</v>
      </c>
      <c r="S397" s="161">
        <v>0</v>
      </c>
      <c r="T397" s="162">
        <f>S397*H397</f>
        <v>0</v>
      </c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R397" s="163" t="s">
        <v>190</v>
      </c>
      <c r="AT397" s="163" t="s">
        <v>186</v>
      </c>
      <c r="AU397" s="163" t="s">
        <v>87</v>
      </c>
      <c r="AY397" s="18" t="s">
        <v>184</v>
      </c>
      <c r="BE397" s="164">
        <f>IF(N397="základná",J397,0)</f>
        <v>0</v>
      </c>
      <c r="BF397" s="164">
        <f>IF(N397="znížená",J397,0)</f>
        <v>0</v>
      </c>
      <c r="BG397" s="164">
        <f>IF(N397="zákl. prenesená",J397,0)</f>
        <v>0</v>
      </c>
      <c r="BH397" s="164">
        <f>IF(N397="zníž. prenesená",J397,0)</f>
        <v>0</v>
      </c>
      <c r="BI397" s="164">
        <f>IF(N397="nulová",J397,0)</f>
        <v>0</v>
      </c>
      <c r="BJ397" s="18" t="s">
        <v>87</v>
      </c>
      <c r="BK397" s="164">
        <f>ROUND(I397*H397,2)</f>
        <v>0</v>
      </c>
      <c r="BL397" s="18" t="s">
        <v>190</v>
      </c>
      <c r="BM397" s="163" t="s">
        <v>521</v>
      </c>
    </row>
    <row r="398" spans="1:65" s="13" customFormat="1" ht="11.25" x14ac:dyDescent="0.2">
      <c r="B398" s="165"/>
      <c r="D398" s="166" t="s">
        <v>192</v>
      </c>
      <c r="E398" s="167" t="s">
        <v>1</v>
      </c>
      <c r="F398" s="168" t="s">
        <v>522</v>
      </c>
      <c r="H398" s="169">
        <v>151.19399999999999</v>
      </c>
      <c r="I398" s="170"/>
      <c r="L398" s="165"/>
      <c r="M398" s="171"/>
      <c r="N398" s="172"/>
      <c r="O398" s="172"/>
      <c r="P398" s="172"/>
      <c r="Q398" s="172"/>
      <c r="R398" s="172"/>
      <c r="S398" s="172"/>
      <c r="T398" s="173"/>
      <c r="AT398" s="167" t="s">
        <v>192</v>
      </c>
      <c r="AU398" s="167" t="s">
        <v>87</v>
      </c>
      <c r="AV398" s="13" t="s">
        <v>87</v>
      </c>
      <c r="AW398" s="13" t="s">
        <v>31</v>
      </c>
      <c r="AX398" s="13" t="s">
        <v>75</v>
      </c>
      <c r="AY398" s="167" t="s">
        <v>184</v>
      </c>
    </row>
    <row r="399" spans="1:65" s="15" customFormat="1" ht="11.25" x14ac:dyDescent="0.2">
      <c r="B399" s="182"/>
      <c r="D399" s="166" t="s">
        <v>192</v>
      </c>
      <c r="E399" s="183" t="s">
        <v>1</v>
      </c>
      <c r="F399" s="184" t="s">
        <v>199</v>
      </c>
      <c r="H399" s="185">
        <v>151.19399999999999</v>
      </c>
      <c r="I399" s="186"/>
      <c r="L399" s="182"/>
      <c r="M399" s="187"/>
      <c r="N399" s="188"/>
      <c r="O399" s="188"/>
      <c r="P399" s="188"/>
      <c r="Q399" s="188"/>
      <c r="R399" s="188"/>
      <c r="S399" s="188"/>
      <c r="T399" s="189"/>
      <c r="AT399" s="183" t="s">
        <v>192</v>
      </c>
      <c r="AU399" s="183" t="s">
        <v>87</v>
      </c>
      <c r="AV399" s="15" t="s">
        <v>190</v>
      </c>
      <c r="AW399" s="15" t="s">
        <v>31</v>
      </c>
      <c r="AX399" s="15" t="s">
        <v>83</v>
      </c>
      <c r="AY399" s="183" t="s">
        <v>184</v>
      </c>
    </row>
    <row r="400" spans="1:65" s="2" customFormat="1" ht="24.2" customHeight="1" x14ac:dyDescent="0.2">
      <c r="A400" s="33"/>
      <c r="B400" s="150"/>
      <c r="C400" s="151" t="s">
        <v>523</v>
      </c>
      <c r="D400" s="151" t="s">
        <v>186</v>
      </c>
      <c r="E400" s="152" t="s">
        <v>524</v>
      </c>
      <c r="F400" s="153" t="s">
        <v>525</v>
      </c>
      <c r="G400" s="154" t="s">
        <v>419</v>
      </c>
      <c r="H400" s="155">
        <v>50.64</v>
      </c>
      <c r="I400" s="156"/>
      <c r="J400" s="157">
        <f>ROUND(I400*H400,2)</f>
        <v>0</v>
      </c>
      <c r="K400" s="158"/>
      <c r="L400" s="34"/>
      <c r="M400" s="159" t="s">
        <v>1</v>
      </c>
      <c r="N400" s="160" t="s">
        <v>41</v>
      </c>
      <c r="O400" s="62"/>
      <c r="P400" s="161">
        <f>O400*H400</f>
        <v>0</v>
      </c>
      <c r="Q400" s="161">
        <v>1.74E-3</v>
      </c>
      <c r="R400" s="161">
        <f>Q400*H400</f>
        <v>8.81136E-2</v>
      </c>
      <c r="S400" s="161">
        <v>0</v>
      </c>
      <c r="T400" s="162">
        <f>S400*H400</f>
        <v>0</v>
      </c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R400" s="163" t="s">
        <v>190</v>
      </c>
      <c r="AT400" s="163" t="s">
        <v>186</v>
      </c>
      <c r="AU400" s="163" t="s">
        <v>87</v>
      </c>
      <c r="AY400" s="18" t="s">
        <v>184</v>
      </c>
      <c r="BE400" s="164">
        <f>IF(N400="základná",J400,0)</f>
        <v>0</v>
      </c>
      <c r="BF400" s="164">
        <f>IF(N400="znížená",J400,0)</f>
        <v>0</v>
      </c>
      <c r="BG400" s="164">
        <f>IF(N400="zákl. prenesená",J400,0)</f>
        <v>0</v>
      </c>
      <c r="BH400" s="164">
        <f>IF(N400="zníž. prenesená",J400,0)</f>
        <v>0</v>
      </c>
      <c r="BI400" s="164">
        <f>IF(N400="nulová",J400,0)</f>
        <v>0</v>
      </c>
      <c r="BJ400" s="18" t="s">
        <v>87</v>
      </c>
      <c r="BK400" s="164">
        <f>ROUND(I400*H400,2)</f>
        <v>0</v>
      </c>
      <c r="BL400" s="18" t="s">
        <v>190</v>
      </c>
      <c r="BM400" s="163" t="s">
        <v>526</v>
      </c>
    </row>
    <row r="401" spans="1:65" s="13" customFormat="1" ht="22.5" x14ac:dyDescent="0.2">
      <c r="B401" s="165"/>
      <c r="D401" s="166" t="s">
        <v>192</v>
      </c>
      <c r="E401" s="167" t="s">
        <v>1</v>
      </c>
      <c r="F401" s="168" t="s">
        <v>527</v>
      </c>
      <c r="H401" s="169">
        <v>50.64</v>
      </c>
      <c r="I401" s="170"/>
      <c r="L401" s="165"/>
      <c r="M401" s="171"/>
      <c r="N401" s="172"/>
      <c r="O401" s="172"/>
      <c r="P401" s="172"/>
      <c r="Q401" s="172"/>
      <c r="R401" s="172"/>
      <c r="S401" s="172"/>
      <c r="T401" s="173"/>
      <c r="AT401" s="167" t="s">
        <v>192</v>
      </c>
      <c r="AU401" s="167" t="s">
        <v>87</v>
      </c>
      <c r="AV401" s="13" t="s">
        <v>87</v>
      </c>
      <c r="AW401" s="13" t="s">
        <v>31</v>
      </c>
      <c r="AX401" s="13" t="s">
        <v>75</v>
      </c>
      <c r="AY401" s="167" t="s">
        <v>184</v>
      </c>
    </row>
    <row r="402" spans="1:65" s="15" customFormat="1" ht="11.25" x14ac:dyDescent="0.2">
      <c r="B402" s="182"/>
      <c r="D402" s="166" t="s">
        <v>192</v>
      </c>
      <c r="E402" s="183" t="s">
        <v>1</v>
      </c>
      <c r="F402" s="184" t="s">
        <v>199</v>
      </c>
      <c r="H402" s="185">
        <v>50.64</v>
      </c>
      <c r="I402" s="186"/>
      <c r="L402" s="182"/>
      <c r="M402" s="187"/>
      <c r="N402" s="188"/>
      <c r="O402" s="188"/>
      <c r="P402" s="188"/>
      <c r="Q402" s="188"/>
      <c r="R402" s="188"/>
      <c r="S402" s="188"/>
      <c r="T402" s="189"/>
      <c r="AT402" s="183" t="s">
        <v>192</v>
      </c>
      <c r="AU402" s="183" t="s">
        <v>87</v>
      </c>
      <c r="AV402" s="15" t="s">
        <v>190</v>
      </c>
      <c r="AW402" s="15" t="s">
        <v>31</v>
      </c>
      <c r="AX402" s="15" t="s">
        <v>83</v>
      </c>
      <c r="AY402" s="183" t="s">
        <v>184</v>
      </c>
    </row>
    <row r="403" spans="1:65" s="2" customFormat="1" ht="24.2" customHeight="1" x14ac:dyDescent="0.2">
      <c r="A403" s="33"/>
      <c r="B403" s="150"/>
      <c r="C403" s="151" t="s">
        <v>528</v>
      </c>
      <c r="D403" s="151" t="s">
        <v>186</v>
      </c>
      <c r="E403" s="152" t="s">
        <v>529</v>
      </c>
      <c r="F403" s="153" t="s">
        <v>530</v>
      </c>
      <c r="G403" s="154" t="s">
        <v>419</v>
      </c>
      <c r="H403" s="155">
        <v>2.54</v>
      </c>
      <c r="I403" s="156"/>
      <c r="J403" s="157">
        <f>ROUND(I403*H403,2)</f>
        <v>0</v>
      </c>
      <c r="K403" s="158"/>
      <c r="L403" s="34"/>
      <c r="M403" s="159" t="s">
        <v>1</v>
      </c>
      <c r="N403" s="160" t="s">
        <v>41</v>
      </c>
      <c r="O403" s="62"/>
      <c r="P403" s="161">
        <f>O403*H403</f>
        <v>0</v>
      </c>
      <c r="Q403" s="161">
        <v>1.91E-3</v>
      </c>
      <c r="R403" s="161">
        <f>Q403*H403</f>
        <v>4.8514000000000005E-3</v>
      </c>
      <c r="S403" s="161">
        <v>0</v>
      </c>
      <c r="T403" s="162">
        <f>S403*H403</f>
        <v>0</v>
      </c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R403" s="163" t="s">
        <v>190</v>
      </c>
      <c r="AT403" s="163" t="s">
        <v>186</v>
      </c>
      <c r="AU403" s="163" t="s">
        <v>87</v>
      </c>
      <c r="AY403" s="18" t="s">
        <v>184</v>
      </c>
      <c r="BE403" s="164">
        <f>IF(N403="základná",J403,0)</f>
        <v>0</v>
      </c>
      <c r="BF403" s="164">
        <f>IF(N403="znížená",J403,0)</f>
        <v>0</v>
      </c>
      <c r="BG403" s="164">
        <f>IF(N403="zákl. prenesená",J403,0)</f>
        <v>0</v>
      </c>
      <c r="BH403" s="164">
        <f>IF(N403="zníž. prenesená",J403,0)</f>
        <v>0</v>
      </c>
      <c r="BI403" s="164">
        <f>IF(N403="nulová",J403,0)</f>
        <v>0</v>
      </c>
      <c r="BJ403" s="18" t="s">
        <v>87</v>
      </c>
      <c r="BK403" s="164">
        <f>ROUND(I403*H403,2)</f>
        <v>0</v>
      </c>
      <c r="BL403" s="18" t="s">
        <v>190</v>
      </c>
      <c r="BM403" s="163" t="s">
        <v>531</v>
      </c>
    </row>
    <row r="404" spans="1:65" s="13" customFormat="1" ht="11.25" x14ac:dyDescent="0.2">
      <c r="B404" s="165"/>
      <c r="D404" s="166" t="s">
        <v>192</v>
      </c>
      <c r="E404" s="167" t="s">
        <v>1</v>
      </c>
      <c r="F404" s="168" t="s">
        <v>532</v>
      </c>
      <c r="H404" s="169">
        <v>2.54</v>
      </c>
      <c r="I404" s="170"/>
      <c r="L404" s="165"/>
      <c r="M404" s="171"/>
      <c r="N404" s="172"/>
      <c r="O404" s="172"/>
      <c r="P404" s="172"/>
      <c r="Q404" s="172"/>
      <c r="R404" s="172"/>
      <c r="S404" s="172"/>
      <c r="T404" s="173"/>
      <c r="AT404" s="167" t="s">
        <v>192</v>
      </c>
      <c r="AU404" s="167" t="s">
        <v>87</v>
      </c>
      <c r="AV404" s="13" t="s">
        <v>87</v>
      </c>
      <c r="AW404" s="13" t="s">
        <v>31</v>
      </c>
      <c r="AX404" s="13" t="s">
        <v>75</v>
      </c>
      <c r="AY404" s="167" t="s">
        <v>184</v>
      </c>
    </row>
    <row r="405" spans="1:65" s="15" customFormat="1" ht="11.25" x14ac:dyDescent="0.2">
      <c r="B405" s="182"/>
      <c r="D405" s="166" t="s">
        <v>192</v>
      </c>
      <c r="E405" s="183" t="s">
        <v>1</v>
      </c>
      <c r="F405" s="184" t="s">
        <v>199</v>
      </c>
      <c r="H405" s="185">
        <v>2.54</v>
      </c>
      <c r="I405" s="186"/>
      <c r="L405" s="182"/>
      <c r="M405" s="187"/>
      <c r="N405" s="188"/>
      <c r="O405" s="188"/>
      <c r="P405" s="188"/>
      <c r="Q405" s="188"/>
      <c r="R405" s="188"/>
      <c r="S405" s="188"/>
      <c r="T405" s="189"/>
      <c r="AT405" s="183" t="s">
        <v>192</v>
      </c>
      <c r="AU405" s="183" t="s">
        <v>87</v>
      </c>
      <c r="AV405" s="15" t="s">
        <v>190</v>
      </c>
      <c r="AW405" s="15" t="s">
        <v>31</v>
      </c>
      <c r="AX405" s="15" t="s">
        <v>83</v>
      </c>
      <c r="AY405" s="183" t="s">
        <v>184</v>
      </c>
    </row>
    <row r="406" spans="1:65" s="2" customFormat="1" ht="24.2" customHeight="1" x14ac:dyDescent="0.2">
      <c r="A406" s="33"/>
      <c r="B406" s="150"/>
      <c r="C406" s="151" t="s">
        <v>533</v>
      </c>
      <c r="D406" s="151" t="s">
        <v>186</v>
      </c>
      <c r="E406" s="152" t="s">
        <v>534</v>
      </c>
      <c r="F406" s="153" t="s">
        <v>535</v>
      </c>
      <c r="G406" s="154" t="s">
        <v>261</v>
      </c>
      <c r="H406" s="155">
        <v>37.798000000000002</v>
      </c>
      <c r="I406" s="156"/>
      <c r="J406" s="157">
        <f>ROUND(I406*H406,2)</f>
        <v>0</v>
      </c>
      <c r="K406" s="158"/>
      <c r="L406" s="34"/>
      <c r="M406" s="159" t="s">
        <v>1</v>
      </c>
      <c r="N406" s="160" t="s">
        <v>41</v>
      </c>
      <c r="O406" s="62"/>
      <c r="P406" s="161">
        <f>O406*H406</f>
        <v>0</v>
      </c>
      <c r="Q406" s="161">
        <v>4.15E-3</v>
      </c>
      <c r="R406" s="161">
        <f>Q406*H406</f>
        <v>0.15686170000000002</v>
      </c>
      <c r="S406" s="161">
        <v>0</v>
      </c>
      <c r="T406" s="162">
        <f>S406*H406</f>
        <v>0</v>
      </c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R406" s="163" t="s">
        <v>190</v>
      </c>
      <c r="AT406" s="163" t="s">
        <v>186</v>
      </c>
      <c r="AU406" s="163" t="s">
        <v>87</v>
      </c>
      <c r="AY406" s="18" t="s">
        <v>184</v>
      </c>
      <c r="BE406" s="164">
        <f>IF(N406="základná",J406,0)</f>
        <v>0</v>
      </c>
      <c r="BF406" s="164">
        <f>IF(N406="znížená",J406,0)</f>
        <v>0</v>
      </c>
      <c r="BG406" s="164">
        <f>IF(N406="zákl. prenesená",J406,0)</f>
        <v>0</v>
      </c>
      <c r="BH406" s="164">
        <f>IF(N406="zníž. prenesená",J406,0)</f>
        <v>0</v>
      </c>
      <c r="BI406" s="164">
        <f>IF(N406="nulová",J406,0)</f>
        <v>0</v>
      </c>
      <c r="BJ406" s="18" t="s">
        <v>87</v>
      </c>
      <c r="BK406" s="164">
        <f>ROUND(I406*H406,2)</f>
        <v>0</v>
      </c>
      <c r="BL406" s="18" t="s">
        <v>190</v>
      </c>
      <c r="BM406" s="163" t="s">
        <v>536</v>
      </c>
    </row>
    <row r="407" spans="1:65" s="13" customFormat="1" ht="11.25" x14ac:dyDescent="0.2">
      <c r="B407" s="165"/>
      <c r="D407" s="166" t="s">
        <v>192</v>
      </c>
      <c r="E407" s="167" t="s">
        <v>1</v>
      </c>
      <c r="F407" s="168" t="s">
        <v>537</v>
      </c>
      <c r="H407" s="169">
        <v>37.798000000000002</v>
      </c>
      <c r="I407" s="170"/>
      <c r="L407" s="165"/>
      <c r="M407" s="171"/>
      <c r="N407" s="172"/>
      <c r="O407" s="172"/>
      <c r="P407" s="172"/>
      <c r="Q407" s="172"/>
      <c r="R407" s="172"/>
      <c r="S407" s="172"/>
      <c r="T407" s="173"/>
      <c r="AT407" s="167" t="s">
        <v>192</v>
      </c>
      <c r="AU407" s="167" t="s">
        <v>87</v>
      </c>
      <c r="AV407" s="13" t="s">
        <v>87</v>
      </c>
      <c r="AW407" s="13" t="s">
        <v>31</v>
      </c>
      <c r="AX407" s="13" t="s">
        <v>75</v>
      </c>
      <c r="AY407" s="167" t="s">
        <v>184</v>
      </c>
    </row>
    <row r="408" spans="1:65" s="15" customFormat="1" ht="11.25" x14ac:dyDescent="0.2">
      <c r="B408" s="182"/>
      <c r="D408" s="166" t="s">
        <v>192</v>
      </c>
      <c r="E408" s="183" t="s">
        <v>1</v>
      </c>
      <c r="F408" s="184" t="s">
        <v>199</v>
      </c>
      <c r="H408" s="185">
        <v>37.798000000000002</v>
      </c>
      <c r="I408" s="186"/>
      <c r="L408" s="182"/>
      <c r="M408" s="187"/>
      <c r="N408" s="188"/>
      <c r="O408" s="188"/>
      <c r="P408" s="188"/>
      <c r="Q408" s="188"/>
      <c r="R408" s="188"/>
      <c r="S408" s="188"/>
      <c r="T408" s="189"/>
      <c r="AT408" s="183" t="s">
        <v>192</v>
      </c>
      <c r="AU408" s="183" t="s">
        <v>87</v>
      </c>
      <c r="AV408" s="15" t="s">
        <v>190</v>
      </c>
      <c r="AW408" s="15" t="s">
        <v>31</v>
      </c>
      <c r="AX408" s="15" t="s">
        <v>83</v>
      </c>
      <c r="AY408" s="183" t="s">
        <v>184</v>
      </c>
    </row>
    <row r="409" spans="1:65" s="2" customFormat="1" ht="37.9" customHeight="1" x14ac:dyDescent="0.2">
      <c r="A409" s="33"/>
      <c r="B409" s="150"/>
      <c r="C409" s="151" t="s">
        <v>538</v>
      </c>
      <c r="D409" s="151" t="s">
        <v>186</v>
      </c>
      <c r="E409" s="152" t="s">
        <v>539</v>
      </c>
      <c r="F409" s="153" t="s">
        <v>540</v>
      </c>
      <c r="G409" s="154" t="s">
        <v>261</v>
      </c>
      <c r="H409" s="155">
        <v>38.863</v>
      </c>
      <c r="I409" s="156"/>
      <c r="J409" s="157">
        <f>ROUND(I409*H409,2)</f>
        <v>0</v>
      </c>
      <c r="K409" s="158"/>
      <c r="L409" s="34"/>
      <c r="M409" s="159" t="s">
        <v>1</v>
      </c>
      <c r="N409" s="160" t="s">
        <v>41</v>
      </c>
      <c r="O409" s="62"/>
      <c r="P409" s="161">
        <f>O409*H409</f>
        <v>0</v>
      </c>
      <c r="Q409" s="161">
        <v>1.4999999999999999E-4</v>
      </c>
      <c r="R409" s="161">
        <f>Q409*H409</f>
        <v>5.829449999999999E-3</v>
      </c>
      <c r="S409" s="161">
        <v>0</v>
      </c>
      <c r="T409" s="162">
        <f>S409*H409</f>
        <v>0</v>
      </c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R409" s="163" t="s">
        <v>190</v>
      </c>
      <c r="AT409" s="163" t="s">
        <v>186</v>
      </c>
      <c r="AU409" s="163" t="s">
        <v>87</v>
      </c>
      <c r="AY409" s="18" t="s">
        <v>184</v>
      </c>
      <c r="BE409" s="164">
        <f>IF(N409="základná",J409,0)</f>
        <v>0</v>
      </c>
      <c r="BF409" s="164">
        <f>IF(N409="znížená",J409,0)</f>
        <v>0</v>
      </c>
      <c r="BG409" s="164">
        <f>IF(N409="zákl. prenesená",J409,0)</f>
        <v>0</v>
      </c>
      <c r="BH409" s="164">
        <f>IF(N409="zníž. prenesená",J409,0)</f>
        <v>0</v>
      </c>
      <c r="BI409" s="164">
        <f>IF(N409="nulová",J409,0)</f>
        <v>0</v>
      </c>
      <c r="BJ409" s="18" t="s">
        <v>87</v>
      </c>
      <c r="BK409" s="164">
        <f>ROUND(I409*H409,2)</f>
        <v>0</v>
      </c>
      <c r="BL409" s="18" t="s">
        <v>190</v>
      </c>
      <c r="BM409" s="163" t="s">
        <v>541</v>
      </c>
    </row>
    <row r="410" spans="1:65" s="13" customFormat="1" ht="11.25" x14ac:dyDescent="0.2">
      <c r="B410" s="165"/>
      <c r="D410" s="166" t="s">
        <v>192</v>
      </c>
      <c r="E410" s="167" t="s">
        <v>1</v>
      </c>
      <c r="F410" s="168" t="s">
        <v>144</v>
      </c>
      <c r="H410" s="169">
        <v>38.863</v>
      </c>
      <c r="I410" s="170"/>
      <c r="L410" s="165"/>
      <c r="M410" s="171"/>
      <c r="N410" s="172"/>
      <c r="O410" s="172"/>
      <c r="P410" s="172"/>
      <c r="Q410" s="172"/>
      <c r="R410" s="172"/>
      <c r="S410" s="172"/>
      <c r="T410" s="173"/>
      <c r="AT410" s="167" t="s">
        <v>192</v>
      </c>
      <c r="AU410" s="167" t="s">
        <v>87</v>
      </c>
      <c r="AV410" s="13" t="s">
        <v>87</v>
      </c>
      <c r="AW410" s="13" t="s">
        <v>31</v>
      </c>
      <c r="AX410" s="13" t="s">
        <v>75</v>
      </c>
      <c r="AY410" s="167" t="s">
        <v>184</v>
      </c>
    </row>
    <row r="411" spans="1:65" s="15" customFormat="1" ht="11.25" x14ac:dyDescent="0.2">
      <c r="B411" s="182"/>
      <c r="D411" s="166" t="s">
        <v>192</v>
      </c>
      <c r="E411" s="183" t="s">
        <v>1</v>
      </c>
      <c r="F411" s="184" t="s">
        <v>199</v>
      </c>
      <c r="H411" s="185">
        <v>38.863</v>
      </c>
      <c r="I411" s="186"/>
      <c r="L411" s="182"/>
      <c r="M411" s="187"/>
      <c r="N411" s="188"/>
      <c r="O411" s="188"/>
      <c r="P411" s="188"/>
      <c r="Q411" s="188"/>
      <c r="R411" s="188"/>
      <c r="S411" s="188"/>
      <c r="T411" s="189"/>
      <c r="AT411" s="183" t="s">
        <v>192</v>
      </c>
      <c r="AU411" s="183" t="s">
        <v>87</v>
      </c>
      <c r="AV411" s="15" t="s">
        <v>190</v>
      </c>
      <c r="AW411" s="15" t="s">
        <v>31</v>
      </c>
      <c r="AX411" s="15" t="s">
        <v>83</v>
      </c>
      <c r="AY411" s="183" t="s">
        <v>184</v>
      </c>
    </row>
    <row r="412" spans="1:65" s="2" customFormat="1" ht="24.2" customHeight="1" x14ac:dyDescent="0.2">
      <c r="A412" s="33"/>
      <c r="B412" s="150"/>
      <c r="C412" s="151" t="s">
        <v>542</v>
      </c>
      <c r="D412" s="151" t="s">
        <v>186</v>
      </c>
      <c r="E412" s="152" t="s">
        <v>543</v>
      </c>
      <c r="F412" s="153" t="s">
        <v>544</v>
      </c>
      <c r="G412" s="154" t="s">
        <v>261</v>
      </c>
      <c r="H412" s="155">
        <v>38.863</v>
      </c>
      <c r="I412" s="156"/>
      <c r="J412" s="157">
        <f>ROUND(I412*H412,2)</f>
        <v>0</v>
      </c>
      <c r="K412" s="158"/>
      <c r="L412" s="34"/>
      <c r="M412" s="159" t="s">
        <v>1</v>
      </c>
      <c r="N412" s="160" t="s">
        <v>41</v>
      </c>
      <c r="O412" s="62"/>
      <c r="P412" s="161">
        <f>O412*H412</f>
        <v>0</v>
      </c>
      <c r="Q412" s="161">
        <v>2.3000000000000001E-4</v>
      </c>
      <c r="R412" s="161">
        <f>Q412*H412</f>
        <v>8.9384900000000003E-3</v>
      </c>
      <c r="S412" s="161">
        <v>0</v>
      </c>
      <c r="T412" s="162">
        <f>S412*H412</f>
        <v>0</v>
      </c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R412" s="163" t="s">
        <v>190</v>
      </c>
      <c r="AT412" s="163" t="s">
        <v>186</v>
      </c>
      <c r="AU412" s="163" t="s">
        <v>87</v>
      </c>
      <c r="AY412" s="18" t="s">
        <v>184</v>
      </c>
      <c r="BE412" s="164">
        <f>IF(N412="základná",J412,0)</f>
        <v>0</v>
      </c>
      <c r="BF412" s="164">
        <f>IF(N412="znížená",J412,0)</f>
        <v>0</v>
      </c>
      <c r="BG412" s="164">
        <f>IF(N412="zákl. prenesená",J412,0)</f>
        <v>0</v>
      </c>
      <c r="BH412" s="164">
        <f>IF(N412="zníž. prenesená",J412,0)</f>
        <v>0</v>
      </c>
      <c r="BI412" s="164">
        <f>IF(N412="nulová",J412,0)</f>
        <v>0</v>
      </c>
      <c r="BJ412" s="18" t="s">
        <v>87</v>
      </c>
      <c r="BK412" s="164">
        <f>ROUND(I412*H412,2)</f>
        <v>0</v>
      </c>
      <c r="BL412" s="18" t="s">
        <v>190</v>
      </c>
      <c r="BM412" s="163" t="s">
        <v>545</v>
      </c>
    </row>
    <row r="413" spans="1:65" s="13" customFormat="1" ht="11.25" x14ac:dyDescent="0.2">
      <c r="B413" s="165"/>
      <c r="D413" s="166" t="s">
        <v>192</v>
      </c>
      <c r="E413" s="167" t="s">
        <v>1</v>
      </c>
      <c r="F413" s="168" t="s">
        <v>144</v>
      </c>
      <c r="H413" s="169">
        <v>38.863</v>
      </c>
      <c r="I413" s="170"/>
      <c r="L413" s="165"/>
      <c r="M413" s="171"/>
      <c r="N413" s="172"/>
      <c r="O413" s="172"/>
      <c r="P413" s="172"/>
      <c r="Q413" s="172"/>
      <c r="R413" s="172"/>
      <c r="S413" s="172"/>
      <c r="T413" s="173"/>
      <c r="AT413" s="167" t="s">
        <v>192</v>
      </c>
      <c r="AU413" s="167" t="s">
        <v>87</v>
      </c>
      <c r="AV413" s="13" t="s">
        <v>87</v>
      </c>
      <c r="AW413" s="13" t="s">
        <v>31</v>
      </c>
      <c r="AX413" s="13" t="s">
        <v>83</v>
      </c>
      <c r="AY413" s="167" t="s">
        <v>184</v>
      </c>
    </row>
    <row r="414" spans="1:65" s="2" customFormat="1" ht="24.2" customHeight="1" x14ac:dyDescent="0.2">
      <c r="A414" s="33"/>
      <c r="B414" s="150"/>
      <c r="C414" s="151" t="s">
        <v>546</v>
      </c>
      <c r="D414" s="151" t="s">
        <v>186</v>
      </c>
      <c r="E414" s="152" t="s">
        <v>547</v>
      </c>
      <c r="F414" s="153" t="s">
        <v>548</v>
      </c>
      <c r="G414" s="154" t="s">
        <v>261</v>
      </c>
      <c r="H414" s="155">
        <v>38.863</v>
      </c>
      <c r="I414" s="156"/>
      <c r="J414" s="157">
        <f>ROUND(I414*H414,2)</f>
        <v>0</v>
      </c>
      <c r="K414" s="158"/>
      <c r="L414" s="34"/>
      <c r="M414" s="159" t="s">
        <v>1</v>
      </c>
      <c r="N414" s="160" t="s">
        <v>41</v>
      </c>
      <c r="O414" s="62"/>
      <c r="P414" s="161">
        <f>O414*H414</f>
        <v>0</v>
      </c>
      <c r="Q414" s="161">
        <v>4.0000000000000002E-4</v>
      </c>
      <c r="R414" s="161">
        <f>Q414*H414</f>
        <v>1.55452E-2</v>
      </c>
      <c r="S414" s="161">
        <v>0</v>
      </c>
      <c r="T414" s="162">
        <f>S414*H414</f>
        <v>0</v>
      </c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R414" s="163" t="s">
        <v>190</v>
      </c>
      <c r="AT414" s="163" t="s">
        <v>186</v>
      </c>
      <c r="AU414" s="163" t="s">
        <v>87</v>
      </c>
      <c r="AY414" s="18" t="s">
        <v>184</v>
      </c>
      <c r="BE414" s="164">
        <f>IF(N414="základná",J414,0)</f>
        <v>0</v>
      </c>
      <c r="BF414" s="164">
        <f>IF(N414="znížená",J414,0)</f>
        <v>0</v>
      </c>
      <c r="BG414" s="164">
        <f>IF(N414="zákl. prenesená",J414,0)</f>
        <v>0</v>
      </c>
      <c r="BH414" s="164">
        <f>IF(N414="zníž. prenesená",J414,0)</f>
        <v>0</v>
      </c>
      <c r="BI414" s="164">
        <f>IF(N414="nulová",J414,0)</f>
        <v>0</v>
      </c>
      <c r="BJ414" s="18" t="s">
        <v>87</v>
      </c>
      <c r="BK414" s="164">
        <f>ROUND(I414*H414,2)</f>
        <v>0</v>
      </c>
      <c r="BL414" s="18" t="s">
        <v>190</v>
      </c>
      <c r="BM414" s="163" t="s">
        <v>549</v>
      </c>
    </row>
    <row r="415" spans="1:65" s="13" customFormat="1" ht="11.25" x14ac:dyDescent="0.2">
      <c r="B415" s="165"/>
      <c r="D415" s="166" t="s">
        <v>192</v>
      </c>
      <c r="E415" s="167" t="s">
        <v>1</v>
      </c>
      <c r="F415" s="168" t="s">
        <v>144</v>
      </c>
      <c r="H415" s="169">
        <v>38.863</v>
      </c>
      <c r="I415" s="170"/>
      <c r="L415" s="165"/>
      <c r="M415" s="171"/>
      <c r="N415" s="172"/>
      <c r="O415" s="172"/>
      <c r="P415" s="172"/>
      <c r="Q415" s="172"/>
      <c r="R415" s="172"/>
      <c r="S415" s="172"/>
      <c r="T415" s="173"/>
      <c r="AT415" s="167" t="s">
        <v>192</v>
      </c>
      <c r="AU415" s="167" t="s">
        <v>87</v>
      </c>
      <c r="AV415" s="13" t="s">
        <v>87</v>
      </c>
      <c r="AW415" s="13" t="s">
        <v>31</v>
      </c>
      <c r="AX415" s="13" t="s">
        <v>75</v>
      </c>
      <c r="AY415" s="167" t="s">
        <v>184</v>
      </c>
    </row>
    <row r="416" spans="1:65" s="15" customFormat="1" ht="11.25" x14ac:dyDescent="0.2">
      <c r="B416" s="182"/>
      <c r="D416" s="166" t="s">
        <v>192</v>
      </c>
      <c r="E416" s="183" t="s">
        <v>1</v>
      </c>
      <c r="F416" s="184" t="s">
        <v>199</v>
      </c>
      <c r="H416" s="185">
        <v>38.863</v>
      </c>
      <c r="I416" s="186"/>
      <c r="L416" s="182"/>
      <c r="M416" s="187"/>
      <c r="N416" s="188"/>
      <c r="O416" s="188"/>
      <c r="P416" s="188"/>
      <c r="Q416" s="188"/>
      <c r="R416" s="188"/>
      <c r="S416" s="188"/>
      <c r="T416" s="189"/>
      <c r="AT416" s="183" t="s">
        <v>192</v>
      </c>
      <c r="AU416" s="183" t="s">
        <v>87</v>
      </c>
      <c r="AV416" s="15" t="s">
        <v>190</v>
      </c>
      <c r="AW416" s="15" t="s">
        <v>31</v>
      </c>
      <c r="AX416" s="15" t="s">
        <v>83</v>
      </c>
      <c r="AY416" s="183" t="s">
        <v>184</v>
      </c>
    </row>
    <row r="417" spans="1:65" s="2" customFormat="1" ht="24.2" customHeight="1" x14ac:dyDescent="0.2">
      <c r="A417" s="33"/>
      <c r="B417" s="150"/>
      <c r="C417" s="151" t="s">
        <v>550</v>
      </c>
      <c r="D417" s="151" t="s">
        <v>186</v>
      </c>
      <c r="E417" s="152" t="s">
        <v>551</v>
      </c>
      <c r="F417" s="153" t="s">
        <v>552</v>
      </c>
      <c r="G417" s="154" t="s">
        <v>261</v>
      </c>
      <c r="H417" s="155">
        <v>38.863</v>
      </c>
      <c r="I417" s="156"/>
      <c r="J417" s="157">
        <f>ROUND(I417*H417,2)</f>
        <v>0</v>
      </c>
      <c r="K417" s="158"/>
      <c r="L417" s="34"/>
      <c r="M417" s="159" t="s">
        <v>1</v>
      </c>
      <c r="N417" s="160" t="s">
        <v>41</v>
      </c>
      <c r="O417" s="62"/>
      <c r="P417" s="161">
        <f>O417*H417</f>
        <v>0</v>
      </c>
      <c r="Q417" s="161">
        <v>3.15E-2</v>
      </c>
      <c r="R417" s="161">
        <f>Q417*H417</f>
        <v>1.2241845</v>
      </c>
      <c r="S417" s="161">
        <v>0</v>
      </c>
      <c r="T417" s="162">
        <f>S417*H417</f>
        <v>0</v>
      </c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R417" s="163" t="s">
        <v>190</v>
      </c>
      <c r="AT417" s="163" t="s">
        <v>186</v>
      </c>
      <c r="AU417" s="163" t="s">
        <v>87</v>
      </c>
      <c r="AY417" s="18" t="s">
        <v>184</v>
      </c>
      <c r="BE417" s="164">
        <f>IF(N417="základná",J417,0)</f>
        <v>0</v>
      </c>
      <c r="BF417" s="164">
        <f>IF(N417="znížená",J417,0)</f>
        <v>0</v>
      </c>
      <c r="BG417" s="164">
        <f>IF(N417="zákl. prenesená",J417,0)</f>
        <v>0</v>
      </c>
      <c r="BH417" s="164">
        <f>IF(N417="zníž. prenesená",J417,0)</f>
        <v>0</v>
      </c>
      <c r="BI417" s="164">
        <f>IF(N417="nulová",J417,0)</f>
        <v>0</v>
      </c>
      <c r="BJ417" s="18" t="s">
        <v>87</v>
      </c>
      <c r="BK417" s="164">
        <f>ROUND(I417*H417,2)</f>
        <v>0</v>
      </c>
      <c r="BL417" s="18" t="s">
        <v>190</v>
      </c>
      <c r="BM417" s="163" t="s">
        <v>553</v>
      </c>
    </row>
    <row r="418" spans="1:65" s="13" customFormat="1" ht="11.25" x14ac:dyDescent="0.2">
      <c r="B418" s="165"/>
      <c r="D418" s="166" t="s">
        <v>192</v>
      </c>
      <c r="E418" s="167" t="s">
        <v>1</v>
      </c>
      <c r="F418" s="168" t="s">
        <v>516</v>
      </c>
      <c r="H418" s="169">
        <v>38.863</v>
      </c>
      <c r="I418" s="170"/>
      <c r="L418" s="165"/>
      <c r="M418" s="171"/>
      <c r="N418" s="172"/>
      <c r="O418" s="172"/>
      <c r="P418" s="172"/>
      <c r="Q418" s="172"/>
      <c r="R418" s="172"/>
      <c r="S418" s="172"/>
      <c r="T418" s="173"/>
      <c r="AT418" s="167" t="s">
        <v>192</v>
      </c>
      <c r="AU418" s="167" t="s">
        <v>87</v>
      </c>
      <c r="AV418" s="13" t="s">
        <v>87</v>
      </c>
      <c r="AW418" s="13" t="s">
        <v>31</v>
      </c>
      <c r="AX418" s="13" t="s">
        <v>75</v>
      </c>
      <c r="AY418" s="167" t="s">
        <v>184</v>
      </c>
    </row>
    <row r="419" spans="1:65" s="14" customFormat="1" ht="11.25" x14ac:dyDescent="0.2">
      <c r="B419" s="174"/>
      <c r="D419" s="166" t="s">
        <v>192</v>
      </c>
      <c r="E419" s="175" t="s">
        <v>144</v>
      </c>
      <c r="F419" s="176" t="s">
        <v>197</v>
      </c>
      <c r="H419" s="177">
        <v>38.863</v>
      </c>
      <c r="I419" s="178"/>
      <c r="L419" s="174"/>
      <c r="M419" s="179"/>
      <c r="N419" s="180"/>
      <c r="O419" s="180"/>
      <c r="P419" s="180"/>
      <c r="Q419" s="180"/>
      <c r="R419" s="180"/>
      <c r="S419" s="180"/>
      <c r="T419" s="181"/>
      <c r="AT419" s="175" t="s">
        <v>192</v>
      </c>
      <c r="AU419" s="175" t="s">
        <v>87</v>
      </c>
      <c r="AV419" s="14" t="s">
        <v>198</v>
      </c>
      <c r="AW419" s="14" t="s">
        <v>31</v>
      </c>
      <c r="AX419" s="14" t="s">
        <v>75</v>
      </c>
      <c r="AY419" s="175" t="s">
        <v>184</v>
      </c>
    </row>
    <row r="420" spans="1:65" s="15" customFormat="1" ht="11.25" x14ac:dyDescent="0.2">
      <c r="B420" s="182"/>
      <c r="D420" s="166" t="s">
        <v>192</v>
      </c>
      <c r="E420" s="183" t="s">
        <v>1</v>
      </c>
      <c r="F420" s="184" t="s">
        <v>199</v>
      </c>
      <c r="H420" s="185">
        <v>38.863</v>
      </c>
      <c r="I420" s="186"/>
      <c r="L420" s="182"/>
      <c r="M420" s="187"/>
      <c r="N420" s="188"/>
      <c r="O420" s="188"/>
      <c r="P420" s="188"/>
      <c r="Q420" s="188"/>
      <c r="R420" s="188"/>
      <c r="S420" s="188"/>
      <c r="T420" s="189"/>
      <c r="AT420" s="183" t="s">
        <v>192</v>
      </c>
      <c r="AU420" s="183" t="s">
        <v>87</v>
      </c>
      <c r="AV420" s="15" t="s">
        <v>190</v>
      </c>
      <c r="AW420" s="15" t="s">
        <v>31</v>
      </c>
      <c r="AX420" s="15" t="s">
        <v>83</v>
      </c>
      <c r="AY420" s="183" t="s">
        <v>184</v>
      </c>
    </row>
    <row r="421" spans="1:65" s="2" customFormat="1" ht="44.25" customHeight="1" x14ac:dyDescent="0.2">
      <c r="A421" s="33"/>
      <c r="B421" s="150"/>
      <c r="C421" s="151" t="s">
        <v>554</v>
      </c>
      <c r="D421" s="151" t="s">
        <v>186</v>
      </c>
      <c r="E421" s="152" t="s">
        <v>555</v>
      </c>
      <c r="F421" s="153" t="s">
        <v>556</v>
      </c>
      <c r="G421" s="154" t="s">
        <v>261</v>
      </c>
      <c r="H421" s="155">
        <v>38.863</v>
      </c>
      <c r="I421" s="156"/>
      <c r="J421" s="157">
        <f>ROUND(I421*H421,2)</f>
        <v>0</v>
      </c>
      <c r="K421" s="158"/>
      <c r="L421" s="34"/>
      <c r="M421" s="159" t="s">
        <v>1</v>
      </c>
      <c r="N421" s="160" t="s">
        <v>41</v>
      </c>
      <c r="O421" s="62"/>
      <c r="P421" s="161">
        <f>O421*H421</f>
        <v>0</v>
      </c>
      <c r="Q421" s="161">
        <v>2.8999999999999998E-3</v>
      </c>
      <c r="R421" s="161">
        <f>Q421*H421</f>
        <v>0.11270269999999999</v>
      </c>
      <c r="S421" s="161">
        <v>0</v>
      </c>
      <c r="T421" s="162">
        <f>S421*H421</f>
        <v>0</v>
      </c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R421" s="163" t="s">
        <v>190</v>
      </c>
      <c r="AT421" s="163" t="s">
        <v>186</v>
      </c>
      <c r="AU421" s="163" t="s">
        <v>87</v>
      </c>
      <c r="AY421" s="18" t="s">
        <v>184</v>
      </c>
      <c r="BE421" s="164">
        <f>IF(N421="základná",J421,0)</f>
        <v>0</v>
      </c>
      <c r="BF421" s="164">
        <f>IF(N421="znížená",J421,0)</f>
        <v>0</v>
      </c>
      <c r="BG421" s="164">
        <f>IF(N421="zákl. prenesená",J421,0)</f>
        <v>0</v>
      </c>
      <c r="BH421" s="164">
        <f>IF(N421="zníž. prenesená",J421,0)</f>
        <v>0</v>
      </c>
      <c r="BI421" s="164">
        <f>IF(N421="nulová",J421,0)</f>
        <v>0</v>
      </c>
      <c r="BJ421" s="18" t="s">
        <v>87</v>
      </c>
      <c r="BK421" s="164">
        <f>ROUND(I421*H421,2)</f>
        <v>0</v>
      </c>
      <c r="BL421" s="18" t="s">
        <v>190</v>
      </c>
      <c r="BM421" s="163" t="s">
        <v>557</v>
      </c>
    </row>
    <row r="422" spans="1:65" s="13" customFormat="1" ht="11.25" x14ac:dyDescent="0.2">
      <c r="B422" s="165"/>
      <c r="D422" s="166" t="s">
        <v>192</v>
      </c>
      <c r="E422" s="167" t="s">
        <v>1</v>
      </c>
      <c r="F422" s="168" t="s">
        <v>144</v>
      </c>
      <c r="H422" s="169">
        <v>38.863</v>
      </c>
      <c r="I422" s="170"/>
      <c r="L422" s="165"/>
      <c r="M422" s="171"/>
      <c r="N422" s="172"/>
      <c r="O422" s="172"/>
      <c r="P422" s="172"/>
      <c r="Q422" s="172"/>
      <c r="R422" s="172"/>
      <c r="S422" s="172"/>
      <c r="T422" s="173"/>
      <c r="AT422" s="167" t="s">
        <v>192</v>
      </c>
      <c r="AU422" s="167" t="s">
        <v>87</v>
      </c>
      <c r="AV422" s="13" t="s">
        <v>87</v>
      </c>
      <c r="AW422" s="13" t="s">
        <v>31</v>
      </c>
      <c r="AX422" s="13" t="s">
        <v>75</v>
      </c>
      <c r="AY422" s="167" t="s">
        <v>184</v>
      </c>
    </row>
    <row r="423" spans="1:65" s="15" customFormat="1" ht="11.25" x14ac:dyDescent="0.2">
      <c r="B423" s="182"/>
      <c r="D423" s="166" t="s">
        <v>192</v>
      </c>
      <c r="E423" s="183" t="s">
        <v>1</v>
      </c>
      <c r="F423" s="184" t="s">
        <v>199</v>
      </c>
      <c r="H423" s="185">
        <v>38.863</v>
      </c>
      <c r="I423" s="186"/>
      <c r="L423" s="182"/>
      <c r="M423" s="187"/>
      <c r="N423" s="188"/>
      <c r="O423" s="188"/>
      <c r="P423" s="188"/>
      <c r="Q423" s="188"/>
      <c r="R423" s="188"/>
      <c r="S423" s="188"/>
      <c r="T423" s="189"/>
      <c r="AT423" s="183" t="s">
        <v>192</v>
      </c>
      <c r="AU423" s="183" t="s">
        <v>87</v>
      </c>
      <c r="AV423" s="15" t="s">
        <v>190</v>
      </c>
      <c r="AW423" s="15" t="s">
        <v>31</v>
      </c>
      <c r="AX423" s="15" t="s">
        <v>83</v>
      </c>
      <c r="AY423" s="183" t="s">
        <v>184</v>
      </c>
    </row>
    <row r="424" spans="1:65" s="2" customFormat="1" ht="24.2" customHeight="1" x14ac:dyDescent="0.2">
      <c r="A424" s="33"/>
      <c r="B424" s="150"/>
      <c r="C424" s="151" t="s">
        <v>558</v>
      </c>
      <c r="D424" s="151" t="s">
        <v>186</v>
      </c>
      <c r="E424" s="152" t="s">
        <v>559</v>
      </c>
      <c r="F424" s="153" t="s">
        <v>560</v>
      </c>
      <c r="G424" s="154" t="s">
        <v>261</v>
      </c>
      <c r="H424" s="155">
        <v>38.863</v>
      </c>
      <c r="I424" s="156"/>
      <c r="J424" s="157">
        <f>ROUND(I424*H424,2)</f>
        <v>0</v>
      </c>
      <c r="K424" s="158"/>
      <c r="L424" s="34"/>
      <c r="M424" s="159" t="s">
        <v>1</v>
      </c>
      <c r="N424" s="160" t="s">
        <v>41</v>
      </c>
      <c r="O424" s="62"/>
      <c r="P424" s="161">
        <f>O424*H424</f>
        <v>0</v>
      </c>
      <c r="Q424" s="161">
        <v>4.15E-3</v>
      </c>
      <c r="R424" s="161">
        <f>Q424*H424</f>
        <v>0.16128144999999999</v>
      </c>
      <c r="S424" s="161">
        <v>0</v>
      </c>
      <c r="T424" s="162">
        <f>S424*H424</f>
        <v>0</v>
      </c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R424" s="163" t="s">
        <v>190</v>
      </c>
      <c r="AT424" s="163" t="s">
        <v>186</v>
      </c>
      <c r="AU424" s="163" t="s">
        <v>87</v>
      </c>
      <c r="AY424" s="18" t="s">
        <v>184</v>
      </c>
      <c r="BE424" s="164">
        <f>IF(N424="základná",J424,0)</f>
        <v>0</v>
      </c>
      <c r="BF424" s="164">
        <f>IF(N424="znížená",J424,0)</f>
        <v>0</v>
      </c>
      <c r="BG424" s="164">
        <f>IF(N424="zákl. prenesená",J424,0)</f>
        <v>0</v>
      </c>
      <c r="BH424" s="164">
        <f>IF(N424="zníž. prenesená",J424,0)</f>
        <v>0</v>
      </c>
      <c r="BI424" s="164">
        <f>IF(N424="nulová",J424,0)</f>
        <v>0</v>
      </c>
      <c r="BJ424" s="18" t="s">
        <v>87</v>
      </c>
      <c r="BK424" s="164">
        <f>ROUND(I424*H424,2)</f>
        <v>0</v>
      </c>
      <c r="BL424" s="18" t="s">
        <v>190</v>
      </c>
      <c r="BM424" s="163" t="s">
        <v>561</v>
      </c>
    </row>
    <row r="425" spans="1:65" s="13" customFormat="1" ht="11.25" x14ac:dyDescent="0.2">
      <c r="B425" s="165"/>
      <c r="D425" s="166" t="s">
        <v>192</v>
      </c>
      <c r="E425" s="167" t="s">
        <v>1</v>
      </c>
      <c r="F425" s="168" t="s">
        <v>144</v>
      </c>
      <c r="H425" s="169">
        <v>38.863</v>
      </c>
      <c r="I425" s="170"/>
      <c r="L425" s="165"/>
      <c r="M425" s="171"/>
      <c r="N425" s="172"/>
      <c r="O425" s="172"/>
      <c r="P425" s="172"/>
      <c r="Q425" s="172"/>
      <c r="R425" s="172"/>
      <c r="S425" s="172"/>
      <c r="T425" s="173"/>
      <c r="AT425" s="167" t="s">
        <v>192</v>
      </c>
      <c r="AU425" s="167" t="s">
        <v>87</v>
      </c>
      <c r="AV425" s="13" t="s">
        <v>87</v>
      </c>
      <c r="AW425" s="13" t="s">
        <v>31</v>
      </c>
      <c r="AX425" s="13" t="s">
        <v>75</v>
      </c>
      <c r="AY425" s="167" t="s">
        <v>184</v>
      </c>
    </row>
    <row r="426" spans="1:65" s="15" customFormat="1" ht="11.25" x14ac:dyDescent="0.2">
      <c r="B426" s="182"/>
      <c r="D426" s="166" t="s">
        <v>192</v>
      </c>
      <c r="E426" s="183" t="s">
        <v>1</v>
      </c>
      <c r="F426" s="184" t="s">
        <v>199</v>
      </c>
      <c r="H426" s="185">
        <v>38.863</v>
      </c>
      <c r="I426" s="186"/>
      <c r="L426" s="182"/>
      <c r="M426" s="187"/>
      <c r="N426" s="188"/>
      <c r="O426" s="188"/>
      <c r="P426" s="188"/>
      <c r="Q426" s="188"/>
      <c r="R426" s="188"/>
      <c r="S426" s="188"/>
      <c r="T426" s="189"/>
      <c r="AT426" s="183" t="s">
        <v>192</v>
      </c>
      <c r="AU426" s="183" t="s">
        <v>87</v>
      </c>
      <c r="AV426" s="15" t="s">
        <v>190</v>
      </c>
      <c r="AW426" s="15" t="s">
        <v>31</v>
      </c>
      <c r="AX426" s="15" t="s">
        <v>83</v>
      </c>
      <c r="AY426" s="183" t="s">
        <v>184</v>
      </c>
    </row>
    <row r="427" spans="1:65" s="2" customFormat="1" ht="24.2" customHeight="1" x14ac:dyDescent="0.2">
      <c r="A427" s="33"/>
      <c r="B427" s="150"/>
      <c r="C427" s="151" t="s">
        <v>562</v>
      </c>
      <c r="D427" s="151" t="s">
        <v>186</v>
      </c>
      <c r="E427" s="152" t="s">
        <v>563</v>
      </c>
      <c r="F427" s="153" t="s">
        <v>564</v>
      </c>
      <c r="G427" s="154" t="s">
        <v>189</v>
      </c>
      <c r="H427" s="155">
        <v>0.40500000000000003</v>
      </c>
      <c r="I427" s="156"/>
      <c r="J427" s="157">
        <f>ROUND(I427*H427,2)</f>
        <v>0</v>
      </c>
      <c r="K427" s="158"/>
      <c r="L427" s="34"/>
      <c r="M427" s="159" t="s">
        <v>1</v>
      </c>
      <c r="N427" s="160" t="s">
        <v>41</v>
      </c>
      <c r="O427" s="62"/>
      <c r="P427" s="161">
        <f>O427*H427</f>
        <v>0</v>
      </c>
      <c r="Q427" s="161">
        <v>2.2404799999999998</v>
      </c>
      <c r="R427" s="161">
        <f>Q427*H427</f>
        <v>0.90739439999999993</v>
      </c>
      <c r="S427" s="161">
        <v>0</v>
      </c>
      <c r="T427" s="162">
        <f>S427*H427</f>
        <v>0</v>
      </c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R427" s="163" t="s">
        <v>190</v>
      </c>
      <c r="AT427" s="163" t="s">
        <v>186</v>
      </c>
      <c r="AU427" s="163" t="s">
        <v>87</v>
      </c>
      <c r="AY427" s="18" t="s">
        <v>184</v>
      </c>
      <c r="BE427" s="164">
        <f>IF(N427="základná",J427,0)</f>
        <v>0</v>
      </c>
      <c r="BF427" s="164">
        <f>IF(N427="znížená",J427,0)</f>
        <v>0</v>
      </c>
      <c r="BG427" s="164">
        <f>IF(N427="zákl. prenesená",J427,0)</f>
        <v>0</v>
      </c>
      <c r="BH427" s="164">
        <f>IF(N427="zníž. prenesená",J427,0)</f>
        <v>0</v>
      </c>
      <c r="BI427" s="164">
        <f>IF(N427="nulová",J427,0)</f>
        <v>0</v>
      </c>
      <c r="BJ427" s="18" t="s">
        <v>87</v>
      </c>
      <c r="BK427" s="164">
        <f>ROUND(I427*H427,2)</f>
        <v>0</v>
      </c>
      <c r="BL427" s="18" t="s">
        <v>190</v>
      </c>
      <c r="BM427" s="163" t="s">
        <v>565</v>
      </c>
    </row>
    <row r="428" spans="1:65" s="16" customFormat="1" ht="11.25" x14ac:dyDescent="0.2">
      <c r="B428" s="190"/>
      <c r="D428" s="166" t="s">
        <v>192</v>
      </c>
      <c r="E428" s="191" t="s">
        <v>1</v>
      </c>
      <c r="F428" s="192" t="s">
        <v>566</v>
      </c>
      <c r="H428" s="191" t="s">
        <v>1</v>
      </c>
      <c r="I428" s="193"/>
      <c r="L428" s="190"/>
      <c r="M428" s="194"/>
      <c r="N428" s="195"/>
      <c r="O428" s="195"/>
      <c r="P428" s="195"/>
      <c r="Q428" s="195"/>
      <c r="R428" s="195"/>
      <c r="S428" s="195"/>
      <c r="T428" s="196"/>
      <c r="AT428" s="191" t="s">
        <v>192</v>
      </c>
      <c r="AU428" s="191" t="s">
        <v>87</v>
      </c>
      <c r="AV428" s="16" t="s">
        <v>83</v>
      </c>
      <c r="AW428" s="16" t="s">
        <v>31</v>
      </c>
      <c r="AX428" s="16" t="s">
        <v>75</v>
      </c>
      <c r="AY428" s="191" t="s">
        <v>184</v>
      </c>
    </row>
    <row r="429" spans="1:65" s="13" customFormat="1" ht="11.25" x14ac:dyDescent="0.2">
      <c r="B429" s="165"/>
      <c r="D429" s="166" t="s">
        <v>192</v>
      </c>
      <c r="E429" s="167" t="s">
        <v>1</v>
      </c>
      <c r="F429" s="168" t="s">
        <v>567</v>
      </c>
      <c r="H429" s="169">
        <v>0.40500000000000003</v>
      </c>
      <c r="I429" s="170"/>
      <c r="L429" s="165"/>
      <c r="M429" s="171"/>
      <c r="N429" s="172"/>
      <c r="O429" s="172"/>
      <c r="P429" s="172"/>
      <c r="Q429" s="172"/>
      <c r="R429" s="172"/>
      <c r="S429" s="172"/>
      <c r="T429" s="173"/>
      <c r="AT429" s="167" t="s">
        <v>192</v>
      </c>
      <c r="AU429" s="167" t="s">
        <v>87</v>
      </c>
      <c r="AV429" s="13" t="s">
        <v>87</v>
      </c>
      <c r="AW429" s="13" t="s">
        <v>31</v>
      </c>
      <c r="AX429" s="13" t="s">
        <v>75</v>
      </c>
      <c r="AY429" s="167" t="s">
        <v>184</v>
      </c>
    </row>
    <row r="430" spans="1:65" s="14" customFormat="1" ht="11.25" x14ac:dyDescent="0.2">
      <c r="B430" s="174"/>
      <c r="D430" s="166" t="s">
        <v>192</v>
      </c>
      <c r="E430" s="175" t="s">
        <v>123</v>
      </c>
      <c r="F430" s="176" t="s">
        <v>197</v>
      </c>
      <c r="H430" s="177">
        <v>0.40500000000000003</v>
      </c>
      <c r="I430" s="178"/>
      <c r="L430" s="174"/>
      <c r="M430" s="179"/>
      <c r="N430" s="180"/>
      <c r="O430" s="180"/>
      <c r="P430" s="180"/>
      <c r="Q430" s="180"/>
      <c r="R430" s="180"/>
      <c r="S430" s="180"/>
      <c r="T430" s="181"/>
      <c r="AT430" s="175" t="s">
        <v>192</v>
      </c>
      <c r="AU430" s="175" t="s">
        <v>87</v>
      </c>
      <c r="AV430" s="14" t="s">
        <v>198</v>
      </c>
      <c r="AW430" s="14" t="s">
        <v>31</v>
      </c>
      <c r="AX430" s="14" t="s">
        <v>75</v>
      </c>
      <c r="AY430" s="175" t="s">
        <v>184</v>
      </c>
    </row>
    <row r="431" spans="1:65" s="15" customFormat="1" ht="11.25" x14ac:dyDescent="0.2">
      <c r="B431" s="182"/>
      <c r="D431" s="166" t="s">
        <v>192</v>
      </c>
      <c r="E431" s="183" t="s">
        <v>1</v>
      </c>
      <c r="F431" s="184" t="s">
        <v>199</v>
      </c>
      <c r="H431" s="185">
        <v>0.40500000000000003</v>
      </c>
      <c r="I431" s="186"/>
      <c r="L431" s="182"/>
      <c r="M431" s="187"/>
      <c r="N431" s="188"/>
      <c r="O431" s="188"/>
      <c r="P431" s="188"/>
      <c r="Q431" s="188"/>
      <c r="R431" s="188"/>
      <c r="S431" s="188"/>
      <c r="T431" s="189"/>
      <c r="AT431" s="183" t="s">
        <v>192</v>
      </c>
      <c r="AU431" s="183" t="s">
        <v>87</v>
      </c>
      <c r="AV431" s="15" t="s">
        <v>190</v>
      </c>
      <c r="AW431" s="15" t="s">
        <v>31</v>
      </c>
      <c r="AX431" s="15" t="s">
        <v>83</v>
      </c>
      <c r="AY431" s="183" t="s">
        <v>184</v>
      </c>
    </row>
    <row r="432" spans="1:65" s="2" customFormat="1" ht="24.2" customHeight="1" x14ac:dyDescent="0.2">
      <c r="A432" s="33"/>
      <c r="B432" s="150"/>
      <c r="C432" s="151" t="s">
        <v>568</v>
      </c>
      <c r="D432" s="151" t="s">
        <v>186</v>
      </c>
      <c r="E432" s="152" t="s">
        <v>569</v>
      </c>
      <c r="F432" s="153" t="s">
        <v>570</v>
      </c>
      <c r="G432" s="154" t="s">
        <v>189</v>
      </c>
      <c r="H432" s="155">
        <v>2.044</v>
      </c>
      <c r="I432" s="156"/>
      <c r="J432" s="157">
        <f>ROUND(I432*H432,2)</f>
        <v>0</v>
      </c>
      <c r="K432" s="158"/>
      <c r="L432" s="34"/>
      <c r="M432" s="159" t="s">
        <v>1</v>
      </c>
      <c r="N432" s="160" t="s">
        <v>41</v>
      </c>
      <c r="O432" s="62"/>
      <c r="P432" s="161">
        <f>O432*H432</f>
        <v>0</v>
      </c>
      <c r="Q432" s="161">
        <v>2.2404799999999998</v>
      </c>
      <c r="R432" s="161">
        <f>Q432*H432</f>
        <v>4.57954112</v>
      </c>
      <c r="S432" s="161">
        <v>0</v>
      </c>
      <c r="T432" s="162">
        <f>S432*H432</f>
        <v>0</v>
      </c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R432" s="163" t="s">
        <v>190</v>
      </c>
      <c r="AT432" s="163" t="s">
        <v>186</v>
      </c>
      <c r="AU432" s="163" t="s">
        <v>87</v>
      </c>
      <c r="AY432" s="18" t="s">
        <v>184</v>
      </c>
      <c r="BE432" s="164">
        <f>IF(N432="základná",J432,0)</f>
        <v>0</v>
      </c>
      <c r="BF432" s="164">
        <f>IF(N432="znížená",J432,0)</f>
        <v>0</v>
      </c>
      <c r="BG432" s="164">
        <f>IF(N432="zákl. prenesená",J432,0)</f>
        <v>0</v>
      </c>
      <c r="BH432" s="164">
        <f>IF(N432="zníž. prenesená",J432,0)</f>
        <v>0</v>
      </c>
      <c r="BI432" s="164">
        <f>IF(N432="nulová",J432,0)</f>
        <v>0</v>
      </c>
      <c r="BJ432" s="18" t="s">
        <v>87</v>
      </c>
      <c r="BK432" s="164">
        <f>ROUND(I432*H432,2)</f>
        <v>0</v>
      </c>
      <c r="BL432" s="18" t="s">
        <v>190</v>
      </c>
      <c r="BM432" s="163" t="s">
        <v>571</v>
      </c>
    </row>
    <row r="433" spans="1:65" s="16" customFormat="1" ht="11.25" x14ac:dyDescent="0.2">
      <c r="B433" s="190"/>
      <c r="D433" s="166" t="s">
        <v>192</v>
      </c>
      <c r="E433" s="191" t="s">
        <v>1</v>
      </c>
      <c r="F433" s="192" t="s">
        <v>572</v>
      </c>
      <c r="H433" s="191" t="s">
        <v>1</v>
      </c>
      <c r="I433" s="193"/>
      <c r="L433" s="190"/>
      <c r="M433" s="194"/>
      <c r="N433" s="195"/>
      <c r="O433" s="195"/>
      <c r="P433" s="195"/>
      <c r="Q433" s="195"/>
      <c r="R433" s="195"/>
      <c r="S433" s="195"/>
      <c r="T433" s="196"/>
      <c r="AT433" s="191" t="s">
        <v>192</v>
      </c>
      <c r="AU433" s="191" t="s">
        <v>87</v>
      </c>
      <c r="AV433" s="16" t="s">
        <v>83</v>
      </c>
      <c r="AW433" s="16" t="s">
        <v>31</v>
      </c>
      <c r="AX433" s="16" t="s">
        <v>75</v>
      </c>
      <c r="AY433" s="191" t="s">
        <v>184</v>
      </c>
    </row>
    <row r="434" spans="1:65" s="13" customFormat="1" ht="11.25" x14ac:dyDescent="0.2">
      <c r="B434" s="165"/>
      <c r="D434" s="166" t="s">
        <v>192</v>
      </c>
      <c r="E434" s="167" t="s">
        <v>1</v>
      </c>
      <c r="F434" s="168" t="s">
        <v>573</v>
      </c>
      <c r="H434" s="169">
        <v>0.56399999999999995</v>
      </c>
      <c r="I434" s="170"/>
      <c r="L434" s="165"/>
      <c r="M434" s="171"/>
      <c r="N434" s="172"/>
      <c r="O434" s="172"/>
      <c r="P434" s="172"/>
      <c r="Q434" s="172"/>
      <c r="R434" s="172"/>
      <c r="S434" s="172"/>
      <c r="T434" s="173"/>
      <c r="AT434" s="167" t="s">
        <v>192</v>
      </c>
      <c r="AU434" s="167" t="s">
        <v>87</v>
      </c>
      <c r="AV434" s="13" t="s">
        <v>87</v>
      </c>
      <c r="AW434" s="13" t="s">
        <v>31</v>
      </c>
      <c r="AX434" s="13" t="s">
        <v>75</v>
      </c>
      <c r="AY434" s="167" t="s">
        <v>184</v>
      </c>
    </row>
    <row r="435" spans="1:65" s="16" customFormat="1" ht="11.25" x14ac:dyDescent="0.2">
      <c r="B435" s="190"/>
      <c r="D435" s="166" t="s">
        <v>192</v>
      </c>
      <c r="E435" s="191" t="s">
        <v>1</v>
      </c>
      <c r="F435" s="192" t="s">
        <v>574</v>
      </c>
      <c r="H435" s="191" t="s">
        <v>1</v>
      </c>
      <c r="I435" s="193"/>
      <c r="L435" s="190"/>
      <c r="M435" s="194"/>
      <c r="N435" s="195"/>
      <c r="O435" s="195"/>
      <c r="P435" s="195"/>
      <c r="Q435" s="195"/>
      <c r="R435" s="195"/>
      <c r="S435" s="195"/>
      <c r="T435" s="196"/>
      <c r="AT435" s="191" t="s">
        <v>192</v>
      </c>
      <c r="AU435" s="191" t="s">
        <v>87</v>
      </c>
      <c r="AV435" s="16" t="s">
        <v>83</v>
      </c>
      <c r="AW435" s="16" t="s">
        <v>31</v>
      </c>
      <c r="AX435" s="16" t="s">
        <v>75</v>
      </c>
      <c r="AY435" s="191" t="s">
        <v>184</v>
      </c>
    </row>
    <row r="436" spans="1:65" s="13" customFormat="1" ht="11.25" x14ac:dyDescent="0.2">
      <c r="B436" s="165"/>
      <c r="D436" s="166" t="s">
        <v>192</v>
      </c>
      <c r="E436" s="167" t="s">
        <v>1</v>
      </c>
      <c r="F436" s="168" t="s">
        <v>575</v>
      </c>
      <c r="H436" s="169">
        <v>1.48</v>
      </c>
      <c r="I436" s="170"/>
      <c r="L436" s="165"/>
      <c r="M436" s="171"/>
      <c r="N436" s="172"/>
      <c r="O436" s="172"/>
      <c r="P436" s="172"/>
      <c r="Q436" s="172"/>
      <c r="R436" s="172"/>
      <c r="S436" s="172"/>
      <c r="T436" s="173"/>
      <c r="AT436" s="167" t="s">
        <v>192</v>
      </c>
      <c r="AU436" s="167" t="s">
        <v>87</v>
      </c>
      <c r="AV436" s="13" t="s">
        <v>87</v>
      </c>
      <c r="AW436" s="13" t="s">
        <v>31</v>
      </c>
      <c r="AX436" s="13" t="s">
        <v>75</v>
      </c>
      <c r="AY436" s="167" t="s">
        <v>184</v>
      </c>
    </row>
    <row r="437" spans="1:65" s="14" customFormat="1" ht="11.25" x14ac:dyDescent="0.2">
      <c r="B437" s="174"/>
      <c r="D437" s="166" t="s">
        <v>192</v>
      </c>
      <c r="E437" s="175" t="s">
        <v>91</v>
      </c>
      <c r="F437" s="176" t="s">
        <v>197</v>
      </c>
      <c r="H437" s="177">
        <v>2.044</v>
      </c>
      <c r="I437" s="178"/>
      <c r="L437" s="174"/>
      <c r="M437" s="179"/>
      <c r="N437" s="180"/>
      <c r="O437" s="180"/>
      <c r="P437" s="180"/>
      <c r="Q437" s="180"/>
      <c r="R437" s="180"/>
      <c r="S437" s="180"/>
      <c r="T437" s="181"/>
      <c r="AT437" s="175" t="s">
        <v>192</v>
      </c>
      <c r="AU437" s="175" t="s">
        <v>87</v>
      </c>
      <c r="AV437" s="14" t="s">
        <v>198</v>
      </c>
      <c r="AW437" s="14" t="s">
        <v>31</v>
      </c>
      <c r="AX437" s="14" t="s">
        <v>75</v>
      </c>
      <c r="AY437" s="175" t="s">
        <v>184</v>
      </c>
    </row>
    <row r="438" spans="1:65" s="16" customFormat="1" ht="11.25" x14ac:dyDescent="0.2">
      <c r="B438" s="190"/>
      <c r="D438" s="166" t="s">
        <v>192</v>
      </c>
      <c r="E438" s="191" t="s">
        <v>1</v>
      </c>
      <c r="F438" s="192" t="s">
        <v>574</v>
      </c>
      <c r="H438" s="191" t="s">
        <v>1</v>
      </c>
      <c r="I438" s="193"/>
      <c r="L438" s="190"/>
      <c r="M438" s="194"/>
      <c r="N438" s="195"/>
      <c r="O438" s="195"/>
      <c r="P438" s="195"/>
      <c r="Q438" s="195"/>
      <c r="R438" s="195"/>
      <c r="S438" s="195"/>
      <c r="T438" s="196"/>
      <c r="AT438" s="191" t="s">
        <v>192</v>
      </c>
      <c r="AU438" s="191" t="s">
        <v>87</v>
      </c>
      <c r="AV438" s="16" t="s">
        <v>83</v>
      </c>
      <c r="AW438" s="16" t="s">
        <v>31</v>
      </c>
      <c r="AX438" s="16" t="s">
        <v>75</v>
      </c>
      <c r="AY438" s="191" t="s">
        <v>184</v>
      </c>
    </row>
    <row r="439" spans="1:65" s="13" customFormat="1" ht="11.25" x14ac:dyDescent="0.2">
      <c r="B439" s="165"/>
      <c r="D439" s="166" t="s">
        <v>192</v>
      </c>
      <c r="E439" s="167" t="s">
        <v>1</v>
      </c>
      <c r="F439" s="168" t="s">
        <v>576</v>
      </c>
      <c r="H439" s="169">
        <v>14.8</v>
      </c>
      <c r="I439" s="170"/>
      <c r="L439" s="165"/>
      <c r="M439" s="171"/>
      <c r="N439" s="172"/>
      <c r="O439" s="172"/>
      <c r="P439" s="172"/>
      <c r="Q439" s="172"/>
      <c r="R439" s="172"/>
      <c r="S439" s="172"/>
      <c r="T439" s="173"/>
      <c r="AT439" s="167" t="s">
        <v>192</v>
      </c>
      <c r="AU439" s="167" t="s">
        <v>87</v>
      </c>
      <c r="AV439" s="13" t="s">
        <v>87</v>
      </c>
      <c r="AW439" s="13" t="s">
        <v>31</v>
      </c>
      <c r="AX439" s="13" t="s">
        <v>75</v>
      </c>
      <c r="AY439" s="167" t="s">
        <v>184</v>
      </c>
    </row>
    <row r="440" spans="1:65" s="14" customFormat="1" ht="11.25" x14ac:dyDescent="0.2">
      <c r="B440" s="174"/>
      <c r="D440" s="166" t="s">
        <v>192</v>
      </c>
      <c r="E440" s="175" t="s">
        <v>137</v>
      </c>
      <c r="F440" s="176" t="s">
        <v>197</v>
      </c>
      <c r="H440" s="177">
        <v>14.8</v>
      </c>
      <c r="I440" s="178"/>
      <c r="L440" s="174"/>
      <c r="M440" s="179"/>
      <c r="N440" s="180"/>
      <c r="O440" s="180"/>
      <c r="P440" s="180"/>
      <c r="Q440" s="180"/>
      <c r="R440" s="180"/>
      <c r="S440" s="180"/>
      <c r="T440" s="181"/>
      <c r="AT440" s="175" t="s">
        <v>192</v>
      </c>
      <c r="AU440" s="175" t="s">
        <v>87</v>
      </c>
      <c r="AV440" s="14" t="s">
        <v>198</v>
      </c>
      <c r="AW440" s="14" t="s">
        <v>31</v>
      </c>
      <c r="AX440" s="14" t="s">
        <v>75</v>
      </c>
      <c r="AY440" s="175" t="s">
        <v>184</v>
      </c>
    </row>
    <row r="441" spans="1:65" s="13" customFormat="1" ht="11.25" x14ac:dyDescent="0.2">
      <c r="B441" s="165"/>
      <c r="D441" s="166" t="s">
        <v>192</v>
      </c>
      <c r="E441" s="167" t="s">
        <v>1</v>
      </c>
      <c r="F441" s="168" t="s">
        <v>577</v>
      </c>
      <c r="H441" s="169">
        <v>-14.8</v>
      </c>
      <c r="I441" s="170"/>
      <c r="L441" s="165"/>
      <c r="M441" s="171"/>
      <c r="N441" s="172"/>
      <c r="O441" s="172"/>
      <c r="P441" s="172"/>
      <c r="Q441" s="172"/>
      <c r="R441" s="172"/>
      <c r="S441" s="172"/>
      <c r="T441" s="173"/>
      <c r="AT441" s="167" t="s">
        <v>192</v>
      </c>
      <c r="AU441" s="167" t="s">
        <v>87</v>
      </c>
      <c r="AV441" s="13" t="s">
        <v>87</v>
      </c>
      <c r="AW441" s="13" t="s">
        <v>31</v>
      </c>
      <c r="AX441" s="13" t="s">
        <v>75</v>
      </c>
      <c r="AY441" s="167" t="s">
        <v>184</v>
      </c>
    </row>
    <row r="442" spans="1:65" s="14" customFormat="1" ht="11.25" x14ac:dyDescent="0.2">
      <c r="B442" s="174"/>
      <c r="D442" s="166" t="s">
        <v>192</v>
      </c>
      <c r="E442" s="175" t="s">
        <v>1</v>
      </c>
      <c r="F442" s="176" t="s">
        <v>197</v>
      </c>
      <c r="H442" s="177">
        <v>-14.8</v>
      </c>
      <c r="I442" s="178"/>
      <c r="L442" s="174"/>
      <c r="M442" s="179"/>
      <c r="N442" s="180"/>
      <c r="O442" s="180"/>
      <c r="P442" s="180"/>
      <c r="Q442" s="180"/>
      <c r="R442" s="180"/>
      <c r="S442" s="180"/>
      <c r="T442" s="181"/>
      <c r="AT442" s="175" t="s">
        <v>192</v>
      </c>
      <c r="AU442" s="175" t="s">
        <v>87</v>
      </c>
      <c r="AV442" s="14" t="s">
        <v>198</v>
      </c>
      <c r="AW442" s="14" t="s">
        <v>31</v>
      </c>
      <c r="AX442" s="14" t="s">
        <v>75</v>
      </c>
      <c r="AY442" s="175" t="s">
        <v>184</v>
      </c>
    </row>
    <row r="443" spans="1:65" s="15" customFormat="1" ht="11.25" x14ac:dyDescent="0.2">
      <c r="B443" s="182"/>
      <c r="D443" s="166" t="s">
        <v>192</v>
      </c>
      <c r="E443" s="183" t="s">
        <v>1</v>
      </c>
      <c r="F443" s="184" t="s">
        <v>199</v>
      </c>
      <c r="H443" s="185">
        <v>2.044</v>
      </c>
      <c r="I443" s="186"/>
      <c r="L443" s="182"/>
      <c r="M443" s="187"/>
      <c r="N443" s="188"/>
      <c r="O443" s="188"/>
      <c r="P443" s="188"/>
      <c r="Q443" s="188"/>
      <c r="R443" s="188"/>
      <c r="S443" s="188"/>
      <c r="T443" s="189"/>
      <c r="AT443" s="183" t="s">
        <v>192</v>
      </c>
      <c r="AU443" s="183" t="s">
        <v>87</v>
      </c>
      <c r="AV443" s="15" t="s">
        <v>190</v>
      </c>
      <c r="AW443" s="15" t="s">
        <v>31</v>
      </c>
      <c r="AX443" s="15" t="s">
        <v>83</v>
      </c>
      <c r="AY443" s="183" t="s">
        <v>184</v>
      </c>
    </row>
    <row r="444" spans="1:65" s="2" customFormat="1" ht="24.2" customHeight="1" x14ac:dyDescent="0.2">
      <c r="A444" s="33"/>
      <c r="B444" s="150"/>
      <c r="C444" s="151" t="s">
        <v>578</v>
      </c>
      <c r="D444" s="151" t="s">
        <v>186</v>
      </c>
      <c r="E444" s="152" t="s">
        <v>579</v>
      </c>
      <c r="F444" s="153" t="s">
        <v>580</v>
      </c>
      <c r="G444" s="154" t="s">
        <v>189</v>
      </c>
      <c r="H444" s="155">
        <v>5.1580000000000004</v>
      </c>
      <c r="I444" s="156"/>
      <c r="J444" s="157">
        <f>ROUND(I444*H444,2)</f>
        <v>0</v>
      </c>
      <c r="K444" s="158"/>
      <c r="L444" s="34"/>
      <c r="M444" s="159" t="s">
        <v>1</v>
      </c>
      <c r="N444" s="160" t="s">
        <v>41</v>
      </c>
      <c r="O444" s="62"/>
      <c r="P444" s="161">
        <f>O444*H444</f>
        <v>0</v>
      </c>
      <c r="Q444" s="161">
        <v>2.2404799999999998</v>
      </c>
      <c r="R444" s="161">
        <f>Q444*H444</f>
        <v>11.55639584</v>
      </c>
      <c r="S444" s="161">
        <v>0</v>
      </c>
      <c r="T444" s="162">
        <f>S444*H444</f>
        <v>0</v>
      </c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R444" s="163" t="s">
        <v>190</v>
      </c>
      <c r="AT444" s="163" t="s">
        <v>186</v>
      </c>
      <c r="AU444" s="163" t="s">
        <v>87</v>
      </c>
      <c r="AY444" s="18" t="s">
        <v>184</v>
      </c>
      <c r="BE444" s="164">
        <f>IF(N444="základná",J444,0)</f>
        <v>0</v>
      </c>
      <c r="BF444" s="164">
        <f>IF(N444="znížená",J444,0)</f>
        <v>0</v>
      </c>
      <c r="BG444" s="164">
        <f>IF(N444="zákl. prenesená",J444,0)</f>
        <v>0</v>
      </c>
      <c r="BH444" s="164">
        <f>IF(N444="zníž. prenesená",J444,0)</f>
        <v>0</v>
      </c>
      <c r="BI444" s="164">
        <f>IF(N444="nulová",J444,0)</f>
        <v>0</v>
      </c>
      <c r="BJ444" s="18" t="s">
        <v>87</v>
      </c>
      <c r="BK444" s="164">
        <f>ROUND(I444*H444,2)</f>
        <v>0</v>
      </c>
      <c r="BL444" s="18" t="s">
        <v>190</v>
      </c>
      <c r="BM444" s="163" t="s">
        <v>581</v>
      </c>
    </row>
    <row r="445" spans="1:65" s="16" customFormat="1" ht="11.25" x14ac:dyDescent="0.2">
      <c r="B445" s="190"/>
      <c r="D445" s="166" t="s">
        <v>192</v>
      </c>
      <c r="E445" s="191" t="s">
        <v>1</v>
      </c>
      <c r="F445" s="192" t="s">
        <v>582</v>
      </c>
      <c r="H445" s="191" t="s">
        <v>1</v>
      </c>
      <c r="I445" s="193"/>
      <c r="L445" s="190"/>
      <c r="M445" s="194"/>
      <c r="N445" s="195"/>
      <c r="O445" s="195"/>
      <c r="P445" s="195"/>
      <c r="Q445" s="195"/>
      <c r="R445" s="195"/>
      <c r="S445" s="195"/>
      <c r="T445" s="196"/>
      <c r="AT445" s="191" t="s">
        <v>192</v>
      </c>
      <c r="AU445" s="191" t="s">
        <v>87</v>
      </c>
      <c r="AV445" s="16" t="s">
        <v>83</v>
      </c>
      <c r="AW445" s="16" t="s">
        <v>31</v>
      </c>
      <c r="AX445" s="16" t="s">
        <v>75</v>
      </c>
      <c r="AY445" s="191" t="s">
        <v>184</v>
      </c>
    </row>
    <row r="446" spans="1:65" s="13" customFormat="1" ht="11.25" x14ac:dyDescent="0.2">
      <c r="B446" s="165"/>
      <c r="D446" s="166" t="s">
        <v>192</v>
      </c>
      <c r="E446" s="167" t="s">
        <v>1</v>
      </c>
      <c r="F446" s="168" t="s">
        <v>583</v>
      </c>
      <c r="H446" s="169">
        <v>15.228</v>
      </c>
      <c r="I446" s="170"/>
      <c r="L446" s="165"/>
      <c r="M446" s="171"/>
      <c r="N446" s="172"/>
      <c r="O446" s="172"/>
      <c r="P446" s="172"/>
      <c r="Q446" s="172"/>
      <c r="R446" s="172"/>
      <c r="S446" s="172"/>
      <c r="T446" s="173"/>
      <c r="AT446" s="167" t="s">
        <v>192</v>
      </c>
      <c r="AU446" s="167" t="s">
        <v>87</v>
      </c>
      <c r="AV446" s="13" t="s">
        <v>87</v>
      </c>
      <c r="AW446" s="13" t="s">
        <v>31</v>
      </c>
      <c r="AX446" s="13" t="s">
        <v>75</v>
      </c>
      <c r="AY446" s="167" t="s">
        <v>184</v>
      </c>
    </row>
    <row r="447" spans="1:65" s="13" customFormat="1" ht="11.25" x14ac:dyDescent="0.2">
      <c r="B447" s="165"/>
      <c r="D447" s="166" t="s">
        <v>192</v>
      </c>
      <c r="E447" s="167" t="s">
        <v>1</v>
      </c>
      <c r="F447" s="168" t="s">
        <v>584</v>
      </c>
      <c r="H447" s="169">
        <v>19.161000000000001</v>
      </c>
      <c r="I447" s="170"/>
      <c r="L447" s="165"/>
      <c r="M447" s="171"/>
      <c r="N447" s="172"/>
      <c r="O447" s="172"/>
      <c r="P447" s="172"/>
      <c r="Q447" s="172"/>
      <c r="R447" s="172"/>
      <c r="S447" s="172"/>
      <c r="T447" s="173"/>
      <c r="AT447" s="167" t="s">
        <v>192</v>
      </c>
      <c r="AU447" s="167" t="s">
        <v>87</v>
      </c>
      <c r="AV447" s="13" t="s">
        <v>87</v>
      </c>
      <c r="AW447" s="13" t="s">
        <v>31</v>
      </c>
      <c r="AX447" s="13" t="s">
        <v>75</v>
      </c>
      <c r="AY447" s="167" t="s">
        <v>184</v>
      </c>
    </row>
    <row r="448" spans="1:65" s="14" customFormat="1" ht="11.25" x14ac:dyDescent="0.2">
      <c r="B448" s="174"/>
      <c r="D448" s="166" t="s">
        <v>192</v>
      </c>
      <c r="E448" s="175" t="s">
        <v>117</v>
      </c>
      <c r="F448" s="176" t="s">
        <v>197</v>
      </c>
      <c r="H448" s="177">
        <v>34.389000000000003</v>
      </c>
      <c r="I448" s="178"/>
      <c r="L448" s="174"/>
      <c r="M448" s="179"/>
      <c r="N448" s="180"/>
      <c r="O448" s="180"/>
      <c r="P448" s="180"/>
      <c r="Q448" s="180"/>
      <c r="R448" s="180"/>
      <c r="S448" s="180"/>
      <c r="T448" s="181"/>
      <c r="AT448" s="175" t="s">
        <v>192</v>
      </c>
      <c r="AU448" s="175" t="s">
        <v>87</v>
      </c>
      <c r="AV448" s="14" t="s">
        <v>198</v>
      </c>
      <c r="AW448" s="14" t="s">
        <v>31</v>
      </c>
      <c r="AX448" s="14" t="s">
        <v>75</v>
      </c>
      <c r="AY448" s="175" t="s">
        <v>184</v>
      </c>
    </row>
    <row r="449" spans="1:65" s="13" customFormat="1" ht="11.25" x14ac:dyDescent="0.2">
      <c r="B449" s="165"/>
      <c r="D449" s="166" t="s">
        <v>192</v>
      </c>
      <c r="E449" s="167" t="s">
        <v>1</v>
      </c>
      <c r="F449" s="168" t="s">
        <v>585</v>
      </c>
      <c r="H449" s="169">
        <v>-34.389000000000003</v>
      </c>
      <c r="I449" s="170"/>
      <c r="L449" s="165"/>
      <c r="M449" s="171"/>
      <c r="N449" s="172"/>
      <c r="O449" s="172"/>
      <c r="P449" s="172"/>
      <c r="Q449" s="172"/>
      <c r="R449" s="172"/>
      <c r="S449" s="172"/>
      <c r="T449" s="173"/>
      <c r="AT449" s="167" t="s">
        <v>192</v>
      </c>
      <c r="AU449" s="167" t="s">
        <v>87</v>
      </c>
      <c r="AV449" s="13" t="s">
        <v>87</v>
      </c>
      <c r="AW449" s="13" t="s">
        <v>31</v>
      </c>
      <c r="AX449" s="13" t="s">
        <v>75</v>
      </c>
      <c r="AY449" s="167" t="s">
        <v>184</v>
      </c>
    </row>
    <row r="450" spans="1:65" s="14" customFormat="1" ht="11.25" x14ac:dyDescent="0.2">
      <c r="B450" s="174"/>
      <c r="D450" s="166" t="s">
        <v>192</v>
      </c>
      <c r="E450" s="175" t="s">
        <v>1</v>
      </c>
      <c r="F450" s="176" t="s">
        <v>197</v>
      </c>
      <c r="H450" s="177">
        <v>-34.389000000000003</v>
      </c>
      <c r="I450" s="178"/>
      <c r="L450" s="174"/>
      <c r="M450" s="179"/>
      <c r="N450" s="180"/>
      <c r="O450" s="180"/>
      <c r="P450" s="180"/>
      <c r="Q450" s="180"/>
      <c r="R450" s="180"/>
      <c r="S450" s="180"/>
      <c r="T450" s="181"/>
      <c r="AT450" s="175" t="s">
        <v>192</v>
      </c>
      <c r="AU450" s="175" t="s">
        <v>87</v>
      </c>
      <c r="AV450" s="14" t="s">
        <v>198</v>
      </c>
      <c r="AW450" s="14" t="s">
        <v>31</v>
      </c>
      <c r="AX450" s="14" t="s">
        <v>75</v>
      </c>
      <c r="AY450" s="175" t="s">
        <v>184</v>
      </c>
    </row>
    <row r="451" spans="1:65" s="13" customFormat="1" ht="11.25" x14ac:dyDescent="0.2">
      <c r="B451" s="165"/>
      <c r="D451" s="166" t="s">
        <v>192</v>
      </c>
      <c r="E451" s="167" t="s">
        <v>1</v>
      </c>
      <c r="F451" s="168" t="s">
        <v>586</v>
      </c>
      <c r="H451" s="169">
        <v>5.1580000000000004</v>
      </c>
      <c r="I451" s="170"/>
      <c r="L451" s="165"/>
      <c r="M451" s="171"/>
      <c r="N451" s="172"/>
      <c r="O451" s="172"/>
      <c r="P451" s="172"/>
      <c r="Q451" s="172"/>
      <c r="R451" s="172"/>
      <c r="S451" s="172"/>
      <c r="T451" s="173"/>
      <c r="AT451" s="167" t="s">
        <v>192</v>
      </c>
      <c r="AU451" s="167" t="s">
        <v>87</v>
      </c>
      <c r="AV451" s="13" t="s">
        <v>87</v>
      </c>
      <c r="AW451" s="13" t="s">
        <v>31</v>
      </c>
      <c r="AX451" s="13" t="s">
        <v>75</v>
      </c>
      <c r="AY451" s="167" t="s">
        <v>184</v>
      </c>
    </row>
    <row r="452" spans="1:65" s="14" customFormat="1" ht="11.25" x14ac:dyDescent="0.2">
      <c r="B452" s="174"/>
      <c r="D452" s="166" t="s">
        <v>192</v>
      </c>
      <c r="E452" s="175" t="s">
        <v>119</v>
      </c>
      <c r="F452" s="176" t="s">
        <v>197</v>
      </c>
      <c r="H452" s="177">
        <v>5.1580000000000004</v>
      </c>
      <c r="I452" s="178"/>
      <c r="L452" s="174"/>
      <c r="M452" s="179"/>
      <c r="N452" s="180"/>
      <c r="O452" s="180"/>
      <c r="P452" s="180"/>
      <c r="Q452" s="180"/>
      <c r="R452" s="180"/>
      <c r="S452" s="180"/>
      <c r="T452" s="181"/>
      <c r="AT452" s="175" t="s">
        <v>192</v>
      </c>
      <c r="AU452" s="175" t="s">
        <v>87</v>
      </c>
      <c r="AV452" s="14" t="s">
        <v>198</v>
      </c>
      <c r="AW452" s="14" t="s">
        <v>31</v>
      </c>
      <c r="AX452" s="14" t="s">
        <v>75</v>
      </c>
      <c r="AY452" s="175" t="s">
        <v>184</v>
      </c>
    </row>
    <row r="453" spans="1:65" s="15" customFormat="1" ht="11.25" x14ac:dyDescent="0.2">
      <c r="B453" s="182"/>
      <c r="D453" s="166" t="s">
        <v>192</v>
      </c>
      <c r="E453" s="183" t="s">
        <v>1</v>
      </c>
      <c r="F453" s="184" t="s">
        <v>199</v>
      </c>
      <c r="H453" s="185">
        <v>5.1580000000000004</v>
      </c>
      <c r="I453" s="186"/>
      <c r="L453" s="182"/>
      <c r="M453" s="187"/>
      <c r="N453" s="188"/>
      <c r="O453" s="188"/>
      <c r="P453" s="188"/>
      <c r="Q453" s="188"/>
      <c r="R453" s="188"/>
      <c r="S453" s="188"/>
      <c r="T453" s="189"/>
      <c r="AT453" s="183" t="s">
        <v>192</v>
      </c>
      <c r="AU453" s="183" t="s">
        <v>87</v>
      </c>
      <c r="AV453" s="15" t="s">
        <v>190</v>
      </c>
      <c r="AW453" s="15" t="s">
        <v>31</v>
      </c>
      <c r="AX453" s="15" t="s">
        <v>83</v>
      </c>
      <c r="AY453" s="183" t="s">
        <v>184</v>
      </c>
    </row>
    <row r="454" spans="1:65" s="2" customFormat="1" ht="24.2" customHeight="1" x14ac:dyDescent="0.2">
      <c r="A454" s="33"/>
      <c r="B454" s="150"/>
      <c r="C454" s="151" t="s">
        <v>587</v>
      </c>
      <c r="D454" s="151" t="s">
        <v>186</v>
      </c>
      <c r="E454" s="152" t="s">
        <v>588</v>
      </c>
      <c r="F454" s="153" t="s">
        <v>589</v>
      </c>
      <c r="G454" s="154" t="s">
        <v>189</v>
      </c>
      <c r="H454" s="155">
        <v>0.40500000000000003</v>
      </c>
      <c r="I454" s="156"/>
      <c r="J454" s="157">
        <f>ROUND(I454*H454,2)</f>
        <v>0</v>
      </c>
      <c r="K454" s="158"/>
      <c r="L454" s="34"/>
      <c r="M454" s="159" t="s">
        <v>1</v>
      </c>
      <c r="N454" s="160" t="s">
        <v>41</v>
      </c>
      <c r="O454" s="62"/>
      <c r="P454" s="161">
        <f>O454*H454</f>
        <v>0</v>
      </c>
      <c r="Q454" s="161">
        <v>0.04</v>
      </c>
      <c r="R454" s="161">
        <f>Q454*H454</f>
        <v>1.6200000000000003E-2</v>
      </c>
      <c r="S454" s="161">
        <v>0</v>
      </c>
      <c r="T454" s="162">
        <f>S454*H454</f>
        <v>0</v>
      </c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R454" s="163" t="s">
        <v>190</v>
      </c>
      <c r="AT454" s="163" t="s">
        <v>186</v>
      </c>
      <c r="AU454" s="163" t="s">
        <v>87</v>
      </c>
      <c r="AY454" s="18" t="s">
        <v>184</v>
      </c>
      <c r="BE454" s="164">
        <f>IF(N454="základná",J454,0)</f>
        <v>0</v>
      </c>
      <c r="BF454" s="164">
        <f>IF(N454="znížená",J454,0)</f>
        <v>0</v>
      </c>
      <c r="BG454" s="164">
        <f>IF(N454="zákl. prenesená",J454,0)</f>
        <v>0</v>
      </c>
      <c r="BH454" s="164">
        <f>IF(N454="zníž. prenesená",J454,0)</f>
        <v>0</v>
      </c>
      <c r="BI454" s="164">
        <f>IF(N454="nulová",J454,0)</f>
        <v>0</v>
      </c>
      <c r="BJ454" s="18" t="s">
        <v>87</v>
      </c>
      <c r="BK454" s="164">
        <f>ROUND(I454*H454,2)</f>
        <v>0</v>
      </c>
      <c r="BL454" s="18" t="s">
        <v>190</v>
      </c>
      <c r="BM454" s="163" t="s">
        <v>590</v>
      </c>
    </row>
    <row r="455" spans="1:65" s="13" customFormat="1" ht="11.25" x14ac:dyDescent="0.2">
      <c r="B455" s="165"/>
      <c r="D455" s="166" t="s">
        <v>192</v>
      </c>
      <c r="E455" s="167" t="s">
        <v>1</v>
      </c>
      <c r="F455" s="168" t="s">
        <v>123</v>
      </c>
      <c r="H455" s="169">
        <v>0.40500000000000003</v>
      </c>
      <c r="I455" s="170"/>
      <c r="L455" s="165"/>
      <c r="M455" s="171"/>
      <c r="N455" s="172"/>
      <c r="O455" s="172"/>
      <c r="P455" s="172"/>
      <c r="Q455" s="172"/>
      <c r="R455" s="172"/>
      <c r="S455" s="172"/>
      <c r="T455" s="173"/>
      <c r="AT455" s="167" t="s">
        <v>192</v>
      </c>
      <c r="AU455" s="167" t="s">
        <v>87</v>
      </c>
      <c r="AV455" s="13" t="s">
        <v>87</v>
      </c>
      <c r="AW455" s="13" t="s">
        <v>31</v>
      </c>
      <c r="AX455" s="13" t="s">
        <v>83</v>
      </c>
      <c r="AY455" s="167" t="s">
        <v>184</v>
      </c>
    </row>
    <row r="456" spans="1:65" s="2" customFormat="1" ht="24.2" customHeight="1" x14ac:dyDescent="0.2">
      <c r="A456" s="33"/>
      <c r="B456" s="150"/>
      <c r="C456" s="151" t="s">
        <v>591</v>
      </c>
      <c r="D456" s="151" t="s">
        <v>186</v>
      </c>
      <c r="E456" s="152" t="s">
        <v>592</v>
      </c>
      <c r="F456" s="153" t="s">
        <v>593</v>
      </c>
      <c r="G456" s="154" t="s">
        <v>189</v>
      </c>
      <c r="H456" s="155">
        <v>2.044</v>
      </c>
      <c r="I456" s="156"/>
      <c r="J456" s="157">
        <f>ROUND(I456*H456,2)</f>
        <v>0</v>
      </c>
      <c r="K456" s="158"/>
      <c r="L456" s="34"/>
      <c r="M456" s="159" t="s">
        <v>1</v>
      </c>
      <c r="N456" s="160" t="s">
        <v>41</v>
      </c>
      <c r="O456" s="62"/>
      <c r="P456" s="161">
        <f>O456*H456</f>
        <v>0</v>
      </c>
      <c r="Q456" s="161">
        <v>0.02</v>
      </c>
      <c r="R456" s="161">
        <f>Q456*H456</f>
        <v>4.088E-2</v>
      </c>
      <c r="S456" s="161">
        <v>0</v>
      </c>
      <c r="T456" s="162">
        <f>S456*H456</f>
        <v>0</v>
      </c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R456" s="163" t="s">
        <v>190</v>
      </c>
      <c r="AT456" s="163" t="s">
        <v>186</v>
      </c>
      <c r="AU456" s="163" t="s">
        <v>87</v>
      </c>
      <c r="AY456" s="18" t="s">
        <v>184</v>
      </c>
      <c r="BE456" s="164">
        <f>IF(N456="základná",J456,0)</f>
        <v>0</v>
      </c>
      <c r="BF456" s="164">
        <f>IF(N456="znížená",J456,0)</f>
        <v>0</v>
      </c>
      <c r="BG456" s="164">
        <f>IF(N456="zákl. prenesená",J456,0)</f>
        <v>0</v>
      </c>
      <c r="BH456" s="164">
        <f>IF(N456="zníž. prenesená",J456,0)</f>
        <v>0</v>
      </c>
      <c r="BI456" s="164">
        <f>IF(N456="nulová",J456,0)</f>
        <v>0</v>
      </c>
      <c r="BJ456" s="18" t="s">
        <v>87</v>
      </c>
      <c r="BK456" s="164">
        <f>ROUND(I456*H456,2)</f>
        <v>0</v>
      </c>
      <c r="BL456" s="18" t="s">
        <v>190</v>
      </c>
      <c r="BM456" s="163" t="s">
        <v>594</v>
      </c>
    </row>
    <row r="457" spans="1:65" s="13" customFormat="1" ht="11.25" x14ac:dyDescent="0.2">
      <c r="B457" s="165"/>
      <c r="D457" s="166" t="s">
        <v>192</v>
      </c>
      <c r="E457" s="167" t="s">
        <v>1</v>
      </c>
      <c r="F457" s="168" t="s">
        <v>91</v>
      </c>
      <c r="H457" s="169">
        <v>2.044</v>
      </c>
      <c r="I457" s="170"/>
      <c r="L457" s="165"/>
      <c r="M457" s="171"/>
      <c r="N457" s="172"/>
      <c r="O457" s="172"/>
      <c r="P457" s="172"/>
      <c r="Q457" s="172"/>
      <c r="R457" s="172"/>
      <c r="S457" s="172"/>
      <c r="T457" s="173"/>
      <c r="AT457" s="167" t="s">
        <v>192</v>
      </c>
      <c r="AU457" s="167" t="s">
        <v>87</v>
      </c>
      <c r="AV457" s="13" t="s">
        <v>87</v>
      </c>
      <c r="AW457" s="13" t="s">
        <v>31</v>
      </c>
      <c r="AX457" s="13" t="s">
        <v>75</v>
      </c>
      <c r="AY457" s="167" t="s">
        <v>184</v>
      </c>
    </row>
    <row r="458" spans="1:65" s="15" customFormat="1" ht="11.25" x14ac:dyDescent="0.2">
      <c r="B458" s="182"/>
      <c r="D458" s="166" t="s">
        <v>192</v>
      </c>
      <c r="E458" s="183" t="s">
        <v>1</v>
      </c>
      <c r="F458" s="184" t="s">
        <v>199</v>
      </c>
      <c r="H458" s="185">
        <v>2.044</v>
      </c>
      <c r="I458" s="186"/>
      <c r="L458" s="182"/>
      <c r="M458" s="187"/>
      <c r="N458" s="188"/>
      <c r="O458" s="188"/>
      <c r="P458" s="188"/>
      <c r="Q458" s="188"/>
      <c r="R458" s="188"/>
      <c r="S458" s="188"/>
      <c r="T458" s="189"/>
      <c r="AT458" s="183" t="s">
        <v>192</v>
      </c>
      <c r="AU458" s="183" t="s">
        <v>87</v>
      </c>
      <c r="AV458" s="15" t="s">
        <v>190</v>
      </c>
      <c r="AW458" s="15" t="s">
        <v>31</v>
      </c>
      <c r="AX458" s="15" t="s">
        <v>83</v>
      </c>
      <c r="AY458" s="183" t="s">
        <v>184</v>
      </c>
    </row>
    <row r="459" spans="1:65" s="2" customFormat="1" ht="24.2" customHeight="1" x14ac:dyDescent="0.2">
      <c r="A459" s="33"/>
      <c r="B459" s="150"/>
      <c r="C459" s="151" t="s">
        <v>595</v>
      </c>
      <c r="D459" s="151" t="s">
        <v>186</v>
      </c>
      <c r="E459" s="152" t="s">
        <v>596</v>
      </c>
      <c r="F459" s="153" t="s">
        <v>597</v>
      </c>
      <c r="G459" s="154" t="s">
        <v>189</v>
      </c>
      <c r="H459" s="155">
        <v>5.1580000000000004</v>
      </c>
      <c r="I459" s="156"/>
      <c r="J459" s="157">
        <f>ROUND(I459*H459,2)</f>
        <v>0</v>
      </c>
      <c r="K459" s="158"/>
      <c r="L459" s="34"/>
      <c r="M459" s="159" t="s">
        <v>1</v>
      </c>
      <c r="N459" s="160" t="s">
        <v>41</v>
      </c>
      <c r="O459" s="62"/>
      <c r="P459" s="161">
        <f>O459*H459</f>
        <v>0</v>
      </c>
      <c r="Q459" s="161">
        <v>0.01</v>
      </c>
      <c r="R459" s="161">
        <f>Q459*H459</f>
        <v>5.1580000000000008E-2</v>
      </c>
      <c r="S459" s="161">
        <v>0</v>
      </c>
      <c r="T459" s="162">
        <f>S459*H459</f>
        <v>0</v>
      </c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R459" s="163" t="s">
        <v>190</v>
      </c>
      <c r="AT459" s="163" t="s">
        <v>186</v>
      </c>
      <c r="AU459" s="163" t="s">
        <v>87</v>
      </c>
      <c r="AY459" s="18" t="s">
        <v>184</v>
      </c>
      <c r="BE459" s="164">
        <f>IF(N459="základná",J459,0)</f>
        <v>0</v>
      </c>
      <c r="BF459" s="164">
        <f>IF(N459="znížená",J459,0)</f>
        <v>0</v>
      </c>
      <c r="BG459" s="164">
        <f>IF(N459="zákl. prenesená",J459,0)</f>
        <v>0</v>
      </c>
      <c r="BH459" s="164">
        <f>IF(N459="zníž. prenesená",J459,0)</f>
        <v>0</v>
      </c>
      <c r="BI459" s="164">
        <f>IF(N459="nulová",J459,0)</f>
        <v>0</v>
      </c>
      <c r="BJ459" s="18" t="s">
        <v>87</v>
      </c>
      <c r="BK459" s="164">
        <f>ROUND(I459*H459,2)</f>
        <v>0</v>
      </c>
      <c r="BL459" s="18" t="s">
        <v>190</v>
      </c>
      <c r="BM459" s="163" t="s">
        <v>598</v>
      </c>
    </row>
    <row r="460" spans="1:65" s="13" customFormat="1" ht="11.25" x14ac:dyDescent="0.2">
      <c r="B460" s="165"/>
      <c r="D460" s="166" t="s">
        <v>192</v>
      </c>
      <c r="E460" s="167" t="s">
        <v>1</v>
      </c>
      <c r="F460" s="168" t="s">
        <v>119</v>
      </c>
      <c r="H460" s="169">
        <v>5.1580000000000004</v>
      </c>
      <c r="I460" s="170"/>
      <c r="L460" s="165"/>
      <c r="M460" s="171"/>
      <c r="N460" s="172"/>
      <c r="O460" s="172"/>
      <c r="P460" s="172"/>
      <c r="Q460" s="172"/>
      <c r="R460" s="172"/>
      <c r="S460" s="172"/>
      <c r="T460" s="173"/>
      <c r="AT460" s="167" t="s">
        <v>192</v>
      </c>
      <c r="AU460" s="167" t="s">
        <v>87</v>
      </c>
      <c r="AV460" s="13" t="s">
        <v>87</v>
      </c>
      <c r="AW460" s="13" t="s">
        <v>31</v>
      </c>
      <c r="AX460" s="13" t="s">
        <v>83</v>
      </c>
      <c r="AY460" s="167" t="s">
        <v>184</v>
      </c>
    </row>
    <row r="461" spans="1:65" s="2" customFormat="1" ht="33" customHeight="1" x14ac:dyDescent="0.2">
      <c r="A461" s="33"/>
      <c r="B461" s="150"/>
      <c r="C461" s="151" t="s">
        <v>599</v>
      </c>
      <c r="D461" s="151" t="s">
        <v>186</v>
      </c>
      <c r="E461" s="152" t="s">
        <v>600</v>
      </c>
      <c r="F461" s="153" t="s">
        <v>601</v>
      </c>
      <c r="G461" s="154" t="s">
        <v>189</v>
      </c>
      <c r="H461" s="155">
        <v>0.40500000000000003</v>
      </c>
      <c r="I461" s="156"/>
      <c r="J461" s="157">
        <f>ROUND(I461*H461,2)</f>
        <v>0</v>
      </c>
      <c r="K461" s="158"/>
      <c r="L461" s="34"/>
      <c r="M461" s="159" t="s">
        <v>1</v>
      </c>
      <c r="N461" s="160" t="s">
        <v>41</v>
      </c>
      <c r="O461" s="62"/>
      <c r="P461" s="161">
        <f>O461*H461</f>
        <v>0</v>
      </c>
      <c r="Q461" s="161">
        <v>0</v>
      </c>
      <c r="R461" s="161">
        <f>Q461*H461</f>
        <v>0</v>
      </c>
      <c r="S461" s="161">
        <v>0</v>
      </c>
      <c r="T461" s="162">
        <f>S461*H461</f>
        <v>0</v>
      </c>
      <c r="U461" s="33"/>
      <c r="V461" s="33"/>
      <c r="W461" s="33"/>
      <c r="X461" s="33"/>
      <c r="Y461" s="33"/>
      <c r="Z461" s="33"/>
      <c r="AA461" s="33"/>
      <c r="AB461" s="33"/>
      <c r="AC461" s="33"/>
      <c r="AD461" s="33"/>
      <c r="AE461" s="33"/>
      <c r="AR461" s="163" t="s">
        <v>190</v>
      </c>
      <c r="AT461" s="163" t="s">
        <v>186</v>
      </c>
      <c r="AU461" s="163" t="s">
        <v>87</v>
      </c>
      <c r="AY461" s="18" t="s">
        <v>184</v>
      </c>
      <c r="BE461" s="164">
        <f>IF(N461="základná",J461,0)</f>
        <v>0</v>
      </c>
      <c r="BF461" s="164">
        <f>IF(N461="znížená",J461,0)</f>
        <v>0</v>
      </c>
      <c r="BG461" s="164">
        <f>IF(N461="zákl. prenesená",J461,0)</f>
        <v>0</v>
      </c>
      <c r="BH461" s="164">
        <f>IF(N461="zníž. prenesená",J461,0)</f>
        <v>0</v>
      </c>
      <c r="BI461" s="164">
        <f>IF(N461="nulová",J461,0)</f>
        <v>0</v>
      </c>
      <c r="BJ461" s="18" t="s">
        <v>87</v>
      </c>
      <c r="BK461" s="164">
        <f>ROUND(I461*H461,2)</f>
        <v>0</v>
      </c>
      <c r="BL461" s="18" t="s">
        <v>190</v>
      </c>
      <c r="BM461" s="163" t="s">
        <v>602</v>
      </c>
    </row>
    <row r="462" spans="1:65" s="13" customFormat="1" ht="11.25" x14ac:dyDescent="0.2">
      <c r="B462" s="165"/>
      <c r="D462" s="166" t="s">
        <v>192</v>
      </c>
      <c r="E462" s="167" t="s">
        <v>1</v>
      </c>
      <c r="F462" s="168" t="s">
        <v>123</v>
      </c>
      <c r="H462" s="169">
        <v>0.40500000000000003</v>
      </c>
      <c r="I462" s="170"/>
      <c r="L462" s="165"/>
      <c r="M462" s="171"/>
      <c r="N462" s="172"/>
      <c r="O462" s="172"/>
      <c r="P462" s="172"/>
      <c r="Q462" s="172"/>
      <c r="R462" s="172"/>
      <c r="S462" s="172"/>
      <c r="T462" s="173"/>
      <c r="AT462" s="167" t="s">
        <v>192</v>
      </c>
      <c r="AU462" s="167" t="s">
        <v>87</v>
      </c>
      <c r="AV462" s="13" t="s">
        <v>87</v>
      </c>
      <c r="AW462" s="13" t="s">
        <v>31</v>
      </c>
      <c r="AX462" s="13" t="s">
        <v>83</v>
      </c>
      <c r="AY462" s="167" t="s">
        <v>184</v>
      </c>
    </row>
    <row r="463" spans="1:65" s="2" customFormat="1" ht="33" customHeight="1" x14ac:dyDescent="0.2">
      <c r="A463" s="33"/>
      <c r="B463" s="150"/>
      <c r="C463" s="151" t="s">
        <v>603</v>
      </c>
      <c r="D463" s="151" t="s">
        <v>186</v>
      </c>
      <c r="E463" s="152" t="s">
        <v>604</v>
      </c>
      <c r="F463" s="153" t="s">
        <v>605</v>
      </c>
      <c r="G463" s="154" t="s">
        <v>189</v>
      </c>
      <c r="H463" s="155">
        <v>2.044</v>
      </c>
      <c r="I463" s="156"/>
      <c r="J463" s="157">
        <f>ROUND(I463*H463,2)</f>
        <v>0</v>
      </c>
      <c r="K463" s="158"/>
      <c r="L463" s="34"/>
      <c r="M463" s="159" t="s">
        <v>1</v>
      </c>
      <c r="N463" s="160" t="s">
        <v>41</v>
      </c>
      <c r="O463" s="62"/>
      <c r="P463" s="161">
        <f>O463*H463</f>
        <v>0</v>
      </c>
      <c r="Q463" s="161">
        <v>0</v>
      </c>
      <c r="R463" s="161">
        <f>Q463*H463</f>
        <v>0</v>
      </c>
      <c r="S463" s="161">
        <v>0</v>
      </c>
      <c r="T463" s="162">
        <f>S463*H463</f>
        <v>0</v>
      </c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R463" s="163" t="s">
        <v>190</v>
      </c>
      <c r="AT463" s="163" t="s">
        <v>186</v>
      </c>
      <c r="AU463" s="163" t="s">
        <v>87</v>
      </c>
      <c r="AY463" s="18" t="s">
        <v>184</v>
      </c>
      <c r="BE463" s="164">
        <f>IF(N463="základná",J463,0)</f>
        <v>0</v>
      </c>
      <c r="BF463" s="164">
        <f>IF(N463="znížená",J463,0)</f>
        <v>0</v>
      </c>
      <c r="BG463" s="164">
        <f>IF(N463="zákl. prenesená",J463,0)</f>
        <v>0</v>
      </c>
      <c r="BH463" s="164">
        <f>IF(N463="zníž. prenesená",J463,0)</f>
        <v>0</v>
      </c>
      <c r="BI463" s="164">
        <f>IF(N463="nulová",J463,0)</f>
        <v>0</v>
      </c>
      <c r="BJ463" s="18" t="s">
        <v>87</v>
      </c>
      <c r="BK463" s="164">
        <f>ROUND(I463*H463,2)</f>
        <v>0</v>
      </c>
      <c r="BL463" s="18" t="s">
        <v>190</v>
      </c>
      <c r="BM463" s="163" t="s">
        <v>606</v>
      </c>
    </row>
    <row r="464" spans="1:65" s="13" customFormat="1" ht="11.25" x14ac:dyDescent="0.2">
      <c r="B464" s="165"/>
      <c r="D464" s="166" t="s">
        <v>192</v>
      </c>
      <c r="E464" s="167" t="s">
        <v>1</v>
      </c>
      <c r="F464" s="168" t="s">
        <v>91</v>
      </c>
      <c r="H464" s="169">
        <v>2.044</v>
      </c>
      <c r="I464" s="170"/>
      <c r="L464" s="165"/>
      <c r="M464" s="171"/>
      <c r="N464" s="172"/>
      <c r="O464" s="172"/>
      <c r="P464" s="172"/>
      <c r="Q464" s="172"/>
      <c r="R464" s="172"/>
      <c r="S464" s="172"/>
      <c r="T464" s="173"/>
      <c r="AT464" s="167" t="s">
        <v>192</v>
      </c>
      <c r="AU464" s="167" t="s">
        <v>87</v>
      </c>
      <c r="AV464" s="13" t="s">
        <v>87</v>
      </c>
      <c r="AW464" s="13" t="s">
        <v>31</v>
      </c>
      <c r="AX464" s="13" t="s">
        <v>83</v>
      </c>
      <c r="AY464" s="167" t="s">
        <v>184</v>
      </c>
    </row>
    <row r="465" spans="1:65" s="2" customFormat="1" ht="33" customHeight="1" x14ac:dyDescent="0.2">
      <c r="A465" s="33"/>
      <c r="B465" s="150"/>
      <c r="C465" s="151" t="s">
        <v>607</v>
      </c>
      <c r="D465" s="151" t="s">
        <v>186</v>
      </c>
      <c r="E465" s="152" t="s">
        <v>608</v>
      </c>
      <c r="F465" s="153" t="s">
        <v>609</v>
      </c>
      <c r="G465" s="154" t="s">
        <v>189</v>
      </c>
      <c r="H465" s="155">
        <v>5.1580000000000004</v>
      </c>
      <c r="I465" s="156"/>
      <c r="J465" s="157">
        <f>ROUND(I465*H465,2)</f>
        <v>0</v>
      </c>
      <c r="K465" s="158"/>
      <c r="L465" s="34"/>
      <c r="M465" s="159" t="s">
        <v>1</v>
      </c>
      <c r="N465" s="160" t="s">
        <v>41</v>
      </c>
      <c r="O465" s="62"/>
      <c r="P465" s="161">
        <f>O465*H465</f>
        <v>0</v>
      </c>
      <c r="Q465" s="161">
        <v>0</v>
      </c>
      <c r="R465" s="161">
        <f>Q465*H465</f>
        <v>0</v>
      </c>
      <c r="S465" s="161">
        <v>0</v>
      </c>
      <c r="T465" s="162">
        <f>S465*H465</f>
        <v>0</v>
      </c>
      <c r="U465" s="33"/>
      <c r="V465" s="33"/>
      <c r="W465" s="33"/>
      <c r="X465" s="33"/>
      <c r="Y465" s="33"/>
      <c r="Z465" s="33"/>
      <c r="AA465" s="33"/>
      <c r="AB465" s="33"/>
      <c r="AC465" s="33"/>
      <c r="AD465" s="33"/>
      <c r="AE465" s="33"/>
      <c r="AR465" s="163" t="s">
        <v>190</v>
      </c>
      <c r="AT465" s="163" t="s">
        <v>186</v>
      </c>
      <c r="AU465" s="163" t="s">
        <v>87</v>
      </c>
      <c r="AY465" s="18" t="s">
        <v>184</v>
      </c>
      <c r="BE465" s="164">
        <f>IF(N465="základná",J465,0)</f>
        <v>0</v>
      </c>
      <c r="BF465" s="164">
        <f>IF(N465="znížená",J465,0)</f>
        <v>0</v>
      </c>
      <c r="BG465" s="164">
        <f>IF(N465="zákl. prenesená",J465,0)</f>
        <v>0</v>
      </c>
      <c r="BH465" s="164">
        <f>IF(N465="zníž. prenesená",J465,0)</f>
        <v>0</v>
      </c>
      <c r="BI465" s="164">
        <f>IF(N465="nulová",J465,0)</f>
        <v>0</v>
      </c>
      <c r="BJ465" s="18" t="s">
        <v>87</v>
      </c>
      <c r="BK465" s="164">
        <f>ROUND(I465*H465,2)</f>
        <v>0</v>
      </c>
      <c r="BL465" s="18" t="s">
        <v>190</v>
      </c>
      <c r="BM465" s="163" t="s">
        <v>610</v>
      </c>
    </row>
    <row r="466" spans="1:65" s="13" customFormat="1" ht="11.25" x14ac:dyDescent="0.2">
      <c r="B466" s="165"/>
      <c r="D466" s="166" t="s">
        <v>192</v>
      </c>
      <c r="E466" s="167" t="s">
        <v>1</v>
      </c>
      <c r="F466" s="168" t="s">
        <v>119</v>
      </c>
      <c r="H466" s="169">
        <v>5.1580000000000004</v>
      </c>
      <c r="I466" s="170"/>
      <c r="L466" s="165"/>
      <c r="M466" s="171"/>
      <c r="N466" s="172"/>
      <c r="O466" s="172"/>
      <c r="P466" s="172"/>
      <c r="Q466" s="172"/>
      <c r="R466" s="172"/>
      <c r="S466" s="172"/>
      <c r="T466" s="173"/>
      <c r="AT466" s="167" t="s">
        <v>192</v>
      </c>
      <c r="AU466" s="167" t="s">
        <v>87</v>
      </c>
      <c r="AV466" s="13" t="s">
        <v>87</v>
      </c>
      <c r="AW466" s="13" t="s">
        <v>31</v>
      </c>
      <c r="AX466" s="13" t="s">
        <v>83</v>
      </c>
      <c r="AY466" s="167" t="s">
        <v>184</v>
      </c>
    </row>
    <row r="467" spans="1:65" s="2" customFormat="1" ht="37.9" customHeight="1" x14ac:dyDescent="0.2">
      <c r="A467" s="33"/>
      <c r="B467" s="150"/>
      <c r="C467" s="151" t="s">
        <v>611</v>
      </c>
      <c r="D467" s="151" t="s">
        <v>186</v>
      </c>
      <c r="E467" s="152" t="s">
        <v>612</v>
      </c>
      <c r="F467" s="153" t="s">
        <v>613</v>
      </c>
      <c r="G467" s="154" t="s">
        <v>261</v>
      </c>
      <c r="H467" s="155">
        <v>9.3040000000000003</v>
      </c>
      <c r="I467" s="156"/>
      <c r="J467" s="157">
        <f>ROUND(I467*H467,2)</f>
        <v>0</v>
      </c>
      <c r="K467" s="158"/>
      <c r="L467" s="34"/>
      <c r="M467" s="159" t="s">
        <v>1</v>
      </c>
      <c r="N467" s="160" t="s">
        <v>41</v>
      </c>
      <c r="O467" s="62"/>
      <c r="P467" s="161">
        <f>O467*H467</f>
        <v>0</v>
      </c>
      <c r="Q467" s="161">
        <v>2.4499999999999999E-3</v>
      </c>
      <c r="R467" s="161">
        <f>Q467*H467</f>
        <v>2.27948E-2</v>
      </c>
      <c r="S467" s="161">
        <v>0</v>
      </c>
      <c r="T467" s="162">
        <f>S467*H467</f>
        <v>0</v>
      </c>
      <c r="U467" s="33"/>
      <c r="V467" s="33"/>
      <c r="W467" s="33"/>
      <c r="X467" s="33"/>
      <c r="Y467" s="33"/>
      <c r="Z467" s="33"/>
      <c r="AA467" s="33"/>
      <c r="AB467" s="33"/>
      <c r="AC467" s="33"/>
      <c r="AD467" s="33"/>
      <c r="AE467" s="33"/>
      <c r="AR467" s="163" t="s">
        <v>190</v>
      </c>
      <c r="AT467" s="163" t="s">
        <v>186</v>
      </c>
      <c r="AU467" s="163" t="s">
        <v>87</v>
      </c>
      <c r="AY467" s="18" t="s">
        <v>184</v>
      </c>
      <c r="BE467" s="164">
        <f>IF(N467="základná",J467,0)</f>
        <v>0</v>
      </c>
      <c r="BF467" s="164">
        <f>IF(N467="znížená",J467,0)</f>
        <v>0</v>
      </c>
      <c r="BG467" s="164">
        <f>IF(N467="zákl. prenesená",J467,0)</f>
        <v>0</v>
      </c>
      <c r="BH467" s="164">
        <f>IF(N467="zníž. prenesená",J467,0)</f>
        <v>0</v>
      </c>
      <c r="BI467" s="164">
        <f>IF(N467="nulová",J467,0)</f>
        <v>0</v>
      </c>
      <c r="BJ467" s="18" t="s">
        <v>87</v>
      </c>
      <c r="BK467" s="164">
        <f>ROUND(I467*H467,2)</f>
        <v>0</v>
      </c>
      <c r="BL467" s="18" t="s">
        <v>190</v>
      </c>
      <c r="BM467" s="163" t="s">
        <v>614</v>
      </c>
    </row>
    <row r="468" spans="1:65" s="16" customFormat="1" ht="11.25" x14ac:dyDescent="0.2">
      <c r="B468" s="190"/>
      <c r="D468" s="166" t="s">
        <v>192</v>
      </c>
      <c r="E468" s="191" t="s">
        <v>1</v>
      </c>
      <c r="F468" s="192" t="s">
        <v>615</v>
      </c>
      <c r="H468" s="191" t="s">
        <v>1</v>
      </c>
      <c r="I468" s="193"/>
      <c r="L468" s="190"/>
      <c r="M468" s="194"/>
      <c r="N468" s="195"/>
      <c r="O468" s="195"/>
      <c r="P468" s="195"/>
      <c r="Q468" s="195"/>
      <c r="R468" s="195"/>
      <c r="S468" s="195"/>
      <c r="T468" s="196"/>
      <c r="AT468" s="191" t="s">
        <v>192</v>
      </c>
      <c r="AU468" s="191" t="s">
        <v>87</v>
      </c>
      <c r="AV468" s="16" t="s">
        <v>83</v>
      </c>
      <c r="AW468" s="16" t="s">
        <v>31</v>
      </c>
      <c r="AX468" s="16" t="s">
        <v>75</v>
      </c>
      <c r="AY468" s="191" t="s">
        <v>184</v>
      </c>
    </row>
    <row r="469" spans="1:65" s="13" customFormat="1" ht="11.25" x14ac:dyDescent="0.2">
      <c r="B469" s="165"/>
      <c r="D469" s="166" t="s">
        <v>192</v>
      </c>
      <c r="E469" s="167" t="s">
        <v>1</v>
      </c>
      <c r="F469" s="168" t="s">
        <v>616</v>
      </c>
      <c r="H469" s="169">
        <v>9.3040000000000003</v>
      </c>
      <c r="I469" s="170"/>
      <c r="L469" s="165"/>
      <c r="M469" s="171"/>
      <c r="N469" s="172"/>
      <c r="O469" s="172"/>
      <c r="P469" s="172"/>
      <c r="Q469" s="172"/>
      <c r="R469" s="172"/>
      <c r="S469" s="172"/>
      <c r="T469" s="173"/>
      <c r="AT469" s="167" t="s">
        <v>192</v>
      </c>
      <c r="AU469" s="167" t="s">
        <v>87</v>
      </c>
      <c r="AV469" s="13" t="s">
        <v>87</v>
      </c>
      <c r="AW469" s="13" t="s">
        <v>31</v>
      </c>
      <c r="AX469" s="13" t="s">
        <v>75</v>
      </c>
      <c r="AY469" s="167" t="s">
        <v>184</v>
      </c>
    </row>
    <row r="470" spans="1:65" s="15" customFormat="1" ht="11.25" x14ac:dyDescent="0.2">
      <c r="B470" s="182"/>
      <c r="D470" s="166" t="s">
        <v>192</v>
      </c>
      <c r="E470" s="183" t="s">
        <v>1</v>
      </c>
      <c r="F470" s="184" t="s">
        <v>199</v>
      </c>
      <c r="H470" s="185">
        <v>9.3040000000000003</v>
      </c>
      <c r="I470" s="186"/>
      <c r="L470" s="182"/>
      <c r="M470" s="187"/>
      <c r="N470" s="188"/>
      <c r="O470" s="188"/>
      <c r="P470" s="188"/>
      <c r="Q470" s="188"/>
      <c r="R470" s="188"/>
      <c r="S470" s="188"/>
      <c r="T470" s="189"/>
      <c r="AT470" s="183" t="s">
        <v>192</v>
      </c>
      <c r="AU470" s="183" t="s">
        <v>87</v>
      </c>
      <c r="AV470" s="15" t="s">
        <v>190</v>
      </c>
      <c r="AW470" s="15" t="s">
        <v>31</v>
      </c>
      <c r="AX470" s="15" t="s">
        <v>83</v>
      </c>
      <c r="AY470" s="183" t="s">
        <v>184</v>
      </c>
    </row>
    <row r="471" spans="1:65" s="2" customFormat="1" ht="37.9" customHeight="1" x14ac:dyDescent="0.2">
      <c r="A471" s="33"/>
      <c r="B471" s="150"/>
      <c r="C471" s="151" t="s">
        <v>617</v>
      </c>
      <c r="D471" s="151" t="s">
        <v>186</v>
      </c>
      <c r="E471" s="152" t="s">
        <v>618</v>
      </c>
      <c r="F471" s="153" t="s">
        <v>619</v>
      </c>
      <c r="G471" s="154" t="s">
        <v>261</v>
      </c>
      <c r="H471" s="155">
        <v>46.817999999999998</v>
      </c>
      <c r="I471" s="156"/>
      <c r="J471" s="157">
        <f>ROUND(I471*H471,2)</f>
        <v>0</v>
      </c>
      <c r="K471" s="158"/>
      <c r="L471" s="34"/>
      <c r="M471" s="159" t="s">
        <v>1</v>
      </c>
      <c r="N471" s="160" t="s">
        <v>41</v>
      </c>
      <c r="O471" s="62"/>
      <c r="P471" s="161">
        <f>O471*H471</f>
        <v>0</v>
      </c>
      <c r="Q471" s="161">
        <v>3.5200000000000001E-3</v>
      </c>
      <c r="R471" s="161">
        <f>Q471*H471</f>
        <v>0.16479936000000001</v>
      </c>
      <c r="S471" s="161">
        <v>0</v>
      </c>
      <c r="T471" s="162">
        <f>S471*H471</f>
        <v>0</v>
      </c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33"/>
      <c r="AR471" s="163" t="s">
        <v>190</v>
      </c>
      <c r="AT471" s="163" t="s">
        <v>186</v>
      </c>
      <c r="AU471" s="163" t="s">
        <v>87</v>
      </c>
      <c r="AY471" s="18" t="s">
        <v>184</v>
      </c>
      <c r="BE471" s="164">
        <f>IF(N471="základná",J471,0)</f>
        <v>0</v>
      </c>
      <c r="BF471" s="164">
        <f>IF(N471="znížená",J471,0)</f>
        <v>0</v>
      </c>
      <c r="BG471" s="164">
        <f>IF(N471="zákl. prenesená",J471,0)</f>
        <v>0</v>
      </c>
      <c r="BH471" s="164">
        <f>IF(N471="zníž. prenesená",J471,0)</f>
        <v>0</v>
      </c>
      <c r="BI471" s="164">
        <f>IF(N471="nulová",J471,0)</f>
        <v>0</v>
      </c>
      <c r="BJ471" s="18" t="s">
        <v>87</v>
      </c>
      <c r="BK471" s="164">
        <f>ROUND(I471*H471,2)</f>
        <v>0</v>
      </c>
      <c r="BL471" s="18" t="s">
        <v>190</v>
      </c>
      <c r="BM471" s="163" t="s">
        <v>620</v>
      </c>
    </row>
    <row r="472" spans="1:65" s="16" customFormat="1" ht="11.25" x14ac:dyDescent="0.2">
      <c r="B472" s="190"/>
      <c r="D472" s="166" t="s">
        <v>192</v>
      </c>
      <c r="E472" s="191" t="s">
        <v>1</v>
      </c>
      <c r="F472" s="192" t="s">
        <v>572</v>
      </c>
      <c r="H472" s="191" t="s">
        <v>1</v>
      </c>
      <c r="I472" s="193"/>
      <c r="L472" s="190"/>
      <c r="M472" s="194"/>
      <c r="N472" s="195"/>
      <c r="O472" s="195"/>
      <c r="P472" s="195"/>
      <c r="Q472" s="195"/>
      <c r="R472" s="195"/>
      <c r="S472" s="195"/>
      <c r="T472" s="196"/>
      <c r="AT472" s="191" t="s">
        <v>192</v>
      </c>
      <c r="AU472" s="191" t="s">
        <v>87</v>
      </c>
      <c r="AV472" s="16" t="s">
        <v>83</v>
      </c>
      <c r="AW472" s="16" t="s">
        <v>31</v>
      </c>
      <c r="AX472" s="16" t="s">
        <v>75</v>
      </c>
      <c r="AY472" s="191" t="s">
        <v>184</v>
      </c>
    </row>
    <row r="473" spans="1:65" s="13" customFormat="1" ht="11.25" x14ac:dyDescent="0.2">
      <c r="B473" s="165"/>
      <c r="D473" s="166" t="s">
        <v>192</v>
      </c>
      <c r="E473" s="167" t="s">
        <v>1</v>
      </c>
      <c r="F473" s="168" t="s">
        <v>621</v>
      </c>
      <c r="H473" s="169">
        <v>7.2709999999999999</v>
      </c>
      <c r="I473" s="170"/>
      <c r="L473" s="165"/>
      <c r="M473" s="171"/>
      <c r="N473" s="172"/>
      <c r="O473" s="172"/>
      <c r="P473" s="172"/>
      <c r="Q473" s="172"/>
      <c r="R473" s="172"/>
      <c r="S473" s="172"/>
      <c r="T473" s="173"/>
      <c r="AT473" s="167" t="s">
        <v>192</v>
      </c>
      <c r="AU473" s="167" t="s">
        <v>87</v>
      </c>
      <c r="AV473" s="13" t="s">
        <v>87</v>
      </c>
      <c r="AW473" s="13" t="s">
        <v>31</v>
      </c>
      <c r="AX473" s="13" t="s">
        <v>75</v>
      </c>
      <c r="AY473" s="167" t="s">
        <v>184</v>
      </c>
    </row>
    <row r="474" spans="1:65" s="16" customFormat="1" ht="11.25" x14ac:dyDescent="0.2">
      <c r="B474" s="190"/>
      <c r="D474" s="166" t="s">
        <v>192</v>
      </c>
      <c r="E474" s="191" t="s">
        <v>1</v>
      </c>
      <c r="F474" s="192" t="s">
        <v>622</v>
      </c>
      <c r="H474" s="191" t="s">
        <v>1</v>
      </c>
      <c r="I474" s="193"/>
      <c r="L474" s="190"/>
      <c r="M474" s="194"/>
      <c r="N474" s="195"/>
      <c r="O474" s="195"/>
      <c r="P474" s="195"/>
      <c r="Q474" s="195"/>
      <c r="R474" s="195"/>
      <c r="S474" s="195"/>
      <c r="T474" s="196"/>
      <c r="AT474" s="191" t="s">
        <v>192</v>
      </c>
      <c r="AU474" s="191" t="s">
        <v>87</v>
      </c>
      <c r="AV474" s="16" t="s">
        <v>83</v>
      </c>
      <c r="AW474" s="16" t="s">
        <v>31</v>
      </c>
      <c r="AX474" s="16" t="s">
        <v>75</v>
      </c>
      <c r="AY474" s="191" t="s">
        <v>184</v>
      </c>
    </row>
    <row r="475" spans="1:65" s="13" customFormat="1" ht="11.25" x14ac:dyDescent="0.2">
      <c r="B475" s="165"/>
      <c r="D475" s="166" t="s">
        <v>192</v>
      </c>
      <c r="E475" s="167" t="s">
        <v>1</v>
      </c>
      <c r="F475" s="168" t="s">
        <v>623</v>
      </c>
      <c r="H475" s="169">
        <v>39.546999999999997</v>
      </c>
      <c r="I475" s="170"/>
      <c r="L475" s="165"/>
      <c r="M475" s="171"/>
      <c r="N475" s="172"/>
      <c r="O475" s="172"/>
      <c r="P475" s="172"/>
      <c r="Q475" s="172"/>
      <c r="R475" s="172"/>
      <c r="S475" s="172"/>
      <c r="T475" s="173"/>
      <c r="AT475" s="167" t="s">
        <v>192</v>
      </c>
      <c r="AU475" s="167" t="s">
        <v>87</v>
      </c>
      <c r="AV475" s="13" t="s">
        <v>87</v>
      </c>
      <c r="AW475" s="13" t="s">
        <v>31</v>
      </c>
      <c r="AX475" s="13" t="s">
        <v>75</v>
      </c>
      <c r="AY475" s="167" t="s">
        <v>184</v>
      </c>
    </row>
    <row r="476" spans="1:65" s="15" customFormat="1" ht="11.25" x14ac:dyDescent="0.2">
      <c r="B476" s="182"/>
      <c r="D476" s="166" t="s">
        <v>192</v>
      </c>
      <c r="E476" s="183" t="s">
        <v>1</v>
      </c>
      <c r="F476" s="184" t="s">
        <v>199</v>
      </c>
      <c r="H476" s="185">
        <v>46.817999999999998</v>
      </c>
      <c r="I476" s="186"/>
      <c r="L476" s="182"/>
      <c r="M476" s="187"/>
      <c r="N476" s="188"/>
      <c r="O476" s="188"/>
      <c r="P476" s="188"/>
      <c r="Q476" s="188"/>
      <c r="R476" s="188"/>
      <c r="S476" s="188"/>
      <c r="T476" s="189"/>
      <c r="AT476" s="183" t="s">
        <v>192</v>
      </c>
      <c r="AU476" s="183" t="s">
        <v>87</v>
      </c>
      <c r="AV476" s="15" t="s">
        <v>190</v>
      </c>
      <c r="AW476" s="15" t="s">
        <v>31</v>
      </c>
      <c r="AX476" s="15" t="s">
        <v>83</v>
      </c>
      <c r="AY476" s="183" t="s">
        <v>184</v>
      </c>
    </row>
    <row r="477" spans="1:65" s="2" customFormat="1" ht="37.9" customHeight="1" x14ac:dyDescent="0.2">
      <c r="A477" s="33"/>
      <c r="B477" s="150"/>
      <c r="C477" s="151" t="s">
        <v>624</v>
      </c>
      <c r="D477" s="151" t="s">
        <v>186</v>
      </c>
      <c r="E477" s="152" t="s">
        <v>625</v>
      </c>
      <c r="F477" s="153" t="s">
        <v>626</v>
      </c>
      <c r="G477" s="154" t="s">
        <v>261</v>
      </c>
      <c r="H477" s="155">
        <v>17.02</v>
      </c>
      <c r="I477" s="156"/>
      <c r="J477" s="157">
        <f>ROUND(I477*H477,2)</f>
        <v>0</v>
      </c>
      <c r="K477" s="158"/>
      <c r="L477" s="34"/>
      <c r="M477" s="159" t="s">
        <v>1</v>
      </c>
      <c r="N477" s="160" t="s">
        <v>41</v>
      </c>
      <c r="O477" s="62"/>
      <c r="P477" s="161">
        <f>O477*H477</f>
        <v>0</v>
      </c>
      <c r="Q477" s="161">
        <v>6.2700000000000004E-3</v>
      </c>
      <c r="R477" s="161">
        <f>Q477*H477</f>
        <v>0.1067154</v>
      </c>
      <c r="S477" s="161">
        <v>0</v>
      </c>
      <c r="T477" s="162">
        <f>S477*H477</f>
        <v>0</v>
      </c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R477" s="163" t="s">
        <v>190</v>
      </c>
      <c r="AT477" s="163" t="s">
        <v>186</v>
      </c>
      <c r="AU477" s="163" t="s">
        <v>87</v>
      </c>
      <c r="AY477" s="18" t="s">
        <v>184</v>
      </c>
      <c r="BE477" s="164">
        <f>IF(N477="základná",J477,0)</f>
        <v>0</v>
      </c>
      <c r="BF477" s="164">
        <f>IF(N477="znížená",J477,0)</f>
        <v>0</v>
      </c>
      <c r="BG477" s="164">
        <f>IF(N477="zákl. prenesená",J477,0)</f>
        <v>0</v>
      </c>
      <c r="BH477" s="164">
        <f>IF(N477="zníž. prenesená",J477,0)</f>
        <v>0</v>
      </c>
      <c r="BI477" s="164">
        <f>IF(N477="nulová",J477,0)</f>
        <v>0</v>
      </c>
      <c r="BJ477" s="18" t="s">
        <v>87</v>
      </c>
      <c r="BK477" s="164">
        <f>ROUND(I477*H477,2)</f>
        <v>0</v>
      </c>
      <c r="BL477" s="18" t="s">
        <v>190</v>
      </c>
      <c r="BM477" s="163" t="s">
        <v>627</v>
      </c>
    </row>
    <row r="478" spans="1:65" s="13" customFormat="1" ht="11.25" x14ac:dyDescent="0.2">
      <c r="B478" s="165"/>
      <c r="D478" s="166" t="s">
        <v>192</v>
      </c>
      <c r="E478" s="167" t="s">
        <v>1</v>
      </c>
      <c r="F478" s="168" t="s">
        <v>628</v>
      </c>
      <c r="H478" s="169">
        <v>17.02</v>
      </c>
      <c r="I478" s="170"/>
      <c r="L478" s="165"/>
      <c r="M478" s="171"/>
      <c r="N478" s="172"/>
      <c r="O478" s="172"/>
      <c r="P478" s="172"/>
      <c r="Q478" s="172"/>
      <c r="R478" s="172"/>
      <c r="S478" s="172"/>
      <c r="T478" s="173"/>
      <c r="AT478" s="167" t="s">
        <v>192</v>
      </c>
      <c r="AU478" s="167" t="s">
        <v>87</v>
      </c>
      <c r="AV478" s="13" t="s">
        <v>87</v>
      </c>
      <c r="AW478" s="13" t="s">
        <v>31</v>
      </c>
      <c r="AX478" s="13" t="s">
        <v>75</v>
      </c>
      <c r="AY478" s="167" t="s">
        <v>184</v>
      </c>
    </row>
    <row r="479" spans="1:65" s="15" customFormat="1" ht="11.25" x14ac:dyDescent="0.2">
      <c r="B479" s="182"/>
      <c r="D479" s="166" t="s">
        <v>192</v>
      </c>
      <c r="E479" s="183" t="s">
        <v>1</v>
      </c>
      <c r="F479" s="184" t="s">
        <v>199</v>
      </c>
      <c r="H479" s="185">
        <v>17.02</v>
      </c>
      <c r="I479" s="186"/>
      <c r="L479" s="182"/>
      <c r="M479" s="187"/>
      <c r="N479" s="188"/>
      <c r="O479" s="188"/>
      <c r="P479" s="188"/>
      <c r="Q479" s="188"/>
      <c r="R479" s="188"/>
      <c r="S479" s="188"/>
      <c r="T479" s="189"/>
      <c r="AT479" s="183" t="s">
        <v>192</v>
      </c>
      <c r="AU479" s="183" t="s">
        <v>87</v>
      </c>
      <c r="AV479" s="15" t="s">
        <v>190</v>
      </c>
      <c r="AW479" s="15" t="s">
        <v>31</v>
      </c>
      <c r="AX479" s="15" t="s">
        <v>83</v>
      </c>
      <c r="AY479" s="183" t="s">
        <v>184</v>
      </c>
    </row>
    <row r="480" spans="1:65" s="12" customFormat="1" ht="22.9" customHeight="1" x14ac:dyDescent="0.2">
      <c r="B480" s="138"/>
      <c r="D480" s="139" t="s">
        <v>74</v>
      </c>
      <c r="E480" s="148" t="s">
        <v>241</v>
      </c>
      <c r="F480" s="148" t="s">
        <v>629</v>
      </c>
      <c r="I480" s="141"/>
      <c r="J480" s="149">
        <f>BK480</f>
        <v>0</v>
      </c>
      <c r="L480" s="138"/>
      <c r="M480" s="142"/>
      <c r="N480" s="143"/>
      <c r="O480" s="143"/>
      <c r="P480" s="144">
        <f>SUM(P481:P621)</f>
        <v>0</v>
      </c>
      <c r="Q480" s="143"/>
      <c r="R480" s="144">
        <f>SUM(R481:R621)</f>
        <v>6.5838784799999992</v>
      </c>
      <c r="S480" s="143"/>
      <c r="T480" s="145">
        <f>SUM(T481:T621)</f>
        <v>80.344400000000007</v>
      </c>
      <c r="AR480" s="139" t="s">
        <v>83</v>
      </c>
      <c r="AT480" s="146" t="s">
        <v>74</v>
      </c>
      <c r="AU480" s="146" t="s">
        <v>83</v>
      </c>
      <c r="AY480" s="139" t="s">
        <v>184</v>
      </c>
      <c r="BK480" s="147">
        <f>SUM(BK481:BK621)</f>
        <v>0</v>
      </c>
    </row>
    <row r="481" spans="1:65" s="2" customFormat="1" ht="33" customHeight="1" x14ac:dyDescent="0.2">
      <c r="A481" s="33"/>
      <c r="B481" s="150"/>
      <c r="C481" s="151" t="s">
        <v>630</v>
      </c>
      <c r="D481" s="151" t="s">
        <v>186</v>
      </c>
      <c r="E481" s="152" t="s">
        <v>631</v>
      </c>
      <c r="F481" s="153" t="s">
        <v>632</v>
      </c>
      <c r="G481" s="154" t="s">
        <v>261</v>
      </c>
      <c r="H481" s="155">
        <v>122.9</v>
      </c>
      <c r="I481" s="156"/>
      <c r="J481" s="157">
        <f>ROUND(I481*H481,2)</f>
        <v>0</v>
      </c>
      <c r="K481" s="158"/>
      <c r="L481" s="34"/>
      <c r="M481" s="159" t="s">
        <v>1</v>
      </c>
      <c r="N481" s="160" t="s">
        <v>41</v>
      </c>
      <c r="O481" s="62"/>
      <c r="P481" s="161">
        <f>O481*H481</f>
        <v>0</v>
      </c>
      <c r="Q481" s="161">
        <v>2.572E-2</v>
      </c>
      <c r="R481" s="161">
        <f>Q481*H481</f>
        <v>3.1609880000000001</v>
      </c>
      <c r="S481" s="161">
        <v>0</v>
      </c>
      <c r="T481" s="162">
        <f>S481*H481</f>
        <v>0</v>
      </c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R481" s="163" t="s">
        <v>190</v>
      </c>
      <c r="AT481" s="163" t="s">
        <v>186</v>
      </c>
      <c r="AU481" s="163" t="s">
        <v>87</v>
      </c>
      <c r="AY481" s="18" t="s">
        <v>184</v>
      </c>
      <c r="BE481" s="164">
        <f>IF(N481="základná",J481,0)</f>
        <v>0</v>
      </c>
      <c r="BF481" s="164">
        <f>IF(N481="znížená",J481,0)</f>
        <v>0</v>
      </c>
      <c r="BG481" s="164">
        <f>IF(N481="zákl. prenesená",J481,0)</f>
        <v>0</v>
      </c>
      <c r="BH481" s="164">
        <f>IF(N481="zníž. prenesená",J481,0)</f>
        <v>0</v>
      </c>
      <c r="BI481" s="164">
        <f>IF(N481="nulová",J481,0)</f>
        <v>0</v>
      </c>
      <c r="BJ481" s="18" t="s">
        <v>87</v>
      </c>
      <c r="BK481" s="164">
        <f>ROUND(I481*H481,2)</f>
        <v>0</v>
      </c>
      <c r="BL481" s="18" t="s">
        <v>190</v>
      </c>
      <c r="BM481" s="163" t="s">
        <v>633</v>
      </c>
    </row>
    <row r="482" spans="1:65" s="13" customFormat="1" ht="11.25" x14ac:dyDescent="0.2">
      <c r="B482" s="165"/>
      <c r="D482" s="166" t="s">
        <v>192</v>
      </c>
      <c r="E482" s="167" t="s">
        <v>1</v>
      </c>
      <c r="F482" s="168" t="s">
        <v>634</v>
      </c>
      <c r="H482" s="169">
        <v>55.9</v>
      </c>
      <c r="I482" s="170"/>
      <c r="L482" s="165"/>
      <c r="M482" s="171"/>
      <c r="N482" s="172"/>
      <c r="O482" s="172"/>
      <c r="P482" s="172"/>
      <c r="Q482" s="172"/>
      <c r="R482" s="172"/>
      <c r="S482" s="172"/>
      <c r="T482" s="173"/>
      <c r="AT482" s="167" t="s">
        <v>192</v>
      </c>
      <c r="AU482" s="167" t="s">
        <v>87</v>
      </c>
      <c r="AV482" s="13" t="s">
        <v>87</v>
      </c>
      <c r="AW482" s="13" t="s">
        <v>31</v>
      </c>
      <c r="AX482" s="13" t="s">
        <v>75</v>
      </c>
      <c r="AY482" s="167" t="s">
        <v>184</v>
      </c>
    </row>
    <row r="483" spans="1:65" s="13" customFormat="1" ht="11.25" x14ac:dyDescent="0.2">
      <c r="B483" s="165"/>
      <c r="D483" s="166" t="s">
        <v>192</v>
      </c>
      <c r="E483" s="167" t="s">
        <v>1</v>
      </c>
      <c r="F483" s="168" t="s">
        <v>635</v>
      </c>
      <c r="H483" s="169">
        <v>24</v>
      </c>
      <c r="I483" s="170"/>
      <c r="L483" s="165"/>
      <c r="M483" s="171"/>
      <c r="N483" s="172"/>
      <c r="O483" s="172"/>
      <c r="P483" s="172"/>
      <c r="Q483" s="172"/>
      <c r="R483" s="172"/>
      <c r="S483" s="172"/>
      <c r="T483" s="173"/>
      <c r="AT483" s="167" t="s">
        <v>192</v>
      </c>
      <c r="AU483" s="167" t="s">
        <v>87</v>
      </c>
      <c r="AV483" s="13" t="s">
        <v>87</v>
      </c>
      <c r="AW483" s="13" t="s">
        <v>31</v>
      </c>
      <c r="AX483" s="13" t="s">
        <v>75</v>
      </c>
      <c r="AY483" s="167" t="s">
        <v>184</v>
      </c>
    </row>
    <row r="484" spans="1:65" s="13" customFormat="1" ht="11.25" x14ac:dyDescent="0.2">
      <c r="B484" s="165"/>
      <c r="D484" s="166" t="s">
        <v>192</v>
      </c>
      <c r="E484" s="167" t="s">
        <v>1</v>
      </c>
      <c r="F484" s="168" t="s">
        <v>636</v>
      </c>
      <c r="H484" s="169">
        <v>12.9</v>
      </c>
      <c r="I484" s="170"/>
      <c r="L484" s="165"/>
      <c r="M484" s="171"/>
      <c r="N484" s="172"/>
      <c r="O484" s="172"/>
      <c r="P484" s="172"/>
      <c r="Q484" s="172"/>
      <c r="R484" s="172"/>
      <c r="S484" s="172"/>
      <c r="T484" s="173"/>
      <c r="AT484" s="167" t="s">
        <v>192</v>
      </c>
      <c r="AU484" s="167" t="s">
        <v>87</v>
      </c>
      <c r="AV484" s="13" t="s">
        <v>87</v>
      </c>
      <c r="AW484" s="13" t="s">
        <v>31</v>
      </c>
      <c r="AX484" s="13" t="s">
        <v>75</v>
      </c>
      <c r="AY484" s="167" t="s">
        <v>184</v>
      </c>
    </row>
    <row r="485" spans="1:65" s="13" customFormat="1" ht="11.25" x14ac:dyDescent="0.2">
      <c r="B485" s="165"/>
      <c r="D485" s="166" t="s">
        <v>192</v>
      </c>
      <c r="E485" s="167" t="s">
        <v>1</v>
      </c>
      <c r="F485" s="168" t="s">
        <v>637</v>
      </c>
      <c r="H485" s="169">
        <v>30.1</v>
      </c>
      <c r="I485" s="170"/>
      <c r="L485" s="165"/>
      <c r="M485" s="171"/>
      <c r="N485" s="172"/>
      <c r="O485" s="172"/>
      <c r="P485" s="172"/>
      <c r="Q485" s="172"/>
      <c r="R485" s="172"/>
      <c r="S485" s="172"/>
      <c r="T485" s="173"/>
      <c r="AT485" s="167" t="s">
        <v>192</v>
      </c>
      <c r="AU485" s="167" t="s">
        <v>87</v>
      </c>
      <c r="AV485" s="13" t="s">
        <v>87</v>
      </c>
      <c r="AW485" s="13" t="s">
        <v>31</v>
      </c>
      <c r="AX485" s="13" t="s">
        <v>75</v>
      </c>
      <c r="AY485" s="167" t="s">
        <v>184</v>
      </c>
    </row>
    <row r="486" spans="1:65" s="14" customFormat="1" ht="11.25" x14ac:dyDescent="0.2">
      <c r="B486" s="174"/>
      <c r="D486" s="166" t="s">
        <v>192</v>
      </c>
      <c r="E486" s="175" t="s">
        <v>146</v>
      </c>
      <c r="F486" s="176" t="s">
        <v>197</v>
      </c>
      <c r="H486" s="177">
        <v>122.9</v>
      </c>
      <c r="I486" s="178"/>
      <c r="L486" s="174"/>
      <c r="M486" s="179"/>
      <c r="N486" s="180"/>
      <c r="O486" s="180"/>
      <c r="P486" s="180"/>
      <c r="Q486" s="180"/>
      <c r="R486" s="180"/>
      <c r="S486" s="180"/>
      <c r="T486" s="181"/>
      <c r="AT486" s="175" t="s">
        <v>192</v>
      </c>
      <c r="AU486" s="175" t="s">
        <v>87</v>
      </c>
      <c r="AV486" s="14" t="s">
        <v>198</v>
      </c>
      <c r="AW486" s="14" t="s">
        <v>31</v>
      </c>
      <c r="AX486" s="14" t="s">
        <v>75</v>
      </c>
      <c r="AY486" s="175" t="s">
        <v>184</v>
      </c>
    </row>
    <row r="487" spans="1:65" s="15" customFormat="1" ht="11.25" x14ac:dyDescent="0.2">
      <c r="B487" s="182"/>
      <c r="D487" s="166" t="s">
        <v>192</v>
      </c>
      <c r="E487" s="183" t="s">
        <v>1</v>
      </c>
      <c r="F487" s="184" t="s">
        <v>199</v>
      </c>
      <c r="H487" s="185">
        <v>122.9</v>
      </c>
      <c r="I487" s="186"/>
      <c r="L487" s="182"/>
      <c r="M487" s="187"/>
      <c r="N487" s="188"/>
      <c r="O487" s="188"/>
      <c r="P487" s="188"/>
      <c r="Q487" s="188"/>
      <c r="R487" s="188"/>
      <c r="S487" s="188"/>
      <c r="T487" s="189"/>
      <c r="AT487" s="183" t="s">
        <v>192</v>
      </c>
      <c r="AU487" s="183" t="s">
        <v>87</v>
      </c>
      <c r="AV487" s="15" t="s">
        <v>190</v>
      </c>
      <c r="AW487" s="15" t="s">
        <v>31</v>
      </c>
      <c r="AX487" s="15" t="s">
        <v>83</v>
      </c>
      <c r="AY487" s="183" t="s">
        <v>184</v>
      </c>
    </row>
    <row r="488" spans="1:65" s="2" customFormat="1" ht="44.25" customHeight="1" x14ac:dyDescent="0.2">
      <c r="A488" s="33"/>
      <c r="B488" s="150"/>
      <c r="C488" s="151" t="s">
        <v>638</v>
      </c>
      <c r="D488" s="151" t="s">
        <v>186</v>
      </c>
      <c r="E488" s="152" t="s">
        <v>639</v>
      </c>
      <c r="F488" s="153" t="s">
        <v>640</v>
      </c>
      <c r="G488" s="154" t="s">
        <v>261</v>
      </c>
      <c r="H488" s="155">
        <v>368.7</v>
      </c>
      <c r="I488" s="156"/>
      <c r="J488" s="157">
        <f>ROUND(I488*H488,2)</f>
        <v>0</v>
      </c>
      <c r="K488" s="158"/>
      <c r="L488" s="34"/>
      <c r="M488" s="159" t="s">
        <v>1</v>
      </c>
      <c r="N488" s="160" t="s">
        <v>41</v>
      </c>
      <c r="O488" s="62"/>
      <c r="P488" s="161">
        <f>O488*H488</f>
        <v>0</v>
      </c>
      <c r="Q488" s="161">
        <v>0</v>
      </c>
      <c r="R488" s="161">
        <f>Q488*H488</f>
        <v>0</v>
      </c>
      <c r="S488" s="161">
        <v>0</v>
      </c>
      <c r="T488" s="162">
        <f>S488*H488</f>
        <v>0</v>
      </c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R488" s="163" t="s">
        <v>190</v>
      </c>
      <c r="AT488" s="163" t="s">
        <v>186</v>
      </c>
      <c r="AU488" s="163" t="s">
        <v>87</v>
      </c>
      <c r="AY488" s="18" t="s">
        <v>184</v>
      </c>
      <c r="BE488" s="164">
        <f>IF(N488="základná",J488,0)</f>
        <v>0</v>
      </c>
      <c r="BF488" s="164">
        <f>IF(N488="znížená",J488,0)</f>
        <v>0</v>
      </c>
      <c r="BG488" s="164">
        <f>IF(N488="zákl. prenesená",J488,0)</f>
        <v>0</v>
      </c>
      <c r="BH488" s="164">
        <f>IF(N488="zníž. prenesená",J488,0)</f>
        <v>0</v>
      </c>
      <c r="BI488" s="164">
        <f>IF(N488="nulová",J488,0)</f>
        <v>0</v>
      </c>
      <c r="BJ488" s="18" t="s">
        <v>87</v>
      </c>
      <c r="BK488" s="164">
        <f>ROUND(I488*H488,2)</f>
        <v>0</v>
      </c>
      <c r="BL488" s="18" t="s">
        <v>190</v>
      </c>
      <c r="BM488" s="163" t="s">
        <v>641</v>
      </c>
    </row>
    <row r="489" spans="1:65" s="13" customFormat="1" ht="11.25" x14ac:dyDescent="0.2">
      <c r="B489" s="165"/>
      <c r="D489" s="166" t="s">
        <v>192</v>
      </c>
      <c r="E489" s="167" t="s">
        <v>1</v>
      </c>
      <c r="F489" s="168" t="s">
        <v>642</v>
      </c>
      <c r="H489" s="169">
        <v>368.7</v>
      </c>
      <c r="I489" s="170"/>
      <c r="L489" s="165"/>
      <c r="M489" s="171"/>
      <c r="N489" s="172"/>
      <c r="O489" s="172"/>
      <c r="P489" s="172"/>
      <c r="Q489" s="172"/>
      <c r="R489" s="172"/>
      <c r="S489" s="172"/>
      <c r="T489" s="173"/>
      <c r="AT489" s="167" t="s">
        <v>192</v>
      </c>
      <c r="AU489" s="167" t="s">
        <v>87</v>
      </c>
      <c r="AV489" s="13" t="s">
        <v>87</v>
      </c>
      <c r="AW489" s="13" t="s">
        <v>31</v>
      </c>
      <c r="AX489" s="13" t="s">
        <v>83</v>
      </c>
      <c r="AY489" s="167" t="s">
        <v>184</v>
      </c>
    </row>
    <row r="490" spans="1:65" s="2" customFormat="1" ht="33" customHeight="1" x14ac:dyDescent="0.2">
      <c r="A490" s="33"/>
      <c r="B490" s="150"/>
      <c r="C490" s="151" t="s">
        <v>643</v>
      </c>
      <c r="D490" s="151" t="s">
        <v>186</v>
      </c>
      <c r="E490" s="152" t="s">
        <v>644</v>
      </c>
      <c r="F490" s="153" t="s">
        <v>645</v>
      </c>
      <c r="G490" s="154" t="s">
        <v>261</v>
      </c>
      <c r="H490" s="155">
        <v>122.9</v>
      </c>
      <c r="I490" s="156"/>
      <c r="J490" s="157">
        <f>ROUND(I490*H490,2)</f>
        <v>0</v>
      </c>
      <c r="K490" s="158"/>
      <c r="L490" s="34"/>
      <c r="M490" s="159" t="s">
        <v>1</v>
      </c>
      <c r="N490" s="160" t="s">
        <v>41</v>
      </c>
      <c r="O490" s="62"/>
      <c r="P490" s="161">
        <f>O490*H490</f>
        <v>0</v>
      </c>
      <c r="Q490" s="161">
        <v>2.572E-2</v>
      </c>
      <c r="R490" s="161">
        <f>Q490*H490</f>
        <v>3.1609880000000001</v>
      </c>
      <c r="S490" s="161">
        <v>0</v>
      </c>
      <c r="T490" s="162">
        <f>S490*H490</f>
        <v>0</v>
      </c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R490" s="163" t="s">
        <v>190</v>
      </c>
      <c r="AT490" s="163" t="s">
        <v>186</v>
      </c>
      <c r="AU490" s="163" t="s">
        <v>87</v>
      </c>
      <c r="AY490" s="18" t="s">
        <v>184</v>
      </c>
      <c r="BE490" s="164">
        <f>IF(N490="základná",J490,0)</f>
        <v>0</v>
      </c>
      <c r="BF490" s="164">
        <f>IF(N490="znížená",J490,0)</f>
        <v>0</v>
      </c>
      <c r="BG490" s="164">
        <f>IF(N490="zákl. prenesená",J490,0)</f>
        <v>0</v>
      </c>
      <c r="BH490" s="164">
        <f>IF(N490="zníž. prenesená",J490,0)</f>
        <v>0</v>
      </c>
      <c r="BI490" s="164">
        <f>IF(N490="nulová",J490,0)</f>
        <v>0</v>
      </c>
      <c r="BJ490" s="18" t="s">
        <v>87</v>
      </c>
      <c r="BK490" s="164">
        <f>ROUND(I490*H490,2)</f>
        <v>0</v>
      </c>
      <c r="BL490" s="18" t="s">
        <v>190</v>
      </c>
      <c r="BM490" s="163" t="s">
        <v>646</v>
      </c>
    </row>
    <row r="491" spans="1:65" s="13" customFormat="1" ht="11.25" x14ac:dyDescent="0.2">
      <c r="B491" s="165"/>
      <c r="D491" s="166" t="s">
        <v>192</v>
      </c>
      <c r="E491" s="167" t="s">
        <v>1</v>
      </c>
      <c r="F491" s="168" t="s">
        <v>146</v>
      </c>
      <c r="H491" s="169">
        <v>122.9</v>
      </c>
      <c r="I491" s="170"/>
      <c r="L491" s="165"/>
      <c r="M491" s="171"/>
      <c r="N491" s="172"/>
      <c r="O491" s="172"/>
      <c r="P491" s="172"/>
      <c r="Q491" s="172"/>
      <c r="R491" s="172"/>
      <c r="S491" s="172"/>
      <c r="T491" s="173"/>
      <c r="AT491" s="167" t="s">
        <v>192</v>
      </c>
      <c r="AU491" s="167" t="s">
        <v>87</v>
      </c>
      <c r="AV491" s="13" t="s">
        <v>87</v>
      </c>
      <c r="AW491" s="13" t="s">
        <v>31</v>
      </c>
      <c r="AX491" s="13" t="s">
        <v>83</v>
      </c>
      <c r="AY491" s="167" t="s">
        <v>184</v>
      </c>
    </row>
    <row r="492" spans="1:65" s="2" customFormat="1" ht="24.2" customHeight="1" x14ac:dyDescent="0.2">
      <c r="A492" s="33"/>
      <c r="B492" s="150"/>
      <c r="C492" s="151" t="s">
        <v>647</v>
      </c>
      <c r="D492" s="151" t="s">
        <v>186</v>
      </c>
      <c r="E492" s="152" t="s">
        <v>648</v>
      </c>
      <c r="F492" s="153" t="s">
        <v>649</v>
      </c>
      <c r="G492" s="154" t="s">
        <v>261</v>
      </c>
      <c r="H492" s="155">
        <v>57.143999999999998</v>
      </c>
      <c r="I492" s="156"/>
      <c r="J492" s="157">
        <f>ROUND(I492*H492,2)</f>
        <v>0</v>
      </c>
      <c r="K492" s="158"/>
      <c r="L492" s="34"/>
      <c r="M492" s="159" t="s">
        <v>1</v>
      </c>
      <c r="N492" s="160" t="s">
        <v>41</v>
      </c>
      <c r="O492" s="62"/>
      <c r="P492" s="161">
        <f>O492*H492</f>
        <v>0</v>
      </c>
      <c r="Q492" s="161">
        <v>1.92E-3</v>
      </c>
      <c r="R492" s="161">
        <f>Q492*H492</f>
        <v>0.10971648000000001</v>
      </c>
      <c r="S492" s="161">
        <v>0</v>
      </c>
      <c r="T492" s="162">
        <f>S492*H492</f>
        <v>0</v>
      </c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R492" s="163" t="s">
        <v>190</v>
      </c>
      <c r="AT492" s="163" t="s">
        <v>186</v>
      </c>
      <c r="AU492" s="163" t="s">
        <v>87</v>
      </c>
      <c r="AY492" s="18" t="s">
        <v>184</v>
      </c>
      <c r="BE492" s="164">
        <f>IF(N492="základná",J492,0)</f>
        <v>0</v>
      </c>
      <c r="BF492" s="164">
        <f>IF(N492="znížená",J492,0)</f>
        <v>0</v>
      </c>
      <c r="BG492" s="164">
        <f>IF(N492="zákl. prenesená",J492,0)</f>
        <v>0</v>
      </c>
      <c r="BH492" s="164">
        <f>IF(N492="zníž. prenesená",J492,0)</f>
        <v>0</v>
      </c>
      <c r="BI492" s="164">
        <f>IF(N492="nulová",J492,0)</f>
        <v>0</v>
      </c>
      <c r="BJ492" s="18" t="s">
        <v>87</v>
      </c>
      <c r="BK492" s="164">
        <f>ROUND(I492*H492,2)</f>
        <v>0</v>
      </c>
      <c r="BL492" s="18" t="s">
        <v>190</v>
      </c>
      <c r="BM492" s="163" t="s">
        <v>650</v>
      </c>
    </row>
    <row r="493" spans="1:65" s="13" customFormat="1" ht="11.25" x14ac:dyDescent="0.2">
      <c r="B493" s="165"/>
      <c r="D493" s="166" t="s">
        <v>192</v>
      </c>
      <c r="E493" s="167" t="s">
        <v>1</v>
      </c>
      <c r="F493" s="168" t="s">
        <v>651</v>
      </c>
      <c r="H493" s="169">
        <v>57.143999999999998</v>
      </c>
      <c r="I493" s="170"/>
      <c r="L493" s="165"/>
      <c r="M493" s="171"/>
      <c r="N493" s="172"/>
      <c r="O493" s="172"/>
      <c r="P493" s="172"/>
      <c r="Q493" s="172"/>
      <c r="R493" s="172"/>
      <c r="S493" s="172"/>
      <c r="T493" s="173"/>
      <c r="AT493" s="167" t="s">
        <v>192</v>
      </c>
      <c r="AU493" s="167" t="s">
        <v>87</v>
      </c>
      <c r="AV493" s="13" t="s">
        <v>87</v>
      </c>
      <c r="AW493" s="13" t="s">
        <v>31</v>
      </c>
      <c r="AX493" s="13" t="s">
        <v>75</v>
      </c>
      <c r="AY493" s="167" t="s">
        <v>184</v>
      </c>
    </row>
    <row r="494" spans="1:65" s="15" customFormat="1" ht="11.25" x14ac:dyDescent="0.2">
      <c r="B494" s="182"/>
      <c r="D494" s="166" t="s">
        <v>192</v>
      </c>
      <c r="E494" s="183" t="s">
        <v>1</v>
      </c>
      <c r="F494" s="184" t="s">
        <v>199</v>
      </c>
      <c r="H494" s="185">
        <v>57.143999999999998</v>
      </c>
      <c r="I494" s="186"/>
      <c r="L494" s="182"/>
      <c r="M494" s="187"/>
      <c r="N494" s="188"/>
      <c r="O494" s="188"/>
      <c r="P494" s="188"/>
      <c r="Q494" s="188"/>
      <c r="R494" s="188"/>
      <c r="S494" s="188"/>
      <c r="T494" s="189"/>
      <c r="AT494" s="183" t="s">
        <v>192</v>
      </c>
      <c r="AU494" s="183" t="s">
        <v>87</v>
      </c>
      <c r="AV494" s="15" t="s">
        <v>190</v>
      </c>
      <c r="AW494" s="15" t="s">
        <v>31</v>
      </c>
      <c r="AX494" s="15" t="s">
        <v>83</v>
      </c>
      <c r="AY494" s="183" t="s">
        <v>184</v>
      </c>
    </row>
    <row r="495" spans="1:65" s="2" customFormat="1" ht="24.2" customHeight="1" x14ac:dyDescent="0.2">
      <c r="A495" s="33"/>
      <c r="B495" s="150"/>
      <c r="C495" s="151" t="s">
        <v>652</v>
      </c>
      <c r="D495" s="151" t="s">
        <v>186</v>
      </c>
      <c r="E495" s="152" t="s">
        <v>653</v>
      </c>
      <c r="F495" s="153" t="s">
        <v>654</v>
      </c>
      <c r="G495" s="154" t="s">
        <v>261</v>
      </c>
      <c r="H495" s="155">
        <v>19.5</v>
      </c>
      <c r="I495" s="156"/>
      <c r="J495" s="157">
        <f>ROUND(I495*H495,2)</f>
        <v>0</v>
      </c>
      <c r="K495" s="158"/>
      <c r="L495" s="34"/>
      <c r="M495" s="159" t="s">
        <v>1</v>
      </c>
      <c r="N495" s="160" t="s">
        <v>41</v>
      </c>
      <c r="O495" s="62"/>
      <c r="P495" s="161">
        <f>O495*H495</f>
        <v>0</v>
      </c>
      <c r="Q495" s="161">
        <v>6.1799999999999997E-3</v>
      </c>
      <c r="R495" s="161">
        <f>Q495*H495</f>
        <v>0.12050999999999999</v>
      </c>
      <c r="S495" s="161">
        <v>0</v>
      </c>
      <c r="T495" s="162">
        <f>S495*H495</f>
        <v>0</v>
      </c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33"/>
      <c r="AR495" s="163" t="s">
        <v>190</v>
      </c>
      <c r="AT495" s="163" t="s">
        <v>186</v>
      </c>
      <c r="AU495" s="163" t="s">
        <v>87</v>
      </c>
      <c r="AY495" s="18" t="s">
        <v>184</v>
      </c>
      <c r="BE495" s="164">
        <f>IF(N495="základná",J495,0)</f>
        <v>0</v>
      </c>
      <c r="BF495" s="164">
        <f>IF(N495="znížená",J495,0)</f>
        <v>0</v>
      </c>
      <c r="BG495" s="164">
        <f>IF(N495="zákl. prenesená",J495,0)</f>
        <v>0</v>
      </c>
      <c r="BH495" s="164">
        <f>IF(N495="zníž. prenesená",J495,0)</f>
        <v>0</v>
      </c>
      <c r="BI495" s="164">
        <f>IF(N495="nulová",J495,0)</f>
        <v>0</v>
      </c>
      <c r="BJ495" s="18" t="s">
        <v>87</v>
      </c>
      <c r="BK495" s="164">
        <f>ROUND(I495*H495,2)</f>
        <v>0</v>
      </c>
      <c r="BL495" s="18" t="s">
        <v>190</v>
      </c>
      <c r="BM495" s="163" t="s">
        <v>655</v>
      </c>
    </row>
    <row r="496" spans="1:65" s="13" customFormat="1" ht="11.25" x14ac:dyDescent="0.2">
      <c r="B496" s="165"/>
      <c r="D496" s="166" t="s">
        <v>192</v>
      </c>
      <c r="E496" s="167" t="s">
        <v>1</v>
      </c>
      <c r="F496" s="168" t="s">
        <v>656</v>
      </c>
      <c r="H496" s="169">
        <v>19.5</v>
      </c>
      <c r="I496" s="170"/>
      <c r="L496" s="165"/>
      <c r="M496" s="171"/>
      <c r="N496" s="172"/>
      <c r="O496" s="172"/>
      <c r="P496" s="172"/>
      <c r="Q496" s="172"/>
      <c r="R496" s="172"/>
      <c r="S496" s="172"/>
      <c r="T496" s="173"/>
      <c r="AT496" s="167" t="s">
        <v>192</v>
      </c>
      <c r="AU496" s="167" t="s">
        <v>87</v>
      </c>
      <c r="AV496" s="13" t="s">
        <v>87</v>
      </c>
      <c r="AW496" s="13" t="s">
        <v>31</v>
      </c>
      <c r="AX496" s="13" t="s">
        <v>75</v>
      </c>
      <c r="AY496" s="167" t="s">
        <v>184</v>
      </c>
    </row>
    <row r="497" spans="1:65" s="15" customFormat="1" ht="11.25" x14ac:dyDescent="0.2">
      <c r="B497" s="182"/>
      <c r="D497" s="166" t="s">
        <v>192</v>
      </c>
      <c r="E497" s="183" t="s">
        <v>1</v>
      </c>
      <c r="F497" s="184" t="s">
        <v>199</v>
      </c>
      <c r="H497" s="185">
        <v>19.5</v>
      </c>
      <c r="I497" s="186"/>
      <c r="L497" s="182"/>
      <c r="M497" s="187"/>
      <c r="N497" s="188"/>
      <c r="O497" s="188"/>
      <c r="P497" s="188"/>
      <c r="Q497" s="188"/>
      <c r="R497" s="188"/>
      <c r="S497" s="188"/>
      <c r="T497" s="189"/>
      <c r="AT497" s="183" t="s">
        <v>192</v>
      </c>
      <c r="AU497" s="183" t="s">
        <v>87</v>
      </c>
      <c r="AV497" s="15" t="s">
        <v>190</v>
      </c>
      <c r="AW497" s="15" t="s">
        <v>31</v>
      </c>
      <c r="AX497" s="15" t="s">
        <v>83</v>
      </c>
      <c r="AY497" s="183" t="s">
        <v>184</v>
      </c>
    </row>
    <row r="498" spans="1:65" s="2" customFormat="1" ht="16.5" customHeight="1" x14ac:dyDescent="0.2">
      <c r="A498" s="33"/>
      <c r="B498" s="150"/>
      <c r="C498" s="151" t="s">
        <v>657</v>
      </c>
      <c r="D498" s="151" t="s">
        <v>186</v>
      </c>
      <c r="E498" s="152" t="s">
        <v>658</v>
      </c>
      <c r="F498" s="153" t="s">
        <v>659</v>
      </c>
      <c r="G498" s="154" t="s">
        <v>261</v>
      </c>
      <c r="H498" s="155">
        <v>122.9</v>
      </c>
      <c r="I498" s="156"/>
      <c r="J498" s="157">
        <f>ROUND(I498*H498,2)</f>
        <v>0</v>
      </c>
      <c r="K498" s="158"/>
      <c r="L498" s="34"/>
      <c r="M498" s="159" t="s">
        <v>1</v>
      </c>
      <c r="N498" s="160" t="s">
        <v>41</v>
      </c>
      <c r="O498" s="62"/>
      <c r="P498" s="161">
        <f>O498*H498</f>
        <v>0</v>
      </c>
      <c r="Q498" s="161">
        <v>5.0000000000000002E-5</v>
      </c>
      <c r="R498" s="161">
        <f>Q498*H498</f>
        <v>6.1450000000000003E-3</v>
      </c>
      <c r="S498" s="161">
        <v>0</v>
      </c>
      <c r="T498" s="162">
        <f>S498*H498</f>
        <v>0</v>
      </c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33"/>
      <c r="AR498" s="163" t="s">
        <v>190</v>
      </c>
      <c r="AT498" s="163" t="s">
        <v>186</v>
      </c>
      <c r="AU498" s="163" t="s">
        <v>87</v>
      </c>
      <c r="AY498" s="18" t="s">
        <v>184</v>
      </c>
      <c r="BE498" s="164">
        <f>IF(N498="základná",J498,0)</f>
        <v>0</v>
      </c>
      <c r="BF498" s="164">
        <f>IF(N498="znížená",J498,0)</f>
        <v>0</v>
      </c>
      <c r="BG498" s="164">
        <f>IF(N498="zákl. prenesená",J498,0)</f>
        <v>0</v>
      </c>
      <c r="BH498" s="164">
        <f>IF(N498="zníž. prenesená",J498,0)</f>
        <v>0</v>
      </c>
      <c r="BI498" s="164">
        <f>IF(N498="nulová",J498,0)</f>
        <v>0</v>
      </c>
      <c r="BJ498" s="18" t="s">
        <v>87</v>
      </c>
      <c r="BK498" s="164">
        <f>ROUND(I498*H498,2)</f>
        <v>0</v>
      </c>
      <c r="BL498" s="18" t="s">
        <v>190</v>
      </c>
      <c r="BM498" s="163" t="s">
        <v>660</v>
      </c>
    </row>
    <row r="499" spans="1:65" s="13" customFormat="1" ht="11.25" x14ac:dyDescent="0.2">
      <c r="B499" s="165"/>
      <c r="D499" s="166" t="s">
        <v>192</v>
      </c>
      <c r="E499" s="167" t="s">
        <v>1</v>
      </c>
      <c r="F499" s="168" t="s">
        <v>146</v>
      </c>
      <c r="H499" s="169">
        <v>122.9</v>
      </c>
      <c r="I499" s="170"/>
      <c r="L499" s="165"/>
      <c r="M499" s="171"/>
      <c r="N499" s="172"/>
      <c r="O499" s="172"/>
      <c r="P499" s="172"/>
      <c r="Q499" s="172"/>
      <c r="R499" s="172"/>
      <c r="S499" s="172"/>
      <c r="T499" s="173"/>
      <c r="AT499" s="167" t="s">
        <v>192</v>
      </c>
      <c r="AU499" s="167" t="s">
        <v>87</v>
      </c>
      <c r="AV499" s="13" t="s">
        <v>87</v>
      </c>
      <c r="AW499" s="13" t="s">
        <v>31</v>
      </c>
      <c r="AX499" s="13" t="s">
        <v>83</v>
      </c>
      <c r="AY499" s="167" t="s">
        <v>184</v>
      </c>
    </row>
    <row r="500" spans="1:65" s="2" customFormat="1" ht="16.5" customHeight="1" x14ac:dyDescent="0.2">
      <c r="A500" s="33"/>
      <c r="B500" s="150"/>
      <c r="C500" s="151" t="s">
        <v>661</v>
      </c>
      <c r="D500" s="151" t="s">
        <v>186</v>
      </c>
      <c r="E500" s="152" t="s">
        <v>662</v>
      </c>
      <c r="F500" s="153" t="s">
        <v>663</v>
      </c>
      <c r="G500" s="154" t="s">
        <v>261</v>
      </c>
      <c r="H500" s="155">
        <v>122.9</v>
      </c>
      <c r="I500" s="156"/>
      <c r="J500" s="157">
        <f>ROUND(I500*H500,2)</f>
        <v>0</v>
      </c>
      <c r="K500" s="158"/>
      <c r="L500" s="34"/>
      <c r="M500" s="159" t="s">
        <v>1</v>
      </c>
      <c r="N500" s="160" t="s">
        <v>41</v>
      </c>
      <c r="O500" s="62"/>
      <c r="P500" s="161">
        <f>O500*H500</f>
        <v>0</v>
      </c>
      <c r="Q500" s="161">
        <v>0</v>
      </c>
      <c r="R500" s="161">
        <f>Q500*H500</f>
        <v>0</v>
      </c>
      <c r="S500" s="161">
        <v>0</v>
      </c>
      <c r="T500" s="162">
        <f>S500*H500</f>
        <v>0</v>
      </c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33"/>
      <c r="AR500" s="163" t="s">
        <v>190</v>
      </c>
      <c r="AT500" s="163" t="s">
        <v>186</v>
      </c>
      <c r="AU500" s="163" t="s">
        <v>87</v>
      </c>
      <c r="AY500" s="18" t="s">
        <v>184</v>
      </c>
      <c r="BE500" s="164">
        <f>IF(N500="základná",J500,0)</f>
        <v>0</v>
      </c>
      <c r="BF500" s="164">
        <f>IF(N500="znížená",J500,0)</f>
        <v>0</v>
      </c>
      <c r="BG500" s="164">
        <f>IF(N500="zákl. prenesená",J500,0)</f>
        <v>0</v>
      </c>
      <c r="BH500" s="164">
        <f>IF(N500="zníž. prenesená",J500,0)</f>
        <v>0</v>
      </c>
      <c r="BI500" s="164">
        <f>IF(N500="nulová",J500,0)</f>
        <v>0</v>
      </c>
      <c r="BJ500" s="18" t="s">
        <v>87</v>
      </c>
      <c r="BK500" s="164">
        <f>ROUND(I500*H500,2)</f>
        <v>0</v>
      </c>
      <c r="BL500" s="18" t="s">
        <v>190</v>
      </c>
      <c r="BM500" s="163" t="s">
        <v>664</v>
      </c>
    </row>
    <row r="501" spans="1:65" s="13" customFormat="1" ht="11.25" x14ac:dyDescent="0.2">
      <c r="B501" s="165"/>
      <c r="D501" s="166" t="s">
        <v>192</v>
      </c>
      <c r="E501" s="167" t="s">
        <v>1</v>
      </c>
      <c r="F501" s="168" t="s">
        <v>146</v>
      </c>
      <c r="H501" s="169">
        <v>122.9</v>
      </c>
      <c r="I501" s="170"/>
      <c r="L501" s="165"/>
      <c r="M501" s="171"/>
      <c r="N501" s="172"/>
      <c r="O501" s="172"/>
      <c r="P501" s="172"/>
      <c r="Q501" s="172"/>
      <c r="R501" s="172"/>
      <c r="S501" s="172"/>
      <c r="T501" s="173"/>
      <c r="AT501" s="167" t="s">
        <v>192</v>
      </c>
      <c r="AU501" s="167" t="s">
        <v>87</v>
      </c>
      <c r="AV501" s="13" t="s">
        <v>87</v>
      </c>
      <c r="AW501" s="13" t="s">
        <v>31</v>
      </c>
      <c r="AX501" s="13" t="s">
        <v>83</v>
      </c>
      <c r="AY501" s="167" t="s">
        <v>184</v>
      </c>
    </row>
    <row r="502" spans="1:65" s="2" customFormat="1" ht="16.5" customHeight="1" x14ac:dyDescent="0.2">
      <c r="A502" s="33"/>
      <c r="B502" s="150"/>
      <c r="C502" s="151" t="s">
        <v>665</v>
      </c>
      <c r="D502" s="151" t="s">
        <v>186</v>
      </c>
      <c r="E502" s="152" t="s">
        <v>666</v>
      </c>
      <c r="F502" s="153" t="s">
        <v>667</v>
      </c>
      <c r="G502" s="154" t="s">
        <v>261</v>
      </c>
      <c r="H502" s="155">
        <v>266.37</v>
      </c>
      <c r="I502" s="156"/>
      <c r="J502" s="157">
        <f>ROUND(I502*H502,2)</f>
        <v>0</v>
      </c>
      <c r="K502" s="158"/>
      <c r="L502" s="34"/>
      <c r="M502" s="159" t="s">
        <v>1</v>
      </c>
      <c r="N502" s="160" t="s">
        <v>41</v>
      </c>
      <c r="O502" s="62"/>
      <c r="P502" s="161">
        <f>O502*H502</f>
        <v>0</v>
      </c>
      <c r="Q502" s="161">
        <v>5.0000000000000002E-5</v>
      </c>
      <c r="R502" s="161">
        <f>Q502*H502</f>
        <v>1.33185E-2</v>
      </c>
      <c r="S502" s="161">
        <v>0</v>
      </c>
      <c r="T502" s="162">
        <f>S502*H502</f>
        <v>0</v>
      </c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33"/>
      <c r="AR502" s="163" t="s">
        <v>190</v>
      </c>
      <c r="AT502" s="163" t="s">
        <v>186</v>
      </c>
      <c r="AU502" s="163" t="s">
        <v>87</v>
      </c>
      <c r="AY502" s="18" t="s">
        <v>184</v>
      </c>
      <c r="BE502" s="164">
        <f>IF(N502="základná",J502,0)</f>
        <v>0</v>
      </c>
      <c r="BF502" s="164">
        <f>IF(N502="znížená",J502,0)</f>
        <v>0</v>
      </c>
      <c r="BG502" s="164">
        <f>IF(N502="zákl. prenesená",J502,0)</f>
        <v>0</v>
      </c>
      <c r="BH502" s="164">
        <f>IF(N502="zníž. prenesená",J502,0)</f>
        <v>0</v>
      </c>
      <c r="BI502" s="164">
        <f>IF(N502="nulová",J502,0)</f>
        <v>0</v>
      </c>
      <c r="BJ502" s="18" t="s">
        <v>87</v>
      </c>
      <c r="BK502" s="164">
        <f>ROUND(I502*H502,2)</f>
        <v>0</v>
      </c>
      <c r="BL502" s="18" t="s">
        <v>190</v>
      </c>
      <c r="BM502" s="163" t="s">
        <v>668</v>
      </c>
    </row>
    <row r="503" spans="1:65" s="13" customFormat="1" ht="22.5" x14ac:dyDescent="0.2">
      <c r="B503" s="165"/>
      <c r="D503" s="166" t="s">
        <v>192</v>
      </c>
      <c r="E503" s="167" t="s">
        <v>1</v>
      </c>
      <c r="F503" s="168" t="s">
        <v>669</v>
      </c>
      <c r="H503" s="169">
        <v>255.57</v>
      </c>
      <c r="I503" s="170"/>
      <c r="L503" s="165"/>
      <c r="M503" s="171"/>
      <c r="N503" s="172"/>
      <c r="O503" s="172"/>
      <c r="P503" s="172"/>
      <c r="Q503" s="172"/>
      <c r="R503" s="172"/>
      <c r="S503" s="172"/>
      <c r="T503" s="173"/>
      <c r="AT503" s="167" t="s">
        <v>192</v>
      </c>
      <c r="AU503" s="167" t="s">
        <v>87</v>
      </c>
      <c r="AV503" s="13" t="s">
        <v>87</v>
      </c>
      <c r="AW503" s="13" t="s">
        <v>31</v>
      </c>
      <c r="AX503" s="13" t="s">
        <v>75</v>
      </c>
      <c r="AY503" s="167" t="s">
        <v>184</v>
      </c>
    </row>
    <row r="504" spans="1:65" s="13" customFormat="1" ht="11.25" x14ac:dyDescent="0.2">
      <c r="B504" s="165"/>
      <c r="D504" s="166" t="s">
        <v>192</v>
      </c>
      <c r="E504" s="167" t="s">
        <v>1</v>
      </c>
      <c r="F504" s="168" t="s">
        <v>670</v>
      </c>
      <c r="H504" s="169">
        <v>10.8</v>
      </c>
      <c r="I504" s="170"/>
      <c r="L504" s="165"/>
      <c r="M504" s="171"/>
      <c r="N504" s="172"/>
      <c r="O504" s="172"/>
      <c r="P504" s="172"/>
      <c r="Q504" s="172"/>
      <c r="R504" s="172"/>
      <c r="S504" s="172"/>
      <c r="T504" s="173"/>
      <c r="AT504" s="167" t="s">
        <v>192</v>
      </c>
      <c r="AU504" s="167" t="s">
        <v>87</v>
      </c>
      <c r="AV504" s="13" t="s">
        <v>87</v>
      </c>
      <c r="AW504" s="13" t="s">
        <v>31</v>
      </c>
      <c r="AX504" s="13" t="s">
        <v>75</v>
      </c>
      <c r="AY504" s="167" t="s">
        <v>184</v>
      </c>
    </row>
    <row r="505" spans="1:65" s="14" customFormat="1" ht="11.25" x14ac:dyDescent="0.2">
      <c r="B505" s="174"/>
      <c r="D505" s="166" t="s">
        <v>192</v>
      </c>
      <c r="E505" s="175" t="s">
        <v>148</v>
      </c>
      <c r="F505" s="176" t="s">
        <v>197</v>
      </c>
      <c r="H505" s="177">
        <v>266.37</v>
      </c>
      <c r="I505" s="178"/>
      <c r="L505" s="174"/>
      <c r="M505" s="179"/>
      <c r="N505" s="180"/>
      <c r="O505" s="180"/>
      <c r="P505" s="180"/>
      <c r="Q505" s="180"/>
      <c r="R505" s="180"/>
      <c r="S505" s="180"/>
      <c r="T505" s="181"/>
      <c r="AT505" s="175" t="s">
        <v>192</v>
      </c>
      <c r="AU505" s="175" t="s">
        <v>87</v>
      </c>
      <c r="AV505" s="14" t="s">
        <v>198</v>
      </c>
      <c r="AW505" s="14" t="s">
        <v>31</v>
      </c>
      <c r="AX505" s="14" t="s">
        <v>75</v>
      </c>
      <c r="AY505" s="175" t="s">
        <v>184</v>
      </c>
    </row>
    <row r="506" spans="1:65" s="15" customFormat="1" ht="11.25" x14ac:dyDescent="0.2">
      <c r="B506" s="182"/>
      <c r="D506" s="166" t="s">
        <v>192</v>
      </c>
      <c r="E506" s="183" t="s">
        <v>1</v>
      </c>
      <c r="F506" s="184" t="s">
        <v>199</v>
      </c>
      <c r="H506" s="185">
        <v>266.37</v>
      </c>
      <c r="I506" s="186"/>
      <c r="L506" s="182"/>
      <c r="M506" s="187"/>
      <c r="N506" s="188"/>
      <c r="O506" s="188"/>
      <c r="P506" s="188"/>
      <c r="Q506" s="188"/>
      <c r="R506" s="188"/>
      <c r="S506" s="188"/>
      <c r="T506" s="189"/>
      <c r="AT506" s="183" t="s">
        <v>192</v>
      </c>
      <c r="AU506" s="183" t="s">
        <v>87</v>
      </c>
      <c r="AV506" s="15" t="s">
        <v>190</v>
      </c>
      <c r="AW506" s="15" t="s">
        <v>31</v>
      </c>
      <c r="AX506" s="15" t="s">
        <v>83</v>
      </c>
      <c r="AY506" s="183" t="s">
        <v>184</v>
      </c>
    </row>
    <row r="507" spans="1:65" s="2" customFormat="1" ht="24.2" customHeight="1" x14ac:dyDescent="0.2">
      <c r="A507" s="33"/>
      <c r="B507" s="150"/>
      <c r="C507" s="151" t="s">
        <v>671</v>
      </c>
      <c r="D507" s="151" t="s">
        <v>186</v>
      </c>
      <c r="E507" s="152" t="s">
        <v>672</v>
      </c>
      <c r="F507" s="153" t="s">
        <v>673</v>
      </c>
      <c r="G507" s="154" t="s">
        <v>261</v>
      </c>
      <c r="H507" s="155">
        <v>7991.1</v>
      </c>
      <c r="I507" s="156"/>
      <c r="J507" s="157">
        <f>ROUND(I507*H507,2)</f>
        <v>0</v>
      </c>
      <c r="K507" s="158"/>
      <c r="L507" s="34"/>
      <c r="M507" s="159" t="s">
        <v>1</v>
      </c>
      <c r="N507" s="160" t="s">
        <v>41</v>
      </c>
      <c r="O507" s="62"/>
      <c r="P507" s="161">
        <f>O507*H507</f>
        <v>0</v>
      </c>
      <c r="Q507" s="161">
        <v>0</v>
      </c>
      <c r="R507" s="161">
        <f>Q507*H507</f>
        <v>0</v>
      </c>
      <c r="S507" s="161">
        <v>0</v>
      </c>
      <c r="T507" s="162">
        <f>S507*H507</f>
        <v>0</v>
      </c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R507" s="163" t="s">
        <v>190</v>
      </c>
      <c r="AT507" s="163" t="s">
        <v>186</v>
      </c>
      <c r="AU507" s="163" t="s">
        <v>87</v>
      </c>
      <c r="AY507" s="18" t="s">
        <v>184</v>
      </c>
      <c r="BE507" s="164">
        <f>IF(N507="základná",J507,0)</f>
        <v>0</v>
      </c>
      <c r="BF507" s="164">
        <f>IF(N507="znížená",J507,0)</f>
        <v>0</v>
      </c>
      <c r="BG507" s="164">
        <f>IF(N507="zákl. prenesená",J507,0)</f>
        <v>0</v>
      </c>
      <c r="BH507" s="164">
        <f>IF(N507="zníž. prenesená",J507,0)</f>
        <v>0</v>
      </c>
      <c r="BI507" s="164">
        <f>IF(N507="nulová",J507,0)</f>
        <v>0</v>
      </c>
      <c r="BJ507" s="18" t="s">
        <v>87</v>
      </c>
      <c r="BK507" s="164">
        <f>ROUND(I507*H507,2)</f>
        <v>0</v>
      </c>
      <c r="BL507" s="18" t="s">
        <v>190</v>
      </c>
      <c r="BM507" s="163" t="s">
        <v>674</v>
      </c>
    </row>
    <row r="508" spans="1:65" s="16" customFormat="1" ht="11.25" x14ac:dyDescent="0.2">
      <c r="B508" s="190"/>
      <c r="D508" s="166" t="s">
        <v>192</v>
      </c>
      <c r="E508" s="191" t="s">
        <v>1</v>
      </c>
      <c r="F508" s="192" t="s">
        <v>675</v>
      </c>
      <c r="H508" s="191" t="s">
        <v>1</v>
      </c>
      <c r="I508" s="193"/>
      <c r="L508" s="190"/>
      <c r="M508" s="194"/>
      <c r="N508" s="195"/>
      <c r="O508" s="195"/>
      <c r="P508" s="195"/>
      <c r="Q508" s="195"/>
      <c r="R508" s="195"/>
      <c r="S508" s="195"/>
      <c r="T508" s="196"/>
      <c r="AT508" s="191" t="s">
        <v>192</v>
      </c>
      <c r="AU508" s="191" t="s">
        <v>87</v>
      </c>
      <c r="AV508" s="16" t="s">
        <v>83</v>
      </c>
      <c r="AW508" s="16" t="s">
        <v>31</v>
      </c>
      <c r="AX508" s="16" t="s">
        <v>75</v>
      </c>
      <c r="AY508" s="191" t="s">
        <v>184</v>
      </c>
    </row>
    <row r="509" spans="1:65" s="13" customFormat="1" ht="11.25" x14ac:dyDescent="0.2">
      <c r="B509" s="165"/>
      <c r="D509" s="166" t="s">
        <v>192</v>
      </c>
      <c r="E509" s="167" t="s">
        <v>1</v>
      </c>
      <c r="F509" s="168" t="s">
        <v>676</v>
      </c>
      <c r="H509" s="169">
        <v>7991.1</v>
      </c>
      <c r="I509" s="170"/>
      <c r="L509" s="165"/>
      <c r="M509" s="171"/>
      <c r="N509" s="172"/>
      <c r="O509" s="172"/>
      <c r="P509" s="172"/>
      <c r="Q509" s="172"/>
      <c r="R509" s="172"/>
      <c r="S509" s="172"/>
      <c r="T509" s="173"/>
      <c r="AT509" s="167" t="s">
        <v>192</v>
      </c>
      <c r="AU509" s="167" t="s">
        <v>87</v>
      </c>
      <c r="AV509" s="13" t="s">
        <v>87</v>
      </c>
      <c r="AW509" s="13" t="s">
        <v>31</v>
      </c>
      <c r="AX509" s="13" t="s">
        <v>75</v>
      </c>
      <c r="AY509" s="167" t="s">
        <v>184</v>
      </c>
    </row>
    <row r="510" spans="1:65" s="15" customFormat="1" ht="11.25" x14ac:dyDescent="0.2">
      <c r="B510" s="182"/>
      <c r="D510" s="166" t="s">
        <v>192</v>
      </c>
      <c r="E510" s="183" t="s">
        <v>1</v>
      </c>
      <c r="F510" s="184" t="s">
        <v>199</v>
      </c>
      <c r="H510" s="185">
        <v>7991.1</v>
      </c>
      <c r="I510" s="186"/>
      <c r="L510" s="182"/>
      <c r="M510" s="187"/>
      <c r="N510" s="188"/>
      <c r="O510" s="188"/>
      <c r="P510" s="188"/>
      <c r="Q510" s="188"/>
      <c r="R510" s="188"/>
      <c r="S510" s="188"/>
      <c r="T510" s="189"/>
      <c r="AT510" s="183" t="s">
        <v>192</v>
      </c>
      <c r="AU510" s="183" t="s">
        <v>87</v>
      </c>
      <c r="AV510" s="15" t="s">
        <v>190</v>
      </c>
      <c r="AW510" s="15" t="s">
        <v>31</v>
      </c>
      <c r="AX510" s="15" t="s">
        <v>83</v>
      </c>
      <c r="AY510" s="183" t="s">
        <v>184</v>
      </c>
    </row>
    <row r="511" spans="1:65" s="2" customFormat="1" ht="37.9" customHeight="1" x14ac:dyDescent="0.2">
      <c r="A511" s="33"/>
      <c r="B511" s="150"/>
      <c r="C511" s="151" t="s">
        <v>677</v>
      </c>
      <c r="D511" s="151" t="s">
        <v>186</v>
      </c>
      <c r="E511" s="152" t="s">
        <v>678</v>
      </c>
      <c r="F511" s="153" t="s">
        <v>679</v>
      </c>
      <c r="G511" s="154" t="s">
        <v>392</v>
      </c>
      <c r="H511" s="155">
        <v>52</v>
      </c>
      <c r="I511" s="156"/>
      <c r="J511" s="157">
        <f>ROUND(I511*H511,2)</f>
        <v>0</v>
      </c>
      <c r="K511" s="158"/>
      <c r="L511" s="34"/>
      <c r="M511" s="159" t="s">
        <v>1</v>
      </c>
      <c r="N511" s="160" t="s">
        <v>41</v>
      </c>
      <c r="O511" s="62"/>
      <c r="P511" s="161">
        <f>O511*H511</f>
        <v>0</v>
      </c>
      <c r="Q511" s="161">
        <v>1.3999999999999999E-4</v>
      </c>
      <c r="R511" s="161">
        <f>Q511*H511</f>
        <v>7.2799999999999991E-3</v>
      </c>
      <c r="S511" s="161">
        <v>0</v>
      </c>
      <c r="T511" s="162">
        <f>S511*H511</f>
        <v>0</v>
      </c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33"/>
      <c r="AR511" s="163" t="s">
        <v>190</v>
      </c>
      <c r="AT511" s="163" t="s">
        <v>186</v>
      </c>
      <c r="AU511" s="163" t="s">
        <v>87</v>
      </c>
      <c r="AY511" s="18" t="s">
        <v>184</v>
      </c>
      <c r="BE511" s="164">
        <f>IF(N511="základná",J511,0)</f>
        <v>0</v>
      </c>
      <c r="BF511" s="164">
        <f>IF(N511="znížená",J511,0)</f>
        <v>0</v>
      </c>
      <c r="BG511" s="164">
        <f>IF(N511="zákl. prenesená",J511,0)</f>
        <v>0</v>
      </c>
      <c r="BH511" s="164">
        <f>IF(N511="zníž. prenesená",J511,0)</f>
        <v>0</v>
      </c>
      <c r="BI511" s="164">
        <f>IF(N511="nulová",J511,0)</f>
        <v>0</v>
      </c>
      <c r="BJ511" s="18" t="s">
        <v>87</v>
      </c>
      <c r="BK511" s="164">
        <f>ROUND(I511*H511,2)</f>
        <v>0</v>
      </c>
      <c r="BL511" s="18" t="s">
        <v>190</v>
      </c>
      <c r="BM511" s="163" t="s">
        <v>680</v>
      </c>
    </row>
    <row r="512" spans="1:65" s="16" customFormat="1" ht="11.25" x14ac:dyDescent="0.2">
      <c r="B512" s="190"/>
      <c r="D512" s="166" t="s">
        <v>192</v>
      </c>
      <c r="E512" s="191" t="s">
        <v>1</v>
      </c>
      <c r="F512" s="192" t="s">
        <v>681</v>
      </c>
      <c r="H512" s="191" t="s">
        <v>1</v>
      </c>
      <c r="I512" s="193"/>
      <c r="L512" s="190"/>
      <c r="M512" s="194"/>
      <c r="N512" s="195"/>
      <c r="O512" s="195"/>
      <c r="P512" s="195"/>
      <c r="Q512" s="195"/>
      <c r="R512" s="195"/>
      <c r="S512" s="195"/>
      <c r="T512" s="196"/>
      <c r="AT512" s="191" t="s">
        <v>192</v>
      </c>
      <c r="AU512" s="191" t="s">
        <v>87</v>
      </c>
      <c r="AV512" s="16" t="s">
        <v>83</v>
      </c>
      <c r="AW512" s="16" t="s">
        <v>31</v>
      </c>
      <c r="AX512" s="16" t="s">
        <v>75</v>
      </c>
      <c r="AY512" s="191" t="s">
        <v>184</v>
      </c>
    </row>
    <row r="513" spans="1:65" s="13" customFormat="1" ht="11.25" x14ac:dyDescent="0.2">
      <c r="B513" s="165"/>
      <c r="D513" s="166" t="s">
        <v>192</v>
      </c>
      <c r="E513" s="167" t="s">
        <v>1</v>
      </c>
      <c r="F513" s="168" t="s">
        <v>682</v>
      </c>
      <c r="H513" s="169">
        <v>52</v>
      </c>
      <c r="I513" s="170"/>
      <c r="L513" s="165"/>
      <c r="M513" s="171"/>
      <c r="N513" s="172"/>
      <c r="O513" s="172"/>
      <c r="P513" s="172"/>
      <c r="Q513" s="172"/>
      <c r="R513" s="172"/>
      <c r="S513" s="172"/>
      <c r="T513" s="173"/>
      <c r="AT513" s="167" t="s">
        <v>192</v>
      </c>
      <c r="AU513" s="167" t="s">
        <v>87</v>
      </c>
      <c r="AV513" s="13" t="s">
        <v>87</v>
      </c>
      <c r="AW513" s="13" t="s">
        <v>31</v>
      </c>
      <c r="AX513" s="13" t="s">
        <v>75</v>
      </c>
      <c r="AY513" s="167" t="s">
        <v>184</v>
      </c>
    </row>
    <row r="514" spans="1:65" s="15" customFormat="1" ht="11.25" x14ac:dyDescent="0.2">
      <c r="B514" s="182"/>
      <c r="D514" s="166" t="s">
        <v>192</v>
      </c>
      <c r="E514" s="183" t="s">
        <v>1</v>
      </c>
      <c r="F514" s="184" t="s">
        <v>199</v>
      </c>
      <c r="H514" s="185">
        <v>52</v>
      </c>
      <c r="I514" s="186"/>
      <c r="L514" s="182"/>
      <c r="M514" s="187"/>
      <c r="N514" s="188"/>
      <c r="O514" s="188"/>
      <c r="P514" s="188"/>
      <c r="Q514" s="188"/>
      <c r="R514" s="188"/>
      <c r="S514" s="188"/>
      <c r="T514" s="189"/>
      <c r="AT514" s="183" t="s">
        <v>192</v>
      </c>
      <c r="AU514" s="183" t="s">
        <v>87</v>
      </c>
      <c r="AV514" s="15" t="s">
        <v>190</v>
      </c>
      <c r="AW514" s="15" t="s">
        <v>31</v>
      </c>
      <c r="AX514" s="15" t="s">
        <v>83</v>
      </c>
      <c r="AY514" s="183" t="s">
        <v>184</v>
      </c>
    </row>
    <row r="515" spans="1:65" s="2" customFormat="1" ht="37.9" customHeight="1" x14ac:dyDescent="0.2">
      <c r="A515" s="33"/>
      <c r="B515" s="150"/>
      <c r="C515" s="151" t="s">
        <v>683</v>
      </c>
      <c r="D515" s="151" t="s">
        <v>186</v>
      </c>
      <c r="E515" s="152" t="s">
        <v>684</v>
      </c>
      <c r="F515" s="153" t="s">
        <v>685</v>
      </c>
      <c r="G515" s="154" t="s">
        <v>392</v>
      </c>
      <c r="H515" s="155">
        <v>18</v>
      </c>
      <c r="I515" s="156"/>
      <c r="J515" s="157">
        <f>ROUND(I515*H515,2)</f>
        <v>0</v>
      </c>
      <c r="K515" s="158"/>
      <c r="L515" s="34"/>
      <c r="M515" s="159" t="s">
        <v>1</v>
      </c>
      <c r="N515" s="160" t="s">
        <v>41</v>
      </c>
      <c r="O515" s="62"/>
      <c r="P515" s="161">
        <f>O515*H515</f>
        <v>0</v>
      </c>
      <c r="Q515" s="161">
        <v>2.0000000000000001E-4</v>
      </c>
      <c r="R515" s="161">
        <f>Q515*H515</f>
        <v>3.6000000000000003E-3</v>
      </c>
      <c r="S515" s="161">
        <v>0</v>
      </c>
      <c r="T515" s="162">
        <f>S515*H515</f>
        <v>0</v>
      </c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R515" s="163" t="s">
        <v>190</v>
      </c>
      <c r="AT515" s="163" t="s">
        <v>186</v>
      </c>
      <c r="AU515" s="163" t="s">
        <v>87</v>
      </c>
      <c r="AY515" s="18" t="s">
        <v>184</v>
      </c>
      <c r="BE515" s="164">
        <f>IF(N515="základná",J515,0)</f>
        <v>0</v>
      </c>
      <c r="BF515" s="164">
        <f>IF(N515="znížená",J515,0)</f>
        <v>0</v>
      </c>
      <c r="BG515" s="164">
        <f>IF(N515="zákl. prenesená",J515,0)</f>
        <v>0</v>
      </c>
      <c r="BH515" s="164">
        <f>IF(N515="zníž. prenesená",J515,0)</f>
        <v>0</v>
      </c>
      <c r="BI515" s="164">
        <f>IF(N515="nulová",J515,0)</f>
        <v>0</v>
      </c>
      <c r="BJ515" s="18" t="s">
        <v>87</v>
      </c>
      <c r="BK515" s="164">
        <f>ROUND(I515*H515,2)</f>
        <v>0</v>
      </c>
      <c r="BL515" s="18" t="s">
        <v>190</v>
      </c>
      <c r="BM515" s="163" t="s">
        <v>686</v>
      </c>
    </row>
    <row r="516" spans="1:65" s="16" customFormat="1" ht="11.25" x14ac:dyDescent="0.2">
      <c r="B516" s="190"/>
      <c r="D516" s="166" t="s">
        <v>192</v>
      </c>
      <c r="E516" s="191" t="s">
        <v>1</v>
      </c>
      <c r="F516" s="192" t="s">
        <v>687</v>
      </c>
      <c r="H516" s="191" t="s">
        <v>1</v>
      </c>
      <c r="I516" s="193"/>
      <c r="L516" s="190"/>
      <c r="M516" s="194"/>
      <c r="N516" s="195"/>
      <c r="O516" s="195"/>
      <c r="P516" s="195"/>
      <c r="Q516" s="195"/>
      <c r="R516" s="195"/>
      <c r="S516" s="195"/>
      <c r="T516" s="196"/>
      <c r="AT516" s="191" t="s">
        <v>192</v>
      </c>
      <c r="AU516" s="191" t="s">
        <v>87</v>
      </c>
      <c r="AV516" s="16" t="s">
        <v>83</v>
      </c>
      <c r="AW516" s="16" t="s">
        <v>31</v>
      </c>
      <c r="AX516" s="16" t="s">
        <v>75</v>
      </c>
      <c r="AY516" s="191" t="s">
        <v>184</v>
      </c>
    </row>
    <row r="517" spans="1:65" s="13" customFormat="1" ht="11.25" x14ac:dyDescent="0.2">
      <c r="B517" s="165"/>
      <c r="D517" s="166" t="s">
        <v>192</v>
      </c>
      <c r="E517" s="167" t="s">
        <v>1</v>
      </c>
      <c r="F517" s="168" t="s">
        <v>688</v>
      </c>
      <c r="H517" s="169">
        <v>18</v>
      </c>
      <c r="I517" s="170"/>
      <c r="L517" s="165"/>
      <c r="M517" s="171"/>
      <c r="N517" s="172"/>
      <c r="O517" s="172"/>
      <c r="P517" s="172"/>
      <c r="Q517" s="172"/>
      <c r="R517" s="172"/>
      <c r="S517" s="172"/>
      <c r="T517" s="173"/>
      <c r="AT517" s="167" t="s">
        <v>192</v>
      </c>
      <c r="AU517" s="167" t="s">
        <v>87</v>
      </c>
      <c r="AV517" s="13" t="s">
        <v>87</v>
      </c>
      <c r="AW517" s="13" t="s">
        <v>31</v>
      </c>
      <c r="AX517" s="13" t="s">
        <v>75</v>
      </c>
      <c r="AY517" s="167" t="s">
        <v>184</v>
      </c>
    </row>
    <row r="518" spans="1:65" s="15" customFormat="1" ht="11.25" x14ac:dyDescent="0.2">
      <c r="B518" s="182"/>
      <c r="D518" s="166" t="s">
        <v>192</v>
      </c>
      <c r="E518" s="183" t="s">
        <v>1</v>
      </c>
      <c r="F518" s="184" t="s">
        <v>199</v>
      </c>
      <c r="H518" s="185">
        <v>18</v>
      </c>
      <c r="I518" s="186"/>
      <c r="L518" s="182"/>
      <c r="M518" s="187"/>
      <c r="N518" s="188"/>
      <c r="O518" s="188"/>
      <c r="P518" s="188"/>
      <c r="Q518" s="188"/>
      <c r="R518" s="188"/>
      <c r="S518" s="188"/>
      <c r="T518" s="189"/>
      <c r="AT518" s="183" t="s">
        <v>192</v>
      </c>
      <c r="AU518" s="183" t="s">
        <v>87</v>
      </c>
      <c r="AV518" s="15" t="s">
        <v>190</v>
      </c>
      <c r="AW518" s="15" t="s">
        <v>31</v>
      </c>
      <c r="AX518" s="15" t="s">
        <v>83</v>
      </c>
      <c r="AY518" s="183" t="s">
        <v>184</v>
      </c>
    </row>
    <row r="519" spans="1:65" s="2" customFormat="1" ht="33" customHeight="1" x14ac:dyDescent="0.2">
      <c r="A519" s="33"/>
      <c r="B519" s="150"/>
      <c r="C519" s="151" t="s">
        <v>689</v>
      </c>
      <c r="D519" s="151" t="s">
        <v>186</v>
      </c>
      <c r="E519" s="152" t="s">
        <v>690</v>
      </c>
      <c r="F519" s="153" t="s">
        <v>691</v>
      </c>
      <c r="G519" s="154" t="s">
        <v>189</v>
      </c>
      <c r="H519" s="155">
        <v>3.1280000000000001</v>
      </c>
      <c r="I519" s="156"/>
      <c r="J519" s="157">
        <f>ROUND(I519*H519,2)</f>
        <v>0</v>
      </c>
      <c r="K519" s="158"/>
      <c r="L519" s="34"/>
      <c r="M519" s="159" t="s">
        <v>1</v>
      </c>
      <c r="N519" s="160" t="s">
        <v>41</v>
      </c>
      <c r="O519" s="62"/>
      <c r="P519" s="161">
        <f>O519*H519</f>
        <v>0</v>
      </c>
      <c r="Q519" s="161">
        <v>0</v>
      </c>
      <c r="R519" s="161">
        <f>Q519*H519</f>
        <v>0</v>
      </c>
      <c r="S519" s="161">
        <v>2.4</v>
      </c>
      <c r="T519" s="162">
        <f>S519*H519</f>
        <v>7.5072000000000001</v>
      </c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R519" s="163" t="s">
        <v>190</v>
      </c>
      <c r="AT519" s="163" t="s">
        <v>186</v>
      </c>
      <c r="AU519" s="163" t="s">
        <v>87</v>
      </c>
      <c r="AY519" s="18" t="s">
        <v>184</v>
      </c>
      <c r="BE519" s="164">
        <f>IF(N519="základná",J519,0)</f>
        <v>0</v>
      </c>
      <c r="BF519" s="164">
        <f>IF(N519="znížená",J519,0)</f>
        <v>0</v>
      </c>
      <c r="BG519" s="164">
        <f>IF(N519="zákl. prenesená",J519,0)</f>
        <v>0</v>
      </c>
      <c r="BH519" s="164">
        <f>IF(N519="zníž. prenesená",J519,0)</f>
        <v>0</v>
      </c>
      <c r="BI519" s="164">
        <f>IF(N519="nulová",J519,0)</f>
        <v>0</v>
      </c>
      <c r="BJ519" s="18" t="s">
        <v>87</v>
      </c>
      <c r="BK519" s="164">
        <f>ROUND(I519*H519,2)</f>
        <v>0</v>
      </c>
      <c r="BL519" s="18" t="s">
        <v>190</v>
      </c>
      <c r="BM519" s="163" t="s">
        <v>692</v>
      </c>
    </row>
    <row r="520" spans="1:65" s="16" customFormat="1" ht="11.25" x14ac:dyDescent="0.2">
      <c r="B520" s="190"/>
      <c r="D520" s="166" t="s">
        <v>192</v>
      </c>
      <c r="E520" s="191" t="s">
        <v>1</v>
      </c>
      <c r="F520" s="192" t="s">
        <v>693</v>
      </c>
      <c r="H520" s="191" t="s">
        <v>1</v>
      </c>
      <c r="I520" s="193"/>
      <c r="L520" s="190"/>
      <c r="M520" s="194"/>
      <c r="N520" s="195"/>
      <c r="O520" s="195"/>
      <c r="P520" s="195"/>
      <c r="Q520" s="195"/>
      <c r="R520" s="195"/>
      <c r="S520" s="195"/>
      <c r="T520" s="196"/>
      <c r="AT520" s="191" t="s">
        <v>192</v>
      </c>
      <c r="AU520" s="191" t="s">
        <v>87</v>
      </c>
      <c r="AV520" s="16" t="s">
        <v>83</v>
      </c>
      <c r="AW520" s="16" t="s">
        <v>31</v>
      </c>
      <c r="AX520" s="16" t="s">
        <v>75</v>
      </c>
      <c r="AY520" s="191" t="s">
        <v>184</v>
      </c>
    </row>
    <row r="521" spans="1:65" s="13" customFormat="1" ht="11.25" x14ac:dyDescent="0.2">
      <c r="B521" s="165"/>
      <c r="D521" s="166" t="s">
        <v>192</v>
      </c>
      <c r="E521" s="167" t="s">
        <v>1</v>
      </c>
      <c r="F521" s="168" t="s">
        <v>694</v>
      </c>
      <c r="H521" s="169">
        <v>3.1280000000000001</v>
      </c>
      <c r="I521" s="170"/>
      <c r="L521" s="165"/>
      <c r="M521" s="171"/>
      <c r="N521" s="172"/>
      <c r="O521" s="172"/>
      <c r="P521" s="172"/>
      <c r="Q521" s="172"/>
      <c r="R521" s="172"/>
      <c r="S521" s="172"/>
      <c r="T521" s="173"/>
      <c r="AT521" s="167" t="s">
        <v>192</v>
      </c>
      <c r="AU521" s="167" t="s">
        <v>87</v>
      </c>
      <c r="AV521" s="13" t="s">
        <v>87</v>
      </c>
      <c r="AW521" s="13" t="s">
        <v>31</v>
      </c>
      <c r="AX521" s="13" t="s">
        <v>75</v>
      </c>
      <c r="AY521" s="167" t="s">
        <v>184</v>
      </c>
    </row>
    <row r="522" spans="1:65" s="15" customFormat="1" ht="11.25" x14ac:dyDescent="0.2">
      <c r="B522" s="182"/>
      <c r="D522" s="166" t="s">
        <v>192</v>
      </c>
      <c r="E522" s="183" t="s">
        <v>1</v>
      </c>
      <c r="F522" s="184" t="s">
        <v>199</v>
      </c>
      <c r="H522" s="185">
        <v>3.1280000000000001</v>
      </c>
      <c r="I522" s="186"/>
      <c r="L522" s="182"/>
      <c r="M522" s="187"/>
      <c r="N522" s="188"/>
      <c r="O522" s="188"/>
      <c r="P522" s="188"/>
      <c r="Q522" s="188"/>
      <c r="R522" s="188"/>
      <c r="S522" s="188"/>
      <c r="T522" s="189"/>
      <c r="AT522" s="183" t="s">
        <v>192</v>
      </c>
      <c r="AU522" s="183" t="s">
        <v>87</v>
      </c>
      <c r="AV522" s="15" t="s">
        <v>190</v>
      </c>
      <c r="AW522" s="15" t="s">
        <v>31</v>
      </c>
      <c r="AX522" s="15" t="s">
        <v>83</v>
      </c>
      <c r="AY522" s="183" t="s">
        <v>184</v>
      </c>
    </row>
    <row r="523" spans="1:65" s="2" customFormat="1" ht="44.25" customHeight="1" x14ac:dyDescent="0.2">
      <c r="A523" s="33"/>
      <c r="B523" s="150"/>
      <c r="C523" s="151" t="s">
        <v>695</v>
      </c>
      <c r="D523" s="151" t="s">
        <v>186</v>
      </c>
      <c r="E523" s="152" t="s">
        <v>696</v>
      </c>
      <c r="F523" s="153" t="s">
        <v>697</v>
      </c>
      <c r="G523" s="154" t="s">
        <v>189</v>
      </c>
      <c r="H523" s="155">
        <v>9.1539999999999999</v>
      </c>
      <c r="I523" s="156"/>
      <c r="J523" s="157">
        <f>ROUND(I523*H523,2)</f>
        <v>0</v>
      </c>
      <c r="K523" s="158"/>
      <c r="L523" s="34"/>
      <c r="M523" s="159" t="s">
        <v>1</v>
      </c>
      <c r="N523" s="160" t="s">
        <v>41</v>
      </c>
      <c r="O523" s="62"/>
      <c r="P523" s="161">
        <f>O523*H523</f>
        <v>0</v>
      </c>
      <c r="Q523" s="161">
        <v>0</v>
      </c>
      <c r="R523" s="161">
        <f>Q523*H523</f>
        <v>0</v>
      </c>
      <c r="S523" s="161">
        <v>1.905</v>
      </c>
      <c r="T523" s="162">
        <f>S523*H523</f>
        <v>17.438369999999999</v>
      </c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R523" s="163" t="s">
        <v>190</v>
      </c>
      <c r="AT523" s="163" t="s">
        <v>186</v>
      </c>
      <c r="AU523" s="163" t="s">
        <v>87</v>
      </c>
      <c r="AY523" s="18" t="s">
        <v>184</v>
      </c>
      <c r="BE523" s="164">
        <f>IF(N523="základná",J523,0)</f>
        <v>0</v>
      </c>
      <c r="BF523" s="164">
        <f>IF(N523="znížená",J523,0)</f>
        <v>0</v>
      </c>
      <c r="BG523" s="164">
        <f>IF(N523="zákl. prenesená",J523,0)</f>
        <v>0</v>
      </c>
      <c r="BH523" s="164">
        <f>IF(N523="zníž. prenesená",J523,0)</f>
        <v>0</v>
      </c>
      <c r="BI523" s="164">
        <f>IF(N523="nulová",J523,0)</f>
        <v>0</v>
      </c>
      <c r="BJ523" s="18" t="s">
        <v>87</v>
      </c>
      <c r="BK523" s="164">
        <f>ROUND(I523*H523,2)</f>
        <v>0</v>
      </c>
      <c r="BL523" s="18" t="s">
        <v>190</v>
      </c>
      <c r="BM523" s="163" t="s">
        <v>698</v>
      </c>
    </row>
    <row r="524" spans="1:65" s="16" customFormat="1" ht="11.25" x14ac:dyDescent="0.2">
      <c r="B524" s="190"/>
      <c r="D524" s="166" t="s">
        <v>192</v>
      </c>
      <c r="E524" s="191" t="s">
        <v>1</v>
      </c>
      <c r="F524" s="192" t="s">
        <v>699</v>
      </c>
      <c r="H524" s="191" t="s">
        <v>1</v>
      </c>
      <c r="I524" s="193"/>
      <c r="L524" s="190"/>
      <c r="M524" s="194"/>
      <c r="N524" s="195"/>
      <c r="O524" s="195"/>
      <c r="P524" s="195"/>
      <c r="Q524" s="195"/>
      <c r="R524" s="195"/>
      <c r="S524" s="195"/>
      <c r="T524" s="196"/>
      <c r="AT524" s="191" t="s">
        <v>192</v>
      </c>
      <c r="AU524" s="191" t="s">
        <v>87</v>
      </c>
      <c r="AV524" s="16" t="s">
        <v>83</v>
      </c>
      <c r="AW524" s="16" t="s">
        <v>31</v>
      </c>
      <c r="AX524" s="16" t="s">
        <v>75</v>
      </c>
      <c r="AY524" s="191" t="s">
        <v>184</v>
      </c>
    </row>
    <row r="525" spans="1:65" s="13" customFormat="1" ht="11.25" x14ac:dyDescent="0.2">
      <c r="B525" s="165"/>
      <c r="D525" s="166" t="s">
        <v>192</v>
      </c>
      <c r="E525" s="167" t="s">
        <v>1</v>
      </c>
      <c r="F525" s="168" t="s">
        <v>366</v>
      </c>
      <c r="H525" s="169">
        <v>1.2</v>
      </c>
      <c r="I525" s="170"/>
      <c r="L525" s="165"/>
      <c r="M525" s="171"/>
      <c r="N525" s="172"/>
      <c r="O525" s="172"/>
      <c r="P525" s="172"/>
      <c r="Q525" s="172"/>
      <c r="R525" s="172"/>
      <c r="S525" s="172"/>
      <c r="T525" s="173"/>
      <c r="AT525" s="167" t="s">
        <v>192</v>
      </c>
      <c r="AU525" s="167" t="s">
        <v>87</v>
      </c>
      <c r="AV525" s="13" t="s">
        <v>87</v>
      </c>
      <c r="AW525" s="13" t="s">
        <v>31</v>
      </c>
      <c r="AX525" s="13" t="s">
        <v>75</v>
      </c>
      <c r="AY525" s="167" t="s">
        <v>184</v>
      </c>
    </row>
    <row r="526" spans="1:65" s="16" customFormat="1" ht="11.25" x14ac:dyDescent="0.2">
      <c r="B526" s="190"/>
      <c r="D526" s="166" t="s">
        <v>192</v>
      </c>
      <c r="E526" s="191" t="s">
        <v>1</v>
      </c>
      <c r="F526" s="192" t="s">
        <v>700</v>
      </c>
      <c r="H526" s="191" t="s">
        <v>1</v>
      </c>
      <c r="I526" s="193"/>
      <c r="L526" s="190"/>
      <c r="M526" s="194"/>
      <c r="N526" s="195"/>
      <c r="O526" s="195"/>
      <c r="P526" s="195"/>
      <c r="Q526" s="195"/>
      <c r="R526" s="195"/>
      <c r="S526" s="195"/>
      <c r="T526" s="196"/>
      <c r="AT526" s="191" t="s">
        <v>192</v>
      </c>
      <c r="AU526" s="191" t="s">
        <v>87</v>
      </c>
      <c r="AV526" s="16" t="s">
        <v>83</v>
      </c>
      <c r="AW526" s="16" t="s">
        <v>31</v>
      </c>
      <c r="AX526" s="16" t="s">
        <v>75</v>
      </c>
      <c r="AY526" s="191" t="s">
        <v>184</v>
      </c>
    </row>
    <row r="527" spans="1:65" s="13" customFormat="1" ht="11.25" x14ac:dyDescent="0.2">
      <c r="B527" s="165"/>
      <c r="D527" s="166" t="s">
        <v>192</v>
      </c>
      <c r="E527" s="167" t="s">
        <v>1</v>
      </c>
      <c r="F527" s="168" t="s">
        <v>701</v>
      </c>
      <c r="H527" s="169">
        <v>2.88</v>
      </c>
      <c r="I527" s="170"/>
      <c r="L527" s="165"/>
      <c r="M527" s="171"/>
      <c r="N527" s="172"/>
      <c r="O527" s="172"/>
      <c r="P527" s="172"/>
      <c r="Q527" s="172"/>
      <c r="R527" s="172"/>
      <c r="S527" s="172"/>
      <c r="T527" s="173"/>
      <c r="AT527" s="167" t="s">
        <v>192</v>
      </c>
      <c r="AU527" s="167" t="s">
        <v>87</v>
      </c>
      <c r="AV527" s="13" t="s">
        <v>87</v>
      </c>
      <c r="AW527" s="13" t="s">
        <v>31</v>
      </c>
      <c r="AX527" s="13" t="s">
        <v>75</v>
      </c>
      <c r="AY527" s="167" t="s">
        <v>184</v>
      </c>
    </row>
    <row r="528" spans="1:65" s="13" customFormat="1" ht="11.25" x14ac:dyDescent="0.2">
      <c r="B528" s="165"/>
      <c r="D528" s="166" t="s">
        <v>192</v>
      </c>
      <c r="E528" s="167" t="s">
        <v>1</v>
      </c>
      <c r="F528" s="168" t="s">
        <v>702</v>
      </c>
      <c r="H528" s="169">
        <v>-0.45300000000000001</v>
      </c>
      <c r="I528" s="170"/>
      <c r="L528" s="165"/>
      <c r="M528" s="171"/>
      <c r="N528" s="172"/>
      <c r="O528" s="172"/>
      <c r="P528" s="172"/>
      <c r="Q528" s="172"/>
      <c r="R528" s="172"/>
      <c r="S528" s="172"/>
      <c r="T528" s="173"/>
      <c r="AT528" s="167" t="s">
        <v>192</v>
      </c>
      <c r="AU528" s="167" t="s">
        <v>87</v>
      </c>
      <c r="AV528" s="13" t="s">
        <v>87</v>
      </c>
      <c r="AW528" s="13" t="s">
        <v>31</v>
      </c>
      <c r="AX528" s="13" t="s">
        <v>75</v>
      </c>
      <c r="AY528" s="167" t="s">
        <v>184</v>
      </c>
    </row>
    <row r="529" spans="1:65" s="16" customFormat="1" ht="11.25" x14ac:dyDescent="0.2">
      <c r="B529" s="190"/>
      <c r="D529" s="166" t="s">
        <v>192</v>
      </c>
      <c r="E529" s="191" t="s">
        <v>1</v>
      </c>
      <c r="F529" s="192" t="s">
        <v>703</v>
      </c>
      <c r="H529" s="191" t="s">
        <v>1</v>
      </c>
      <c r="I529" s="193"/>
      <c r="L529" s="190"/>
      <c r="M529" s="194"/>
      <c r="N529" s="195"/>
      <c r="O529" s="195"/>
      <c r="P529" s="195"/>
      <c r="Q529" s="195"/>
      <c r="R529" s="195"/>
      <c r="S529" s="195"/>
      <c r="T529" s="196"/>
      <c r="AT529" s="191" t="s">
        <v>192</v>
      </c>
      <c r="AU529" s="191" t="s">
        <v>87</v>
      </c>
      <c r="AV529" s="16" t="s">
        <v>83</v>
      </c>
      <c r="AW529" s="16" t="s">
        <v>31</v>
      </c>
      <c r="AX529" s="16" t="s">
        <v>75</v>
      </c>
      <c r="AY529" s="191" t="s">
        <v>184</v>
      </c>
    </row>
    <row r="530" spans="1:65" s="13" customFormat="1" ht="11.25" x14ac:dyDescent="0.2">
      <c r="B530" s="165"/>
      <c r="D530" s="166" t="s">
        <v>192</v>
      </c>
      <c r="E530" s="167" t="s">
        <v>1</v>
      </c>
      <c r="F530" s="168" t="s">
        <v>704</v>
      </c>
      <c r="H530" s="169">
        <v>0.55800000000000005</v>
      </c>
      <c r="I530" s="170"/>
      <c r="L530" s="165"/>
      <c r="M530" s="171"/>
      <c r="N530" s="172"/>
      <c r="O530" s="172"/>
      <c r="P530" s="172"/>
      <c r="Q530" s="172"/>
      <c r="R530" s="172"/>
      <c r="S530" s="172"/>
      <c r="T530" s="173"/>
      <c r="AT530" s="167" t="s">
        <v>192</v>
      </c>
      <c r="AU530" s="167" t="s">
        <v>87</v>
      </c>
      <c r="AV530" s="13" t="s">
        <v>87</v>
      </c>
      <c r="AW530" s="13" t="s">
        <v>31</v>
      </c>
      <c r="AX530" s="13" t="s">
        <v>75</v>
      </c>
      <c r="AY530" s="167" t="s">
        <v>184</v>
      </c>
    </row>
    <row r="531" spans="1:65" s="16" customFormat="1" ht="11.25" x14ac:dyDescent="0.2">
      <c r="B531" s="190"/>
      <c r="D531" s="166" t="s">
        <v>192</v>
      </c>
      <c r="E531" s="191" t="s">
        <v>1</v>
      </c>
      <c r="F531" s="192" t="s">
        <v>705</v>
      </c>
      <c r="H531" s="191" t="s">
        <v>1</v>
      </c>
      <c r="I531" s="193"/>
      <c r="L531" s="190"/>
      <c r="M531" s="194"/>
      <c r="N531" s="195"/>
      <c r="O531" s="195"/>
      <c r="P531" s="195"/>
      <c r="Q531" s="195"/>
      <c r="R531" s="195"/>
      <c r="S531" s="195"/>
      <c r="T531" s="196"/>
      <c r="AT531" s="191" t="s">
        <v>192</v>
      </c>
      <c r="AU531" s="191" t="s">
        <v>87</v>
      </c>
      <c r="AV531" s="16" t="s">
        <v>83</v>
      </c>
      <c r="AW531" s="16" t="s">
        <v>31</v>
      </c>
      <c r="AX531" s="16" t="s">
        <v>75</v>
      </c>
      <c r="AY531" s="191" t="s">
        <v>184</v>
      </c>
    </row>
    <row r="532" spans="1:65" s="13" customFormat="1" ht="11.25" x14ac:dyDescent="0.2">
      <c r="B532" s="165"/>
      <c r="D532" s="166" t="s">
        <v>192</v>
      </c>
      <c r="E532" s="167" t="s">
        <v>1</v>
      </c>
      <c r="F532" s="168" t="s">
        <v>706</v>
      </c>
      <c r="H532" s="169">
        <v>1.5</v>
      </c>
      <c r="I532" s="170"/>
      <c r="L532" s="165"/>
      <c r="M532" s="171"/>
      <c r="N532" s="172"/>
      <c r="O532" s="172"/>
      <c r="P532" s="172"/>
      <c r="Q532" s="172"/>
      <c r="R532" s="172"/>
      <c r="S532" s="172"/>
      <c r="T532" s="173"/>
      <c r="AT532" s="167" t="s">
        <v>192</v>
      </c>
      <c r="AU532" s="167" t="s">
        <v>87</v>
      </c>
      <c r="AV532" s="13" t="s">
        <v>87</v>
      </c>
      <c r="AW532" s="13" t="s">
        <v>31</v>
      </c>
      <c r="AX532" s="13" t="s">
        <v>75</v>
      </c>
      <c r="AY532" s="167" t="s">
        <v>184</v>
      </c>
    </row>
    <row r="533" spans="1:65" s="16" customFormat="1" ht="11.25" x14ac:dyDescent="0.2">
      <c r="B533" s="190"/>
      <c r="D533" s="166" t="s">
        <v>192</v>
      </c>
      <c r="E533" s="191" t="s">
        <v>1</v>
      </c>
      <c r="F533" s="192" t="s">
        <v>707</v>
      </c>
      <c r="H533" s="191" t="s">
        <v>1</v>
      </c>
      <c r="I533" s="193"/>
      <c r="L533" s="190"/>
      <c r="M533" s="194"/>
      <c r="N533" s="195"/>
      <c r="O533" s="195"/>
      <c r="P533" s="195"/>
      <c r="Q533" s="195"/>
      <c r="R533" s="195"/>
      <c r="S533" s="195"/>
      <c r="T533" s="196"/>
      <c r="AT533" s="191" t="s">
        <v>192</v>
      </c>
      <c r="AU533" s="191" t="s">
        <v>87</v>
      </c>
      <c r="AV533" s="16" t="s">
        <v>83</v>
      </c>
      <c r="AW533" s="16" t="s">
        <v>31</v>
      </c>
      <c r="AX533" s="16" t="s">
        <v>75</v>
      </c>
      <c r="AY533" s="191" t="s">
        <v>184</v>
      </c>
    </row>
    <row r="534" spans="1:65" s="13" customFormat="1" ht="11.25" x14ac:dyDescent="0.2">
      <c r="B534" s="165"/>
      <c r="D534" s="166" t="s">
        <v>192</v>
      </c>
      <c r="E534" s="167" t="s">
        <v>1</v>
      </c>
      <c r="F534" s="168" t="s">
        <v>708</v>
      </c>
      <c r="H534" s="169">
        <v>0.94899999999999995</v>
      </c>
      <c r="I534" s="170"/>
      <c r="L534" s="165"/>
      <c r="M534" s="171"/>
      <c r="N534" s="172"/>
      <c r="O534" s="172"/>
      <c r="P534" s="172"/>
      <c r="Q534" s="172"/>
      <c r="R534" s="172"/>
      <c r="S534" s="172"/>
      <c r="T534" s="173"/>
      <c r="AT534" s="167" t="s">
        <v>192</v>
      </c>
      <c r="AU534" s="167" t="s">
        <v>87</v>
      </c>
      <c r="AV534" s="13" t="s">
        <v>87</v>
      </c>
      <c r="AW534" s="13" t="s">
        <v>31</v>
      </c>
      <c r="AX534" s="13" t="s">
        <v>75</v>
      </c>
      <c r="AY534" s="167" t="s">
        <v>184</v>
      </c>
    </row>
    <row r="535" spans="1:65" s="16" customFormat="1" ht="11.25" x14ac:dyDescent="0.2">
      <c r="B535" s="190"/>
      <c r="D535" s="166" t="s">
        <v>192</v>
      </c>
      <c r="E535" s="191" t="s">
        <v>1</v>
      </c>
      <c r="F535" s="192" t="s">
        <v>700</v>
      </c>
      <c r="H535" s="191" t="s">
        <v>1</v>
      </c>
      <c r="I535" s="193"/>
      <c r="L535" s="190"/>
      <c r="M535" s="194"/>
      <c r="N535" s="195"/>
      <c r="O535" s="195"/>
      <c r="P535" s="195"/>
      <c r="Q535" s="195"/>
      <c r="R535" s="195"/>
      <c r="S535" s="195"/>
      <c r="T535" s="196"/>
      <c r="AT535" s="191" t="s">
        <v>192</v>
      </c>
      <c r="AU535" s="191" t="s">
        <v>87</v>
      </c>
      <c r="AV535" s="16" t="s">
        <v>83</v>
      </c>
      <c r="AW535" s="16" t="s">
        <v>31</v>
      </c>
      <c r="AX535" s="16" t="s">
        <v>75</v>
      </c>
      <c r="AY535" s="191" t="s">
        <v>184</v>
      </c>
    </row>
    <row r="536" spans="1:65" s="13" customFormat="1" ht="11.25" x14ac:dyDescent="0.2">
      <c r="B536" s="165"/>
      <c r="D536" s="166" t="s">
        <v>192</v>
      </c>
      <c r="E536" s="167" t="s">
        <v>1</v>
      </c>
      <c r="F536" s="168" t="s">
        <v>709</v>
      </c>
      <c r="H536" s="169">
        <v>2.52</v>
      </c>
      <c r="I536" s="170"/>
      <c r="L536" s="165"/>
      <c r="M536" s="171"/>
      <c r="N536" s="172"/>
      <c r="O536" s="172"/>
      <c r="P536" s="172"/>
      <c r="Q536" s="172"/>
      <c r="R536" s="172"/>
      <c r="S536" s="172"/>
      <c r="T536" s="173"/>
      <c r="AT536" s="167" t="s">
        <v>192</v>
      </c>
      <c r="AU536" s="167" t="s">
        <v>87</v>
      </c>
      <c r="AV536" s="13" t="s">
        <v>87</v>
      </c>
      <c r="AW536" s="13" t="s">
        <v>31</v>
      </c>
      <c r="AX536" s="13" t="s">
        <v>75</v>
      </c>
      <c r="AY536" s="167" t="s">
        <v>184</v>
      </c>
    </row>
    <row r="537" spans="1:65" s="15" customFormat="1" ht="11.25" x14ac:dyDescent="0.2">
      <c r="B537" s="182"/>
      <c r="D537" s="166" t="s">
        <v>192</v>
      </c>
      <c r="E537" s="183" t="s">
        <v>1</v>
      </c>
      <c r="F537" s="184" t="s">
        <v>199</v>
      </c>
      <c r="H537" s="185">
        <v>9.1539999999999999</v>
      </c>
      <c r="I537" s="186"/>
      <c r="L537" s="182"/>
      <c r="M537" s="187"/>
      <c r="N537" s="188"/>
      <c r="O537" s="188"/>
      <c r="P537" s="188"/>
      <c r="Q537" s="188"/>
      <c r="R537" s="188"/>
      <c r="S537" s="188"/>
      <c r="T537" s="189"/>
      <c r="AT537" s="183" t="s">
        <v>192</v>
      </c>
      <c r="AU537" s="183" t="s">
        <v>87</v>
      </c>
      <c r="AV537" s="15" t="s">
        <v>190</v>
      </c>
      <c r="AW537" s="15" t="s">
        <v>31</v>
      </c>
      <c r="AX537" s="15" t="s">
        <v>83</v>
      </c>
      <c r="AY537" s="183" t="s">
        <v>184</v>
      </c>
    </row>
    <row r="538" spans="1:65" s="2" customFormat="1" ht="24.2" customHeight="1" x14ac:dyDescent="0.2">
      <c r="A538" s="33"/>
      <c r="B538" s="150"/>
      <c r="C538" s="151" t="s">
        <v>710</v>
      </c>
      <c r="D538" s="151" t="s">
        <v>186</v>
      </c>
      <c r="E538" s="152" t="s">
        <v>711</v>
      </c>
      <c r="F538" s="153" t="s">
        <v>712</v>
      </c>
      <c r="G538" s="154" t="s">
        <v>261</v>
      </c>
      <c r="H538" s="155">
        <v>40.515000000000001</v>
      </c>
      <c r="I538" s="156"/>
      <c r="J538" s="157">
        <f>ROUND(I538*H538,2)</f>
        <v>0</v>
      </c>
      <c r="K538" s="158"/>
      <c r="L538" s="34"/>
      <c r="M538" s="159" t="s">
        <v>1</v>
      </c>
      <c r="N538" s="160" t="s">
        <v>41</v>
      </c>
      <c r="O538" s="62"/>
      <c r="P538" s="161">
        <f>O538*H538</f>
        <v>0</v>
      </c>
      <c r="Q538" s="161">
        <v>0</v>
      </c>
      <c r="R538" s="161">
        <f>Q538*H538</f>
        <v>0</v>
      </c>
      <c r="S538" s="161">
        <v>8.2000000000000003E-2</v>
      </c>
      <c r="T538" s="162">
        <f>S538*H538</f>
        <v>3.3222300000000002</v>
      </c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R538" s="163" t="s">
        <v>190</v>
      </c>
      <c r="AT538" s="163" t="s">
        <v>186</v>
      </c>
      <c r="AU538" s="163" t="s">
        <v>87</v>
      </c>
      <c r="AY538" s="18" t="s">
        <v>184</v>
      </c>
      <c r="BE538" s="164">
        <f>IF(N538="základná",J538,0)</f>
        <v>0</v>
      </c>
      <c r="BF538" s="164">
        <f>IF(N538="znížená",J538,0)</f>
        <v>0</v>
      </c>
      <c r="BG538" s="164">
        <f>IF(N538="zákl. prenesená",J538,0)</f>
        <v>0</v>
      </c>
      <c r="BH538" s="164">
        <f>IF(N538="zníž. prenesená",J538,0)</f>
        <v>0</v>
      </c>
      <c r="BI538" s="164">
        <f>IF(N538="nulová",J538,0)</f>
        <v>0</v>
      </c>
      <c r="BJ538" s="18" t="s">
        <v>87</v>
      </c>
      <c r="BK538" s="164">
        <f>ROUND(I538*H538,2)</f>
        <v>0</v>
      </c>
      <c r="BL538" s="18" t="s">
        <v>190</v>
      </c>
      <c r="BM538" s="163" t="s">
        <v>713</v>
      </c>
    </row>
    <row r="539" spans="1:65" s="16" customFormat="1" ht="11.25" x14ac:dyDescent="0.2">
      <c r="B539" s="190"/>
      <c r="D539" s="166" t="s">
        <v>192</v>
      </c>
      <c r="E539" s="191" t="s">
        <v>1</v>
      </c>
      <c r="F539" s="192" t="s">
        <v>714</v>
      </c>
      <c r="H539" s="191" t="s">
        <v>1</v>
      </c>
      <c r="I539" s="193"/>
      <c r="L539" s="190"/>
      <c r="M539" s="194"/>
      <c r="N539" s="195"/>
      <c r="O539" s="195"/>
      <c r="P539" s="195"/>
      <c r="Q539" s="195"/>
      <c r="R539" s="195"/>
      <c r="S539" s="195"/>
      <c r="T539" s="196"/>
      <c r="AT539" s="191" t="s">
        <v>192</v>
      </c>
      <c r="AU539" s="191" t="s">
        <v>87</v>
      </c>
      <c r="AV539" s="16" t="s">
        <v>83</v>
      </c>
      <c r="AW539" s="16" t="s">
        <v>31</v>
      </c>
      <c r="AX539" s="16" t="s">
        <v>75</v>
      </c>
      <c r="AY539" s="191" t="s">
        <v>184</v>
      </c>
    </row>
    <row r="540" spans="1:65" s="13" customFormat="1" ht="11.25" x14ac:dyDescent="0.2">
      <c r="B540" s="165"/>
      <c r="D540" s="166" t="s">
        <v>192</v>
      </c>
      <c r="E540" s="167" t="s">
        <v>1</v>
      </c>
      <c r="F540" s="168" t="s">
        <v>715</v>
      </c>
      <c r="H540" s="169">
        <v>16.094999999999999</v>
      </c>
      <c r="I540" s="170"/>
      <c r="L540" s="165"/>
      <c r="M540" s="171"/>
      <c r="N540" s="172"/>
      <c r="O540" s="172"/>
      <c r="P540" s="172"/>
      <c r="Q540" s="172"/>
      <c r="R540" s="172"/>
      <c r="S540" s="172"/>
      <c r="T540" s="173"/>
      <c r="AT540" s="167" t="s">
        <v>192</v>
      </c>
      <c r="AU540" s="167" t="s">
        <v>87</v>
      </c>
      <c r="AV540" s="13" t="s">
        <v>87</v>
      </c>
      <c r="AW540" s="13" t="s">
        <v>31</v>
      </c>
      <c r="AX540" s="13" t="s">
        <v>75</v>
      </c>
      <c r="AY540" s="167" t="s">
        <v>184</v>
      </c>
    </row>
    <row r="541" spans="1:65" s="13" customFormat="1" ht="11.25" x14ac:dyDescent="0.2">
      <c r="B541" s="165"/>
      <c r="D541" s="166" t="s">
        <v>192</v>
      </c>
      <c r="E541" s="167" t="s">
        <v>1</v>
      </c>
      <c r="F541" s="168" t="s">
        <v>716</v>
      </c>
      <c r="H541" s="169">
        <v>24.42</v>
      </c>
      <c r="I541" s="170"/>
      <c r="L541" s="165"/>
      <c r="M541" s="171"/>
      <c r="N541" s="172"/>
      <c r="O541" s="172"/>
      <c r="P541" s="172"/>
      <c r="Q541" s="172"/>
      <c r="R541" s="172"/>
      <c r="S541" s="172"/>
      <c r="T541" s="173"/>
      <c r="AT541" s="167" t="s">
        <v>192</v>
      </c>
      <c r="AU541" s="167" t="s">
        <v>87</v>
      </c>
      <c r="AV541" s="13" t="s">
        <v>87</v>
      </c>
      <c r="AW541" s="13" t="s">
        <v>31</v>
      </c>
      <c r="AX541" s="13" t="s">
        <v>75</v>
      </c>
      <c r="AY541" s="167" t="s">
        <v>184</v>
      </c>
    </row>
    <row r="542" spans="1:65" s="15" customFormat="1" ht="11.25" x14ac:dyDescent="0.2">
      <c r="B542" s="182"/>
      <c r="D542" s="166" t="s">
        <v>192</v>
      </c>
      <c r="E542" s="183" t="s">
        <v>1</v>
      </c>
      <c r="F542" s="184" t="s">
        <v>199</v>
      </c>
      <c r="H542" s="185">
        <v>40.515000000000001</v>
      </c>
      <c r="I542" s="186"/>
      <c r="L542" s="182"/>
      <c r="M542" s="187"/>
      <c r="N542" s="188"/>
      <c r="O542" s="188"/>
      <c r="P542" s="188"/>
      <c r="Q542" s="188"/>
      <c r="R542" s="188"/>
      <c r="S542" s="188"/>
      <c r="T542" s="189"/>
      <c r="AT542" s="183" t="s">
        <v>192</v>
      </c>
      <c r="AU542" s="183" t="s">
        <v>87</v>
      </c>
      <c r="AV542" s="15" t="s">
        <v>190</v>
      </c>
      <c r="AW542" s="15" t="s">
        <v>31</v>
      </c>
      <c r="AX542" s="15" t="s">
        <v>83</v>
      </c>
      <c r="AY542" s="183" t="s">
        <v>184</v>
      </c>
    </row>
    <row r="543" spans="1:65" s="2" customFormat="1" ht="24.2" customHeight="1" x14ac:dyDescent="0.2">
      <c r="A543" s="33"/>
      <c r="B543" s="150"/>
      <c r="C543" s="151" t="s">
        <v>717</v>
      </c>
      <c r="D543" s="151" t="s">
        <v>186</v>
      </c>
      <c r="E543" s="152" t="s">
        <v>718</v>
      </c>
      <c r="F543" s="153" t="s">
        <v>719</v>
      </c>
      <c r="G543" s="154" t="s">
        <v>189</v>
      </c>
      <c r="H543" s="155">
        <v>7.1999999999999995E-2</v>
      </c>
      <c r="I543" s="156"/>
      <c r="J543" s="157">
        <f>ROUND(I543*H543,2)</f>
        <v>0</v>
      </c>
      <c r="K543" s="158"/>
      <c r="L543" s="34"/>
      <c r="M543" s="159" t="s">
        <v>1</v>
      </c>
      <c r="N543" s="160" t="s">
        <v>41</v>
      </c>
      <c r="O543" s="62"/>
      <c r="P543" s="161">
        <f>O543*H543</f>
        <v>0</v>
      </c>
      <c r="Q543" s="161">
        <v>0</v>
      </c>
      <c r="R543" s="161">
        <f>Q543*H543</f>
        <v>0</v>
      </c>
      <c r="S543" s="161">
        <v>2.4</v>
      </c>
      <c r="T543" s="162">
        <f>S543*H543</f>
        <v>0.17279999999999998</v>
      </c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R543" s="163" t="s">
        <v>190</v>
      </c>
      <c r="AT543" s="163" t="s">
        <v>186</v>
      </c>
      <c r="AU543" s="163" t="s">
        <v>87</v>
      </c>
      <c r="AY543" s="18" t="s">
        <v>184</v>
      </c>
      <c r="BE543" s="164">
        <f>IF(N543="základná",J543,0)</f>
        <v>0</v>
      </c>
      <c r="BF543" s="164">
        <f>IF(N543="znížená",J543,0)</f>
        <v>0</v>
      </c>
      <c r="BG543" s="164">
        <f>IF(N543="zákl. prenesená",J543,0)</f>
        <v>0</v>
      </c>
      <c r="BH543" s="164">
        <f>IF(N543="zníž. prenesená",J543,0)</f>
        <v>0</v>
      </c>
      <c r="BI543" s="164">
        <f>IF(N543="nulová",J543,0)</f>
        <v>0</v>
      </c>
      <c r="BJ543" s="18" t="s">
        <v>87</v>
      </c>
      <c r="BK543" s="164">
        <f>ROUND(I543*H543,2)</f>
        <v>0</v>
      </c>
      <c r="BL543" s="18" t="s">
        <v>190</v>
      </c>
      <c r="BM543" s="163" t="s">
        <v>720</v>
      </c>
    </row>
    <row r="544" spans="1:65" s="16" customFormat="1" ht="11.25" x14ac:dyDescent="0.2">
      <c r="B544" s="190"/>
      <c r="D544" s="166" t="s">
        <v>192</v>
      </c>
      <c r="E544" s="191" t="s">
        <v>1</v>
      </c>
      <c r="F544" s="192" t="s">
        <v>721</v>
      </c>
      <c r="H544" s="191" t="s">
        <v>1</v>
      </c>
      <c r="I544" s="193"/>
      <c r="L544" s="190"/>
      <c r="M544" s="194"/>
      <c r="N544" s="195"/>
      <c r="O544" s="195"/>
      <c r="P544" s="195"/>
      <c r="Q544" s="195"/>
      <c r="R544" s="195"/>
      <c r="S544" s="195"/>
      <c r="T544" s="196"/>
      <c r="AT544" s="191" t="s">
        <v>192</v>
      </c>
      <c r="AU544" s="191" t="s">
        <v>87</v>
      </c>
      <c r="AV544" s="16" t="s">
        <v>83</v>
      </c>
      <c r="AW544" s="16" t="s">
        <v>31</v>
      </c>
      <c r="AX544" s="16" t="s">
        <v>75</v>
      </c>
      <c r="AY544" s="191" t="s">
        <v>184</v>
      </c>
    </row>
    <row r="545" spans="1:65" s="13" customFormat="1" ht="11.25" x14ac:dyDescent="0.2">
      <c r="B545" s="165"/>
      <c r="D545" s="166" t="s">
        <v>192</v>
      </c>
      <c r="E545" s="167" t="s">
        <v>1</v>
      </c>
      <c r="F545" s="168" t="s">
        <v>722</v>
      </c>
      <c r="H545" s="169">
        <v>7.1999999999999995E-2</v>
      </c>
      <c r="I545" s="170"/>
      <c r="L545" s="165"/>
      <c r="M545" s="171"/>
      <c r="N545" s="172"/>
      <c r="O545" s="172"/>
      <c r="P545" s="172"/>
      <c r="Q545" s="172"/>
      <c r="R545" s="172"/>
      <c r="S545" s="172"/>
      <c r="T545" s="173"/>
      <c r="AT545" s="167" t="s">
        <v>192</v>
      </c>
      <c r="AU545" s="167" t="s">
        <v>87</v>
      </c>
      <c r="AV545" s="13" t="s">
        <v>87</v>
      </c>
      <c r="AW545" s="13" t="s">
        <v>31</v>
      </c>
      <c r="AX545" s="13" t="s">
        <v>75</v>
      </c>
      <c r="AY545" s="167" t="s">
        <v>184</v>
      </c>
    </row>
    <row r="546" spans="1:65" s="15" customFormat="1" ht="11.25" x14ac:dyDescent="0.2">
      <c r="B546" s="182"/>
      <c r="D546" s="166" t="s">
        <v>192</v>
      </c>
      <c r="E546" s="183" t="s">
        <v>1</v>
      </c>
      <c r="F546" s="184" t="s">
        <v>199</v>
      </c>
      <c r="H546" s="185">
        <v>7.1999999999999995E-2</v>
      </c>
      <c r="I546" s="186"/>
      <c r="L546" s="182"/>
      <c r="M546" s="187"/>
      <c r="N546" s="188"/>
      <c r="O546" s="188"/>
      <c r="P546" s="188"/>
      <c r="Q546" s="188"/>
      <c r="R546" s="188"/>
      <c r="S546" s="188"/>
      <c r="T546" s="189"/>
      <c r="AT546" s="183" t="s">
        <v>192</v>
      </c>
      <c r="AU546" s="183" t="s">
        <v>87</v>
      </c>
      <c r="AV546" s="15" t="s">
        <v>190</v>
      </c>
      <c r="AW546" s="15" t="s">
        <v>31</v>
      </c>
      <c r="AX546" s="15" t="s">
        <v>83</v>
      </c>
      <c r="AY546" s="183" t="s">
        <v>184</v>
      </c>
    </row>
    <row r="547" spans="1:65" s="2" customFormat="1" ht="37.9" customHeight="1" x14ac:dyDescent="0.2">
      <c r="A547" s="33"/>
      <c r="B547" s="150"/>
      <c r="C547" s="151" t="s">
        <v>723</v>
      </c>
      <c r="D547" s="151" t="s">
        <v>186</v>
      </c>
      <c r="E547" s="152" t="s">
        <v>724</v>
      </c>
      <c r="F547" s="153" t="s">
        <v>725</v>
      </c>
      <c r="G547" s="154" t="s">
        <v>189</v>
      </c>
      <c r="H547" s="155">
        <v>9.4649999999999999</v>
      </c>
      <c r="I547" s="156"/>
      <c r="J547" s="157">
        <f>ROUND(I547*H547,2)</f>
        <v>0</v>
      </c>
      <c r="K547" s="158"/>
      <c r="L547" s="34"/>
      <c r="M547" s="159" t="s">
        <v>1</v>
      </c>
      <c r="N547" s="160" t="s">
        <v>41</v>
      </c>
      <c r="O547" s="62"/>
      <c r="P547" s="161">
        <f>O547*H547</f>
        <v>0</v>
      </c>
      <c r="Q547" s="161">
        <v>0</v>
      </c>
      <c r="R547" s="161">
        <f>Q547*H547</f>
        <v>0</v>
      </c>
      <c r="S547" s="161">
        <v>2.2000000000000002</v>
      </c>
      <c r="T547" s="162">
        <f>S547*H547</f>
        <v>20.823</v>
      </c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R547" s="163" t="s">
        <v>190</v>
      </c>
      <c r="AT547" s="163" t="s">
        <v>186</v>
      </c>
      <c r="AU547" s="163" t="s">
        <v>87</v>
      </c>
      <c r="AY547" s="18" t="s">
        <v>184</v>
      </c>
      <c r="BE547" s="164">
        <f>IF(N547="základná",J547,0)</f>
        <v>0</v>
      </c>
      <c r="BF547" s="164">
        <f>IF(N547="znížená",J547,0)</f>
        <v>0</v>
      </c>
      <c r="BG547" s="164">
        <f>IF(N547="zákl. prenesená",J547,0)</f>
        <v>0</v>
      </c>
      <c r="BH547" s="164">
        <f>IF(N547="zníž. prenesená",J547,0)</f>
        <v>0</v>
      </c>
      <c r="BI547" s="164">
        <f>IF(N547="nulová",J547,0)</f>
        <v>0</v>
      </c>
      <c r="BJ547" s="18" t="s">
        <v>87</v>
      </c>
      <c r="BK547" s="164">
        <f>ROUND(I547*H547,2)</f>
        <v>0</v>
      </c>
      <c r="BL547" s="18" t="s">
        <v>190</v>
      </c>
      <c r="BM547" s="163" t="s">
        <v>726</v>
      </c>
    </row>
    <row r="548" spans="1:65" s="16" customFormat="1" ht="11.25" x14ac:dyDescent="0.2">
      <c r="B548" s="190"/>
      <c r="D548" s="166" t="s">
        <v>192</v>
      </c>
      <c r="E548" s="191" t="s">
        <v>1</v>
      </c>
      <c r="F548" s="192" t="s">
        <v>727</v>
      </c>
      <c r="H548" s="191" t="s">
        <v>1</v>
      </c>
      <c r="I548" s="193"/>
      <c r="L548" s="190"/>
      <c r="M548" s="194"/>
      <c r="N548" s="195"/>
      <c r="O548" s="195"/>
      <c r="P548" s="195"/>
      <c r="Q548" s="195"/>
      <c r="R548" s="195"/>
      <c r="S548" s="195"/>
      <c r="T548" s="196"/>
      <c r="AT548" s="191" t="s">
        <v>192</v>
      </c>
      <c r="AU548" s="191" t="s">
        <v>87</v>
      </c>
      <c r="AV548" s="16" t="s">
        <v>83</v>
      </c>
      <c r="AW548" s="16" t="s">
        <v>31</v>
      </c>
      <c r="AX548" s="16" t="s">
        <v>75</v>
      </c>
      <c r="AY548" s="191" t="s">
        <v>184</v>
      </c>
    </row>
    <row r="549" spans="1:65" s="13" customFormat="1" ht="11.25" x14ac:dyDescent="0.2">
      <c r="B549" s="165"/>
      <c r="D549" s="166" t="s">
        <v>192</v>
      </c>
      <c r="E549" s="167" t="s">
        <v>1</v>
      </c>
      <c r="F549" s="168" t="s">
        <v>728</v>
      </c>
      <c r="H549" s="169">
        <v>2.7290000000000001</v>
      </c>
      <c r="I549" s="170"/>
      <c r="L549" s="165"/>
      <c r="M549" s="171"/>
      <c r="N549" s="172"/>
      <c r="O549" s="172"/>
      <c r="P549" s="172"/>
      <c r="Q549" s="172"/>
      <c r="R549" s="172"/>
      <c r="S549" s="172"/>
      <c r="T549" s="173"/>
      <c r="AT549" s="167" t="s">
        <v>192</v>
      </c>
      <c r="AU549" s="167" t="s">
        <v>87</v>
      </c>
      <c r="AV549" s="13" t="s">
        <v>87</v>
      </c>
      <c r="AW549" s="13" t="s">
        <v>31</v>
      </c>
      <c r="AX549" s="13" t="s">
        <v>75</v>
      </c>
      <c r="AY549" s="167" t="s">
        <v>184</v>
      </c>
    </row>
    <row r="550" spans="1:65" s="16" customFormat="1" ht="11.25" x14ac:dyDescent="0.2">
      <c r="B550" s="190"/>
      <c r="D550" s="166" t="s">
        <v>192</v>
      </c>
      <c r="E550" s="191" t="s">
        <v>1</v>
      </c>
      <c r="F550" s="192" t="s">
        <v>729</v>
      </c>
      <c r="H550" s="191" t="s">
        <v>1</v>
      </c>
      <c r="I550" s="193"/>
      <c r="L550" s="190"/>
      <c r="M550" s="194"/>
      <c r="N550" s="195"/>
      <c r="O550" s="195"/>
      <c r="P550" s="195"/>
      <c r="Q550" s="195"/>
      <c r="R550" s="195"/>
      <c r="S550" s="195"/>
      <c r="T550" s="196"/>
      <c r="AT550" s="191" t="s">
        <v>192</v>
      </c>
      <c r="AU550" s="191" t="s">
        <v>87</v>
      </c>
      <c r="AV550" s="16" t="s">
        <v>83</v>
      </c>
      <c r="AW550" s="16" t="s">
        <v>31</v>
      </c>
      <c r="AX550" s="16" t="s">
        <v>75</v>
      </c>
      <c r="AY550" s="191" t="s">
        <v>184</v>
      </c>
    </row>
    <row r="551" spans="1:65" s="13" customFormat="1" ht="11.25" x14ac:dyDescent="0.2">
      <c r="B551" s="165"/>
      <c r="D551" s="166" t="s">
        <v>192</v>
      </c>
      <c r="E551" s="167" t="s">
        <v>1</v>
      </c>
      <c r="F551" s="168" t="s">
        <v>730</v>
      </c>
      <c r="H551" s="169">
        <v>5.2560000000000002</v>
      </c>
      <c r="I551" s="170"/>
      <c r="L551" s="165"/>
      <c r="M551" s="171"/>
      <c r="N551" s="172"/>
      <c r="O551" s="172"/>
      <c r="P551" s="172"/>
      <c r="Q551" s="172"/>
      <c r="R551" s="172"/>
      <c r="S551" s="172"/>
      <c r="T551" s="173"/>
      <c r="AT551" s="167" t="s">
        <v>192</v>
      </c>
      <c r="AU551" s="167" t="s">
        <v>87</v>
      </c>
      <c r="AV551" s="13" t="s">
        <v>87</v>
      </c>
      <c r="AW551" s="13" t="s">
        <v>31</v>
      </c>
      <c r="AX551" s="13" t="s">
        <v>75</v>
      </c>
      <c r="AY551" s="167" t="s">
        <v>184</v>
      </c>
    </row>
    <row r="552" spans="1:65" s="16" customFormat="1" ht="11.25" x14ac:dyDescent="0.2">
      <c r="B552" s="190"/>
      <c r="D552" s="166" t="s">
        <v>192</v>
      </c>
      <c r="E552" s="191" t="s">
        <v>1</v>
      </c>
      <c r="F552" s="192" t="s">
        <v>731</v>
      </c>
      <c r="H552" s="191" t="s">
        <v>1</v>
      </c>
      <c r="I552" s="193"/>
      <c r="L552" s="190"/>
      <c r="M552" s="194"/>
      <c r="N552" s="195"/>
      <c r="O552" s="195"/>
      <c r="P552" s="195"/>
      <c r="Q552" s="195"/>
      <c r="R552" s="195"/>
      <c r="S552" s="195"/>
      <c r="T552" s="196"/>
      <c r="AT552" s="191" t="s">
        <v>192</v>
      </c>
      <c r="AU552" s="191" t="s">
        <v>87</v>
      </c>
      <c r="AV552" s="16" t="s">
        <v>83</v>
      </c>
      <c r="AW552" s="16" t="s">
        <v>31</v>
      </c>
      <c r="AX552" s="16" t="s">
        <v>75</v>
      </c>
      <c r="AY552" s="191" t="s">
        <v>184</v>
      </c>
    </row>
    <row r="553" spans="1:65" s="13" customFormat="1" ht="11.25" x14ac:dyDescent="0.2">
      <c r="B553" s="165"/>
      <c r="D553" s="166" t="s">
        <v>192</v>
      </c>
      <c r="E553" s="167" t="s">
        <v>1</v>
      </c>
      <c r="F553" s="168" t="s">
        <v>732</v>
      </c>
      <c r="H553" s="169">
        <v>1.48</v>
      </c>
      <c r="I553" s="170"/>
      <c r="L553" s="165"/>
      <c r="M553" s="171"/>
      <c r="N553" s="172"/>
      <c r="O553" s="172"/>
      <c r="P553" s="172"/>
      <c r="Q553" s="172"/>
      <c r="R553" s="172"/>
      <c r="S553" s="172"/>
      <c r="T553" s="173"/>
      <c r="AT553" s="167" t="s">
        <v>192</v>
      </c>
      <c r="AU553" s="167" t="s">
        <v>87</v>
      </c>
      <c r="AV553" s="13" t="s">
        <v>87</v>
      </c>
      <c r="AW553" s="13" t="s">
        <v>31</v>
      </c>
      <c r="AX553" s="13" t="s">
        <v>75</v>
      </c>
      <c r="AY553" s="167" t="s">
        <v>184</v>
      </c>
    </row>
    <row r="554" spans="1:65" s="14" customFormat="1" ht="11.25" x14ac:dyDescent="0.2">
      <c r="B554" s="174"/>
      <c r="D554" s="166" t="s">
        <v>192</v>
      </c>
      <c r="E554" s="175" t="s">
        <v>85</v>
      </c>
      <c r="F554" s="176" t="s">
        <v>197</v>
      </c>
      <c r="H554" s="177">
        <v>9.4649999999999999</v>
      </c>
      <c r="I554" s="178"/>
      <c r="L554" s="174"/>
      <c r="M554" s="179"/>
      <c r="N554" s="180"/>
      <c r="O554" s="180"/>
      <c r="P554" s="180"/>
      <c r="Q554" s="180"/>
      <c r="R554" s="180"/>
      <c r="S554" s="180"/>
      <c r="T554" s="181"/>
      <c r="AT554" s="175" t="s">
        <v>192</v>
      </c>
      <c r="AU554" s="175" t="s">
        <v>87</v>
      </c>
      <c r="AV554" s="14" t="s">
        <v>198</v>
      </c>
      <c r="AW554" s="14" t="s">
        <v>31</v>
      </c>
      <c r="AX554" s="14" t="s">
        <v>75</v>
      </c>
      <c r="AY554" s="175" t="s">
        <v>184</v>
      </c>
    </row>
    <row r="555" spans="1:65" s="15" customFormat="1" ht="11.25" x14ac:dyDescent="0.2">
      <c r="B555" s="182"/>
      <c r="D555" s="166" t="s">
        <v>192</v>
      </c>
      <c r="E555" s="183" t="s">
        <v>1</v>
      </c>
      <c r="F555" s="184" t="s">
        <v>199</v>
      </c>
      <c r="H555" s="185">
        <v>9.4649999999999999</v>
      </c>
      <c r="I555" s="186"/>
      <c r="L555" s="182"/>
      <c r="M555" s="187"/>
      <c r="N555" s="188"/>
      <c r="O555" s="188"/>
      <c r="P555" s="188"/>
      <c r="Q555" s="188"/>
      <c r="R555" s="188"/>
      <c r="S555" s="188"/>
      <c r="T555" s="189"/>
      <c r="AT555" s="183" t="s">
        <v>192</v>
      </c>
      <c r="AU555" s="183" t="s">
        <v>87</v>
      </c>
      <c r="AV555" s="15" t="s">
        <v>190</v>
      </c>
      <c r="AW555" s="15" t="s">
        <v>31</v>
      </c>
      <c r="AX555" s="15" t="s">
        <v>83</v>
      </c>
      <c r="AY555" s="183" t="s">
        <v>184</v>
      </c>
    </row>
    <row r="556" spans="1:65" s="2" customFormat="1" ht="37.9" customHeight="1" x14ac:dyDescent="0.2">
      <c r="A556" s="33"/>
      <c r="B556" s="150"/>
      <c r="C556" s="151" t="s">
        <v>733</v>
      </c>
      <c r="D556" s="151" t="s">
        <v>186</v>
      </c>
      <c r="E556" s="152" t="s">
        <v>734</v>
      </c>
      <c r="F556" s="153" t="s">
        <v>735</v>
      </c>
      <c r="G556" s="154" t="s">
        <v>189</v>
      </c>
      <c r="H556" s="155">
        <v>7.8979999999999997</v>
      </c>
      <c r="I556" s="156"/>
      <c r="J556" s="157">
        <f>ROUND(I556*H556,2)</f>
        <v>0</v>
      </c>
      <c r="K556" s="158"/>
      <c r="L556" s="34"/>
      <c r="M556" s="159" t="s">
        <v>1</v>
      </c>
      <c r="N556" s="160" t="s">
        <v>41</v>
      </c>
      <c r="O556" s="62"/>
      <c r="P556" s="161">
        <f>O556*H556</f>
        <v>0</v>
      </c>
      <c r="Q556" s="161">
        <v>0</v>
      </c>
      <c r="R556" s="161">
        <f>Q556*H556</f>
        <v>0</v>
      </c>
      <c r="S556" s="161">
        <v>2.2000000000000002</v>
      </c>
      <c r="T556" s="162">
        <f>S556*H556</f>
        <v>17.375600000000002</v>
      </c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R556" s="163" t="s">
        <v>190</v>
      </c>
      <c r="AT556" s="163" t="s">
        <v>186</v>
      </c>
      <c r="AU556" s="163" t="s">
        <v>87</v>
      </c>
      <c r="AY556" s="18" t="s">
        <v>184</v>
      </c>
      <c r="BE556" s="164">
        <f>IF(N556="základná",J556,0)</f>
        <v>0</v>
      </c>
      <c r="BF556" s="164">
        <f>IF(N556="znížená",J556,0)</f>
        <v>0</v>
      </c>
      <c r="BG556" s="164">
        <f>IF(N556="zákl. prenesená",J556,0)</f>
        <v>0</v>
      </c>
      <c r="BH556" s="164">
        <f>IF(N556="zníž. prenesená",J556,0)</f>
        <v>0</v>
      </c>
      <c r="BI556" s="164">
        <f>IF(N556="nulová",J556,0)</f>
        <v>0</v>
      </c>
      <c r="BJ556" s="18" t="s">
        <v>87</v>
      </c>
      <c r="BK556" s="164">
        <f>ROUND(I556*H556,2)</f>
        <v>0</v>
      </c>
      <c r="BL556" s="18" t="s">
        <v>190</v>
      </c>
      <c r="BM556" s="163" t="s">
        <v>736</v>
      </c>
    </row>
    <row r="557" spans="1:65" s="16" customFormat="1" ht="11.25" x14ac:dyDescent="0.2">
      <c r="B557" s="190"/>
      <c r="D557" s="166" t="s">
        <v>192</v>
      </c>
      <c r="E557" s="191" t="s">
        <v>1</v>
      </c>
      <c r="F557" s="192" t="s">
        <v>737</v>
      </c>
      <c r="H557" s="191" t="s">
        <v>1</v>
      </c>
      <c r="I557" s="193"/>
      <c r="L557" s="190"/>
      <c r="M557" s="194"/>
      <c r="N557" s="195"/>
      <c r="O557" s="195"/>
      <c r="P557" s="195"/>
      <c r="Q557" s="195"/>
      <c r="R557" s="195"/>
      <c r="S557" s="195"/>
      <c r="T557" s="196"/>
      <c r="AT557" s="191" t="s">
        <v>192</v>
      </c>
      <c r="AU557" s="191" t="s">
        <v>87</v>
      </c>
      <c r="AV557" s="16" t="s">
        <v>83</v>
      </c>
      <c r="AW557" s="16" t="s">
        <v>31</v>
      </c>
      <c r="AX557" s="16" t="s">
        <v>75</v>
      </c>
      <c r="AY557" s="191" t="s">
        <v>184</v>
      </c>
    </row>
    <row r="558" spans="1:65" s="13" customFormat="1" ht="11.25" x14ac:dyDescent="0.2">
      <c r="B558" s="165"/>
      <c r="D558" s="166" t="s">
        <v>192</v>
      </c>
      <c r="E558" s="167" t="s">
        <v>1</v>
      </c>
      <c r="F558" s="168" t="s">
        <v>738</v>
      </c>
      <c r="H558" s="169">
        <v>7.8979999999999997</v>
      </c>
      <c r="I558" s="170"/>
      <c r="L558" s="165"/>
      <c r="M558" s="171"/>
      <c r="N558" s="172"/>
      <c r="O558" s="172"/>
      <c r="P558" s="172"/>
      <c r="Q558" s="172"/>
      <c r="R558" s="172"/>
      <c r="S558" s="172"/>
      <c r="T558" s="173"/>
      <c r="AT558" s="167" t="s">
        <v>192</v>
      </c>
      <c r="AU558" s="167" t="s">
        <v>87</v>
      </c>
      <c r="AV558" s="13" t="s">
        <v>87</v>
      </c>
      <c r="AW558" s="13" t="s">
        <v>31</v>
      </c>
      <c r="AX558" s="13" t="s">
        <v>75</v>
      </c>
      <c r="AY558" s="167" t="s">
        <v>184</v>
      </c>
    </row>
    <row r="559" spans="1:65" s="14" customFormat="1" ht="11.25" x14ac:dyDescent="0.2">
      <c r="B559" s="174"/>
      <c r="D559" s="166" t="s">
        <v>192</v>
      </c>
      <c r="E559" s="175" t="s">
        <v>100</v>
      </c>
      <c r="F559" s="176" t="s">
        <v>197</v>
      </c>
      <c r="H559" s="177">
        <v>7.8979999999999997</v>
      </c>
      <c r="I559" s="178"/>
      <c r="L559" s="174"/>
      <c r="M559" s="179"/>
      <c r="N559" s="180"/>
      <c r="O559" s="180"/>
      <c r="P559" s="180"/>
      <c r="Q559" s="180"/>
      <c r="R559" s="180"/>
      <c r="S559" s="180"/>
      <c r="T559" s="181"/>
      <c r="AT559" s="175" t="s">
        <v>192</v>
      </c>
      <c r="AU559" s="175" t="s">
        <v>87</v>
      </c>
      <c r="AV559" s="14" t="s">
        <v>198</v>
      </c>
      <c r="AW559" s="14" t="s">
        <v>31</v>
      </c>
      <c r="AX559" s="14" t="s">
        <v>75</v>
      </c>
      <c r="AY559" s="175" t="s">
        <v>184</v>
      </c>
    </row>
    <row r="560" spans="1:65" s="15" customFormat="1" ht="11.25" x14ac:dyDescent="0.2">
      <c r="B560" s="182"/>
      <c r="D560" s="166" t="s">
        <v>192</v>
      </c>
      <c r="E560" s="183" t="s">
        <v>1</v>
      </c>
      <c r="F560" s="184" t="s">
        <v>199</v>
      </c>
      <c r="H560" s="185">
        <v>7.8979999999999997</v>
      </c>
      <c r="I560" s="186"/>
      <c r="L560" s="182"/>
      <c r="M560" s="187"/>
      <c r="N560" s="188"/>
      <c r="O560" s="188"/>
      <c r="P560" s="188"/>
      <c r="Q560" s="188"/>
      <c r="R560" s="188"/>
      <c r="S560" s="188"/>
      <c r="T560" s="189"/>
      <c r="AT560" s="183" t="s">
        <v>192</v>
      </c>
      <c r="AU560" s="183" t="s">
        <v>87</v>
      </c>
      <c r="AV560" s="15" t="s">
        <v>190</v>
      </c>
      <c r="AW560" s="15" t="s">
        <v>31</v>
      </c>
      <c r="AX560" s="15" t="s">
        <v>83</v>
      </c>
      <c r="AY560" s="183" t="s">
        <v>184</v>
      </c>
    </row>
    <row r="561" spans="1:65" s="2" customFormat="1" ht="24.2" customHeight="1" x14ac:dyDescent="0.2">
      <c r="A561" s="33"/>
      <c r="B561" s="150"/>
      <c r="C561" s="151" t="s">
        <v>739</v>
      </c>
      <c r="D561" s="151" t="s">
        <v>186</v>
      </c>
      <c r="E561" s="152" t="s">
        <v>740</v>
      </c>
      <c r="F561" s="153" t="s">
        <v>741</v>
      </c>
      <c r="G561" s="154" t="s">
        <v>261</v>
      </c>
      <c r="H561" s="155">
        <v>29.6</v>
      </c>
      <c r="I561" s="156"/>
      <c r="J561" s="157">
        <f>ROUND(I561*H561,2)</f>
        <v>0</v>
      </c>
      <c r="K561" s="158"/>
      <c r="L561" s="34"/>
      <c r="M561" s="159" t="s">
        <v>1</v>
      </c>
      <c r="N561" s="160" t="s">
        <v>41</v>
      </c>
      <c r="O561" s="62"/>
      <c r="P561" s="161">
        <f>O561*H561</f>
        <v>0</v>
      </c>
      <c r="Q561" s="161">
        <v>1.0000000000000001E-5</v>
      </c>
      <c r="R561" s="161">
        <f>Q561*H561</f>
        <v>2.9600000000000004E-4</v>
      </c>
      <c r="S561" s="161">
        <v>6.0000000000000001E-3</v>
      </c>
      <c r="T561" s="162">
        <f>S561*H561</f>
        <v>0.17760000000000001</v>
      </c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R561" s="163" t="s">
        <v>190</v>
      </c>
      <c r="AT561" s="163" t="s">
        <v>186</v>
      </c>
      <c r="AU561" s="163" t="s">
        <v>87</v>
      </c>
      <c r="AY561" s="18" t="s">
        <v>184</v>
      </c>
      <c r="BE561" s="164">
        <f>IF(N561="základná",J561,0)</f>
        <v>0</v>
      </c>
      <c r="BF561" s="164">
        <f>IF(N561="znížená",J561,0)</f>
        <v>0</v>
      </c>
      <c r="BG561" s="164">
        <f>IF(N561="zákl. prenesená",J561,0)</f>
        <v>0</v>
      </c>
      <c r="BH561" s="164">
        <f>IF(N561="zníž. prenesená",J561,0)</f>
        <v>0</v>
      </c>
      <c r="BI561" s="164">
        <f>IF(N561="nulová",J561,0)</f>
        <v>0</v>
      </c>
      <c r="BJ561" s="18" t="s">
        <v>87</v>
      </c>
      <c r="BK561" s="164">
        <f>ROUND(I561*H561,2)</f>
        <v>0</v>
      </c>
      <c r="BL561" s="18" t="s">
        <v>190</v>
      </c>
      <c r="BM561" s="163" t="s">
        <v>742</v>
      </c>
    </row>
    <row r="562" spans="1:65" s="13" customFormat="1" ht="11.25" x14ac:dyDescent="0.2">
      <c r="B562" s="165"/>
      <c r="D562" s="166" t="s">
        <v>192</v>
      </c>
      <c r="E562" s="167" t="s">
        <v>1</v>
      </c>
      <c r="F562" s="168" t="s">
        <v>743</v>
      </c>
      <c r="H562" s="169">
        <v>29.6</v>
      </c>
      <c r="I562" s="170"/>
      <c r="L562" s="165"/>
      <c r="M562" s="171"/>
      <c r="N562" s="172"/>
      <c r="O562" s="172"/>
      <c r="P562" s="172"/>
      <c r="Q562" s="172"/>
      <c r="R562" s="172"/>
      <c r="S562" s="172"/>
      <c r="T562" s="173"/>
      <c r="AT562" s="167" t="s">
        <v>192</v>
      </c>
      <c r="AU562" s="167" t="s">
        <v>87</v>
      </c>
      <c r="AV562" s="13" t="s">
        <v>87</v>
      </c>
      <c r="AW562" s="13" t="s">
        <v>31</v>
      </c>
      <c r="AX562" s="13" t="s">
        <v>75</v>
      </c>
      <c r="AY562" s="167" t="s">
        <v>184</v>
      </c>
    </row>
    <row r="563" spans="1:65" s="15" customFormat="1" ht="11.25" x14ac:dyDescent="0.2">
      <c r="B563" s="182"/>
      <c r="D563" s="166" t="s">
        <v>192</v>
      </c>
      <c r="E563" s="183" t="s">
        <v>1</v>
      </c>
      <c r="F563" s="184" t="s">
        <v>199</v>
      </c>
      <c r="H563" s="185">
        <v>29.6</v>
      </c>
      <c r="I563" s="186"/>
      <c r="L563" s="182"/>
      <c r="M563" s="187"/>
      <c r="N563" s="188"/>
      <c r="O563" s="188"/>
      <c r="P563" s="188"/>
      <c r="Q563" s="188"/>
      <c r="R563" s="188"/>
      <c r="S563" s="188"/>
      <c r="T563" s="189"/>
      <c r="AT563" s="183" t="s">
        <v>192</v>
      </c>
      <c r="AU563" s="183" t="s">
        <v>87</v>
      </c>
      <c r="AV563" s="15" t="s">
        <v>190</v>
      </c>
      <c r="AW563" s="15" t="s">
        <v>31</v>
      </c>
      <c r="AX563" s="15" t="s">
        <v>83</v>
      </c>
      <c r="AY563" s="183" t="s">
        <v>184</v>
      </c>
    </row>
    <row r="564" spans="1:65" s="2" customFormat="1" ht="33" customHeight="1" x14ac:dyDescent="0.2">
      <c r="A564" s="33"/>
      <c r="B564" s="150"/>
      <c r="C564" s="151" t="s">
        <v>744</v>
      </c>
      <c r="D564" s="151" t="s">
        <v>186</v>
      </c>
      <c r="E564" s="152" t="s">
        <v>745</v>
      </c>
      <c r="F564" s="153" t="s">
        <v>746</v>
      </c>
      <c r="G564" s="154" t="s">
        <v>189</v>
      </c>
      <c r="H564" s="155">
        <v>9.4649999999999999</v>
      </c>
      <c r="I564" s="156"/>
      <c r="J564" s="157">
        <f>ROUND(I564*H564,2)</f>
        <v>0</v>
      </c>
      <c r="K564" s="158"/>
      <c r="L564" s="34"/>
      <c r="M564" s="159" t="s">
        <v>1</v>
      </c>
      <c r="N564" s="160" t="s">
        <v>41</v>
      </c>
      <c r="O564" s="62"/>
      <c r="P564" s="161">
        <f>O564*H564</f>
        <v>0</v>
      </c>
      <c r="Q564" s="161">
        <v>0</v>
      </c>
      <c r="R564" s="161">
        <f>Q564*H564</f>
        <v>0</v>
      </c>
      <c r="S564" s="161">
        <v>0</v>
      </c>
      <c r="T564" s="162">
        <f>S564*H564</f>
        <v>0</v>
      </c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R564" s="163" t="s">
        <v>190</v>
      </c>
      <c r="AT564" s="163" t="s">
        <v>186</v>
      </c>
      <c r="AU564" s="163" t="s">
        <v>87</v>
      </c>
      <c r="AY564" s="18" t="s">
        <v>184</v>
      </c>
      <c r="BE564" s="164">
        <f>IF(N564="základná",J564,0)</f>
        <v>0</v>
      </c>
      <c r="BF564" s="164">
        <f>IF(N564="znížená",J564,0)</f>
        <v>0</v>
      </c>
      <c r="BG564" s="164">
        <f>IF(N564="zákl. prenesená",J564,0)</f>
        <v>0</v>
      </c>
      <c r="BH564" s="164">
        <f>IF(N564="zníž. prenesená",J564,0)</f>
        <v>0</v>
      </c>
      <c r="BI564" s="164">
        <f>IF(N564="nulová",J564,0)</f>
        <v>0</v>
      </c>
      <c r="BJ564" s="18" t="s">
        <v>87</v>
      </c>
      <c r="BK564" s="164">
        <f>ROUND(I564*H564,2)</f>
        <v>0</v>
      </c>
      <c r="BL564" s="18" t="s">
        <v>190</v>
      </c>
      <c r="BM564" s="163" t="s">
        <v>747</v>
      </c>
    </row>
    <row r="565" spans="1:65" s="13" customFormat="1" ht="11.25" x14ac:dyDescent="0.2">
      <c r="B565" s="165"/>
      <c r="D565" s="166" t="s">
        <v>192</v>
      </c>
      <c r="E565" s="167" t="s">
        <v>1</v>
      </c>
      <c r="F565" s="168" t="s">
        <v>85</v>
      </c>
      <c r="H565" s="169">
        <v>9.4649999999999999</v>
      </c>
      <c r="I565" s="170"/>
      <c r="L565" s="165"/>
      <c r="M565" s="171"/>
      <c r="N565" s="172"/>
      <c r="O565" s="172"/>
      <c r="P565" s="172"/>
      <c r="Q565" s="172"/>
      <c r="R565" s="172"/>
      <c r="S565" s="172"/>
      <c r="T565" s="173"/>
      <c r="AT565" s="167" t="s">
        <v>192</v>
      </c>
      <c r="AU565" s="167" t="s">
        <v>87</v>
      </c>
      <c r="AV565" s="13" t="s">
        <v>87</v>
      </c>
      <c r="AW565" s="13" t="s">
        <v>31</v>
      </c>
      <c r="AX565" s="13" t="s">
        <v>75</v>
      </c>
      <c r="AY565" s="167" t="s">
        <v>184</v>
      </c>
    </row>
    <row r="566" spans="1:65" s="15" customFormat="1" ht="11.25" x14ac:dyDescent="0.2">
      <c r="B566" s="182"/>
      <c r="D566" s="166" t="s">
        <v>192</v>
      </c>
      <c r="E566" s="183" t="s">
        <v>1</v>
      </c>
      <c r="F566" s="184" t="s">
        <v>199</v>
      </c>
      <c r="H566" s="185">
        <v>9.4649999999999999</v>
      </c>
      <c r="I566" s="186"/>
      <c r="L566" s="182"/>
      <c r="M566" s="187"/>
      <c r="N566" s="188"/>
      <c r="O566" s="188"/>
      <c r="P566" s="188"/>
      <c r="Q566" s="188"/>
      <c r="R566" s="188"/>
      <c r="S566" s="188"/>
      <c r="T566" s="189"/>
      <c r="AT566" s="183" t="s">
        <v>192</v>
      </c>
      <c r="AU566" s="183" t="s">
        <v>87</v>
      </c>
      <c r="AV566" s="15" t="s">
        <v>190</v>
      </c>
      <c r="AW566" s="15" t="s">
        <v>31</v>
      </c>
      <c r="AX566" s="15" t="s">
        <v>83</v>
      </c>
      <c r="AY566" s="183" t="s">
        <v>184</v>
      </c>
    </row>
    <row r="567" spans="1:65" s="2" customFormat="1" ht="33" customHeight="1" x14ac:dyDescent="0.2">
      <c r="A567" s="33"/>
      <c r="B567" s="150"/>
      <c r="C567" s="151" t="s">
        <v>748</v>
      </c>
      <c r="D567" s="151" t="s">
        <v>186</v>
      </c>
      <c r="E567" s="152" t="s">
        <v>749</v>
      </c>
      <c r="F567" s="153" t="s">
        <v>750</v>
      </c>
      <c r="G567" s="154" t="s">
        <v>189</v>
      </c>
      <c r="H567" s="155">
        <v>7.8979999999999997</v>
      </c>
      <c r="I567" s="156"/>
      <c r="J567" s="157">
        <f>ROUND(I567*H567,2)</f>
        <v>0</v>
      </c>
      <c r="K567" s="158"/>
      <c r="L567" s="34"/>
      <c r="M567" s="159" t="s">
        <v>1</v>
      </c>
      <c r="N567" s="160" t="s">
        <v>41</v>
      </c>
      <c r="O567" s="62"/>
      <c r="P567" s="161">
        <f>O567*H567</f>
        <v>0</v>
      </c>
      <c r="Q567" s="161">
        <v>0</v>
      </c>
      <c r="R567" s="161">
        <f>Q567*H567</f>
        <v>0</v>
      </c>
      <c r="S567" s="161">
        <v>0</v>
      </c>
      <c r="T567" s="162">
        <f>S567*H567</f>
        <v>0</v>
      </c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R567" s="163" t="s">
        <v>190</v>
      </c>
      <c r="AT567" s="163" t="s">
        <v>186</v>
      </c>
      <c r="AU567" s="163" t="s">
        <v>87</v>
      </c>
      <c r="AY567" s="18" t="s">
        <v>184</v>
      </c>
      <c r="BE567" s="164">
        <f>IF(N567="základná",J567,0)</f>
        <v>0</v>
      </c>
      <c r="BF567" s="164">
        <f>IF(N567="znížená",J567,0)</f>
        <v>0</v>
      </c>
      <c r="BG567" s="164">
        <f>IF(N567="zákl. prenesená",J567,0)</f>
        <v>0</v>
      </c>
      <c r="BH567" s="164">
        <f>IF(N567="zníž. prenesená",J567,0)</f>
        <v>0</v>
      </c>
      <c r="BI567" s="164">
        <f>IF(N567="nulová",J567,0)</f>
        <v>0</v>
      </c>
      <c r="BJ567" s="18" t="s">
        <v>87</v>
      </c>
      <c r="BK567" s="164">
        <f>ROUND(I567*H567,2)</f>
        <v>0</v>
      </c>
      <c r="BL567" s="18" t="s">
        <v>190</v>
      </c>
      <c r="BM567" s="163" t="s">
        <v>751</v>
      </c>
    </row>
    <row r="568" spans="1:65" s="13" customFormat="1" ht="11.25" x14ac:dyDescent="0.2">
      <c r="B568" s="165"/>
      <c r="D568" s="166" t="s">
        <v>192</v>
      </c>
      <c r="E568" s="167" t="s">
        <v>1</v>
      </c>
      <c r="F568" s="168" t="s">
        <v>100</v>
      </c>
      <c r="H568" s="169">
        <v>7.8979999999999997</v>
      </c>
      <c r="I568" s="170"/>
      <c r="L568" s="165"/>
      <c r="M568" s="171"/>
      <c r="N568" s="172"/>
      <c r="O568" s="172"/>
      <c r="P568" s="172"/>
      <c r="Q568" s="172"/>
      <c r="R568" s="172"/>
      <c r="S568" s="172"/>
      <c r="T568" s="173"/>
      <c r="AT568" s="167" t="s">
        <v>192</v>
      </c>
      <c r="AU568" s="167" t="s">
        <v>87</v>
      </c>
      <c r="AV568" s="13" t="s">
        <v>87</v>
      </c>
      <c r="AW568" s="13" t="s">
        <v>31</v>
      </c>
      <c r="AX568" s="13" t="s">
        <v>75</v>
      </c>
      <c r="AY568" s="167" t="s">
        <v>184</v>
      </c>
    </row>
    <row r="569" spans="1:65" s="15" customFormat="1" ht="11.25" x14ac:dyDescent="0.2">
      <c r="B569" s="182"/>
      <c r="D569" s="166" t="s">
        <v>192</v>
      </c>
      <c r="E569" s="183" t="s">
        <v>1</v>
      </c>
      <c r="F569" s="184" t="s">
        <v>199</v>
      </c>
      <c r="H569" s="185">
        <v>7.8979999999999997</v>
      </c>
      <c r="I569" s="186"/>
      <c r="L569" s="182"/>
      <c r="M569" s="187"/>
      <c r="N569" s="188"/>
      <c r="O569" s="188"/>
      <c r="P569" s="188"/>
      <c r="Q569" s="188"/>
      <c r="R569" s="188"/>
      <c r="S569" s="188"/>
      <c r="T569" s="189"/>
      <c r="AT569" s="183" t="s">
        <v>192</v>
      </c>
      <c r="AU569" s="183" t="s">
        <v>87</v>
      </c>
      <c r="AV569" s="15" t="s">
        <v>190</v>
      </c>
      <c r="AW569" s="15" t="s">
        <v>31</v>
      </c>
      <c r="AX569" s="15" t="s">
        <v>83</v>
      </c>
      <c r="AY569" s="183" t="s">
        <v>184</v>
      </c>
    </row>
    <row r="570" spans="1:65" s="2" customFormat="1" ht="24.2" customHeight="1" x14ac:dyDescent="0.2">
      <c r="A570" s="33"/>
      <c r="B570" s="150"/>
      <c r="C570" s="151" t="s">
        <v>752</v>
      </c>
      <c r="D570" s="151" t="s">
        <v>186</v>
      </c>
      <c r="E570" s="152" t="s">
        <v>753</v>
      </c>
      <c r="F570" s="153" t="s">
        <v>754</v>
      </c>
      <c r="G570" s="154" t="s">
        <v>189</v>
      </c>
      <c r="H570" s="155">
        <v>7.8979999999999997</v>
      </c>
      <c r="I570" s="156"/>
      <c r="J570" s="157">
        <f>ROUND(I570*H570,2)</f>
        <v>0</v>
      </c>
      <c r="K570" s="158"/>
      <c r="L570" s="34"/>
      <c r="M570" s="159" t="s">
        <v>1</v>
      </c>
      <c r="N570" s="160" t="s">
        <v>41</v>
      </c>
      <c r="O570" s="62"/>
      <c r="P570" s="161">
        <f>O570*H570</f>
        <v>0</v>
      </c>
      <c r="Q570" s="161">
        <v>0</v>
      </c>
      <c r="R570" s="161">
        <f>Q570*H570</f>
        <v>0</v>
      </c>
      <c r="S570" s="161">
        <v>1.4</v>
      </c>
      <c r="T570" s="162">
        <f>S570*H570</f>
        <v>11.057199999999998</v>
      </c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R570" s="163" t="s">
        <v>190</v>
      </c>
      <c r="AT570" s="163" t="s">
        <v>186</v>
      </c>
      <c r="AU570" s="163" t="s">
        <v>87</v>
      </c>
      <c r="AY570" s="18" t="s">
        <v>184</v>
      </c>
      <c r="BE570" s="164">
        <f>IF(N570="základná",J570,0)</f>
        <v>0</v>
      </c>
      <c r="BF570" s="164">
        <f>IF(N570="znížená",J570,0)</f>
        <v>0</v>
      </c>
      <c r="BG570" s="164">
        <f>IF(N570="zákl. prenesená",J570,0)</f>
        <v>0</v>
      </c>
      <c r="BH570" s="164">
        <f>IF(N570="zníž. prenesená",J570,0)</f>
        <v>0</v>
      </c>
      <c r="BI570" s="164">
        <f>IF(N570="nulová",J570,0)</f>
        <v>0</v>
      </c>
      <c r="BJ570" s="18" t="s">
        <v>87</v>
      </c>
      <c r="BK570" s="164">
        <f>ROUND(I570*H570,2)</f>
        <v>0</v>
      </c>
      <c r="BL570" s="18" t="s">
        <v>190</v>
      </c>
      <c r="BM570" s="163" t="s">
        <v>755</v>
      </c>
    </row>
    <row r="571" spans="1:65" s="16" customFormat="1" ht="11.25" x14ac:dyDescent="0.2">
      <c r="B571" s="190"/>
      <c r="D571" s="166" t="s">
        <v>192</v>
      </c>
      <c r="E571" s="191" t="s">
        <v>1</v>
      </c>
      <c r="F571" s="192" t="s">
        <v>756</v>
      </c>
      <c r="H571" s="191" t="s">
        <v>1</v>
      </c>
      <c r="I571" s="193"/>
      <c r="L571" s="190"/>
      <c r="M571" s="194"/>
      <c r="N571" s="195"/>
      <c r="O571" s="195"/>
      <c r="P571" s="195"/>
      <c r="Q571" s="195"/>
      <c r="R571" s="195"/>
      <c r="S571" s="195"/>
      <c r="T571" s="196"/>
      <c r="AT571" s="191" t="s">
        <v>192</v>
      </c>
      <c r="AU571" s="191" t="s">
        <v>87</v>
      </c>
      <c r="AV571" s="16" t="s">
        <v>83</v>
      </c>
      <c r="AW571" s="16" t="s">
        <v>31</v>
      </c>
      <c r="AX571" s="16" t="s">
        <v>75</v>
      </c>
      <c r="AY571" s="191" t="s">
        <v>184</v>
      </c>
    </row>
    <row r="572" spans="1:65" s="13" customFormat="1" ht="11.25" x14ac:dyDescent="0.2">
      <c r="B572" s="165"/>
      <c r="D572" s="166" t="s">
        <v>192</v>
      </c>
      <c r="E572" s="167" t="s">
        <v>1</v>
      </c>
      <c r="F572" s="168" t="s">
        <v>757</v>
      </c>
      <c r="H572" s="169">
        <v>7.8979999999999997</v>
      </c>
      <c r="I572" s="170"/>
      <c r="L572" s="165"/>
      <c r="M572" s="171"/>
      <c r="N572" s="172"/>
      <c r="O572" s="172"/>
      <c r="P572" s="172"/>
      <c r="Q572" s="172"/>
      <c r="R572" s="172"/>
      <c r="S572" s="172"/>
      <c r="T572" s="173"/>
      <c r="AT572" s="167" t="s">
        <v>192</v>
      </c>
      <c r="AU572" s="167" t="s">
        <v>87</v>
      </c>
      <c r="AV572" s="13" t="s">
        <v>87</v>
      </c>
      <c r="AW572" s="13" t="s">
        <v>31</v>
      </c>
      <c r="AX572" s="13" t="s">
        <v>75</v>
      </c>
      <c r="AY572" s="167" t="s">
        <v>184</v>
      </c>
    </row>
    <row r="573" spans="1:65" s="15" customFormat="1" ht="11.25" x14ac:dyDescent="0.2">
      <c r="B573" s="182"/>
      <c r="D573" s="166" t="s">
        <v>192</v>
      </c>
      <c r="E573" s="183" t="s">
        <v>1</v>
      </c>
      <c r="F573" s="184" t="s">
        <v>199</v>
      </c>
      <c r="H573" s="185">
        <v>7.8979999999999997</v>
      </c>
      <c r="I573" s="186"/>
      <c r="L573" s="182"/>
      <c r="M573" s="187"/>
      <c r="N573" s="188"/>
      <c r="O573" s="188"/>
      <c r="P573" s="188"/>
      <c r="Q573" s="188"/>
      <c r="R573" s="188"/>
      <c r="S573" s="188"/>
      <c r="T573" s="189"/>
      <c r="AT573" s="183" t="s">
        <v>192</v>
      </c>
      <c r="AU573" s="183" t="s">
        <v>87</v>
      </c>
      <c r="AV573" s="15" t="s">
        <v>190</v>
      </c>
      <c r="AW573" s="15" t="s">
        <v>31</v>
      </c>
      <c r="AX573" s="15" t="s">
        <v>83</v>
      </c>
      <c r="AY573" s="183" t="s">
        <v>184</v>
      </c>
    </row>
    <row r="574" spans="1:65" s="2" customFormat="1" ht="24.2" customHeight="1" x14ac:dyDescent="0.2">
      <c r="A574" s="33"/>
      <c r="B574" s="150"/>
      <c r="C574" s="151" t="s">
        <v>758</v>
      </c>
      <c r="D574" s="151" t="s">
        <v>186</v>
      </c>
      <c r="E574" s="152" t="s">
        <v>759</v>
      </c>
      <c r="F574" s="153" t="s">
        <v>760</v>
      </c>
      <c r="G574" s="154" t="s">
        <v>419</v>
      </c>
      <c r="H574" s="155">
        <v>8.8000000000000007</v>
      </c>
      <c r="I574" s="156"/>
      <c r="J574" s="157">
        <f>ROUND(I574*H574,2)</f>
        <v>0</v>
      </c>
      <c r="K574" s="158"/>
      <c r="L574" s="34"/>
      <c r="M574" s="159" t="s">
        <v>1</v>
      </c>
      <c r="N574" s="160" t="s">
        <v>41</v>
      </c>
      <c r="O574" s="62"/>
      <c r="P574" s="161">
        <f>O574*H574</f>
        <v>0</v>
      </c>
      <c r="Q574" s="161">
        <v>0</v>
      </c>
      <c r="R574" s="161">
        <f>Q574*H574</f>
        <v>0</v>
      </c>
      <c r="S574" s="161">
        <v>5.0000000000000001E-3</v>
      </c>
      <c r="T574" s="162">
        <f>S574*H574</f>
        <v>4.4000000000000004E-2</v>
      </c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R574" s="163" t="s">
        <v>190</v>
      </c>
      <c r="AT574" s="163" t="s">
        <v>186</v>
      </c>
      <c r="AU574" s="163" t="s">
        <v>87</v>
      </c>
      <c r="AY574" s="18" t="s">
        <v>184</v>
      </c>
      <c r="BE574" s="164">
        <f>IF(N574="základná",J574,0)</f>
        <v>0</v>
      </c>
      <c r="BF574" s="164">
        <f>IF(N574="znížená",J574,0)</f>
        <v>0</v>
      </c>
      <c r="BG574" s="164">
        <f>IF(N574="zákl. prenesená",J574,0)</f>
        <v>0</v>
      </c>
      <c r="BH574" s="164">
        <f>IF(N574="zníž. prenesená",J574,0)</f>
        <v>0</v>
      </c>
      <c r="BI574" s="164">
        <f>IF(N574="nulová",J574,0)</f>
        <v>0</v>
      </c>
      <c r="BJ574" s="18" t="s">
        <v>87</v>
      </c>
      <c r="BK574" s="164">
        <f>ROUND(I574*H574,2)</f>
        <v>0</v>
      </c>
      <c r="BL574" s="18" t="s">
        <v>190</v>
      </c>
      <c r="BM574" s="163" t="s">
        <v>761</v>
      </c>
    </row>
    <row r="575" spans="1:65" s="13" customFormat="1" ht="11.25" x14ac:dyDescent="0.2">
      <c r="B575" s="165"/>
      <c r="D575" s="166" t="s">
        <v>192</v>
      </c>
      <c r="E575" s="167" t="s">
        <v>1</v>
      </c>
      <c r="F575" s="168" t="s">
        <v>762</v>
      </c>
      <c r="H575" s="169">
        <v>8.8000000000000007</v>
      </c>
      <c r="I575" s="170"/>
      <c r="L575" s="165"/>
      <c r="M575" s="171"/>
      <c r="N575" s="172"/>
      <c r="O575" s="172"/>
      <c r="P575" s="172"/>
      <c r="Q575" s="172"/>
      <c r="R575" s="172"/>
      <c r="S575" s="172"/>
      <c r="T575" s="173"/>
      <c r="AT575" s="167" t="s">
        <v>192</v>
      </c>
      <c r="AU575" s="167" t="s">
        <v>87</v>
      </c>
      <c r="AV575" s="13" t="s">
        <v>87</v>
      </c>
      <c r="AW575" s="13" t="s">
        <v>31</v>
      </c>
      <c r="AX575" s="13" t="s">
        <v>75</v>
      </c>
      <c r="AY575" s="167" t="s">
        <v>184</v>
      </c>
    </row>
    <row r="576" spans="1:65" s="15" customFormat="1" ht="11.25" x14ac:dyDescent="0.2">
      <c r="B576" s="182"/>
      <c r="D576" s="166" t="s">
        <v>192</v>
      </c>
      <c r="E576" s="183" t="s">
        <v>1</v>
      </c>
      <c r="F576" s="184" t="s">
        <v>199</v>
      </c>
      <c r="H576" s="185">
        <v>8.8000000000000007</v>
      </c>
      <c r="I576" s="186"/>
      <c r="L576" s="182"/>
      <c r="M576" s="187"/>
      <c r="N576" s="188"/>
      <c r="O576" s="188"/>
      <c r="P576" s="188"/>
      <c r="Q576" s="188"/>
      <c r="R576" s="188"/>
      <c r="S576" s="188"/>
      <c r="T576" s="189"/>
      <c r="AT576" s="183" t="s">
        <v>192</v>
      </c>
      <c r="AU576" s="183" t="s">
        <v>87</v>
      </c>
      <c r="AV576" s="15" t="s">
        <v>190</v>
      </c>
      <c r="AW576" s="15" t="s">
        <v>31</v>
      </c>
      <c r="AX576" s="15" t="s">
        <v>83</v>
      </c>
      <c r="AY576" s="183" t="s">
        <v>184</v>
      </c>
    </row>
    <row r="577" spans="1:65" s="2" customFormat="1" ht="24.2" customHeight="1" x14ac:dyDescent="0.2">
      <c r="A577" s="33"/>
      <c r="B577" s="150"/>
      <c r="C577" s="151" t="s">
        <v>763</v>
      </c>
      <c r="D577" s="151" t="s">
        <v>186</v>
      </c>
      <c r="E577" s="152" t="s">
        <v>764</v>
      </c>
      <c r="F577" s="153" t="s">
        <v>765</v>
      </c>
      <c r="G577" s="154" t="s">
        <v>392</v>
      </c>
      <c r="H577" s="155">
        <v>2</v>
      </c>
      <c r="I577" s="156"/>
      <c r="J577" s="157">
        <f>ROUND(I577*H577,2)</f>
        <v>0</v>
      </c>
      <c r="K577" s="158"/>
      <c r="L577" s="34"/>
      <c r="M577" s="159" t="s">
        <v>1</v>
      </c>
      <c r="N577" s="160" t="s">
        <v>41</v>
      </c>
      <c r="O577" s="62"/>
      <c r="P577" s="161">
        <f>O577*H577</f>
        <v>0</v>
      </c>
      <c r="Q577" s="161">
        <v>0</v>
      </c>
      <c r="R577" s="161">
        <f>Q577*H577</f>
        <v>0</v>
      </c>
      <c r="S577" s="161">
        <v>0.06</v>
      </c>
      <c r="T577" s="162">
        <f>S577*H577</f>
        <v>0.12</v>
      </c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R577" s="163" t="s">
        <v>190</v>
      </c>
      <c r="AT577" s="163" t="s">
        <v>186</v>
      </c>
      <c r="AU577" s="163" t="s">
        <v>87</v>
      </c>
      <c r="AY577" s="18" t="s">
        <v>184</v>
      </c>
      <c r="BE577" s="164">
        <f>IF(N577="základná",J577,0)</f>
        <v>0</v>
      </c>
      <c r="BF577" s="164">
        <f>IF(N577="znížená",J577,0)</f>
        <v>0</v>
      </c>
      <c r="BG577" s="164">
        <f>IF(N577="zákl. prenesená",J577,0)</f>
        <v>0</v>
      </c>
      <c r="BH577" s="164">
        <f>IF(N577="zníž. prenesená",J577,0)</f>
        <v>0</v>
      </c>
      <c r="BI577" s="164">
        <f>IF(N577="nulová",J577,0)</f>
        <v>0</v>
      </c>
      <c r="BJ577" s="18" t="s">
        <v>87</v>
      </c>
      <c r="BK577" s="164">
        <f>ROUND(I577*H577,2)</f>
        <v>0</v>
      </c>
      <c r="BL577" s="18" t="s">
        <v>190</v>
      </c>
      <c r="BM577" s="163" t="s">
        <v>766</v>
      </c>
    </row>
    <row r="578" spans="1:65" s="16" customFormat="1" ht="11.25" x14ac:dyDescent="0.2">
      <c r="B578" s="190"/>
      <c r="D578" s="166" t="s">
        <v>192</v>
      </c>
      <c r="E578" s="191" t="s">
        <v>1</v>
      </c>
      <c r="F578" s="192" t="s">
        <v>767</v>
      </c>
      <c r="H578" s="191" t="s">
        <v>1</v>
      </c>
      <c r="I578" s="193"/>
      <c r="L578" s="190"/>
      <c r="M578" s="194"/>
      <c r="N578" s="195"/>
      <c r="O578" s="195"/>
      <c r="P578" s="195"/>
      <c r="Q578" s="195"/>
      <c r="R578" s="195"/>
      <c r="S578" s="195"/>
      <c r="T578" s="196"/>
      <c r="AT578" s="191" t="s">
        <v>192</v>
      </c>
      <c r="AU578" s="191" t="s">
        <v>87</v>
      </c>
      <c r="AV578" s="16" t="s">
        <v>83</v>
      </c>
      <c r="AW578" s="16" t="s">
        <v>31</v>
      </c>
      <c r="AX578" s="16" t="s">
        <v>75</v>
      </c>
      <c r="AY578" s="191" t="s">
        <v>184</v>
      </c>
    </row>
    <row r="579" spans="1:65" s="13" customFormat="1" ht="11.25" x14ac:dyDescent="0.2">
      <c r="B579" s="165"/>
      <c r="D579" s="166" t="s">
        <v>192</v>
      </c>
      <c r="E579" s="167" t="s">
        <v>1</v>
      </c>
      <c r="F579" s="168" t="s">
        <v>87</v>
      </c>
      <c r="H579" s="169">
        <v>2</v>
      </c>
      <c r="I579" s="170"/>
      <c r="L579" s="165"/>
      <c r="M579" s="171"/>
      <c r="N579" s="172"/>
      <c r="O579" s="172"/>
      <c r="P579" s="172"/>
      <c r="Q579" s="172"/>
      <c r="R579" s="172"/>
      <c r="S579" s="172"/>
      <c r="T579" s="173"/>
      <c r="AT579" s="167" t="s">
        <v>192</v>
      </c>
      <c r="AU579" s="167" t="s">
        <v>87</v>
      </c>
      <c r="AV579" s="13" t="s">
        <v>87</v>
      </c>
      <c r="AW579" s="13" t="s">
        <v>31</v>
      </c>
      <c r="AX579" s="13" t="s">
        <v>75</v>
      </c>
      <c r="AY579" s="167" t="s">
        <v>184</v>
      </c>
    </row>
    <row r="580" spans="1:65" s="15" customFormat="1" ht="11.25" x14ac:dyDescent="0.2">
      <c r="B580" s="182"/>
      <c r="D580" s="166" t="s">
        <v>192</v>
      </c>
      <c r="E580" s="183" t="s">
        <v>1</v>
      </c>
      <c r="F580" s="184" t="s">
        <v>199</v>
      </c>
      <c r="H580" s="185">
        <v>2</v>
      </c>
      <c r="I580" s="186"/>
      <c r="L580" s="182"/>
      <c r="M580" s="187"/>
      <c r="N580" s="188"/>
      <c r="O580" s="188"/>
      <c r="P580" s="188"/>
      <c r="Q580" s="188"/>
      <c r="R580" s="188"/>
      <c r="S580" s="188"/>
      <c r="T580" s="189"/>
      <c r="AT580" s="183" t="s">
        <v>192</v>
      </c>
      <c r="AU580" s="183" t="s">
        <v>87</v>
      </c>
      <c r="AV580" s="15" t="s">
        <v>190</v>
      </c>
      <c r="AW580" s="15" t="s">
        <v>31</v>
      </c>
      <c r="AX580" s="15" t="s">
        <v>83</v>
      </c>
      <c r="AY580" s="183" t="s">
        <v>184</v>
      </c>
    </row>
    <row r="581" spans="1:65" s="2" customFormat="1" ht="24.2" customHeight="1" x14ac:dyDescent="0.2">
      <c r="A581" s="33"/>
      <c r="B581" s="150"/>
      <c r="C581" s="151" t="s">
        <v>768</v>
      </c>
      <c r="D581" s="151" t="s">
        <v>186</v>
      </c>
      <c r="E581" s="152" t="s">
        <v>769</v>
      </c>
      <c r="F581" s="153" t="s">
        <v>770</v>
      </c>
      <c r="G581" s="154" t="s">
        <v>261</v>
      </c>
      <c r="H581" s="155">
        <v>4.8</v>
      </c>
      <c r="I581" s="156"/>
      <c r="J581" s="157">
        <f>ROUND(I581*H581,2)</f>
        <v>0</v>
      </c>
      <c r="K581" s="158"/>
      <c r="L581" s="34"/>
      <c r="M581" s="159" t="s">
        <v>1</v>
      </c>
      <c r="N581" s="160" t="s">
        <v>41</v>
      </c>
      <c r="O581" s="62"/>
      <c r="P581" s="161">
        <f>O581*H581</f>
        <v>0</v>
      </c>
      <c r="Q581" s="161">
        <v>0</v>
      </c>
      <c r="R581" s="161">
        <f>Q581*H581</f>
        <v>0</v>
      </c>
      <c r="S581" s="161">
        <v>6.3E-2</v>
      </c>
      <c r="T581" s="162">
        <f>S581*H581</f>
        <v>0.3024</v>
      </c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R581" s="163" t="s">
        <v>190</v>
      </c>
      <c r="AT581" s="163" t="s">
        <v>186</v>
      </c>
      <c r="AU581" s="163" t="s">
        <v>87</v>
      </c>
      <c r="AY581" s="18" t="s">
        <v>184</v>
      </c>
      <c r="BE581" s="164">
        <f>IF(N581="základná",J581,0)</f>
        <v>0</v>
      </c>
      <c r="BF581" s="164">
        <f>IF(N581="znížená",J581,0)</f>
        <v>0</v>
      </c>
      <c r="BG581" s="164">
        <f>IF(N581="zákl. prenesená",J581,0)</f>
        <v>0</v>
      </c>
      <c r="BH581" s="164">
        <f>IF(N581="zníž. prenesená",J581,0)</f>
        <v>0</v>
      </c>
      <c r="BI581" s="164">
        <f>IF(N581="nulová",J581,0)</f>
        <v>0</v>
      </c>
      <c r="BJ581" s="18" t="s">
        <v>87</v>
      </c>
      <c r="BK581" s="164">
        <f>ROUND(I581*H581,2)</f>
        <v>0</v>
      </c>
      <c r="BL581" s="18" t="s">
        <v>190</v>
      </c>
      <c r="BM581" s="163" t="s">
        <v>771</v>
      </c>
    </row>
    <row r="582" spans="1:65" s="13" customFormat="1" ht="11.25" x14ac:dyDescent="0.2">
      <c r="B582" s="165"/>
      <c r="D582" s="166" t="s">
        <v>192</v>
      </c>
      <c r="E582" s="167" t="s">
        <v>1</v>
      </c>
      <c r="F582" s="168" t="s">
        <v>772</v>
      </c>
      <c r="H582" s="169">
        <v>4.8</v>
      </c>
      <c r="I582" s="170"/>
      <c r="L582" s="165"/>
      <c r="M582" s="171"/>
      <c r="N582" s="172"/>
      <c r="O582" s="172"/>
      <c r="P582" s="172"/>
      <c r="Q582" s="172"/>
      <c r="R582" s="172"/>
      <c r="S582" s="172"/>
      <c r="T582" s="173"/>
      <c r="AT582" s="167" t="s">
        <v>192</v>
      </c>
      <c r="AU582" s="167" t="s">
        <v>87</v>
      </c>
      <c r="AV582" s="13" t="s">
        <v>87</v>
      </c>
      <c r="AW582" s="13" t="s">
        <v>31</v>
      </c>
      <c r="AX582" s="13" t="s">
        <v>75</v>
      </c>
      <c r="AY582" s="167" t="s">
        <v>184</v>
      </c>
    </row>
    <row r="583" spans="1:65" s="15" customFormat="1" ht="11.25" x14ac:dyDescent="0.2">
      <c r="B583" s="182"/>
      <c r="D583" s="166" t="s">
        <v>192</v>
      </c>
      <c r="E583" s="183" t="s">
        <v>1</v>
      </c>
      <c r="F583" s="184" t="s">
        <v>199</v>
      </c>
      <c r="H583" s="185">
        <v>4.8</v>
      </c>
      <c r="I583" s="186"/>
      <c r="L583" s="182"/>
      <c r="M583" s="187"/>
      <c r="N583" s="188"/>
      <c r="O583" s="188"/>
      <c r="P583" s="188"/>
      <c r="Q583" s="188"/>
      <c r="R583" s="188"/>
      <c r="S583" s="188"/>
      <c r="T583" s="189"/>
      <c r="AT583" s="183" t="s">
        <v>192</v>
      </c>
      <c r="AU583" s="183" t="s">
        <v>87</v>
      </c>
      <c r="AV583" s="15" t="s">
        <v>190</v>
      </c>
      <c r="AW583" s="15" t="s">
        <v>31</v>
      </c>
      <c r="AX583" s="15" t="s">
        <v>83</v>
      </c>
      <c r="AY583" s="183" t="s">
        <v>184</v>
      </c>
    </row>
    <row r="584" spans="1:65" s="2" customFormat="1" ht="24.2" customHeight="1" x14ac:dyDescent="0.2">
      <c r="A584" s="33"/>
      <c r="B584" s="150"/>
      <c r="C584" s="151" t="s">
        <v>773</v>
      </c>
      <c r="D584" s="151" t="s">
        <v>186</v>
      </c>
      <c r="E584" s="152" t="s">
        <v>774</v>
      </c>
      <c r="F584" s="153" t="s">
        <v>775</v>
      </c>
      <c r="G584" s="154" t="s">
        <v>189</v>
      </c>
      <c r="H584" s="155">
        <v>0.48</v>
      </c>
      <c r="I584" s="156"/>
      <c r="J584" s="157">
        <f>ROUND(I584*H584,2)</f>
        <v>0</v>
      </c>
      <c r="K584" s="158"/>
      <c r="L584" s="34"/>
      <c r="M584" s="159" t="s">
        <v>1</v>
      </c>
      <c r="N584" s="160" t="s">
        <v>41</v>
      </c>
      <c r="O584" s="62"/>
      <c r="P584" s="161">
        <f>O584*H584</f>
        <v>0</v>
      </c>
      <c r="Q584" s="161">
        <v>0</v>
      </c>
      <c r="R584" s="161">
        <f>Q584*H584</f>
        <v>0</v>
      </c>
      <c r="S584" s="161">
        <v>1.875</v>
      </c>
      <c r="T584" s="162">
        <f>S584*H584</f>
        <v>0.89999999999999991</v>
      </c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R584" s="163" t="s">
        <v>190</v>
      </c>
      <c r="AT584" s="163" t="s">
        <v>186</v>
      </c>
      <c r="AU584" s="163" t="s">
        <v>87</v>
      </c>
      <c r="AY584" s="18" t="s">
        <v>184</v>
      </c>
      <c r="BE584" s="164">
        <f>IF(N584="základná",J584,0)</f>
        <v>0</v>
      </c>
      <c r="BF584" s="164">
        <f>IF(N584="znížená",J584,0)</f>
        <v>0</v>
      </c>
      <c r="BG584" s="164">
        <f>IF(N584="zákl. prenesená",J584,0)</f>
        <v>0</v>
      </c>
      <c r="BH584" s="164">
        <f>IF(N584="zníž. prenesená",J584,0)</f>
        <v>0</v>
      </c>
      <c r="BI584" s="164">
        <f>IF(N584="nulová",J584,0)</f>
        <v>0</v>
      </c>
      <c r="BJ584" s="18" t="s">
        <v>87</v>
      </c>
      <c r="BK584" s="164">
        <f>ROUND(I584*H584,2)</f>
        <v>0</v>
      </c>
      <c r="BL584" s="18" t="s">
        <v>190</v>
      </c>
      <c r="BM584" s="163" t="s">
        <v>776</v>
      </c>
    </row>
    <row r="585" spans="1:65" s="13" customFormat="1" ht="11.25" x14ac:dyDescent="0.2">
      <c r="B585" s="165"/>
      <c r="D585" s="166" t="s">
        <v>192</v>
      </c>
      <c r="E585" s="167" t="s">
        <v>1</v>
      </c>
      <c r="F585" s="168" t="s">
        <v>777</v>
      </c>
      <c r="H585" s="169">
        <v>0.48</v>
      </c>
      <c r="I585" s="170"/>
      <c r="L585" s="165"/>
      <c r="M585" s="171"/>
      <c r="N585" s="172"/>
      <c r="O585" s="172"/>
      <c r="P585" s="172"/>
      <c r="Q585" s="172"/>
      <c r="R585" s="172"/>
      <c r="S585" s="172"/>
      <c r="T585" s="173"/>
      <c r="AT585" s="167" t="s">
        <v>192</v>
      </c>
      <c r="AU585" s="167" t="s">
        <v>87</v>
      </c>
      <c r="AV585" s="13" t="s">
        <v>87</v>
      </c>
      <c r="AW585" s="13" t="s">
        <v>31</v>
      </c>
      <c r="AX585" s="13" t="s">
        <v>75</v>
      </c>
      <c r="AY585" s="167" t="s">
        <v>184</v>
      </c>
    </row>
    <row r="586" spans="1:65" s="15" customFormat="1" ht="11.25" x14ac:dyDescent="0.2">
      <c r="B586" s="182"/>
      <c r="D586" s="166" t="s">
        <v>192</v>
      </c>
      <c r="E586" s="183" t="s">
        <v>1</v>
      </c>
      <c r="F586" s="184" t="s">
        <v>199</v>
      </c>
      <c r="H586" s="185">
        <v>0.48</v>
      </c>
      <c r="I586" s="186"/>
      <c r="L586" s="182"/>
      <c r="M586" s="187"/>
      <c r="N586" s="188"/>
      <c r="O586" s="188"/>
      <c r="P586" s="188"/>
      <c r="Q586" s="188"/>
      <c r="R586" s="188"/>
      <c r="S586" s="188"/>
      <c r="T586" s="189"/>
      <c r="AT586" s="183" t="s">
        <v>192</v>
      </c>
      <c r="AU586" s="183" t="s">
        <v>87</v>
      </c>
      <c r="AV586" s="15" t="s">
        <v>190</v>
      </c>
      <c r="AW586" s="15" t="s">
        <v>31</v>
      </c>
      <c r="AX586" s="15" t="s">
        <v>83</v>
      </c>
      <c r="AY586" s="183" t="s">
        <v>184</v>
      </c>
    </row>
    <row r="587" spans="1:65" s="2" customFormat="1" ht="24.2" customHeight="1" x14ac:dyDescent="0.2">
      <c r="A587" s="33"/>
      <c r="B587" s="150"/>
      <c r="C587" s="151" t="s">
        <v>778</v>
      </c>
      <c r="D587" s="151" t="s">
        <v>186</v>
      </c>
      <c r="E587" s="152" t="s">
        <v>779</v>
      </c>
      <c r="F587" s="153" t="s">
        <v>780</v>
      </c>
      <c r="G587" s="154" t="s">
        <v>392</v>
      </c>
      <c r="H587" s="155">
        <v>1</v>
      </c>
      <c r="I587" s="156"/>
      <c r="J587" s="157">
        <f>ROUND(I587*H587,2)</f>
        <v>0</v>
      </c>
      <c r="K587" s="158"/>
      <c r="L587" s="34"/>
      <c r="M587" s="159" t="s">
        <v>1</v>
      </c>
      <c r="N587" s="160" t="s">
        <v>41</v>
      </c>
      <c r="O587" s="62"/>
      <c r="P587" s="161">
        <f>O587*H587</f>
        <v>0</v>
      </c>
      <c r="Q587" s="161">
        <v>0</v>
      </c>
      <c r="R587" s="161">
        <f>Q587*H587</f>
        <v>0</v>
      </c>
      <c r="S587" s="161">
        <v>0.28000000000000003</v>
      </c>
      <c r="T587" s="162">
        <f>S587*H587</f>
        <v>0.28000000000000003</v>
      </c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R587" s="163" t="s">
        <v>190</v>
      </c>
      <c r="AT587" s="163" t="s">
        <v>186</v>
      </c>
      <c r="AU587" s="163" t="s">
        <v>87</v>
      </c>
      <c r="AY587" s="18" t="s">
        <v>184</v>
      </c>
      <c r="BE587" s="164">
        <f>IF(N587="základná",J587,0)</f>
        <v>0</v>
      </c>
      <c r="BF587" s="164">
        <f>IF(N587="znížená",J587,0)</f>
        <v>0</v>
      </c>
      <c r="BG587" s="164">
        <f>IF(N587="zákl. prenesená",J587,0)</f>
        <v>0</v>
      </c>
      <c r="BH587" s="164">
        <f>IF(N587="zníž. prenesená",J587,0)</f>
        <v>0</v>
      </c>
      <c r="BI587" s="164">
        <f>IF(N587="nulová",J587,0)</f>
        <v>0</v>
      </c>
      <c r="BJ587" s="18" t="s">
        <v>87</v>
      </c>
      <c r="BK587" s="164">
        <f>ROUND(I587*H587,2)</f>
        <v>0</v>
      </c>
      <c r="BL587" s="18" t="s">
        <v>190</v>
      </c>
      <c r="BM587" s="163" t="s">
        <v>781</v>
      </c>
    </row>
    <row r="588" spans="1:65" s="16" customFormat="1" ht="11.25" x14ac:dyDescent="0.2">
      <c r="B588" s="190"/>
      <c r="D588" s="166" t="s">
        <v>192</v>
      </c>
      <c r="E588" s="191" t="s">
        <v>1</v>
      </c>
      <c r="F588" s="192" t="s">
        <v>782</v>
      </c>
      <c r="H588" s="191" t="s">
        <v>1</v>
      </c>
      <c r="I588" s="193"/>
      <c r="L588" s="190"/>
      <c r="M588" s="194"/>
      <c r="N588" s="195"/>
      <c r="O588" s="195"/>
      <c r="P588" s="195"/>
      <c r="Q588" s="195"/>
      <c r="R588" s="195"/>
      <c r="S588" s="195"/>
      <c r="T588" s="196"/>
      <c r="AT588" s="191" t="s">
        <v>192</v>
      </c>
      <c r="AU588" s="191" t="s">
        <v>87</v>
      </c>
      <c r="AV588" s="16" t="s">
        <v>83</v>
      </c>
      <c r="AW588" s="16" t="s">
        <v>31</v>
      </c>
      <c r="AX588" s="16" t="s">
        <v>75</v>
      </c>
      <c r="AY588" s="191" t="s">
        <v>184</v>
      </c>
    </row>
    <row r="589" spans="1:65" s="13" customFormat="1" ht="11.25" x14ac:dyDescent="0.2">
      <c r="B589" s="165"/>
      <c r="D589" s="166" t="s">
        <v>192</v>
      </c>
      <c r="E589" s="167" t="s">
        <v>1</v>
      </c>
      <c r="F589" s="168" t="s">
        <v>83</v>
      </c>
      <c r="H589" s="169">
        <v>1</v>
      </c>
      <c r="I589" s="170"/>
      <c r="L589" s="165"/>
      <c r="M589" s="171"/>
      <c r="N589" s="172"/>
      <c r="O589" s="172"/>
      <c r="P589" s="172"/>
      <c r="Q589" s="172"/>
      <c r="R589" s="172"/>
      <c r="S589" s="172"/>
      <c r="T589" s="173"/>
      <c r="AT589" s="167" t="s">
        <v>192</v>
      </c>
      <c r="AU589" s="167" t="s">
        <v>87</v>
      </c>
      <c r="AV589" s="13" t="s">
        <v>87</v>
      </c>
      <c r="AW589" s="13" t="s">
        <v>31</v>
      </c>
      <c r="AX589" s="13" t="s">
        <v>75</v>
      </c>
      <c r="AY589" s="167" t="s">
        <v>184</v>
      </c>
    </row>
    <row r="590" spans="1:65" s="15" customFormat="1" ht="11.25" x14ac:dyDescent="0.2">
      <c r="B590" s="182"/>
      <c r="D590" s="166" t="s">
        <v>192</v>
      </c>
      <c r="E590" s="183" t="s">
        <v>1</v>
      </c>
      <c r="F590" s="184" t="s">
        <v>199</v>
      </c>
      <c r="H590" s="185">
        <v>1</v>
      </c>
      <c r="I590" s="186"/>
      <c r="L590" s="182"/>
      <c r="M590" s="187"/>
      <c r="N590" s="188"/>
      <c r="O590" s="188"/>
      <c r="P590" s="188"/>
      <c r="Q590" s="188"/>
      <c r="R590" s="188"/>
      <c r="S590" s="188"/>
      <c r="T590" s="189"/>
      <c r="AT590" s="183" t="s">
        <v>192</v>
      </c>
      <c r="AU590" s="183" t="s">
        <v>87</v>
      </c>
      <c r="AV590" s="15" t="s">
        <v>190</v>
      </c>
      <c r="AW590" s="15" t="s">
        <v>31</v>
      </c>
      <c r="AX590" s="15" t="s">
        <v>83</v>
      </c>
      <c r="AY590" s="183" t="s">
        <v>184</v>
      </c>
    </row>
    <row r="591" spans="1:65" s="2" customFormat="1" ht="37.9" customHeight="1" x14ac:dyDescent="0.2">
      <c r="A591" s="33"/>
      <c r="B591" s="150"/>
      <c r="C591" s="151" t="s">
        <v>783</v>
      </c>
      <c r="D591" s="151" t="s">
        <v>186</v>
      </c>
      <c r="E591" s="152" t="s">
        <v>784</v>
      </c>
      <c r="F591" s="153" t="s">
        <v>785</v>
      </c>
      <c r="G591" s="154" t="s">
        <v>419</v>
      </c>
      <c r="H591" s="155">
        <v>20.6</v>
      </c>
      <c r="I591" s="156"/>
      <c r="J591" s="157">
        <f>ROUND(I591*H591,2)</f>
        <v>0</v>
      </c>
      <c r="K591" s="158"/>
      <c r="L591" s="34"/>
      <c r="M591" s="159" t="s">
        <v>1</v>
      </c>
      <c r="N591" s="160" t="s">
        <v>41</v>
      </c>
      <c r="O591" s="62"/>
      <c r="P591" s="161">
        <f>O591*H591</f>
        <v>0</v>
      </c>
      <c r="Q591" s="161">
        <v>0</v>
      </c>
      <c r="R591" s="161">
        <f>Q591*H591</f>
        <v>0</v>
      </c>
      <c r="S591" s="161">
        <v>0.04</v>
      </c>
      <c r="T591" s="162">
        <f>S591*H591</f>
        <v>0.82400000000000007</v>
      </c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R591" s="163" t="s">
        <v>190</v>
      </c>
      <c r="AT591" s="163" t="s">
        <v>186</v>
      </c>
      <c r="AU591" s="163" t="s">
        <v>87</v>
      </c>
      <c r="AY591" s="18" t="s">
        <v>184</v>
      </c>
      <c r="BE591" s="164">
        <f>IF(N591="základná",J591,0)</f>
        <v>0</v>
      </c>
      <c r="BF591" s="164">
        <f>IF(N591="znížená",J591,0)</f>
        <v>0</v>
      </c>
      <c r="BG591" s="164">
        <f>IF(N591="zákl. prenesená",J591,0)</f>
        <v>0</v>
      </c>
      <c r="BH591" s="164">
        <f>IF(N591="zníž. prenesená",J591,0)</f>
        <v>0</v>
      </c>
      <c r="BI591" s="164">
        <f>IF(N591="nulová",J591,0)</f>
        <v>0</v>
      </c>
      <c r="BJ591" s="18" t="s">
        <v>87</v>
      </c>
      <c r="BK591" s="164">
        <f>ROUND(I591*H591,2)</f>
        <v>0</v>
      </c>
      <c r="BL591" s="18" t="s">
        <v>190</v>
      </c>
      <c r="BM591" s="163" t="s">
        <v>786</v>
      </c>
    </row>
    <row r="592" spans="1:65" s="16" customFormat="1" ht="22.5" x14ac:dyDescent="0.2">
      <c r="B592" s="190"/>
      <c r="D592" s="166" t="s">
        <v>192</v>
      </c>
      <c r="E592" s="191" t="s">
        <v>1</v>
      </c>
      <c r="F592" s="192" t="s">
        <v>787</v>
      </c>
      <c r="H592" s="191" t="s">
        <v>1</v>
      </c>
      <c r="I592" s="193"/>
      <c r="L592" s="190"/>
      <c r="M592" s="194"/>
      <c r="N592" s="195"/>
      <c r="O592" s="195"/>
      <c r="P592" s="195"/>
      <c r="Q592" s="195"/>
      <c r="R592" s="195"/>
      <c r="S592" s="195"/>
      <c r="T592" s="196"/>
      <c r="AT592" s="191" t="s">
        <v>192</v>
      </c>
      <c r="AU592" s="191" t="s">
        <v>87</v>
      </c>
      <c r="AV592" s="16" t="s">
        <v>83</v>
      </c>
      <c r="AW592" s="16" t="s">
        <v>31</v>
      </c>
      <c r="AX592" s="16" t="s">
        <v>75</v>
      </c>
      <c r="AY592" s="191" t="s">
        <v>184</v>
      </c>
    </row>
    <row r="593" spans="1:65" s="13" customFormat="1" ht="11.25" x14ac:dyDescent="0.2">
      <c r="B593" s="165"/>
      <c r="D593" s="166" t="s">
        <v>192</v>
      </c>
      <c r="E593" s="167" t="s">
        <v>1</v>
      </c>
      <c r="F593" s="168" t="s">
        <v>788</v>
      </c>
      <c r="H593" s="169">
        <v>5.4</v>
      </c>
      <c r="I593" s="170"/>
      <c r="L593" s="165"/>
      <c r="M593" s="171"/>
      <c r="N593" s="172"/>
      <c r="O593" s="172"/>
      <c r="P593" s="172"/>
      <c r="Q593" s="172"/>
      <c r="R593" s="172"/>
      <c r="S593" s="172"/>
      <c r="T593" s="173"/>
      <c r="AT593" s="167" t="s">
        <v>192</v>
      </c>
      <c r="AU593" s="167" t="s">
        <v>87</v>
      </c>
      <c r="AV593" s="13" t="s">
        <v>87</v>
      </c>
      <c r="AW593" s="13" t="s">
        <v>31</v>
      </c>
      <c r="AX593" s="13" t="s">
        <v>75</v>
      </c>
      <c r="AY593" s="167" t="s">
        <v>184</v>
      </c>
    </row>
    <row r="594" spans="1:65" s="13" customFormat="1" ht="11.25" x14ac:dyDescent="0.2">
      <c r="B594" s="165"/>
      <c r="D594" s="166" t="s">
        <v>192</v>
      </c>
      <c r="E594" s="167" t="s">
        <v>1</v>
      </c>
      <c r="F594" s="168" t="s">
        <v>789</v>
      </c>
      <c r="H594" s="169">
        <v>6.4</v>
      </c>
      <c r="I594" s="170"/>
      <c r="L594" s="165"/>
      <c r="M594" s="171"/>
      <c r="N594" s="172"/>
      <c r="O594" s="172"/>
      <c r="P594" s="172"/>
      <c r="Q594" s="172"/>
      <c r="R594" s="172"/>
      <c r="S594" s="172"/>
      <c r="T594" s="173"/>
      <c r="AT594" s="167" t="s">
        <v>192</v>
      </c>
      <c r="AU594" s="167" t="s">
        <v>87</v>
      </c>
      <c r="AV594" s="13" t="s">
        <v>87</v>
      </c>
      <c r="AW594" s="13" t="s">
        <v>31</v>
      </c>
      <c r="AX594" s="13" t="s">
        <v>75</v>
      </c>
      <c r="AY594" s="167" t="s">
        <v>184</v>
      </c>
    </row>
    <row r="595" spans="1:65" s="13" customFormat="1" ht="11.25" x14ac:dyDescent="0.2">
      <c r="B595" s="165"/>
      <c r="D595" s="166" t="s">
        <v>192</v>
      </c>
      <c r="E595" s="167" t="s">
        <v>1</v>
      </c>
      <c r="F595" s="168" t="s">
        <v>790</v>
      </c>
      <c r="H595" s="169">
        <v>2.4</v>
      </c>
      <c r="I595" s="170"/>
      <c r="L595" s="165"/>
      <c r="M595" s="171"/>
      <c r="N595" s="172"/>
      <c r="O595" s="172"/>
      <c r="P595" s="172"/>
      <c r="Q595" s="172"/>
      <c r="R595" s="172"/>
      <c r="S595" s="172"/>
      <c r="T595" s="173"/>
      <c r="AT595" s="167" t="s">
        <v>192</v>
      </c>
      <c r="AU595" s="167" t="s">
        <v>87</v>
      </c>
      <c r="AV595" s="13" t="s">
        <v>87</v>
      </c>
      <c r="AW595" s="13" t="s">
        <v>31</v>
      </c>
      <c r="AX595" s="13" t="s">
        <v>75</v>
      </c>
      <c r="AY595" s="167" t="s">
        <v>184</v>
      </c>
    </row>
    <row r="596" spans="1:65" s="13" customFormat="1" ht="11.25" x14ac:dyDescent="0.2">
      <c r="B596" s="165"/>
      <c r="D596" s="166" t="s">
        <v>192</v>
      </c>
      <c r="E596" s="167" t="s">
        <v>1</v>
      </c>
      <c r="F596" s="168" t="s">
        <v>789</v>
      </c>
      <c r="H596" s="169">
        <v>6.4</v>
      </c>
      <c r="I596" s="170"/>
      <c r="L596" s="165"/>
      <c r="M596" s="171"/>
      <c r="N596" s="172"/>
      <c r="O596" s="172"/>
      <c r="P596" s="172"/>
      <c r="Q596" s="172"/>
      <c r="R596" s="172"/>
      <c r="S596" s="172"/>
      <c r="T596" s="173"/>
      <c r="AT596" s="167" t="s">
        <v>192</v>
      </c>
      <c r="AU596" s="167" t="s">
        <v>87</v>
      </c>
      <c r="AV596" s="13" t="s">
        <v>87</v>
      </c>
      <c r="AW596" s="13" t="s">
        <v>31</v>
      </c>
      <c r="AX596" s="13" t="s">
        <v>75</v>
      </c>
      <c r="AY596" s="167" t="s">
        <v>184</v>
      </c>
    </row>
    <row r="597" spans="1:65" s="15" customFormat="1" ht="11.25" x14ac:dyDescent="0.2">
      <c r="B597" s="182"/>
      <c r="D597" s="166" t="s">
        <v>192</v>
      </c>
      <c r="E597" s="183" t="s">
        <v>1</v>
      </c>
      <c r="F597" s="184" t="s">
        <v>199</v>
      </c>
      <c r="H597" s="185">
        <v>20.6</v>
      </c>
      <c r="I597" s="186"/>
      <c r="L597" s="182"/>
      <c r="M597" s="187"/>
      <c r="N597" s="188"/>
      <c r="O597" s="188"/>
      <c r="P597" s="188"/>
      <c r="Q597" s="188"/>
      <c r="R597" s="188"/>
      <c r="S597" s="188"/>
      <c r="T597" s="189"/>
      <c r="AT597" s="183" t="s">
        <v>192</v>
      </c>
      <c r="AU597" s="183" t="s">
        <v>87</v>
      </c>
      <c r="AV597" s="15" t="s">
        <v>190</v>
      </c>
      <c r="AW597" s="15" t="s">
        <v>31</v>
      </c>
      <c r="AX597" s="15" t="s">
        <v>83</v>
      </c>
      <c r="AY597" s="183" t="s">
        <v>184</v>
      </c>
    </row>
    <row r="598" spans="1:65" s="2" customFormat="1" ht="24.2" customHeight="1" x14ac:dyDescent="0.2">
      <c r="A598" s="33"/>
      <c r="B598" s="150"/>
      <c r="C598" s="151" t="s">
        <v>791</v>
      </c>
      <c r="D598" s="151" t="s">
        <v>186</v>
      </c>
      <c r="E598" s="152" t="s">
        <v>792</v>
      </c>
      <c r="F598" s="153" t="s">
        <v>793</v>
      </c>
      <c r="G598" s="154" t="s">
        <v>419</v>
      </c>
      <c r="H598" s="155">
        <v>138.05000000000001</v>
      </c>
      <c r="I598" s="156"/>
      <c r="J598" s="157">
        <f>ROUND(I598*H598,2)</f>
        <v>0</v>
      </c>
      <c r="K598" s="158"/>
      <c r="L598" s="34"/>
      <c r="M598" s="159" t="s">
        <v>1</v>
      </c>
      <c r="N598" s="160" t="s">
        <v>41</v>
      </c>
      <c r="O598" s="62"/>
      <c r="P598" s="161">
        <f>O598*H598</f>
        <v>0</v>
      </c>
      <c r="Q598" s="161">
        <v>0</v>
      </c>
      <c r="R598" s="161">
        <f>Q598*H598</f>
        <v>0</v>
      </c>
      <c r="S598" s="161">
        <v>0</v>
      </c>
      <c r="T598" s="162">
        <f>S598*H598</f>
        <v>0</v>
      </c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R598" s="163" t="s">
        <v>190</v>
      </c>
      <c r="AT598" s="163" t="s">
        <v>186</v>
      </c>
      <c r="AU598" s="163" t="s">
        <v>87</v>
      </c>
      <c r="AY598" s="18" t="s">
        <v>184</v>
      </c>
      <c r="BE598" s="164">
        <f>IF(N598="základná",J598,0)</f>
        <v>0</v>
      </c>
      <c r="BF598" s="164">
        <f>IF(N598="znížená",J598,0)</f>
        <v>0</v>
      </c>
      <c r="BG598" s="164">
        <f>IF(N598="zákl. prenesená",J598,0)</f>
        <v>0</v>
      </c>
      <c r="BH598" s="164">
        <f>IF(N598="zníž. prenesená",J598,0)</f>
        <v>0</v>
      </c>
      <c r="BI598" s="164">
        <f>IF(N598="nulová",J598,0)</f>
        <v>0</v>
      </c>
      <c r="BJ598" s="18" t="s">
        <v>87</v>
      </c>
      <c r="BK598" s="164">
        <f>ROUND(I598*H598,2)</f>
        <v>0</v>
      </c>
      <c r="BL598" s="18" t="s">
        <v>190</v>
      </c>
      <c r="BM598" s="163" t="s">
        <v>794</v>
      </c>
    </row>
    <row r="599" spans="1:65" s="13" customFormat="1" ht="11.25" x14ac:dyDescent="0.2">
      <c r="B599" s="165"/>
      <c r="D599" s="166" t="s">
        <v>192</v>
      </c>
      <c r="E599" s="167" t="s">
        <v>1</v>
      </c>
      <c r="F599" s="168" t="s">
        <v>795</v>
      </c>
      <c r="H599" s="169">
        <v>11</v>
      </c>
      <c r="I599" s="170"/>
      <c r="L599" s="165"/>
      <c r="M599" s="171"/>
      <c r="N599" s="172"/>
      <c r="O599" s="172"/>
      <c r="P599" s="172"/>
      <c r="Q599" s="172"/>
      <c r="R599" s="172"/>
      <c r="S599" s="172"/>
      <c r="T599" s="173"/>
      <c r="AT599" s="167" t="s">
        <v>192</v>
      </c>
      <c r="AU599" s="167" t="s">
        <v>87</v>
      </c>
      <c r="AV599" s="13" t="s">
        <v>87</v>
      </c>
      <c r="AW599" s="13" t="s">
        <v>31</v>
      </c>
      <c r="AX599" s="13" t="s">
        <v>75</v>
      </c>
      <c r="AY599" s="167" t="s">
        <v>184</v>
      </c>
    </row>
    <row r="600" spans="1:65" s="13" customFormat="1" ht="11.25" x14ac:dyDescent="0.2">
      <c r="B600" s="165"/>
      <c r="D600" s="166" t="s">
        <v>192</v>
      </c>
      <c r="E600" s="167" t="s">
        <v>1</v>
      </c>
      <c r="F600" s="168" t="s">
        <v>796</v>
      </c>
      <c r="H600" s="169">
        <v>13.4</v>
      </c>
      <c r="I600" s="170"/>
      <c r="L600" s="165"/>
      <c r="M600" s="171"/>
      <c r="N600" s="172"/>
      <c r="O600" s="172"/>
      <c r="P600" s="172"/>
      <c r="Q600" s="172"/>
      <c r="R600" s="172"/>
      <c r="S600" s="172"/>
      <c r="T600" s="173"/>
      <c r="AT600" s="167" t="s">
        <v>192</v>
      </c>
      <c r="AU600" s="167" t="s">
        <v>87</v>
      </c>
      <c r="AV600" s="13" t="s">
        <v>87</v>
      </c>
      <c r="AW600" s="13" t="s">
        <v>31</v>
      </c>
      <c r="AX600" s="13" t="s">
        <v>75</v>
      </c>
      <c r="AY600" s="167" t="s">
        <v>184</v>
      </c>
    </row>
    <row r="601" spans="1:65" s="13" customFormat="1" ht="11.25" x14ac:dyDescent="0.2">
      <c r="B601" s="165"/>
      <c r="D601" s="166" t="s">
        <v>192</v>
      </c>
      <c r="E601" s="167" t="s">
        <v>1</v>
      </c>
      <c r="F601" s="168" t="s">
        <v>797</v>
      </c>
      <c r="H601" s="169">
        <v>14.8</v>
      </c>
      <c r="I601" s="170"/>
      <c r="L601" s="165"/>
      <c r="M601" s="171"/>
      <c r="N601" s="172"/>
      <c r="O601" s="172"/>
      <c r="P601" s="172"/>
      <c r="Q601" s="172"/>
      <c r="R601" s="172"/>
      <c r="S601" s="172"/>
      <c r="T601" s="173"/>
      <c r="AT601" s="167" t="s">
        <v>192</v>
      </c>
      <c r="AU601" s="167" t="s">
        <v>87</v>
      </c>
      <c r="AV601" s="13" t="s">
        <v>87</v>
      </c>
      <c r="AW601" s="13" t="s">
        <v>31</v>
      </c>
      <c r="AX601" s="13" t="s">
        <v>75</v>
      </c>
      <c r="AY601" s="167" t="s">
        <v>184</v>
      </c>
    </row>
    <row r="602" spans="1:65" s="16" customFormat="1" ht="11.25" x14ac:dyDescent="0.2">
      <c r="B602" s="190"/>
      <c r="D602" s="166" t="s">
        <v>192</v>
      </c>
      <c r="E602" s="191" t="s">
        <v>1</v>
      </c>
      <c r="F602" s="192" t="s">
        <v>798</v>
      </c>
      <c r="H602" s="191" t="s">
        <v>1</v>
      </c>
      <c r="I602" s="193"/>
      <c r="L602" s="190"/>
      <c r="M602" s="194"/>
      <c r="N602" s="195"/>
      <c r="O602" s="195"/>
      <c r="P602" s="195"/>
      <c r="Q602" s="195"/>
      <c r="R602" s="195"/>
      <c r="S602" s="195"/>
      <c r="T602" s="196"/>
      <c r="AT602" s="191" t="s">
        <v>192</v>
      </c>
      <c r="AU602" s="191" t="s">
        <v>87</v>
      </c>
      <c r="AV602" s="16" t="s">
        <v>83</v>
      </c>
      <c r="AW602" s="16" t="s">
        <v>31</v>
      </c>
      <c r="AX602" s="16" t="s">
        <v>75</v>
      </c>
      <c r="AY602" s="191" t="s">
        <v>184</v>
      </c>
    </row>
    <row r="603" spans="1:65" s="13" customFormat="1" ht="11.25" x14ac:dyDescent="0.2">
      <c r="B603" s="165"/>
      <c r="D603" s="166" t="s">
        <v>192</v>
      </c>
      <c r="E603" s="167" t="s">
        <v>1</v>
      </c>
      <c r="F603" s="168" t="s">
        <v>799</v>
      </c>
      <c r="H603" s="169">
        <v>75.45</v>
      </c>
      <c r="I603" s="170"/>
      <c r="L603" s="165"/>
      <c r="M603" s="171"/>
      <c r="N603" s="172"/>
      <c r="O603" s="172"/>
      <c r="P603" s="172"/>
      <c r="Q603" s="172"/>
      <c r="R603" s="172"/>
      <c r="S603" s="172"/>
      <c r="T603" s="173"/>
      <c r="AT603" s="167" t="s">
        <v>192</v>
      </c>
      <c r="AU603" s="167" t="s">
        <v>87</v>
      </c>
      <c r="AV603" s="13" t="s">
        <v>87</v>
      </c>
      <c r="AW603" s="13" t="s">
        <v>31</v>
      </c>
      <c r="AX603" s="13" t="s">
        <v>75</v>
      </c>
      <c r="AY603" s="167" t="s">
        <v>184</v>
      </c>
    </row>
    <row r="604" spans="1:65" s="16" customFormat="1" ht="11.25" x14ac:dyDescent="0.2">
      <c r="B604" s="190"/>
      <c r="D604" s="166" t="s">
        <v>192</v>
      </c>
      <c r="E604" s="191" t="s">
        <v>1</v>
      </c>
      <c r="F604" s="192" t="s">
        <v>800</v>
      </c>
      <c r="H604" s="191" t="s">
        <v>1</v>
      </c>
      <c r="I604" s="193"/>
      <c r="L604" s="190"/>
      <c r="M604" s="194"/>
      <c r="N604" s="195"/>
      <c r="O604" s="195"/>
      <c r="P604" s="195"/>
      <c r="Q604" s="195"/>
      <c r="R604" s="195"/>
      <c r="S604" s="195"/>
      <c r="T604" s="196"/>
      <c r="AT604" s="191" t="s">
        <v>192</v>
      </c>
      <c r="AU604" s="191" t="s">
        <v>87</v>
      </c>
      <c r="AV604" s="16" t="s">
        <v>83</v>
      </c>
      <c r="AW604" s="16" t="s">
        <v>31</v>
      </c>
      <c r="AX604" s="16" t="s">
        <v>75</v>
      </c>
      <c r="AY604" s="191" t="s">
        <v>184</v>
      </c>
    </row>
    <row r="605" spans="1:65" s="13" customFormat="1" ht="11.25" x14ac:dyDescent="0.2">
      <c r="B605" s="165"/>
      <c r="D605" s="166" t="s">
        <v>192</v>
      </c>
      <c r="E605" s="167" t="s">
        <v>1</v>
      </c>
      <c r="F605" s="168" t="s">
        <v>801</v>
      </c>
      <c r="H605" s="169">
        <v>23.4</v>
      </c>
      <c r="I605" s="170"/>
      <c r="L605" s="165"/>
      <c r="M605" s="171"/>
      <c r="N605" s="172"/>
      <c r="O605" s="172"/>
      <c r="P605" s="172"/>
      <c r="Q605" s="172"/>
      <c r="R605" s="172"/>
      <c r="S605" s="172"/>
      <c r="T605" s="173"/>
      <c r="AT605" s="167" t="s">
        <v>192</v>
      </c>
      <c r="AU605" s="167" t="s">
        <v>87</v>
      </c>
      <c r="AV605" s="13" t="s">
        <v>87</v>
      </c>
      <c r="AW605" s="13" t="s">
        <v>31</v>
      </c>
      <c r="AX605" s="13" t="s">
        <v>75</v>
      </c>
      <c r="AY605" s="167" t="s">
        <v>184</v>
      </c>
    </row>
    <row r="606" spans="1:65" s="15" customFormat="1" ht="11.25" x14ac:dyDescent="0.2">
      <c r="B606" s="182"/>
      <c r="D606" s="166" t="s">
        <v>192</v>
      </c>
      <c r="E606" s="183" t="s">
        <v>1</v>
      </c>
      <c r="F606" s="184" t="s">
        <v>199</v>
      </c>
      <c r="H606" s="185">
        <v>138.05000000000001</v>
      </c>
      <c r="I606" s="186"/>
      <c r="L606" s="182"/>
      <c r="M606" s="187"/>
      <c r="N606" s="188"/>
      <c r="O606" s="188"/>
      <c r="P606" s="188"/>
      <c r="Q606" s="188"/>
      <c r="R606" s="188"/>
      <c r="S606" s="188"/>
      <c r="T606" s="189"/>
      <c r="AT606" s="183" t="s">
        <v>192</v>
      </c>
      <c r="AU606" s="183" t="s">
        <v>87</v>
      </c>
      <c r="AV606" s="15" t="s">
        <v>190</v>
      </c>
      <c r="AW606" s="15" t="s">
        <v>31</v>
      </c>
      <c r="AX606" s="15" t="s">
        <v>83</v>
      </c>
      <c r="AY606" s="183" t="s">
        <v>184</v>
      </c>
    </row>
    <row r="607" spans="1:65" s="2" customFormat="1" ht="24.2" customHeight="1" x14ac:dyDescent="0.2">
      <c r="A607" s="33"/>
      <c r="B607" s="150"/>
      <c r="C607" s="151" t="s">
        <v>802</v>
      </c>
      <c r="D607" s="151" t="s">
        <v>186</v>
      </c>
      <c r="E607" s="152" t="s">
        <v>803</v>
      </c>
      <c r="F607" s="153" t="s">
        <v>804</v>
      </c>
      <c r="G607" s="154" t="s">
        <v>419</v>
      </c>
      <c r="H607" s="155">
        <v>103.65</v>
      </c>
      <c r="I607" s="156"/>
      <c r="J607" s="157">
        <f>ROUND(I607*H607,2)</f>
        <v>0</v>
      </c>
      <c r="K607" s="158"/>
      <c r="L607" s="34"/>
      <c r="M607" s="159" t="s">
        <v>1</v>
      </c>
      <c r="N607" s="160" t="s">
        <v>41</v>
      </c>
      <c r="O607" s="62"/>
      <c r="P607" s="161">
        <f>O607*H607</f>
        <v>0</v>
      </c>
      <c r="Q607" s="161">
        <v>1.0000000000000001E-5</v>
      </c>
      <c r="R607" s="161">
        <f>Q607*H607</f>
        <v>1.0365000000000001E-3</v>
      </c>
      <c r="S607" s="161">
        <v>0</v>
      </c>
      <c r="T607" s="162">
        <f>S607*H607</f>
        <v>0</v>
      </c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R607" s="163" t="s">
        <v>190</v>
      </c>
      <c r="AT607" s="163" t="s">
        <v>186</v>
      </c>
      <c r="AU607" s="163" t="s">
        <v>87</v>
      </c>
      <c r="AY607" s="18" t="s">
        <v>184</v>
      </c>
      <c r="BE607" s="164">
        <f>IF(N607="základná",J607,0)</f>
        <v>0</v>
      </c>
      <c r="BF607" s="164">
        <f>IF(N607="znížená",J607,0)</f>
        <v>0</v>
      </c>
      <c r="BG607" s="164">
        <f>IF(N607="zákl. prenesená",J607,0)</f>
        <v>0</v>
      </c>
      <c r="BH607" s="164">
        <f>IF(N607="zníž. prenesená",J607,0)</f>
        <v>0</v>
      </c>
      <c r="BI607" s="164">
        <f>IF(N607="nulová",J607,0)</f>
        <v>0</v>
      </c>
      <c r="BJ607" s="18" t="s">
        <v>87</v>
      </c>
      <c r="BK607" s="164">
        <f>ROUND(I607*H607,2)</f>
        <v>0</v>
      </c>
      <c r="BL607" s="18" t="s">
        <v>190</v>
      </c>
      <c r="BM607" s="163" t="s">
        <v>805</v>
      </c>
    </row>
    <row r="608" spans="1:65" s="16" customFormat="1" ht="11.25" x14ac:dyDescent="0.2">
      <c r="B608" s="190"/>
      <c r="D608" s="166" t="s">
        <v>192</v>
      </c>
      <c r="E608" s="191" t="s">
        <v>1</v>
      </c>
      <c r="F608" s="192" t="s">
        <v>806</v>
      </c>
      <c r="H608" s="191" t="s">
        <v>1</v>
      </c>
      <c r="I608" s="193"/>
      <c r="L608" s="190"/>
      <c r="M608" s="194"/>
      <c r="N608" s="195"/>
      <c r="O608" s="195"/>
      <c r="P608" s="195"/>
      <c r="Q608" s="195"/>
      <c r="R608" s="195"/>
      <c r="S608" s="195"/>
      <c r="T608" s="196"/>
      <c r="AT608" s="191" t="s">
        <v>192</v>
      </c>
      <c r="AU608" s="191" t="s">
        <v>87</v>
      </c>
      <c r="AV608" s="16" t="s">
        <v>83</v>
      </c>
      <c r="AW608" s="16" t="s">
        <v>31</v>
      </c>
      <c r="AX608" s="16" t="s">
        <v>75</v>
      </c>
      <c r="AY608" s="191" t="s">
        <v>184</v>
      </c>
    </row>
    <row r="609" spans="1:65" s="13" customFormat="1" ht="11.25" x14ac:dyDescent="0.2">
      <c r="B609" s="165"/>
      <c r="D609" s="166" t="s">
        <v>192</v>
      </c>
      <c r="E609" s="167" t="s">
        <v>1</v>
      </c>
      <c r="F609" s="168" t="s">
        <v>807</v>
      </c>
      <c r="H609" s="169">
        <v>4.8</v>
      </c>
      <c r="I609" s="170"/>
      <c r="L609" s="165"/>
      <c r="M609" s="171"/>
      <c r="N609" s="172"/>
      <c r="O609" s="172"/>
      <c r="P609" s="172"/>
      <c r="Q609" s="172"/>
      <c r="R609" s="172"/>
      <c r="S609" s="172"/>
      <c r="T609" s="173"/>
      <c r="AT609" s="167" t="s">
        <v>192</v>
      </c>
      <c r="AU609" s="167" t="s">
        <v>87</v>
      </c>
      <c r="AV609" s="13" t="s">
        <v>87</v>
      </c>
      <c r="AW609" s="13" t="s">
        <v>31</v>
      </c>
      <c r="AX609" s="13" t="s">
        <v>75</v>
      </c>
      <c r="AY609" s="167" t="s">
        <v>184</v>
      </c>
    </row>
    <row r="610" spans="1:65" s="16" customFormat="1" ht="11.25" x14ac:dyDescent="0.2">
      <c r="B610" s="190"/>
      <c r="D610" s="166" t="s">
        <v>192</v>
      </c>
      <c r="E610" s="191" t="s">
        <v>1</v>
      </c>
      <c r="F610" s="192" t="s">
        <v>808</v>
      </c>
      <c r="H610" s="191" t="s">
        <v>1</v>
      </c>
      <c r="I610" s="193"/>
      <c r="L610" s="190"/>
      <c r="M610" s="194"/>
      <c r="N610" s="195"/>
      <c r="O610" s="195"/>
      <c r="P610" s="195"/>
      <c r="Q610" s="195"/>
      <c r="R610" s="195"/>
      <c r="S610" s="195"/>
      <c r="T610" s="196"/>
      <c r="AT610" s="191" t="s">
        <v>192</v>
      </c>
      <c r="AU610" s="191" t="s">
        <v>87</v>
      </c>
      <c r="AV610" s="16" t="s">
        <v>83</v>
      </c>
      <c r="AW610" s="16" t="s">
        <v>31</v>
      </c>
      <c r="AX610" s="16" t="s">
        <v>75</v>
      </c>
      <c r="AY610" s="191" t="s">
        <v>184</v>
      </c>
    </row>
    <row r="611" spans="1:65" s="13" customFormat="1" ht="11.25" x14ac:dyDescent="0.2">
      <c r="B611" s="165"/>
      <c r="D611" s="166" t="s">
        <v>192</v>
      </c>
      <c r="E611" s="167" t="s">
        <v>1</v>
      </c>
      <c r="F611" s="168" t="s">
        <v>799</v>
      </c>
      <c r="H611" s="169">
        <v>75.45</v>
      </c>
      <c r="I611" s="170"/>
      <c r="L611" s="165"/>
      <c r="M611" s="171"/>
      <c r="N611" s="172"/>
      <c r="O611" s="172"/>
      <c r="P611" s="172"/>
      <c r="Q611" s="172"/>
      <c r="R611" s="172"/>
      <c r="S611" s="172"/>
      <c r="T611" s="173"/>
      <c r="AT611" s="167" t="s">
        <v>192</v>
      </c>
      <c r="AU611" s="167" t="s">
        <v>87</v>
      </c>
      <c r="AV611" s="13" t="s">
        <v>87</v>
      </c>
      <c r="AW611" s="13" t="s">
        <v>31</v>
      </c>
      <c r="AX611" s="13" t="s">
        <v>75</v>
      </c>
      <c r="AY611" s="167" t="s">
        <v>184</v>
      </c>
    </row>
    <row r="612" spans="1:65" s="16" customFormat="1" ht="11.25" x14ac:dyDescent="0.2">
      <c r="B612" s="190"/>
      <c r="D612" s="166" t="s">
        <v>192</v>
      </c>
      <c r="E612" s="191" t="s">
        <v>1</v>
      </c>
      <c r="F612" s="192" t="s">
        <v>800</v>
      </c>
      <c r="H612" s="191" t="s">
        <v>1</v>
      </c>
      <c r="I612" s="193"/>
      <c r="L612" s="190"/>
      <c r="M612" s="194"/>
      <c r="N612" s="195"/>
      <c r="O612" s="195"/>
      <c r="P612" s="195"/>
      <c r="Q612" s="195"/>
      <c r="R612" s="195"/>
      <c r="S612" s="195"/>
      <c r="T612" s="196"/>
      <c r="AT612" s="191" t="s">
        <v>192</v>
      </c>
      <c r="AU612" s="191" t="s">
        <v>87</v>
      </c>
      <c r="AV612" s="16" t="s">
        <v>83</v>
      </c>
      <c r="AW612" s="16" t="s">
        <v>31</v>
      </c>
      <c r="AX612" s="16" t="s">
        <v>75</v>
      </c>
      <c r="AY612" s="191" t="s">
        <v>184</v>
      </c>
    </row>
    <row r="613" spans="1:65" s="13" customFormat="1" ht="11.25" x14ac:dyDescent="0.2">
      <c r="B613" s="165"/>
      <c r="D613" s="166" t="s">
        <v>192</v>
      </c>
      <c r="E613" s="167" t="s">
        <v>1</v>
      </c>
      <c r="F613" s="168" t="s">
        <v>801</v>
      </c>
      <c r="H613" s="169">
        <v>23.4</v>
      </c>
      <c r="I613" s="170"/>
      <c r="L613" s="165"/>
      <c r="M613" s="171"/>
      <c r="N613" s="172"/>
      <c r="O613" s="172"/>
      <c r="P613" s="172"/>
      <c r="Q613" s="172"/>
      <c r="R613" s="172"/>
      <c r="S613" s="172"/>
      <c r="T613" s="173"/>
      <c r="AT613" s="167" t="s">
        <v>192</v>
      </c>
      <c r="AU613" s="167" t="s">
        <v>87</v>
      </c>
      <c r="AV613" s="13" t="s">
        <v>87</v>
      </c>
      <c r="AW613" s="13" t="s">
        <v>31</v>
      </c>
      <c r="AX613" s="13" t="s">
        <v>75</v>
      </c>
      <c r="AY613" s="167" t="s">
        <v>184</v>
      </c>
    </row>
    <row r="614" spans="1:65" s="15" customFormat="1" ht="11.25" x14ac:dyDescent="0.2">
      <c r="B614" s="182"/>
      <c r="D614" s="166" t="s">
        <v>192</v>
      </c>
      <c r="E614" s="183" t="s">
        <v>1</v>
      </c>
      <c r="F614" s="184" t="s">
        <v>199</v>
      </c>
      <c r="H614" s="185">
        <v>103.65</v>
      </c>
      <c r="I614" s="186"/>
      <c r="L614" s="182"/>
      <c r="M614" s="187"/>
      <c r="N614" s="188"/>
      <c r="O614" s="188"/>
      <c r="P614" s="188"/>
      <c r="Q614" s="188"/>
      <c r="R614" s="188"/>
      <c r="S614" s="188"/>
      <c r="T614" s="189"/>
      <c r="AT614" s="183" t="s">
        <v>192</v>
      </c>
      <c r="AU614" s="183" t="s">
        <v>87</v>
      </c>
      <c r="AV614" s="15" t="s">
        <v>190</v>
      </c>
      <c r="AW614" s="15" t="s">
        <v>31</v>
      </c>
      <c r="AX614" s="15" t="s">
        <v>83</v>
      </c>
      <c r="AY614" s="183" t="s">
        <v>184</v>
      </c>
    </row>
    <row r="615" spans="1:65" s="2" customFormat="1" ht="21.75" customHeight="1" x14ac:dyDescent="0.2">
      <c r="A615" s="33"/>
      <c r="B615" s="150"/>
      <c r="C615" s="151" t="s">
        <v>809</v>
      </c>
      <c r="D615" s="151" t="s">
        <v>186</v>
      </c>
      <c r="E615" s="152" t="s">
        <v>810</v>
      </c>
      <c r="F615" s="153" t="s">
        <v>811</v>
      </c>
      <c r="G615" s="154" t="s">
        <v>228</v>
      </c>
      <c r="H615" s="155">
        <v>80.343999999999994</v>
      </c>
      <c r="I615" s="156"/>
      <c r="J615" s="157">
        <f>ROUND(I615*H615,2)</f>
        <v>0</v>
      </c>
      <c r="K615" s="158"/>
      <c r="L615" s="34"/>
      <c r="M615" s="159" t="s">
        <v>1</v>
      </c>
      <c r="N615" s="160" t="s">
        <v>41</v>
      </c>
      <c r="O615" s="62"/>
      <c r="P615" s="161">
        <f>O615*H615</f>
        <v>0</v>
      </c>
      <c r="Q615" s="161">
        <v>0</v>
      </c>
      <c r="R615" s="161">
        <f>Q615*H615</f>
        <v>0</v>
      </c>
      <c r="S615" s="161">
        <v>0</v>
      </c>
      <c r="T615" s="162">
        <f>S615*H615</f>
        <v>0</v>
      </c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R615" s="163" t="s">
        <v>190</v>
      </c>
      <c r="AT615" s="163" t="s">
        <v>186</v>
      </c>
      <c r="AU615" s="163" t="s">
        <v>87</v>
      </c>
      <c r="AY615" s="18" t="s">
        <v>184</v>
      </c>
      <c r="BE615" s="164">
        <f>IF(N615="základná",J615,0)</f>
        <v>0</v>
      </c>
      <c r="BF615" s="164">
        <f>IF(N615="znížená",J615,0)</f>
        <v>0</v>
      </c>
      <c r="BG615" s="164">
        <f>IF(N615="zákl. prenesená",J615,0)</f>
        <v>0</v>
      </c>
      <c r="BH615" s="164">
        <f>IF(N615="zníž. prenesená",J615,0)</f>
        <v>0</v>
      </c>
      <c r="BI615" s="164">
        <f>IF(N615="nulová",J615,0)</f>
        <v>0</v>
      </c>
      <c r="BJ615" s="18" t="s">
        <v>87</v>
      </c>
      <c r="BK615" s="164">
        <f>ROUND(I615*H615,2)</f>
        <v>0</v>
      </c>
      <c r="BL615" s="18" t="s">
        <v>190</v>
      </c>
      <c r="BM615" s="163" t="s">
        <v>812</v>
      </c>
    </row>
    <row r="616" spans="1:65" s="2" customFormat="1" ht="24.2" customHeight="1" x14ac:dyDescent="0.2">
      <c r="A616" s="33"/>
      <c r="B616" s="150"/>
      <c r="C616" s="151" t="s">
        <v>813</v>
      </c>
      <c r="D616" s="151" t="s">
        <v>186</v>
      </c>
      <c r="E616" s="152" t="s">
        <v>814</v>
      </c>
      <c r="F616" s="153" t="s">
        <v>815</v>
      </c>
      <c r="G616" s="154" t="s">
        <v>228</v>
      </c>
      <c r="H616" s="155">
        <v>1928.2560000000001</v>
      </c>
      <c r="I616" s="156"/>
      <c r="J616" s="157">
        <f>ROUND(I616*H616,2)</f>
        <v>0</v>
      </c>
      <c r="K616" s="158"/>
      <c r="L616" s="34"/>
      <c r="M616" s="159" t="s">
        <v>1</v>
      </c>
      <c r="N616" s="160" t="s">
        <v>41</v>
      </c>
      <c r="O616" s="62"/>
      <c r="P616" s="161">
        <f>O616*H616</f>
        <v>0</v>
      </c>
      <c r="Q616" s="161">
        <v>0</v>
      </c>
      <c r="R616" s="161">
        <f>Q616*H616</f>
        <v>0</v>
      </c>
      <c r="S616" s="161">
        <v>0</v>
      </c>
      <c r="T616" s="162">
        <f>S616*H616</f>
        <v>0</v>
      </c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R616" s="163" t="s">
        <v>190</v>
      </c>
      <c r="AT616" s="163" t="s">
        <v>186</v>
      </c>
      <c r="AU616" s="163" t="s">
        <v>87</v>
      </c>
      <c r="AY616" s="18" t="s">
        <v>184</v>
      </c>
      <c r="BE616" s="164">
        <f>IF(N616="základná",J616,0)</f>
        <v>0</v>
      </c>
      <c r="BF616" s="164">
        <f>IF(N616="znížená",J616,0)</f>
        <v>0</v>
      </c>
      <c r="BG616" s="164">
        <f>IF(N616="zákl. prenesená",J616,0)</f>
        <v>0</v>
      </c>
      <c r="BH616" s="164">
        <f>IF(N616="zníž. prenesená",J616,0)</f>
        <v>0</v>
      </c>
      <c r="BI616" s="164">
        <f>IF(N616="nulová",J616,0)</f>
        <v>0</v>
      </c>
      <c r="BJ616" s="18" t="s">
        <v>87</v>
      </c>
      <c r="BK616" s="164">
        <f>ROUND(I616*H616,2)</f>
        <v>0</v>
      </c>
      <c r="BL616" s="18" t="s">
        <v>190</v>
      </c>
      <c r="BM616" s="163" t="s">
        <v>816</v>
      </c>
    </row>
    <row r="617" spans="1:65" s="13" customFormat="1" ht="11.25" x14ac:dyDescent="0.2">
      <c r="B617" s="165"/>
      <c r="D617" s="166" t="s">
        <v>192</v>
      </c>
      <c r="F617" s="168" t="s">
        <v>817</v>
      </c>
      <c r="H617" s="169">
        <v>1928.2560000000001</v>
      </c>
      <c r="I617" s="170"/>
      <c r="L617" s="165"/>
      <c r="M617" s="171"/>
      <c r="N617" s="172"/>
      <c r="O617" s="172"/>
      <c r="P617" s="172"/>
      <c r="Q617" s="172"/>
      <c r="R617" s="172"/>
      <c r="S617" s="172"/>
      <c r="T617" s="173"/>
      <c r="AT617" s="167" t="s">
        <v>192</v>
      </c>
      <c r="AU617" s="167" t="s">
        <v>87</v>
      </c>
      <c r="AV617" s="13" t="s">
        <v>87</v>
      </c>
      <c r="AW617" s="13" t="s">
        <v>3</v>
      </c>
      <c r="AX617" s="13" t="s">
        <v>83</v>
      </c>
      <c r="AY617" s="167" t="s">
        <v>184</v>
      </c>
    </row>
    <row r="618" spans="1:65" s="2" customFormat="1" ht="24.2" customHeight="1" x14ac:dyDescent="0.2">
      <c r="A618" s="33"/>
      <c r="B618" s="150"/>
      <c r="C618" s="151" t="s">
        <v>818</v>
      </c>
      <c r="D618" s="151" t="s">
        <v>186</v>
      </c>
      <c r="E618" s="152" t="s">
        <v>819</v>
      </c>
      <c r="F618" s="153" t="s">
        <v>820</v>
      </c>
      <c r="G618" s="154" t="s">
        <v>228</v>
      </c>
      <c r="H618" s="155">
        <v>80.343999999999994</v>
      </c>
      <c r="I618" s="156"/>
      <c r="J618" s="157">
        <f>ROUND(I618*H618,2)</f>
        <v>0</v>
      </c>
      <c r="K618" s="158"/>
      <c r="L618" s="34"/>
      <c r="M618" s="159" t="s">
        <v>1</v>
      </c>
      <c r="N618" s="160" t="s">
        <v>41</v>
      </c>
      <c r="O618" s="62"/>
      <c r="P618" s="161">
        <f>O618*H618</f>
        <v>0</v>
      </c>
      <c r="Q618" s="161">
        <v>0</v>
      </c>
      <c r="R618" s="161">
        <f>Q618*H618</f>
        <v>0</v>
      </c>
      <c r="S618" s="161">
        <v>0</v>
      </c>
      <c r="T618" s="162">
        <f>S618*H618</f>
        <v>0</v>
      </c>
      <c r="U618" s="33"/>
      <c r="V618" s="33"/>
      <c r="W618" s="33"/>
      <c r="X618" s="33"/>
      <c r="Y618" s="33"/>
      <c r="Z618" s="33"/>
      <c r="AA618" s="33"/>
      <c r="AB618" s="33"/>
      <c r="AC618" s="33"/>
      <c r="AD618" s="33"/>
      <c r="AE618" s="33"/>
      <c r="AR618" s="163" t="s">
        <v>190</v>
      </c>
      <c r="AT618" s="163" t="s">
        <v>186</v>
      </c>
      <c r="AU618" s="163" t="s">
        <v>87</v>
      </c>
      <c r="AY618" s="18" t="s">
        <v>184</v>
      </c>
      <c r="BE618" s="164">
        <f>IF(N618="základná",J618,0)</f>
        <v>0</v>
      </c>
      <c r="BF618" s="164">
        <f>IF(N618="znížená",J618,0)</f>
        <v>0</v>
      </c>
      <c r="BG618" s="164">
        <f>IF(N618="zákl. prenesená",J618,0)</f>
        <v>0</v>
      </c>
      <c r="BH618" s="164">
        <f>IF(N618="zníž. prenesená",J618,0)</f>
        <v>0</v>
      </c>
      <c r="BI618" s="164">
        <f>IF(N618="nulová",J618,0)</f>
        <v>0</v>
      </c>
      <c r="BJ618" s="18" t="s">
        <v>87</v>
      </c>
      <c r="BK618" s="164">
        <f>ROUND(I618*H618,2)</f>
        <v>0</v>
      </c>
      <c r="BL618" s="18" t="s">
        <v>190</v>
      </c>
      <c r="BM618" s="163" t="s">
        <v>821</v>
      </c>
    </row>
    <row r="619" spans="1:65" s="2" customFormat="1" ht="24.2" customHeight="1" x14ac:dyDescent="0.2">
      <c r="A619" s="33"/>
      <c r="B619" s="150"/>
      <c r="C619" s="151" t="s">
        <v>822</v>
      </c>
      <c r="D619" s="151" t="s">
        <v>186</v>
      </c>
      <c r="E619" s="152" t="s">
        <v>823</v>
      </c>
      <c r="F619" s="153" t="s">
        <v>824</v>
      </c>
      <c r="G619" s="154" t="s">
        <v>228</v>
      </c>
      <c r="H619" s="155">
        <v>160.68799999999999</v>
      </c>
      <c r="I619" s="156"/>
      <c r="J619" s="157">
        <f>ROUND(I619*H619,2)</f>
        <v>0</v>
      </c>
      <c r="K619" s="158"/>
      <c r="L619" s="34"/>
      <c r="M619" s="159" t="s">
        <v>1</v>
      </c>
      <c r="N619" s="160" t="s">
        <v>41</v>
      </c>
      <c r="O619" s="62"/>
      <c r="P619" s="161">
        <f>O619*H619</f>
        <v>0</v>
      </c>
      <c r="Q619" s="161">
        <v>0</v>
      </c>
      <c r="R619" s="161">
        <f>Q619*H619</f>
        <v>0</v>
      </c>
      <c r="S619" s="161">
        <v>0</v>
      </c>
      <c r="T619" s="162">
        <f>S619*H619</f>
        <v>0</v>
      </c>
      <c r="U619" s="33"/>
      <c r="V619" s="33"/>
      <c r="W619" s="33"/>
      <c r="X619" s="33"/>
      <c r="Y619" s="33"/>
      <c r="Z619" s="33"/>
      <c r="AA619" s="33"/>
      <c r="AB619" s="33"/>
      <c r="AC619" s="33"/>
      <c r="AD619" s="33"/>
      <c r="AE619" s="33"/>
      <c r="AR619" s="163" t="s">
        <v>190</v>
      </c>
      <c r="AT619" s="163" t="s">
        <v>186</v>
      </c>
      <c r="AU619" s="163" t="s">
        <v>87</v>
      </c>
      <c r="AY619" s="18" t="s">
        <v>184</v>
      </c>
      <c r="BE619" s="164">
        <f>IF(N619="základná",J619,0)</f>
        <v>0</v>
      </c>
      <c r="BF619" s="164">
        <f>IF(N619="znížená",J619,0)</f>
        <v>0</v>
      </c>
      <c r="BG619" s="164">
        <f>IF(N619="zákl. prenesená",J619,0)</f>
        <v>0</v>
      </c>
      <c r="BH619" s="164">
        <f>IF(N619="zníž. prenesená",J619,0)</f>
        <v>0</v>
      </c>
      <c r="BI619" s="164">
        <f>IF(N619="nulová",J619,0)</f>
        <v>0</v>
      </c>
      <c r="BJ619" s="18" t="s">
        <v>87</v>
      </c>
      <c r="BK619" s="164">
        <f>ROUND(I619*H619,2)</f>
        <v>0</v>
      </c>
      <c r="BL619" s="18" t="s">
        <v>190</v>
      </c>
      <c r="BM619" s="163" t="s">
        <v>825</v>
      </c>
    </row>
    <row r="620" spans="1:65" s="13" customFormat="1" ht="11.25" x14ac:dyDescent="0.2">
      <c r="B620" s="165"/>
      <c r="D620" s="166" t="s">
        <v>192</v>
      </c>
      <c r="F620" s="168" t="s">
        <v>826</v>
      </c>
      <c r="H620" s="169">
        <v>160.68799999999999</v>
      </c>
      <c r="I620" s="170"/>
      <c r="L620" s="165"/>
      <c r="M620" s="171"/>
      <c r="N620" s="172"/>
      <c r="O620" s="172"/>
      <c r="P620" s="172"/>
      <c r="Q620" s="172"/>
      <c r="R620" s="172"/>
      <c r="S620" s="172"/>
      <c r="T620" s="173"/>
      <c r="AT620" s="167" t="s">
        <v>192</v>
      </c>
      <c r="AU620" s="167" t="s">
        <v>87</v>
      </c>
      <c r="AV620" s="13" t="s">
        <v>87</v>
      </c>
      <c r="AW620" s="13" t="s">
        <v>3</v>
      </c>
      <c r="AX620" s="13" t="s">
        <v>83</v>
      </c>
      <c r="AY620" s="167" t="s">
        <v>184</v>
      </c>
    </row>
    <row r="621" spans="1:65" s="2" customFormat="1" ht="24.2" customHeight="1" x14ac:dyDescent="0.2">
      <c r="A621" s="33"/>
      <c r="B621" s="150"/>
      <c r="C621" s="151" t="s">
        <v>827</v>
      </c>
      <c r="D621" s="151" t="s">
        <v>186</v>
      </c>
      <c r="E621" s="152" t="s">
        <v>828</v>
      </c>
      <c r="F621" s="153" t="s">
        <v>829</v>
      </c>
      <c r="G621" s="154" t="s">
        <v>228</v>
      </c>
      <c r="H621" s="155">
        <v>80.343999999999994</v>
      </c>
      <c r="I621" s="156"/>
      <c r="J621" s="157">
        <f>ROUND(I621*H621,2)</f>
        <v>0</v>
      </c>
      <c r="K621" s="158"/>
      <c r="L621" s="34"/>
      <c r="M621" s="159" t="s">
        <v>1</v>
      </c>
      <c r="N621" s="160" t="s">
        <v>41</v>
      </c>
      <c r="O621" s="62"/>
      <c r="P621" s="161">
        <f>O621*H621</f>
        <v>0</v>
      </c>
      <c r="Q621" s="161">
        <v>0</v>
      </c>
      <c r="R621" s="161">
        <f>Q621*H621</f>
        <v>0</v>
      </c>
      <c r="S621" s="161">
        <v>0</v>
      </c>
      <c r="T621" s="162">
        <f>S621*H621</f>
        <v>0</v>
      </c>
      <c r="U621" s="33"/>
      <c r="V621" s="33"/>
      <c r="W621" s="33"/>
      <c r="X621" s="33"/>
      <c r="Y621" s="33"/>
      <c r="Z621" s="33"/>
      <c r="AA621" s="33"/>
      <c r="AB621" s="33"/>
      <c r="AC621" s="33"/>
      <c r="AD621" s="33"/>
      <c r="AE621" s="33"/>
      <c r="AR621" s="163" t="s">
        <v>190</v>
      </c>
      <c r="AT621" s="163" t="s">
        <v>186</v>
      </c>
      <c r="AU621" s="163" t="s">
        <v>87</v>
      </c>
      <c r="AY621" s="18" t="s">
        <v>184</v>
      </c>
      <c r="BE621" s="164">
        <f>IF(N621="základná",J621,0)</f>
        <v>0</v>
      </c>
      <c r="BF621" s="164">
        <f>IF(N621="znížená",J621,0)</f>
        <v>0</v>
      </c>
      <c r="BG621" s="164">
        <f>IF(N621="zákl. prenesená",J621,0)</f>
        <v>0</v>
      </c>
      <c r="BH621" s="164">
        <f>IF(N621="zníž. prenesená",J621,0)</f>
        <v>0</v>
      </c>
      <c r="BI621" s="164">
        <f>IF(N621="nulová",J621,0)</f>
        <v>0</v>
      </c>
      <c r="BJ621" s="18" t="s">
        <v>87</v>
      </c>
      <c r="BK621" s="164">
        <f>ROUND(I621*H621,2)</f>
        <v>0</v>
      </c>
      <c r="BL621" s="18" t="s">
        <v>190</v>
      </c>
      <c r="BM621" s="163" t="s">
        <v>830</v>
      </c>
    </row>
    <row r="622" spans="1:65" s="12" customFormat="1" ht="22.9" customHeight="1" x14ac:dyDescent="0.2">
      <c r="B622" s="138"/>
      <c r="D622" s="139" t="s">
        <v>74</v>
      </c>
      <c r="E622" s="148" t="s">
        <v>791</v>
      </c>
      <c r="F622" s="148" t="s">
        <v>831</v>
      </c>
      <c r="I622" s="141"/>
      <c r="J622" s="149">
        <f>BK622</f>
        <v>0</v>
      </c>
      <c r="L622" s="138"/>
      <c r="M622" s="142"/>
      <c r="N622" s="143"/>
      <c r="O622" s="143"/>
      <c r="P622" s="144">
        <f>P623</f>
        <v>0</v>
      </c>
      <c r="Q622" s="143"/>
      <c r="R622" s="144">
        <f>R623</f>
        <v>0</v>
      </c>
      <c r="S622" s="143"/>
      <c r="T622" s="145">
        <f>T623</f>
        <v>0</v>
      </c>
      <c r="AR622" s="139" t="s">
        <v>83</v>
      </c>
      <c r="AT622" s="146" t="s">
        <v>74</v>
      </c>
      <c r="AU622" s="146" t="s">
        <v>83</v>
      </c>
      <c r="AY622" s="139" t="s">
        <v>184</v>
      </c>
      <c r="BK622" s="147">
        <f>BK623</f>
        <v>0</v>
      </c>
    </row>
    <row r="623" spans="1:65" s="2" customFormat="1" ht="24.2" customHeight="1" x14ac:dyDescent="0.2">
      <c r="A623" s="33"/>
      <c r="B623" s="150"/>
      <c r="C623" s="151" t="s">
        <v>832</v>
      </c>
      <c r="D623" s="151" t="s">
        <v>186</v>
      </c>
      <c r="E623" s="152" t="s">
        <v>833</v>
      </c>
      <c r="F623" s="153" t="s">
        <v>834</v>
      </c>
      <c r="G623" s="154" t="s">
        <v>228</v>
      </c>
      <c r="H623" s="155">
        <v>170.81200000000001</v>
      </c>
      <c r="I623" s="156"/>
      <c r="J623" s="157">
        <f>ROUND(I623*H623,2)</f>
        <v>0</v>
      </c>
      <c r="K623" s="158"/>
      <c r="L623" s="34"/>
      <c r="M623" s="159" t="s">
        <v>1</v>
      </c>
      <c r="N623" s="160" t="s">
        <v>41</v>
      </c>
      <c r="O623" s="62"/>
      <c r="P623" s="161">
        <f>O623*H623</f>
        <v>0</v>
      </c>
      <c r="Q623" s="161">
        <v>0</v>
      </c>
      <c r="R623" s="161">
        <f>Q623*H623</f>
        <v>0</v>
      </c>
      <c r="S623" s="161">
        <v>0</v>
      </c>
      <c r="T623" s="162">
        <f>S623*H623</f>
        <v>0</v>
      </c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R623" s="163" t="s">
        <v>190</v>
      </c>
      <c r="AT623" s="163" t="s">
        <v>186</v>
      </c>
      <c r="AU623" s="163" t="s">
        <v>87</v>
      </c>
      <c r="AY623" s="18" t="s">
        <v>184</v>
      </c>
      <c r="BE623" s="164">
        <f>IF(N623="základná",J623,0)</f>
        <v>0</v>
      </c>
      <c r="BF623" s="164">
        <f>IF(N623="znížená",J623,0)</f>
        <v>0</v>
      </c>
      <c r="BG623" s="164">
        <f>IF(N623="zákl. prenesená",J623,0)</f>
        <v>0</v>
      </c>
      <c r="BH623" s="164">
        <f>IF(N623="zníž. prenesená",J623,0)</f>
        <v>0</v>
      </c>
      <c r="BI623" s="164">
        <f>IF(N623="nulová",J623,0)</f>
        <v>0</v>
      </c>
      <c r="BJ623" s="18" t="s">
        <v>87</v>
      </c>
      <c r="BK623" s="164">
        <f>ROUND(I623*H623,2)</f>
        <v>0</v>
      </c>
      <c r="BL623" s="18" t="s">
        <v>190</v>
      </c>
      <c r="BM623" s="163" t="s">
        <v>835</v>
      </c>
    </row>
    <row r="624" spans="1:65" s="12" customFormat="1" ht="25.9" customHeight="1" x14ac:dyDescent="0.2">
      <c r="B624" s="138"/>
      <c r="D624" s="139" t="s">
        <v>74</v>
      </c>
      <c r="E624" s="140" t="s">
        <v>836</v>
      </c>
      <c r="F624" s="140" t="s">
        <v>837</v>
      </c>
      <c r="I624" s="141"/>
      <c r="J624" s="126">
        <f>BK624</f>
        <v>0</v>
      </c>
      <c r="L624" s="138"/>
      <c r="M624" s="142"/>
      <c r="N624" s="143"/>
      <c r="O624" s="143"/>
      <c r="P624" s="144">
        <f>P625+P655+P666+P836+P847</f>
        <v>0</v>
      </c>
      <c r="Q624" s="143"/>
      <c r="R624" s="144">
        <f>R625+R655+R666+R836+R847</f>
        <v>3.3327192000000001</v>
      </c>
      <c r="S624" s="143"/>
      <c r="T624" s="145">
        <f>T625+T655+T666+T836+T847</f>
        <v>0</v>
      </c>
      <c r="AR624" s="139" t="s">
        <v>87</v>
      </c>
      <c r="AT624" s="146" t="s">
        <v>74</v>
      </c>
      <c r="AU624" s="146" t="s">
        <v>75</v>
      </c>
      <c r="AY624" s="139" t="s">
        <v>184</v>
      </c>
      <c r="BK624" s="147">
        <f>BK625+BK655+BK666+BK836+BK847</f>
        <v>0</v>
      </c>
    </row>
    <row r="625" spans="1:65" s="12" customFormat="1" ht="22.9" customHeight="1" x14ac:dyDescent="0.2">
      <c r="B625" s="138"/>
      <c r="D625" s="139" t="s">
        <v>74</v>
      </c>
      <c r="E625" s="148" t="s">
        <v>838</v>
      </c>
      <c r="F625" s="148" t="s">
        <v>839</v>
      </c>
      <c r="I625" s="141"/>
      <c r="J625" s="149">
        <f>BK625</f>
        <v>0</v>
      </c>
      <c r="L625" s="138"/>
      <c r="M625" s="142"/>
      <c r="N625" s="143"/>
      <c r="O625" s="143"/>
      <c r="P625" s="144">
        <f>SUM(P626:P654)</f>
        <v>0</v>
      </c>
      <c r="Q625" s="143"/>
      <c r="R625" s="144">
        <f>SUM(R626:R654)</f>
        <v>1.1210067800000001</v>
      </c>
      <c r="S625" s="143"/>
      <c r="T625" s="145">
        <f>SUM(T626:T654)</f>
        <v>0</v>
      </c>
      <c r="AR625" s="139" t="s">
        <v>87</v>
      </c>
      <c r="AT625" s="146" t="s">
        <v>74</v>
      </c>
      <c r="AU625" s="146" t="s">
        <v>83</v>
      </c>
      <c r="AY625" s="139" t="s">
        <v>184</v>
      </c>
      <c r="BK625" s="147">
        <f>SUM(BK626:BK654)</f>
        <v>0</v>
      </c>
    </row>
    <row r="626" spans="1:65" s="2" customFormat="1" ht="24.2" customHeight="1" x14ac:dyDescent="0.2">
      <c r="A626" s="33"/>
      <c r="B626" s="150"/>
      <c r="C626" s="151" t="s">
        <v>840</v>
      </c>
      <c r="D626" s="151" t="s">
        <v>186</v>
      </c>
      <c r="E626" s="152" t="s">
        <v>841</v>
      </c>
      <c r="F626" s="153" t="s">
        <v>842</v>
      </c>
      <c r="G626" s="154" t="s">
        <v>261</v>
      </c>
      <c r="H626" s="155">
        <v>73.058999999999997</v>
      </c>
      <c r="I626" s="156"/>
      <c r="J626" s="157">
        <f>ROUND(I626*H626,2)</f>
        <v>0</v>
      </c>
      <c r="K626" s="158"/>
      <c r="L626" s="34"/>
      <c r="M626" s="159" t="s">
        <v>1</v>
      </c>
      <c r="N626" s="160" t="s">
        <v>41</v>
      </c>
      <c r="O626" s="62"/>
      <c r="P626" s="161">
        <f>O626*H626</f>
        <v>0</v>
      </c>
      <c r="Q626" s="161">
        <v>0</v>
      </c>
      <c r="R626" s="161">
        <f>Q626*H626</f>
        <v>0</v>
      </c>
      <c r="S626" s="161">
        <v>0</v>
      </c>
      <c r="T626" s="162">
        <f>S626*H626</f>
        <v>0</v>
      </c>
      <c r="U626" s="33"/>
      <c r="V626" s="33"/>
      <c r="W626" s="33"/>
      <c r="X626" s="33"/>
      <c r="Y626" s="33"/>
      <c r="Z626" s="33"/>
      <c r="AA626" s="33"/>
      <c r="AB626" s="33"/>
      <c r="AC626" s="33"/>
      <c r="AD626" s="33"/>
      <c r="AE626" s="33"/>
      <c r="AR626" s="163" t="s">
        <v>301</v>
      </c>
      <c r="AT626" s="163" t="s">
        <v>186</v>
      </c>
      <c r="AU626" s="163" t="s">
        <v>87</v>
      </c>
      <c r="AY626" s="18" t="s">
        <v>184</v>
      </c>
      <c r="BE626" s="164">
        <f>IF(N626="základná",J626,0)</f>
        <v>0</v>
      </c>
      <c r="BF626" s="164">
        <f>IF(N626="znížená",J626,0)</f>
        <v>0</v>
      </c>
      <c r="BG626" s="164">
        <f>IF(N626="zákl. prenesená",J626,0)</f>
        <v>0</v>
      </c>
      <c r="BH626" s="164">
        <f>IF(N626="zníž. prenesená",J626,0)</f>
        <v>0</v>
      </c>
      <c r="BI626" s="164">
        <f>IF(N626="nulová",J626,0)</f>
        <v>0</v>
      </c>
      <c r="BJ626" s="18" t="s">
        <v>87</v>
      </c>
      <c r="BK626" s="164">
        <f>ROUND(I626*H626,2)</f>
        <v>0</v>
      </c>
      <c r="BL626" s="18" t="s">
        <v>301</v>
      </c>
      <c r="BM626" s="163" t="s">
        <v>843</v>
      </c>
    </row>
    <row r="627" spans="1:65" s="16" customFormat="1" ht="11.25" x14ac:dyDescent="0.2">
      <c r="B627" s="190"/>
      <c r="D627" s="166" t="s">
        <v>192</v>
      </c>
      <c r="E627" s="191" t="s">
        <v>1</v>
      </c>
      <c r="F627" s="192" t="s">
        <v>844</v>
      </c>
      <c r="H627" s="191" t="s">
        <v>1</v>
      </c>
      <c r="I627" s="193"/>
      <c r="L627" s="190"/>
      <c r="M627" s="194"/>
      <c r="N627" s="195"/>
      <c r="O627" s="195"/>
      <c r="P627" s="195"/>
      <c r="Q627" s="195"/>
      <c r="R627" s="195"/>
      <c r="S627" s="195"/>
      <c r="T627" s="196"/>
      <c r="AT627" s="191" t="s">
        <v>192</v>
      </c>
      <c r="AU627" s="191" t="s">
        <v>87</v>
      </c>
      <c r="AV627" s="16" t="s">
        <v>83</v>
      </c>
      <c r="AW627" s="16" t="s">
        <v>31</v>
      </c>
      <c r="AX627" s="16" t="s">
        <v>75</v>
      </c>
      <c r="AY627" s="191" t="s">
        <v>184</v>
      </c>
    </row>
    <row r="628" spans="1:65" s="13" customFormat="1" ht="11.25" x14ac:dyDescent="0.2">
      <c r="B628" s="165"/>
      <c r="D628" s="166" t="s">
        <v>192</v>
      </c>
      <c r="E628" s="167" t="s">
        <v>1</v>
      </c>
      <c r="F628" s="168" t="s">
        <v>845</v>
      </c>
      <c r="H628" s="169">
        <v>23.87</v>
      </c>
      <c r="I628" s="170"/>
      <c r="L628" s="165"/>
      <c r="M628" s="171"/>
      <c r="N628" s="172"/>
      <c r="O628" s="172"/>
      <c r="P628" s="172"/>
      <c r="Q628" s="172"/>
      <c r="R628" s="172"/>
      <c r="S628" s="172"/>
      <c r="T628" s="173"/>
      <c r="AT628" s="167" t="s">
        <v>192</v>
      </c>
      <c r="AU628" s="167" t="s">
        <v>87</v>
      </c>
      <c r="AV628" s="13" t="s">
        <v>87</v>
      </c>
      <c r="AW628" s="13" t="s">
        <v>31</v>
      </c>
      <c r="AX628" s="13" t="s">
        <v>75</v>
      </c>
      <c r="AY628" s="167" t="s">
        <v>184</v>
      </c>
    </row>
    <row r="629" spans="1:65" s="16" customFormat="1" ht="11.25" x14ac:dyDescent="0.2">
      <c r="B629" s="190"/>
      <c r="D629" s="166" t="s">
        <v>192</v>
      </c>
      <c r="E629" s="191" t="s">
        <v>1</v>
      </c>
      <c r="F629" s="192" t="s">
        <v>731</v>
      </c>
      <c r="H629" s="191" t="s">
        <v>1</v>
      </c>
      <c r="I629" s="193"/>
      <c r="L629" s="190"/>
      <c r="M629" s="194"/>
      <c r="N629" s="195"/>
      <c r="O629" s="195"/>
      <c r="P629" s="195"/>
      <c r="Q629" s="195"/>
      <c r="R629" s="195"/>
      <c r="S629" s="195"/>
      <c r="T629" s="196"/>
      <c r="AT629" s="191" t="s">
        <v>192</v>
      </c>
      <c r="AU629" s="191" t="s">
        <v>87</v>
      </c>
      <c r="AV629" s="16" t="s">
        <v>83</v>
      </c>
      <c r="AW629" s="16" t="s">
        <v>31</v>
      </c>
      <c r="AX629" s="16" t="s">
        <v>75</v>
      </c>
      <c r="AY629" s="191" t="s">
        <v>184</v>
      </c>
    </row>
    <row r="630" spans="1:65" s="13" customFormat="1" ht="11.25" x14ac:dyDescent="0.2">
      <c r="B630" s="165"/>
      <c r="D630" s="166" t="s">
        <v>192</v>
      </c>
      <c r="E630" s="167" t="s">
        <v>1</v>
      </c>
      <c r="F630" s="168" t="s">
        <v>576</v>
      </c>
      <c r="H630" s="169">
        <v>14.8</v>
      </c>
      <c r="I630" s="170"/>
      <c r="L630" s="165"/>
      <c r="M630" s="171"/>
      <c r="N630" s="172"/>
      <c r="O630" s="172"/>
      <c r="P630" s="172"/>
      <c r="Q630" s="172"/>
      <c r="R630" s="172"/>
      <c r="S630" s="172"/>
      <c r="T630" s="173"/>
      <c r="AT630" s="167" t="s">
        <v>192</v>
      </c>
      <c r="AU630" s="167" t="s">
        <v>87</v>
      </c>
      <c r="AV630" s="13" t="s">
        <v>87</v>
      </c>
      <c r="AW630" s="13" t="s">
        <v>31</v>
      </c>
      <c r="AX630" s="13" t="s">
        <v>75</v>
      </c>
      <c r="AY630" s="167" t="s">
        <v>184</v>
      </c>
    </row>
    <row r="631" spans="1:65" s="13" customFormat="1" ht="11.25" x14ac:dyDescent="0.2">
      <c r="B631" s="165"/>
      <c r="D631" s="166" t="s">
        <v>192</v>
      </c>
      <c r="E631" s="167" t="s">
        <v>1</v>
      </c>
      <c r="F631" s="168" t="s">
        <v>117</v>
      </c>
      <c r="H631" s="169">
        <v>34.389000000000003</v>
      </c>
      <c r="I631" s="170"/>
      <c r="L631" s="165"/>
      <c r="M631" s="171"/>
      <c r="N631" s="172"/>
      <c r="O631" s="172"/>
      <c r="P631" s="172"/>
      <c r="Q631" s="172"/>
      <c r="R631" s="172"/>
      <c r="S631" s="172"/>
      <c r="T631" s="173"/>
      <c r="AT631" s="167" t="s">
        <v>192</v>
      </c>
      <c r="AU631" s="167" t="s">
        <v>87</v>
      </c>
      <c r="AV631" s="13" t="s">
        <v>87</v>
      </c>
      <c r="AW631" s="13" t="s">
        <v>31</v>
      </c>
      <c r="AX631" s="13" t="s">
        <v>75</v>
      </c>
      <c r="AY631" s="167" t="s">
        <v>184</v>
      </c>
    </row>
    <row r="632" spans="1:65" s="14" customFormat="1" ht="11.25" x14ac:dyDescent="0.2">
      <c r="B632" s="174"/>
      <c r="D632" s="166" t="s">
        <v>192</v>
      </c>
      <c r="E632" s="175" t="s">
        <v>111</v>
      </c>
      <c r="F632" s="176" t="s">
        <v>197</v>
      </c>
      <c r="H632" s="177">
        <v>73.058999999999997</v>
      </c>
      <c r="I632" s="178"/>
      <c r="L632" s="174"/>
      <c r="M632" s="179"/>
      <c r="N632" s="180"/>
      <c r="O632" s="180"/>
      <c r="P632" s="180"/>
      <c r="Q632" s="180"/>
      <c r="R632" s="180"/>
      <c r="S632" s="180"/>
      <c r="T632" s="181"/>
      <c r="AT632" s="175" t="s">
        <v>192</v>
      </c>
      <c r="AU632" s="175" t="s">
        <v>87</v>
      </c>
      <c r="AV632" s="14" t="s">
        <v>198</v>
      </c>
      <c r="AW632" s="14" t="s">
        <v>31</v>
      </c>
      <c r="AX632" s="14" t="s">
        <v>75</v>
      </c>
      <c r="AY632" s="175" t="s">
        <v>184</v>
      </c>
    </row>
    <row r="633" spans="1:65" s="15" customFormat="1" ht="11.25" x14ac:dyDescent="0.2">
      <c r="B633" s="182"/>
      <c r="D633" s="166" t="s">
        <v>192</v>
      </c>
      <c r="E633" s="183" t="s">
        <v>1</v>
      </c>
      <c r="F633" s="184" t="s">
        <v>199</v>
      </c>
      <c r="H633" s="185">
        <v>73.058999999999997</v>
      </c>
      <c r="I633" s="186"/>
      <c r="L633" s="182"/>
      <c r="M633" s="187"/>
      <c r="N633" s="188"/>
      <c r="O633" s="188"/>
      <c r="P633" s="188"/>
      <c r="Q633" s="188"/>
      <c r="R633" s="188"/>
      <c r="S633" s="188"/>
      <c r="T633" s="189"/>
      <c r="AT633" s="183" t="s">
        <v>192</v>
      </c>
      <c r="AU633" s="183" t="s">
        <v>87</v>
      </c>
      <c r="AV633" s="15" t="s">
        <v>190</v>
      </c>
      <c r="AW633" s="15" t="s">
        <v>31</v>
      </c>
      <c r="AX633" s="15" t="s">
        <v>83</v>
      </c>
      <c r="AY633" s="183" t="s">
        <v>184</v>
      </c>
    </row>
    <row r="634" spans="1:65" s="2" customFormat="1" ht="24.2" customHeight="1" x14ac:dyDescent="0.2">
      <c r="A634" s="33"/>
      <c r="B634" s="150"/>
      <c r="C634" s="151" t="s">
        <v>846</v>
      </c>
      <c r="D634" s="151" t="s">
        <v>186</v>
      </c>
      <c r="E634" s="152" t="s">
        <v>847</v>
      </c>
      <c r="F634" s="153" t="s">
        <v>848</v>
      </c>
      <c r="G634" s="154" t="s">
        <v>261</v>
      </c>
      <c r="H634" s="155">
        <v>23.306999999999999</v>
      </c>
      <c r="I634" s="156"/>
      <c r="J634" s="157">
        <f>ROUND(I634*H634,2)</f>
        <v>0</v>
      </c>
      <c r="K634" s="158"/>
      <c r="L634" s="34"/>
      <c r="M634" s="159" t="s">
        <v>1</v>
      </c>
      <c r="N634" s="160" t="s">
        <v>41</v>
      </c>
      <c r="O634" s="62"/>
      <c r="P634" s="161">
        <f>O634*H634</f>
        <v>0</v>
      </c>
      <c r="Q634" s="161">
        <v>0</v>
      </c>
      <c r="R634" s="161">
        <f>Q634*H634</f>
        <v>0</v>
      </c>
      <c r="S634" s="161">
        <v>0</v>
      </c>
      <c r="T634" s="162">
        <f>S634*H634</f>
        <v>0</v>
      </c>
      <c r="U634" s="33"/>
      <c r="V634" s="33"/>
      <c r="W634" s="33"/>
      <c r="X634" s="33"/>
      <c r="Y634" s="33"/>
      <c r="Z634" s="33"/>
      <c r="AA634" s="33"/>
      <c r="AB634" s="33"/>
      <c r="AC634" s="33"/>
      <c r="AD634" s="33"/>
      <c r="AE634" s="33"/>
      <c r="AR634" s="163" t="s">
        <v>301</v>
      </c>
      <c r="AT634" s="163" t="s">
        <v>186</v>
      </c>
      <c r="AU634" s="163" t="s">
        <v>87</v>
      </c>
      <c r="AY634" s="18" t="s">
        <v>184</v>
      </c>
      <c r="BE634" s="164">
        <f>IF(N634="základná",J634,0)</f>
        <v>0</v>
      </c>
      <c r="BF634" s="164">
        <f>IF(N634="znížená",J634,0)</f>
        <v>0</v>
      </c>
      <c r="BG634" s="164">
        <f>IF(N634="zákl. prenesená",J634,0)</f>
        <v>0</v>
      </c>
      <c r="BH634" s="164">
        <f>IF(N634="zníž. prenesená",J634,0)</f>
        <v>0</v>
      </c>
      <c r="BI634" s="164">
        <f>IF(N634="nulová",J634,0)</f>
        <v>0</v>
      </c>
      <c r="BJ634" s="18" t="s">
        <v>87</v>
      </c>
      <c r="BK634" s="164">
        <f>ROUND(I634*H634,2)</f>
        <v>0</v>
      </c>
      <c r="BL634" s="18" t="s">
        <v>301</v>
      </c>
      <c r="BM634" s="163" t="s">
        <v>849</v>
      </c>
    </row>
    <row r="635" spans="1:65" s="16" customFormat="1" ht="11.25" x14ac:dyDescent="0.2">
      <c r="B635" s="190"/>
      <c r="D635" s="166" t="s">
        <v>192</v>
      </c>
      <c r="E635" s="191" t="s">
        <v>1</v>
      </c>
      <c r="F635" s="192" t="s">
        <v>850</v>
      </c>
      <c r="H635" s="191" t="s">
        <v>1</v>
      </c>
      <c r="I635" s="193"/>
      <c r="L635" s="190"/>
      <c r="M635" s="194"/>
      <c r="N635" s="195"/>
      <c r="O635" s="195"/>
      <c r="P635" s="195"/>
      <c r="Q635" s="195"/>
      <c r="R635" s="195"/>
      <c r="S635" s="195"/>
      <c r="T635" s="196"/>
      <c r="AT635" s="191" t="s">
        <v>192</v>
      </c>
      <c r="AU635" s="191" t="s">
        <v>87</v>
      </c>
      <c r="AV635" s="16" t="s">
        <v>83</v>
      </c>
      <c r="AW635" s="16" t="s">
        <v>31</v>
      </c>
      <c r="AX635" s="16" t="s">
        <v>75</v>
      </c>
      <c r="AY635" s="191" t="s">
        <v>184</v>
      </c>
    </row>
    <row r="636" spans="1:65" s="13" customFormat="1" ht="11.25" x14ac:dyDescent="0.2">
      <c r="B636" s="165"/>
      <c r="D636" s="166" t="s">
        <v>192</v>
      </c>
      <c r="E636" s="167" t="s">
        <v>1</v>
      </c>
      <c r="F636" s="168" t="s">
        <v>851</v>
      </c>
      <c r="H636" s="169">
        <v>1.6559999999999999</v>
      </c>
      <c r="I636" s="170"/>
      <c r="L636" s="165"/>
      <c r="M636" s="171"/>
      <c r="N636" s="172"/>
      <c r="O636" s="172"/>
      <c r="P636" s="172"/>
      <c r="Q636" s="172"/>
      <c r="R636" s="172"/>
      <c r="S636" s="172"/>
      <c r="T636" s="173"/>
      <c r="AT636" s="167" t="s">
        <v>192</v>
      </c>
      <c r="AU636" s="167" t="s">
        <v>87</v>
      </c>
      <c r="AV636" s="13" t="s">
        <v>87</v>
      </c>
      <c r="AW636" s="13" t="s">
        <v>31</v>
      </c>
      <c r="AX636" s="13" t="s">
        <v>75</v>
      </c>
      <c r="AY636" s="167" t="s">
        <v>184</v>
      </c>
    </row>
    <row r="637" spans="1:65" s="13" customFormat="1" ht="11.25" x14ac:dyDescent="0.2">
      <c r="B637" s="165"/>
      <c r="D637" s="166" t="s">
        <v>192</v>
      </c>
      <c r="E637" s="167" t="s">
        <v>1</v>
      </c>
      <c r="F637" s="168" t="s">
        <v>852</v>
      </c>
      <c r="H637" s="169">
        <v>4.2130000000000001</v>
      </c>
      <c r="I637" s="170"/>
      <c r="L637" s="165"/>
      <c r="M637" s="171"/>
      <c r="N637" s="172"/>
      <c r="O637" s="172"/>
      <c r="P637" s="172"/>
      <c r="Q637" s="172"/>
      <c r="R637" s="172"/>
      <c r="S637" s="172"/>
      <c r="T637" s="173"/>
      <c r="AT637" s="167" t="s">
        <v>192</v>
      </c>
      <c r="AU637" s="167" t="s">
        <v>87</v>
      </c>
      <c r="AV637" s="13" t="s">
        <v>87</v>
      </c>
      <c r="AW637" s="13" t="s">
        <v>31</v>
      </c>
      <c r="AX637" s="13" t="s">
        <v>75</v>
      </c>
      <c r="AY637" s="167" t="s">
        <v>184</v>
      </c>
    </row>
    <row r="638" spans="1:65" s="13" customFormat="1" ht="11.25" x14ac:dyDescent="0.2">
      <c r="B638" s="165"/>
      <c r="D638" s="166" t="s">
        <v>192</v>
      </c>
      <c r="E638" s="167" t="s">
        <v>1</v>
      </c>
      <c r="F638" s="168" t="s">
        <v>853</v>
      </c>
      <c r="H638" s="169">
        <v>16.718</v>
      </c>
      <c r="I638" s="170"/>
      <c r="L638" s="165"/>
      <c r="M638" s="171"/>
      <c r="N638" s="172"/>
      <c r="O638" s="172"/>
      <c r="P638" s="172"/>
      <c r="Q638" s="172"/>
      <c r="R638" s="172"/>
      <c r="S638" s="172"/>
      <c r="T638" s="173"/>
      <c r="AT638" s="167" t="s">
        <v>192</v>
      </c>
      <c r="AU638" s="167" t="s">
        <v>87</v>
      </c>
      <c r="AV638" s="13" t="s">
        <v>87</v>
      </c>
      <c r="AW638" s="13" t="s">
        <v>31</v>
      </c>
      <c r="AX638" s="13" t="s">
        <v>75</v>
      </c>
      <c r="AY638" s="167" t="s">
        <v>184</v>
      </c>
    </row>
    <row r="639" spans="1:65" s="13" customFormat="1" ht="11.25" x14ac:dyDescent="0.2">
      <c r="B639" s="165"/>
      <c r="D639" s="166" t="s">
        <v>192</v>
      </c>
      <c r="E639" s="167" t="s">
        <v>1</v>
      </c>
      <c r="F639" s="168" t="s">
        <v>854</v>
      </c>
      <c r="H639" s="169">
        <v>0.72</v>
      </c>
      <c r="I639" s="170"/>
      <c r="L639" s="165"/>
      <c r="M639" s="171"/>
      <c r="N639" s="172"/>
      <c r="O639" s="172"/>
      <c r="P639" s="172"/>
      <c r="Q639" s="172"/>
      <c r="R639" s="172"/>
      <c r="S639" s="172"/>
      <c r="T639" s="173"/>
      <c r="AT639" s="167" t="s">
        <v>192</v>
      </c>
      <c r="AU639" s="167" t="s">
        <v>87</v>
      </c>
      <c r="AV639" s="13" t="s">
        <v>87</v>
      </c>
      <c r="AW639" s="13" t="s">
        <v>31</v>
      </c>
      <c r="AX639" s="13" t="s">
        <v>75</v>
      </c>
      <c r="AY639" s="167" t="s">
        <v>184</v>
      </c>
    </row>
    <row r="640" spans="1:65" s="14" customFormat="1" ht="11.25" x14ac:dyDescent="0.2">
      <c r="B640" s="174"/>
      <c r="D640" s="166" t="s">
        <v>192</v>
      </c>
      <c r="E640" s="175" t="s">
        <v>113</v>
      </c>
      <c r="F640" s="176" t="s">
        <v>197</v>
      </c>
      <c r="H640" s="177">
        <v>23.306999999999999</v>
      </c>
      <c r="I640" s="178"/>
      <c r="L640" s="174"/>
      <c r="M640" s="179"/>
      <c r="N640" s="180"/>
      <c r="O640" s="180"/>
      <c r="P640" s="180"/>
      <c r="Q640" s="180"/>
      <c r="R640" s="180"/>
      <c r="S640" s="180"/>
      <c r="T640" s="181"/>
      <c r="AT640" s="175" t="s">
        <v>192</v>
      </c>
      <c r="AU640" s="175" t="s">
        <v>87</v>
      </c>
      <c r="AV640" s="14" t="s">
        <v>198</v>
      </c>
      <c r="AW640" s="14" t="s">
        <v>31</v>
      </c>
      <c r="AX640" s="14" t="s">
        <v>75</v>
      </c>
      <c r="AY640" s="175" t="s">
        <v>184</v>
      </c>
    </row>
    <row r="641" spans="1:65" s="15" customFormat="1" ht="11.25" x14ac:dyDescent="0.2">
      <c r="B641" s="182"/>
      <c r="D641" s="166" t="s">
        <v>192</v>
      </c>
      <c r="E641" s="183" t="s">
        <v>1</v>
      </c>
      <c r="F641" s="184" t="s">
        <v>199</v>
      </c>
      <c r="H641" s="185">
        <v>23.306999999999999</v>
      </c>
      <c r="I641" s="186"/>
      <c r="L641" s="182"/>
      <c r="M641" s="187"/>
      <c r="N641" s="188"/>
      <c r="O641" s="188"/>
      <c r="P641" s="188"/>
      <c r="Q641" s="188"/>
      <c r="R641" s="188"/>
      <c r="S641" s="188"/>
      <c r="T641" s="189"/>
      <c r="AT641" s="183" t="s">
        <v>192</v>
      </c>
      <c r="AU641" s="183" t="s">
        <v>87</v>
      </c>
      <c r="AV641" s="15" t="s">
        <v>190</v>
      </c>
      <c r="AW641" s="15" t="s">
        <v>31</v>
      </c>
      <c r="AX641" s="15" t="s">
        <v>83</v>
      </c>
      <c r="AY641" s="183" t="s">
        <v>184</v>
      </c>
    </row>
    <row r="642" spans="1:65" s="2" customFormat="1" ht="16.5" customHeight="1" x14ac:dyDescent="0.2">
      <c r="A642" s="33"/>
      <c r="B642" s="150"/>
      <c r="C642" s="197" t="s">
        <v>855</v>
      </c>
      <c r="D642" s="197" t="s">
        <v>494</v>
      </c>
      <c r="E642" s="198" t="s">
        <v>856</v>
      </c>
      <c r="F642" s="199" t="s">
        <v>857</v>
      </c>
      <c r="G642" s="200" t="s">
        <v>228</v>
      </c>
      <c r="H642" s="201">
        <v>3.4000000000000002E-2</v>
      </c>
      <c r="I642" s="202"/>
      <c r="J642" s="203">
        <f>ROUND(I642*H642,2)</f>
        <v>0</v>
      </c>
      <c r="K642" s="204"/>
      <c r="L642" s="205"/>
      <c r="M642" s="206" t="s">
        <v>1</v>
      </c>
      <c r="N642" s="207" t="s">
        <v>41</v>
      </c>
      <c r="O642" s="62"/>
      <c r="P642" s="161">
        <f>O642*H642</f>
        <v>0</v>
      </c>
      <c r="Q642" s="161">
        <v>1</v>
      </c>
      <c r="R642" s="161">
        <f>Q642*H642</f>
        <v>3.4000000000000002E-2</v>
      </c>
      <c r="S642" s="161">
        <v>0</v>
      </c>
      <c r="T642" s="162">
        <f>S642*H642</f>
        <v>0</v>
      </c>
      <c r="U642" s="33"/>
      <c r="V642" s="33"/>
      <c r="W642" s="33"/>
      <c r="X642" s="33"/>
      <c r="Y642" s="33"/>
      <c r="Z642" s="33"/>
      <c r="AA642" s="33"/>
      <c r="AB642" s="33"/>
      <c r="AC642" s="33"/>
      <c r="AD642" s="33"/>
      <c r="AE642" s="33"/>
      <c r="AR642" s="163" t="s">
        <v>403</v>
      </c>
      <c r="AT642" s="163" t="s">
        <v>494</v>
      </c>
      <c r="AU642" s="163" t="s">
        <v>87</v>
      </c>
      <c r="AY642" s="18" t="s">
        <v>184</v>
      </c>
      <c r="BE642" s="164">
        <f>IF(N642="základná",J642,0)</f>
        <v>0</v>
      </c>
      <c r="BF642" s="164">
        <f>IF(N642="znížená",J642,0)</f>
        <v>0</v>
      </c>
      <c r="BG642" s="164">
        <f>IF(N642="zákl. prenesená",J642,0)</f>
        <v>0</v>
      </c>
      <c r="BH642" s="164">
        <f>IF(N642="zníž. prenesená",J642,0)</f>
        <v>0</v>
      </c>
      <c r="BI642" s="164">
        <f>IF(N642="nulová",J642,0)</f>
        <v>0</v>
      </c>
      <c r="BJ642" s="18" t="s">
        <v>87</v>
      </c>
      <c r="BK642" s="164">
        <f>ROUND(I642*H642,2)</f>
        <v>0</v>
      </c>
      <c r="BL642" s="18" t="s">
        <v>301</v>
      </c>
      <c r="BM642" s="163" t="s">
        <v>858</v>
      </c>
    </row>
    <row r="643" spans="1:65" s="13" customFormat="1" ht="11.25" x14ac:dyDescent="0.2">
      <c r="B643" s="165"/>
      <c r="D643" s="166" t="s">
        <v>192</v>
      </c>
      <c r="E643" s="167" t="s">
        <v>1</v>
      </c>
      <c r="F643" s="168" t="s">
        <v>859</v>
      </c>
      <c r="H643" s="169">
        <v>3.4000000000000002E-2</v>
      </c>
      <c r="I643" s="170"/>
      <c r="L643" s="165"/>
      <c r="M643" s="171"/>
      <c r="N643" s="172"/>
      <c r="O643" s="172"/>
      <c r="P643" s="172"/>
      <c r="Q643" s="172"/>
      <c r="R643" s="172"/>
      <c r="S643" s="172"/>
      <c r="T643" s="173"/>
      <c r="AT643" s="167" t="s">
        <v>192</v>
      </c>
      <c r="AU643" s="167" t="s">
        <v>87</v>
      </c>
      <c r="AV643" s="13" t="s">
        <v>87</v>
      </c>
      <c r="AW643" s="13" t="s">
        <v>31</v>
      </c>
      <c r="AX643" s="13" t="s">
        <v>75</v>
      </c>
      <c r="AY643" s="167" t="s">
        <v>184</v>
      </c>
    </row>
    <row r="644" spans="1:65" s="15" customFormat="1" ht="11.25" x14ac:dyDescent="0.2">
      <c r="B644" s="182"/>
      <c r="D644" s="166" t="s">
        <v>192</v>
      </c>
      <c r="E644" s="183" t="s">
        <v>1</v>
      </c>
      <c r="F644" s="184" t="s">
        <v>199</v>
      </c>
      <c r="H644" s="185">
        <v>3.4000000000000002E-2</v>
      </c>
      <c r="I644" s="186"/>
      <c r="L644" s="182"/>
      <c r="M644" s="187"/>
      <c r="N644" s="188"/>
      <c r="O644" s="188"/>
      <c r="P644" s="188"/>
      <c r="Q644" s="188"/>
      <c r="R644" s="188"/>
      <c r="S644" s="188"/>
      <c r="T644" s="189"/>
      <c r="AT644" s="183" t="s">
        <v>192</v>
      </c>
      <c r="AU644" s="183" t="s">
        <v>87</v>
      </c>
      <c r="AV644" s="15" t="s">
        <v>190</v>
      </c>
      <c r="AW644" s="15" t="s">
        <v>31</v>
      </c>
      <c r="AX644" s="15" t="s">
        <v>83</v>
      </c>
      <c r="AY644" s="183" t="s">
        <v>184</v>
      </c>
    </row>
    <row r="645" spans="1:65" s="2" customFormat="1" ht="24.2" customHeight="1" x14ac:dyDescent="0.2">
      <c r="A645" s="33"/>
      <c r="B645" s="150"/>
      <c r="C645" s="151" t="s">
        <v>860</v>
      </c>
      <c r="D645" s="151" t="s">
        <v>186</v>
      </c>
      <c r="E645" s="152" t="s">
        <v>861</v>
      </c>
      <c r="F645" s="153" t="s">
        <v>862</v>
      </c>
      <c r="G645" s="154" t="s">
        <v>261</v>
      </c>
      <c r="H645" s="155">
        <v>146.11799999999999</v>
      </c>
      <c r="I645" s="156"/>
      <c r="J645" s="157">
        <f>ROUND(I645*H645,2)</f>
        <v>0</v>
      </c>
      <c r="K645" s="158"/>
      <c r="L645" s="34"/>
      <c r="M645" s="159" t="s">
        <v>1</v>
      </c>
      <c r="N645" s="160" t="s">
        <v>41</v>
      </c>
      <c r="O645" s="62"/>
      <c r="P645" s="161">
        <f>O645*H645</f>
        <v>0</v>
      </c>
      <c r="Q645" s="161">
        <v>5.4000000000000001E-4</v>
      </c>
      <c r="R645" s="161">
        <f>Q645*H645</f>
        <v>7.8903719999999997E-2</v>
      </c>
      <c r="S645" s="161">
        <v>0</v>
      </c>
      <c r="T645" s="162">
        <f>S645*H645</f>
        <v>0</v>
      </c>
      <c r="U645" s="33"/>
      <c r="V645" s="33"/>
      <c r="W645" s="33"/>
      <c r="X645" s="33"/>
      <c r="Y645" s="33"/>
      <c r="Z645" s="33"/>
      <c r="AA645" s="33"/>
      <c r="AB645" s="33"/>
      <c r="AC645" s="33"/>
      <c r="AD645" s="33"/>
      <c r="AE645" s="33"/>
      <c r="AR645" s="163" t="s">
        <v>301</v>
      </c>
      <c r="AT645" s="163" t="s">
        <v>186</v>
      </c>
      <c r="AU645" s="163" t="s">
        <v>87</v>
      </c>
      <c r="AY645" s="18" t="s">
        <v>184</v>
      </c>
      <c r="BE645" s="164">
        <f>IF(N645="základná",J645,0)</f>
        <v>0</v>
      </c>
      <c r="BF645" s="164">
        <f>IF(N645="znížená",J645,0)</f>
        <v>0</v>
      </c>
      <c r="BG645" s="164">
        <f>IF(N645="zákl. prenesená",J645,0)</f>
        <v>0</v>
      </c>
      <c r="BH645" s="164">
        <f>IF(N645="zníž. prenesená",J645,0)</f>
        <v>0</v>
      </c>
      <c r="BI645" s="164">
        <f>IF(N645="nulová",J645,0)</f>
        <v>0</v>
      </c>
      <c r="BJ645" s="18" t="s">
        <v>87</v>
      </c>
      <c r="BK645" s="164">
        <f>ROUND(I645*H645,2)</f>
        <v>0</v>
      </c>
      <c r="BL645" s="18" t="s">
        <v>301</v>
      </c>
      <c r="BM645" s="163" t="s">
        <v>863</v>
      </c>
    </row>
    <row r="646" spans="1:65" s="13" customFormat="1" ht="11.25" x14ac:dyDescent="0.2">
      <c r="B646" s="165"/>
      <c r="D646" s="166" t="s">
        <v>192</v>
      </c>
      <c r="E646" s="167" t="s">
        <v>1</v>
      </c>
      <c r="F646" s="168" t="s">
        <v>864</v>
      </c>
      <c r="H646" s="169">
        <v>146.11799999999999</v>
      </c>
      <c r="I646" s="170"/>
      <c r="L646" s="165"/>
      <c r="M646" s="171"/>
      <c r="N646" s="172"/>
      <c r="O646" s="172"/>
      <c r="P646" s="172"/>
      <c r="Q646" s="172"/>
      <c r="R646" s="172"/>
      <c r="S646" s="172"/>
      <c r="T646" s="173"/>
      <c r="AT646" s="167" t="s">
        <v>192</v>
      </c>
      <c r="AU646" s="167" t="s">
        <v>87</v>
      </c>
      <c r="AV646" s="13" t="s">
        <v>87</v>
      </c>
      <c r="AW646" s="13" t="s">
        <v>31</v>
      </c>
      <c r="AX646" s="13" t="s">
        <v>75</v>
      </c>
      <c r="AY646" s="167" t="s">
        <v>184</v>
      </c>
    </row>
    <row r="647" spans="1:65" s="15" customFormat="1" ht="11.25" x14ac:dyDescent="0.2">
      <c r="B647" s="182"/>
      <c r="D647" s="166" t="s">
        <v>192</v>
      </c>
      <c r="E647" s="183" t="s">
        <v>1</v>
      </c>
      <c r="F647" s="184" t="s">
        <v>199</v>
      </c>
      <c r="H647" s="185">
        <v>146.11799999999999</v>
      </c>
      <c r="I647" s="186"/>
      <c r="L647" s="182"/>
      <c r="M647" s="187"/>
      <c r="N647" s="188"/>
      <c r="O647" s="188"/>
      <c r="P647" s="188"/>
      <c r="Q647" s="188"/>
      <c r="R647" s="188"/>
      <c r="S647" s="188"/>
      <c r="T647" s="189"/>
      <c r="AT647" s="183" t="s">
        <v>192</v>
      </c>
      <c r="AU647" s="183" t="s">
        <v>87</v>
      </c>
      <c r="AV647" s="15" t="s">
        <v>190</v>
      </c>
      <c r="AW647" s="15" t="s">
        <v>31</v>
      </c>
      <c r="AX647" s="15" t="s">
        <v>83</v>
      </c>
      <c r="AY647" s="183" t="s">
        <v>184</v>
      </c>
    </row>
    <row r="648" spans="1:65" s="2" customFormat="1" ht="24.2" customHeight="1" x14ac:dyDescent="0.2">
      <c r="A648" s="33"/>
      <c r="B648" s="150"/>
      <c r="C648" s="151" t="s">
        <v>865</v>
      </c>
      <c r="D648" s="151" t="s">
        <v>186</v>
      </c>
      <c r="E648" s="152" t="s">
        <v>866</v>
      </c>
      <c r="F648" s="153" t="s">
        <v>867</v>
      </c>
      <c r="G648" s="154" t="s">
        <v>261</v>
      </c>
      <c r="H648" s="155">
        <v>46.613999999999997</v>
      </c>
      <c r="I648" s="156"/>
      <c r="J648" s="157">
        <f>ROUND(I648*H648,2)</f>
        <v>0</v>
      </c>
      <c r="K648" s="158"/>
      <c r="L648" s="34"/>
      <c r="M648" s="159" t="s">
        <v>1</v>
      </c>
      <c r="N648" s="160" t="s">
        <v>41</v>
      </c>
      <c r="O648" s="62"/>
      <c r="P648" s="161">
        <f>O648*H648</f>
        <v>0</v>
      </c>
      <c r="Q648" s="161">
        <v>5.4000000000000001E-4</v>
      </c>
      <c r="R648" s="161">
        <f>Q648*H648</f>
        <v>2.5171559999999999E-2</v>
      </c>
      <c r="S648" s="161">
        <v>0</v>
      </c>
      <c r="T648" s="162">
        <f>S648*H648</f>
        <v>0</v>
      </c>
      <c r="U648" s="33"/>
      <c r="V648" s="33"/>
      <c r="W648" s="33"/>
      <c r="X648" s="33"/>
      <c r="Y648" s="33"/>
      <c r="Z648" s="33"/>
      <c r="AA648" s="33"/>
      <c r="AB648" s="33"/>
      <c r="AC648" s="33"/>
      <c r="AD648" s="33"/>
      <c r="AE648" s="33"/>
      <c r="AR648" s="163" t="s">
        <v>301</v>
      </c>
      <c r="AT648" s="163" t="s">
        <v>186</v>
      </c>
      <c r="AU648" s="163" t="s">
        <v>87</v>
      </c>
      <c r="AY648" s="18" t="s">
        <v>184</v>
      </c>
      <c r="BE648" s="164">
        <f>IF(N648="základná",J648,0)</f>
        <v>0</v>
      </c>
      <c r="BF648" s="164">
        <f>IF(N648="znížená",J648,0)</f>
        <v>0</v>
      </c>
      <c r="BG648" s="164">
        <f>IF(N648="zákl. prenesená",J648,0)</f>
        <v>0</v>
      </c>
      <c r="BH648" s="164">
        <f>IF(N648="zníž. prenesená",J648,0)</f>
        <v>0</v>
      </c>
      <c r="BI648" s="164">
        <f>IF(N648="nulová",J648,0)</f>
        <v>0</v>
      </c>
      <c r="BJ648" s="18" t="s">
        <v>87</v>
      </c>
      <c r="BK648" s="164">
        <f>ROUND(I648*H648,2)</f>
        <v>0</v>
      </c>
      <c r="BL648" s="18" t="s">
        <v>301</v>
      </c>
      <c r="BM648" s="163" t="s">
        <v>868</v>
      </c>
    </row>
    <row r="649" spans="1:65" s="13" customFormat="1" ht="11.25" x14ac:dyDescent="0.2">
      <c r="B649" s="165"/>
      <c r="D649" s="166" t="s">
        <v>192</v>
      </c>
      <c r="E649" s="167" t="s">
        <v>1</v>
      </c>
      <c r="F649" s="168" t="s">
        <v>869</v>
      </c>
      <c r="H649" s="169">
        <v>46.613999999999997</v>
      </c>
      <c r="I649" s="170"/>
      <c r="L649" s="165"/>
      <c r="M649" s="171"/>
      <c r="N649" s="172"/>
      <c r="O649" s="172"/>
      <c r="P649" s="172"/>
      <c r="Q649" s="172"/>
      <c r="R649" s="172"/>
      <c r="S649" s="172"/>
      <c r="T649" s="173"/>
      <c r="AT649" s="167" t="s">
        <v>192</v>
      </c>
      <c r="AU649" s="167" t="s">
        <v>87</v>
      </c>
      <c r="AV649" s="13" t="s">
        <v>87</v>
      </c>
      <c r="AW649" s="13" t="s">
        <v>31</v>
      </c>
      <c r="AX649" s="13" t="s">
        <v>75</v>
      </c>
      <c r="AY649" s="167" t="s">
        <v>184</v>
      </c>
    </row>
    <row r="650" spans="1:65" s="15" customFormat="1" ht="11.25" x14ac:dyDescent="0.2">
      <c r="B650" s="182"/>
      <c r="D650" s="166" t="s">
        <v>192</v>
      </c>
      <c r="E650" s="183" t="s">
        <v>1</v>
      </c>
      <c r="F650" s="184" t="s">
        <v>199</v>
      </c>
      <c r="H650" s="185">
        <v>46.613999999999997</v>
      </c>
      <c r="I650" s="186"/>
      <c r="L650" s="182"/>
      <c r="M650" s="187"/>
      <c r="N650" s="188"/>
      <c r="O650" s="188"/>
      <c r="P650" s="188"/>
      <c r="Q650" s="188"/>
      <c r="R650" s="188"/>
      <c r="S650" s="188"/>
      <c r="T650" s="189"/>
      <c r="AT650" s="183" t="s">
        <v>192</v>
      </c>
      <c r="AU650" s="183" t="s">
        <v>87</v>
      </c>
      <c r="AV650" s="15" t="s">
        <v>190</v>
      </c>
      <c r="AW650" s="15" t="s">
        <v>31</v>
      </c>
      <c r="AX650" s="15" t="s">
        <v>83</v>
      </c>
      <c r="AY650" s="183" t="s">
        <v>184</v>
      </c>
    </row>
    <row r="651" spans="1:65" s="2" customFormat="1" ht="24.2" customHeight="1" x14ac:dyDescent="0.2">
      <c r="A651" s="33"/>
      <c r="B651" s="150"/>
      <c r="C651" s="197" t="s">
        <v>870</v>
      </c>
      <c r="D651" s="197" t="s">
        <v>494</v>
      </c>
      <c r="E651" s="198" t="s">
        <v>871</v>
      </c>
      <c r="F651" s="199" t="s">
        <v>872</v>
      </c>
      <c r="G651" s="200" t="s">
        <v>261</v>
      </c>
      <c r="H651" s="201">
        <v>231.27799999999999</v>
      </c>
      <c r="I651" s="202"/>
      <c r="J651" s="203">
        <f>ROUND(I651*H651,2)</f>
        <v>0</v>
      </c>
      <c r="K651" s="204"/>
      <c r="L651" s="205"/>
      <c r="M651" s="206" t="s">
        <v>1</v>
      </c>
      <c r="N651" s="207" t="s">
        <v>41</v>
      </c>
      <c r="O651" s="62"/>
      <c r="P651" s="161">
        <f>O651*H651</f>
        <v>0</v>
      </c>
      <c r="Q651" s="161">
        <v>4.2500000000000003E-3</v>
      </c>
      <c r="R651" s="161">
        <f>Q651*H651</f>
        <v>0.98293150000000007</v>
      </c>
      <c r="S651" s="161">
        <v>0</v>
      </c>
      <c r="T651" s="162">
        <f>S651*H651</f>
        <v>0</v>
      </c>
      <c r="U651" s="33"/>
      <c r="V651" s="33"/>
      <c r="W651" s="33"/>
      <c r="X651" s="33"/>
      <c r="Y651" s="33"/>
      <c r="Z651" s="33"/>
      <c r="AA651" s="33"/>
      <c r="AB651" s="33"/>
      <c r="AC651" s="33"/>
      <c r="AD651" s="33"/>
      <c r="AE651" s="33"/>
      <c r="AR651" s="163" t="s">
        <v>403</v>
      </c>
      <c r="AT651" s="163" t="s">
        <v>494</v>
      </c>
      <c r="AU651" s="163" t="s">
        <v>87</v>
      </c>
      <c r="AY651" s="18" t="s">
        <v>184</v>
      </c>
      <c r="BE651" s="164">
        <f>IF(N651="základná",J651,0)</f>
        <v>0</v>
      </c>
      <c r="BF651" s="164">
        <f>IF(N651="znížená",J651,0)</f>
        <v>0</v>
      </c>
      <c r="BG651" s="164">
        <f>IF(N651="zákl. prenesená",J651,0)</f>
        <v>0</v>
      </c>
      <c r="BH651" s="164">
        <f>IF(N651="zníž. prenesená",J651,0)</f>
        <v>0</v>
      </c>
      <c r="BI651" s="164">
        <f>IF(N651="nulová",J651,0)</f>
        <v>0</v>
      </c>
      <c r="BJ651" s="18" t="s">
        <v>87</v>
      </c>
      <c r="BK651" s="164">
        <f>ROUND(I651*H651,2)</f>
        <v>0</v>
      </c>
      <c r="BL651" s="18" t="s">
        <v>301</v>
      </c>
      <c r="BM651" s="163" t="s">
        <v>873</v>
      </c>
    </row>
    <row r="652" spans="1:65" s="13" customFormat="1" ht="11.25" x14ac:dyDescent="0.2">
      <c r="B652" s="165"/>
      <c r="D652" s="166" t="s">
        <v>192</v>
      </c>
      <c r="E652" s="167" t="s">
        <v>1</v>
      </c>
      <c r="F652" s="168" t="s">
        <v>874</v>
      </c>
      <c r="H652" s="169">
        <v>231.27799999999999</v>
      </c>
      <c r="I652" s="170"/>
      <c r="L652" s="165"/>
      <c r="M652" s="171"/>
      <c r="N652" s="172"/>
      <c r="O652" s="172"/>
      <c r="P652" s="172"/>
      <c r="Q652" s="172"/>
      <c r="R652" s="172"/>
      <c r="S652" s="172"/>
      <c r="T652" s="173"/>
      <c r="AT652" s="167" t="s">
        <v>192</v>
      </c>
      <c r="AU652" s="167" t="s">
        <v>87</v>
      </c>
      <c r="AV652" s="13" t="s">
        <v>87</v>
      </c>
      <c r="AW652" s="13" t="s">
        <v>31</v>
      </c>
      <c r="AX652" s="13" t="s">
        <v>75</v>
      </c>
      <c r="AY652" s="167" t="s">
        <v>184</v>
      </c>
    </row>
    <row r="653" spans="1:65" s="15" customFormat="1" ht="11.25" x14ac:dyDescent="0.2">
      <c r="B653" s="182"/>
      <c r="D653" s="166" t="s">
        <v>192</v>
      </c>
      <c r="E653" s="183" t="s">
        <v>1</v>
      </c>
      <c r="F653" s="184" t="s">
        <v>199</v>
      </c>
      <c r="H653" s="185">
        <v>231.27799999999999</v>
      </c>
      <c r="I653" s="186"/>
      <c r="L653" s="182"/>
      <c r="M653" s="187"/>
      <c r="N653" s="188"/>
      <c r="O653" s="188"/>
      <c r="P653" s="188"/>
      <c r="Q653" s="188"/>
      <c r="R653" s="188"/>
      <c r="S653" s="188"/>
      <c r="T653" s="189"/>
      <c r="AT653" s="183" t="s">
        <v>192</v>
      </c>
      <c r="AU653" s="183" t="s">
        <v>87</v>
      </c>
      <c r="AV653" s="15" t="s">
        <v>190</v>
      </c>
      <c r="AW653" s="15" t="s">
        <v>31</v>
      </c>
      <c r="AX653" s="15" t="s">
        <v>83</v>
      </c>
      <c r="AY653" s="183" t="s">
        <v>184</v>
      </c>
    </row>
    <row r="654" spans="1:65" s="2" customFormat="1" ht="24.2" customHeight="1" x14ac:dyDescent="0.2">
      <c r="A654" s="33"/>
      <c r="B654" s="150"/>
      <c r="C654" s="151" t="s">
        <v>875</v>
      </c>
      <c r="D654" s="151" t="s">
        <v>186</v>
      </c>
      <c r="E654" s="152" t="s">
        <v>876</v>
      </c>
      <c r="F654" s="153" t="s">
        <v>877</v>
      </c>
      <c r="G654" s="154" t="s">
        <v>878</v>
      </c>
      <c r="H654" s="208"/>
      <c r="I654" s="156"/>
      <c r="J654" s="157">
        <f>ROUND(I654*H654,2)</f>
        <v>0</v>
      </c>
      <c r="K654" s="158"/>
      <c r="L654" s="34"/>
      <c r="M654" s="159" t="s">
        <v>1</v>
      </c>
      <c r="N654" s="160" t="s">
        <v>41</v>
      </c>
      <c r="O654" s="62"/>
      <c r="P654" s="161">
        <f>O654*H654</f>
        <v>0</v>
      </c>
      <c r="Q654" s="161">
        <v>0</v>
      </c>
      <c r="R654" s="161">
        <f>Q654*H654</f>
        <v>0</v>
      </c>
      <c r="S654" s="161">
        <v>0</v>
      </c>
      <c r="T654" s="162">
        <f>S654*H654</f>
        <v>0</v>
      </c>
      <c r="U654" s="33"/>
      <c r="V654" s="33"/>
      <c r="W654" s="33"/>
      <c r="X654" s="33"/>
      <c r="Y654" s="33"/>
      <c r="Z654" s="33"/>
      <c r="AA654" s="33"/>
      <c r="AB654" s="33"/>
      <c r="AC654" s="33"/>
      <c r="AD654" s="33"/>
      <c r="AE654" s="33"/>
      <c r="AR654" s="163" t="s">
        <v>301</v>
      </c>
      <c r="AT654" s="163" t="s">
        <v>186</v>
      </c>
      <c r="AU654" s="163" t="s">
        <v>87</v>
      </c>
      <c r="AY654" s="18" t="s">
        <v>184</v>
      </c>
      <c r="BE654" s="164">
        <f>IF(N654="základná",J654,0)</f>
        <v>0</v>
      </c>
      <c r="BF654" s="164">
        <f>IF(N654="znížená",J654,0)</f>
        <v>0</v>
      </c>
      <c r="BG654" s="164">
        <f>IF(N654="zákl. prenesená",J654,0)</f>
        <v>0</v>
      </c>
      <c r="BH654" s="164">
        <f>IF(N654="zníž. prenesená",J654,0)</f>
        <v>0</v>
      </c>
      <c r="BI654" s="164">
        <f>IF(N654="nulová",J654,0)</f>
        <v>0</v>
      </c>
      <c r="BJ654" s="18" t="s">
        <v>87</v>
      </c>
      <c r="BK654" s="164">
        <f>ROUND(I654*H654,2)</f>
        <v>0</v>
      </c>
      <c r="BL654" s="18" t="s">
        <v>301</v>
      </c>
      <c r="BM654" s="163" t="s">
        <v>879</v>
      </c>
    </row>
    <row r="655" spans="1:65" s="12" customFormat="1" ht="22.9" customHeight="1" x14ac:dyDescent="0.2">
      <c r="B655" s="138"/>
      <c r="D655" s="139" t="s">
        <v>74</v>
      </c>
      <c r="E655" s="148" t="s">
        <v>880</v>
      </c>
      <c r="F655" s="148" t="s">
        <v>881</v>
      </c>
      <c r="I655" s="141"/>
      <c r="J655" s="149">
        <f>BK655</f>
        <v>0</v>
      </c>
      <c r="L655" s="138"/>
      <c r="M655" s="142"/>
      <c r="N655" s="143"/>
      <c r="O655" s="143"/>
      <c r="P655" s="144">
        <f>SUM(P656:P665)</f>
        <v>0</v>
      </c>
      <c r="Q655" s="143"/>
      <c r="R655" s="144">
        <f>SUM(R656:R665)</f>
        <v>5.6107500000000005E-2</v>
      </c>
      <c r="S655" s="143"/>
      <c r="T655" s="145">
        <f>SUM(T656:T665)</f>
        <v>0</v>
      </c>
      <c r="AR655" s="139" t="s">
        <v>87</v>
      </c>
      <c r="AT655" s="146" t="s">
        <v>74</v>
      </c>
      <c r="AU655" s="146" t="s">
        <v>83</v>
      </c>
      <c r="AY655" s="139" t="s">
        <v>184</v>
      </c>
      <c r="BK655" s="147">
        <f>SUM(BK656:BK665)</f>
        <v>0</v>
      </c>
    </row>
    <row r="656" spans="1:65" s="2" customFormat="1" ht="24.2" customHeight="1" x14ac:dyDescent="0.2">
      <c r="A656" s="33"/>
      <c r="B656" s="150"/>
      <c r="C656" s="151" t="s">
        <v>882</v>
      </c>
      <c r="D656" s="151" t="s">
        <v>186</v>
      </c>
      <c r="E656" s="152" t="s">
        <v>883</v>
      </c>
      <c r="F656" s="153" t="s">
        <v>884</v>
      </c>
      <c r="G656" s="154" t="s">
        <v>261</v>
      </c>
      <c r="H656" s="155">
        <v>8.1720000000000006</v>
      </c>
      <c r="I656" s="156"/>
      <c r="J656" s="157">
        <f>ROUND(I656*H656,2)</f>
        <v>0</v>
      </c>
      <c r="K656" s="158"/>
      <c r="L656" s="34"/>
      <c r="M656" s="159" t="s">
        <v>1</v>
      </c>
      <c r="N656" s="160" t="s">
        <v>41</v>
      </c>
      <c r="O656" s="62"/>
      <c r="P656" s="161">
        <f>O656*H656</f>
        <v>0</v>
      </c>
      <c r="Q656" s="161">
        <v>3.5000000000000001E-3</v>
      </c>
      <c r="R656" s="161">
        <f>Q656*H656</f>
        <v>2.8602000000000002E-2</v>
      </c>
      <c r="S656" s="161">
        <v>0</v>
      </c>
      <c r="T656" s="162">
        <f>S656*H656</f>
        <v>0</v>
      </c>
      <c r="U656" s="33"/>
      <c r="V656" s="33"/>
      <c r="W656" s="33"/>
      <c r="X656" s="33"/>
      <c r="Y656" s="33"/>
      <c r="Z656" s="33"/>
      <c r="AA656" s="33"/>
      <c r="AB656" s="33"/>
      <c r="AC656" s="33"/>
      <c r="AD656" s="33"/>
      <c r="AE656" s="33"/>
      <c r="AR656" s="163" t="s">
        <v>301</v>
      </c>
      <c r="AT656" s="163" t="s">
        <v>186</v>
      </c>
      <c r="AU656" s="163" t="s">
        <v>87</v>
      </c>
      <c r="AY656" s="18" t="s">
        <v>184</v>
      </c>
      <c r="BE656" s="164">
        <f>IF(N656="základná",J656,0)</f>
        <v>0</v>
      </c>
      <c r="BF656" s="164">
        <f>IF(N656="znížená",J656,0)</f>
        <v>0</v>
      </c>
      <c r="BG656" s="164">
        <f>IF(N656="zákl. prenesená",J656,0)</f>
        <v>0</v>
      </c>
      <c r="BH656" s="164">
        <f>IF(N656="zníž. prenesená",J656,0)</f>
        <v>0</v>
      </c>
      <c r="BI656" s="164">
        <f>IF(N656="nulová",J656,0)</f>
        <v>0</v>
      </c>
      <c r="BJ656" s="18" t="s">
        <v>87</v>
      </c>
      <c r="BK656" s="164">
        <f>ROUND(I656*H656,2)</f>
        <v>0</v>
      </c>
      <c r="BL656" s="18" t="s">
        <v>301</v>
      </c>
      <c r="BM656" s="163" t="s">
        <v>885</v>
      </c>
    </row>
    <row r="657" spans="1:65" s="16" customFormat="1" ht="11.25" x14ac:dyDescent="0.2">
      <c r="B657" s="190"/>
      <c r="D657" s="166" t="s">
        <v>192</v>
      </c>
      <c r="E657" s="191" t="s">
        <v>1</v>
      </c>
      <c r="F657" s="192" t="s">
        <v>402</v>
      </c>
      <c r="H657" s="191" t="s">
        <v>1</v>
      </c>
      <c r="I657" s="193"/>
      <c r="L657" s="190"/>
      <c r="M657" s="194"/>
      <c r="N657" s="195"/>
      <c r="O657" s="195"/>
      <c r="P657" s="195"/>
      <c r="Q657" s="195"/>
      <c r="R657" s="195"/>
      <c r="S657" s="195"/>
      <c r="T657" s="196"/>
      <c r="AT657" s="191" t="s">
        <v>192</v>
      </c>
      <c r="AU657" s="191" t="s">
        <v>87</v>
      </c>
      <c r="AV657" s="16" t="s">
        <v>83</v>
      </c>
      <c r="AW657" s="16" t="s">
        <v>31</v>
      </c>
      <c r="AX657" s="16" t="s">
        <v>75</v>
      </c>
      <c r="AY657" s="191" t="s">
        <v>184</v>
      </c>
    </row>
    <row r="658" spans="1:65" s="13" customFormat="1" ht="11.25" x14ac:dyDescent="0.2">
      <c r="B658" s="165"/>
      <c r="D658" s="166" t="s">
        <v>192</v>
      </c>
      <c r="E658" s="167" t="s">
        <v>1</v>
      </c>
      <c r="F658" s="168" t="s">
        <v>886</v>
      </c>
      <c r="H658" s="169">
        <v>0.55600000000000005</v>
      </c>
      <c r="I658" s="170"/>
      <c r="L658" s="165"/>
      <c r="M658" s="171"/>
      <c r="N658" s="172"/>
      <c r="O658" s="172"/>
      <c r="P658" s="172"/>
      <c r="Q658" s="172"/>
      <c r="R658" s="172"/>
      <c r="S658" s="172"/>
      <c r="T658" s="173"/>
      <c r="AT658" s="167" t="s">
        <v>192</v>
      </c>
      <c r="AU658" s="167" t="s">
        <v>87</v>
      </c>
      <c r="AV658" s="13" t="s">
        <v>87</v>
      </c>
      <c r="AW658" s="13" t="s">
        <v>31</v>
      </c>
      <c r="AX658" s="13" t="s">
        <v>75</v>
      </c>
      <c r="AY658" s="167" t="s">
        <v>184</v>
      </c>
    </row>
    <row r="659" spans="1:65" s="13" customFormat="1" ht="11.25" x14ac:dyDescent="0.2">
      <c r="B659" s="165"/>
      <c r="D659" s="166" t="s">
        <v>192</v>
      </c>
      <c r="E659" s="167" t="s">
        <v>1</v>
      </c>
      <c r="F659" s="168" t="s">
        <v>887</v>
      </c>
      <c r="H659" s="169">
        <v>7.6159999999999997</v>
      </c>
      <c r="I659" s="170"/>
      <c r="L659" s="165"/>
      <c r="M659" s="171"/>
      <c r="N659" s="172"/>
      <c r="O659" s="172"/>
      <c r="P659" s="172"/>
      <c r="Q659" s="172"/>
      <c r="R659" s="172"/>
      <c r="S659" s="172"/>
      <c r="T659" s="173"/>
      <c r="AT659" s="167" t="s">
        <v>192</v>
      </c>
      <c r="AU659" s="167" t="s">
        <v>87</v>
      </c>
      <c r="AV659" s="13" t="s">
        <v>87</v>
      </c>
      <c r="AW659" s="13" t="s">
        <v>31</v>
      </c>
      <c r="AX659" s="13" t="s">
        <v>75</v>
      </c>
      <c r="AY659" s="167" t="s">
        <v>184</v>
      </c>
    </row>
    <row r="660" spans="1:65" s="14" customFormat="1" ht="11.25" x14ac:dyDescent="0.2">
      <c r="B660" s="174"/>
      <c r="D660" s="166" t="s">
        <v>192</v>
      </c>
      <c r="E660" s="175" t="s">
        <v>115</v>
      </c>
      <c r="F660" s="176" t="s">
        <v>197</v>
      </c>
      <c r="H660" s="177">
        <v>8.1720000000000006</v>
      </c>
      <c r="I660" s="178"/>
      <c r="L660" s="174"/>
      <c r="M660" s="179"/>
      <c r="N660" s="180"/>
      <c r="O660" s="180"/>
      <c r="P660" s="180"/>
      <c r="Q660" s="180"/>
      <c r="R660" s="180"/>
      <c r="S660" s="180"/>
      <c r="T660" s="181"/>
      <c r="AT660" s="175" t="s">
        <v>192</v>
      </c>
      <c r="AU660" s="175" t="s">
        <v>87</v>
      </c>
      <c r="AV660" s="14" t="s">
        <v>198</v>
      </c>
      <c r="AW660" s="14" t="s">
        <v>31</v>
      </c>
      <c r="AX660" s="14" t="s">
        <v>75</v>
      </c>
      <c r="AY660" s="175" t="s">
        <v>184</v>
      </c>
    </row>
    <row r="661" spans="1:65" s="15" customFormat="1" ht="11.25" x14ac:dyDescent="0.2">
      <c r="B661" s="182"/>
      <c r="D661" s="166" t="s">
        <v>192</v>
      </c>
      <c r="E661" s="183" t="s">
        <v>1</v>
      </c>
      <c r="F661" s="184" t="s">
        <v>199</v>
      </c>
      <c r="H661" s="185">
        <v>8.1720000000000006</v>
      </c>
      <c r="I661" s="186"/>
      <c r="L661" s="182"/>
      <c r="M661" s="187"/>
      <c r="N661" s="188"/>
      <c r="O661" s="188"/>
      <c r="P661" s="188"/>
      <c r="Q661" s="188"/>
      <c r="R661" s="188"/>
      <c r="S661" s="188"/>
      <c r="T661" s="189"/>
      <c r="AT661" s="183" t="s">
        <v>192</v>
      </c>
      <c r="AU661" s="183" t="s">
        <v>87</v>
      </c>
      <c r="AV661" s="15" t="s">
        <v>190</v>
      </c>
      <c r="AW661" s="15" t="s">
        <v>31</v>
      </c>
      <c r="AX661" s="15" t="s">
        <v>83</v>
      </c>
      <c r="AY661" s="183" t="s">
        <v>184</v>
      </c>
    </row>
    <row r="662" spans="1:65" s="2" customFormat="1" ht="37.9" customHeight="1" x14ac:dyDescent="0.2">
      <c r="A662" s="33"/>
      <c r="B662" s="150"/>
      <c r="C662" s="197" t="s">
        <v>888</v>
      </c>
      <c r="D662" s="197" t="s">
        <v>494</v>
      </c>
      <c r="E662" s="198" t="s">
        <v>889</v>
      </c>
      <c r="F662" s="199" t="s">
        <v>890</v>
      </c>
      <c r="G662" s="200" t="s">
        <v>261</v>
      </c>
      <c r="H662" s="201">
        <v>8.3350000000000009</v>
      </c>
      <c r="I662" s="202"/>
      <c r="J662" s="203">
        <f>ROUND(I662*H662,2)</f>
        <v>0</v>
      </c>
      <c r="K662" s="204"/>
      <c r="L662" s="205"/>
      <c r="M662" s="206" t="s">
        <v>1</v>
      </c>
      <c r="N662" s="207" t="s">
        <v>41</v>
      </c>
      <c r="O662" s="62"/>
      <c r="P662" s="161">
        <f>O662*H662</f>
        <v>0</v>
      </c>
      <c r="Q662" s="161">
        <v>3.3E-3</v>
      </c>
      <c r="R662" s="161">
        <f>Q662*H662</f>
        <v>2.7505500000000002E-2</v>
      </c>
      <c r="S662" s="161">
        <v>0</v>
      </c>
      <c r="T662" s="162">
        <f>S662*H662</f>
        <v>0</v>
      </c>
      <c r="U662" s="33"/>
      <c r="V662" s="33"/>
      <c r="W662" s="33"/>
      <c r="X662" s="33"/>
      <c r="Y662" s="33"/>
      <c r="Z662" s="33"/>
      <c r="AA662" s="33"/>
      <c r="AB662" s="33"/>
      <c r="AC662" s="33"/>
      <c r="AD662" s="33"/>
      <c r="AE662" s="33"/>
      <c r="AR662" s="163" t="s">
        <v>403</v>
      </c>
      <c r="AT662" s="163" t="s">
        <v>494</v>
      </c>
      <c r="AU662" s="163" t="s">
        <v>87</v>
      </c>
      <c r="AY662" s="18" t="s">
        <v>184</v>
      </c>
      <c r="BE662" s="164">
        <f>IF(N662="základná",J662,0)</f>
        <v>0</v>
      </c>
      <c r="BF662" s="164">
        <f>IF(N662="znížená",J662,0)</f>
        <v>0</v>
      </c>
      <c r="BG662" s="164">
        <f>IF(N662="zákl. prenesená",J662,0)</f>
        <v>0</v>
      </c>
      <c r="BH662" s="164">
        <f>IF(N662="zníž. prenesená",J662,0)</f>
        <v>0</v>
      </c>
      <c r="BI662" s="164">
        <f>IF(N662="nulová",J662,0)</f>
        <v>0</v>
      </c>
      <c r="BJ662" s="18" t="s">
        <v>87</v>
      </c>
      <c r="BK662" s="164">
        <f>ROUND(I662*H662,2)</f>
        <v>0</v>
      </c>
      <c r="BL662" s="18" t="s">
        <v>301</v>
      </c>
      <c r="BM662" s="163" t="s">
        <v>891</v>
      </c>
    </row>
    <row r="663" spans="1:65" s="13" customFormat="1" ht="11.25" x14ac:dyDescent="0.2">
      <c r="B663" s="165"/>
      <c r="D663" s="166" t="s">
        <v>192</v>
      </c>
      <c r="E663" s="167" t="s">
        <v>1</v>
      </c>
      <c r="F663" s="168" t="s">
        <v>892</v>
      </c>
      <c r="H663" s="169">
        <v>8.3350000000000009</v>
      </c>
      <c r="I663" s="170"/>
      <c r="L663" s="165"/>
      <c r="M663" s="171"/>
      <c r="N663" s="172"/>
      <c r="O663" s="172"/>
      <c r="P663" s="172"/>
      <c r="Q663" s="172"/>
      <c r="R663" s="172"/>
      <c r="S663" s="172"/>
      <c r="T663" s="173"/>
      <c r="AT663" s="167" t="s">
        <v>192</v>
      </c>
      <c r="AU663" s="167" t="s">
        <v>87</v>
      </c>
      <c r="AV663" s="13" t="s">
        <v>87</v>
      </c>
      <c r="AW663" s="13" t="s">
        <v>31</v>
      </c>
      <c r="AX663" s="13" t="s">
        <v>75</v>
      </c>
      <c r="AY663" s="167" t="s">
        <v>184</v>
      </c>
    </row>
    <row r="664" spans="1:65" s="15" customFormat="1" ht="11.25" x14ac:dyDescent="0.2">
      <c r="B664" s="182"/>
      <c r="D664" s="166" t="s">
        <v>192</v>
      </c>
      <c r="E664" s="183" t="s">
        <v>1</v>
      </c>
      <c r="F664" s="184" t="s">
        <v>199</v>
      </c>
      <c r="H664" s="185">
        <v>8.3350000000000009</v>
      </c>
      <c r="I664" s="186"/>
      <c r="L664" s="182"/>
      <c r="M664" s="187"/>
      <c r="N664" s="188"/>
      <c r="O664" s="188"/>
      <c r="P664" s="188"/>
      <c r="Q664" s="188"/>
      <c r="R664" s="188"/>
      <c r="S664" s="188"/>
      <c r="T664" s="189"/>
      <c r="AT664" s="183" t="s">
        <v>192</v>
      </c>
      <c r="AU664" s="183" t="s">
        <v>87</v>
      </c>
      <c r="AV664" s="15" t="s">
        <v>190</v>
      </c>
      <c r="AW664" s="15" t="s">
        <v>31</v>
      </c>
      <c r="AX664" s="15" t="s">
        <v>83</v>
      </c>
      <c r="AY664" s="183" t="s">
        <v>184</v>
      </c>
    </row>
    <row r="665" spans="1:65" s="2" customFormat="1" ht="24.2" customHeight="1" x14ac:dyDescent="0.2">
      <c r="A665" s="33"/>
      <c r="B665" s="150"/>
      <c r="C665" s="151" t="s">
        <v>893</v>
      </c>
      <c r="D665" s="151" t="s">
        <v>186</v>
      </c>
      <c r="E665" s="152" t="s">
        <v>894</v>
      </c>
      <c r="F665" s="153" t="s">
        <v>895</v>
      </c>
      <c r="G665" s="154" t="s">
        <v>878</v>
      </c>
      <c r="H665" s="208"/>
      <c r="I665" s="156"/>
      <c r="J665" s="157">
        <f>ROUND(I665*H665,2)</f>
        <v>0</v>
      </c>
      <c r="K665" s="158"/>
      <c r="L665" s="34"/>
      <c r="M665" s="159" t="s">
        <v>1</v>
      </c>
      <c r="N665" s="160" t="s">
        <v>41</v>
      </c>
      <c r="O665" s="62"/>
      <c r="P665" s="161">
        <f>O665*H665</f>
        <v>0</v>
      </c>
      <c r="Q665" s="161">
        <v>0</v>
      </c>
      <c r="R665" s="161">
        <f>Q665*H665</f>
        <v>0</v>
      </c>
      <c r="S665" s="161">
        <v>0</v>
      </c>
      <c r="T665" s="162">
        <f>S665*H665</f>
        <v>0</v>
      </c>
      <c r="U665" s="33"/>
      <c r="V665" s="33"/>
      <c r="W665" s="33"/>
      <c r="X665" s="33"/>
      <c r="Y665" s="33"/>
      <c r="Z665" s="33"/>
      <c r="AA665" s="33"/>
      <c r="AB665" s="33"/>
      <c r="AC665" s="33"/>
      <c r="AD665" s="33"/>
      <c r="AE665" s="33"/>
      <c r="AR665" s="163" t="s">
        <v>301</v>
      </c>
      <c r="AT665" s="163" t="s">
        <v>186</v>
      </c>
      <c r="AU665" s="163" t="s">
        <v>87</v>
      </c>
      <c r="AY665" s="18" t="s">
        <v>184</v>
      </c>
      <c r="BE665" s="164">
        <f>IF(N665="základná",J665,0)</f>
        <v>0</v>
      </c>
      <c r="BF665" s="164">
        <f>IF(N665="znížená",J665,0)</f>
        <v>0</v>
      </c>
      <c r="BG665" s="164">
        <f>IF(N665="zákl. prenesená",J665,0)</f>
        <v>0</v>
      </c>
      <c r="BH665" s="164">
        <f>IF(N665="zníž. prenesená",J665,0)</f>
        <v>0</v>
      </c>
      <c r="BI665" s="164">
        <f>IF(N665="nulová",J665,0)</f>
        <v>0</v>
      </c>
      <c r="BJ665" s="18" t="s">
        <v>87</v>
      </c>
      <c r="BK665" s="164">
        <f>ROUND(I665*H665,2)</f>
        <v>0</v>
      </c>
      <c r="BL665" s="18" t="s">
        <v>301</v>
      </c>
      <c r="BM665" s="163" t="s">
        <v>896</v>
      </c>
    </row>
    <row r="666" spans="1:65" s="12" customFormat="1" ht="22.9" customHeight="1" x14ac:dyDescent="0.2">
      <c r="B666" s="138"/>
      <c r="D666" s="139" t="s">
        <v>74</v>
      </c>
      <c r="E666" s="148" t="s">
        <v>897</v>
      </c>
      <c r="F666" s="148" t="s">
        <v>898</v>
      </c>
      <c r="I666" s="141"/>
      <c r="J666" s="149">
        <f>BK666</f>
        <v>0</v>
      </c>
      <c r="L666" s="138"/>
      <c r="M666" s="142"/>
      <c r="N666" s="143"/>
      <c r="O666" s="143"/>
      <c r="P666" s="144">
        <f>SUM(P667:P835)</f>
        <v>0</v>
      </c>
      <c r="Q666" s="143"/>
      <c r="R666" s="144">
        <f>SUM(R667:R835)</f>
        <v>2.0526274999999998</v>
      </c>
      <c r="S666" s="143"/>
      <c r="T666" s="145">
        <f>SUM(T667:T835)</f>
        <v>0</v>
      </c>
      <c r="AR666" s="139" t="s">
        <v>87</v>
      </c>
      <c r="AT666" s="146" t="s">
        <v>74</v>
      </c>
      <c r="AU666" s="146" t="s">
        <v>83</v>
      </c>
      <c r="AY666" s="139" t="s">
        <v>184</v>
      </c>
      <c r="BK666" s="147">
        <f>SUM(BK667:BK835)</f>
        <v>0</v>
      </c>
    </row>
    <row r="667" spans="1:65" s="2" customFormat="1" ht="24.2" customHeight="1" x14ac:dyDescent="0.2">
      <c r="A667" s="33"/>
      <c r="B667" s="150"/>
      <c r="C667" s="151" t="s">
        <v>899</v>
      </c>
      <c r="D667" s="151" t="s">
        <v>186</v>
      </c>
      <c r="E667" s="152" t="s">
        <v>900</v>
      </c>
      <c r="F667" s="153" t="s">
        <v>901</v>
      </c>
      <c r="G667" s="154" t="s">
        <v>419</v>
      </c>
      <c r="H667" s="155">
        <v>13.7</v>
      </c>
      <c r="I667" s="156"/>
      <c r="J667" s="157">
        <f>ROUND(I667*H667,2)</f>
        <v>0</v>
      </c>
      <c r="K667" s="158"/>
      <c r="L667" s="34"/>
      <c r="M667" s="159" t="s">
        <v>1</v>
      </c>
      <c r="N667" s="160" t="s">
        <v>41</v>
      </c>
      <c r="O667" s="62"/>
      <c r="P667" s="161">
        <f>O667*H667</f>
        <v>0</v>
      </c>
      <c r="Q667" s="161">
        <v>5.0000000000000002E-5</v>
      </c>
      <c r="R667" s="161">
        <f>Q667*H667</f>
        <v>6.8499999999999995E-4</v>
      </c>
      <c r="S667" s="161">
        <v>0</v>
      </c>
      <c r="T667" s="162">
        <f>S667*H667</f>
        <v>0</v>
      </c>
      <c r="U667" s="33"/>
      <c r="V667" s="33"/>
      <c r="W667" s="33"/>
      <c r="X667" s="33"/>
      <c r="Y667" s="33"/>
      <c r="Z667" s="33"/>
      <c r="AA667" s="33"/>
      <c r="AB667" s="33"/>
      <c r="AC667" s="33"/>
      <c r="AD667" s="33"/>
      <c r="AE667" s="33"/>
      <c r="AR667" s="163" t="s">
        <v>301</v>
      </c>
      <c r="AT667" s="163" t="s">
        <v>186</v>
      </c>
      <c r="AU667" s="163" t="s">
        <v>87</v>
      </c>
      <c r="AY667" s="18" t="s">
        <v>184</v>
      </c>
      <c r="BE667" s="164">
        <f>IF(N667="základná",J667,0)</f>
        <v>0</v>
      </c>
      <c r="BF667" s="164">
        <f>IF(N667="znížená",J667,0)</f>
        <v>0</v>
      </c>
      <c r="BG667" s="164">
        <f>IF(N667="zákl. prenesená",J667,0)</f>
        <v>0</v>
      </c>
      <c r="BH667" s="164">
        <f>IF(N667="zníž. prenesená",J667,0)</f>
        <v>0</v>
      </c>
      <c r="BI667" s="164">
        <f>IF(N667="nulová",J667,0)</f>
        <v>0</v>
      </c>
      <c r="BJ667" s="18" t="s">
        <v>87</v>
      </c>
      <c r="BK667" s="164">
        <f>ROUND(I667*H667,2)</f>
        <v>0</v>
      </c>
      <c r="BL667" s="18" t="s">
        <v>301</v>
      </c>
      <c r="BM667" s="163" t="s">
        <v>902</v>
      </c>
    </row>
    <row r="668" spans="1:65" s="13" customFormat="1" ht="11.25" x14ac:dyDescent="0.2">
      <c r="B668" s="165"/>
      <c r="D668" s="166" t="s">
        <v>192</v>
      </c>
      <c r="E668" s="167" t="s">
        <v>1</v>
      </c>
      <c r="F668" s="168" t="s">
        <v>903</v>
      </c>
      <c r="H668" s="169">
        <v>13.7</v>
      </c>
      <c r="I668" s="170"/>
      <c r="L668" s="165"/>
      <c r="M668" s="171"/>
      <c r="N668" s="172"/>
      <c r="O668" s="172"/>
      <c r="P668" s="172"/>
      <c r="Q668" s="172"/>
      <c r="R668" s="172"/>
      <c r="S668" s="172"/>
      <c r="T668" s="173"/>
      <c r="AT668" s="167" t="s">
        <v>192</v>
      </c>
      <c r="AU668" s="167" t="s">
        <v>87</v>
      </c>
      <c r="AV668" s="13" t="s">
        <v>87</v>
      </c>
      <c r="AW668" s="13" t="s">
        <v>31</v>
      </c>
      <c r="AX668" s="13" t="s">
        <v>75</v>
      </c>
      <c r="AY668" s="167" t="s">
        <v>184</v>
      </c>
    </row>
    <row r="669" spans="1:65" s="15" customFormat="1" ht="11.25" x14ac:dyDescent="0.2">
      <c r="B669" s="182"/>
      <c r="D669" s="166" t="s">
        <v>192</v>
      </c>
      <c r="E669" s="183" t="s">
        <v>1</v>
      </c>
      <c r="F669" s="184" t="s">
        <v>199</v>
      </c>
      <c r="H669" s="185">
        <v>13.7</v>
      </c>
      <c r="I669" s="186"/>
      <c r="L669" s="182"/>
      <c r="M669" s="187"/>
      <c r="N669" s="188"/>
      <c r="O669" s="188"/>
      <c r="P669" s="188"/>
      <c r="Q669" s="188"/>
      <c r="R669" s="188"/>
      <c r="S669" s="188"/>
      <c r="T669" s="189"/>
      <c r="AT669" s="183" t="s">
        <v>192</v>
      </c>
      <c r="AU669" s="183" t="s">
        <v>87</v>
      </c>
      <c r="AV669" s="15" t="s">
        <v>190</v>
      </c>
      <c r="AW669" s="15" t="s">
        <v>31</v>
      </c>
      <c r="AX669" s="15" t="s">
        <v>83</v>
      </c>
      <c r="AY669" s="183" t="s">
        <v>184</v>
      </c>
    </row>
    <row r="670" spans="1:65" s="2" customFormat="1" ht="33" customHeight="1" x14ac:dyDescent="0.2">
      <c r="A670" s="33"/>
      <c r="B670" s="150"/>
      <c r="C670" s="151" t="s">
        <v>904</v>
      </c>
      <c r="D670" s="151" t="s">
        <v>186</v>
      </c>
      <c r="E670" s="152" t="s">
        <v>905</v>
      </c>
      <c r="F670" s="153" t="s">
        <v>906</v>
      </c>
      <c r="G670" s="154" t="s">
        <v>419</v>
      </c>
      <c r="H670" s="155">
        <v>5.7519999999999998</v>
      </c>
      <c r="I670" s="156"/>
      <c r="J670" s="157">
        <f>ROUND(I670*H670,2)</f>
        <v>0</v>
      </c>
      <c r="K670" s="158"/>
      <c r="L670" s="34"/>
      <c r="M670" s="159" t="s">
        <v>1</v>
      </c>
      <c r="N670" s="160" t="s">
        <v>41</v>
      </c>
      <c r="O670" s="62"/>
      <c r="P670" s="161">
        <f>O670*H670</f>
        <v>0</v>
      </c>
      <c r="Q670" s="161">
        <v>5.0000000000000002E-5</v>
      </c>
      <c r="R670" s="161">
        <f>Q670*H670</f>
        <v>2.876E-4</v>
      </c>
      <c r="S670" s="161">
        <v>0</v>
      </c>
      <c r="T670" s="162">
        <f>S670*H670</f>
        <v>0</v>
      </c>
      <c r="U670" s="33"/>
      <c r="V670" s="33"/>
      <c r="W670" s="33"/>
      <c r="X670" s="33"/>
      <c r="Y670" s="33"/>
      <c r="Z670" s="33"/>
      <c r="AA670" s="33"/>
      <c r="AB670" s="33"/>
      <c r="AC670" s="33"/>
      <c r="AD670" s="33"/>
      <c r="AE670" s="33"/>
      <c r="AR670" s="163" t="s">
        <v>301</v>
      </c>
      <c r="AT670" s="163" t="s">
        <v>186</v>
      </c>
      <c r="AU670" s="163" t="s">
        <v>87</v>
      </c>
      <c r="AY670" s="18" t="s">
        <v>184</v>
      </c>
      <c r="BE670" s="164">
        <f>IF(N670="základná",J670,0)</f>
        <v>0</v>
      </c>
      <c r="BF670" s="164">
        <f>IF(N670="znížená",J670,0)</f>
        <v>0</v>
      </c>
      <c r="BG670" s="164">
        <f>IF(N670="zákl. prenesená",J670,0)</f>
        <v>0</v>
      </c>
      <c r="BH670" s="164">
        <f>IF(N670="zníž. prenesená",J670,0)</f>
        <v>0</v>
      </c>
      <c r="BI670" s="164">
        <f>IF(N670="nulová",J670,0)</f>
        <v>0</v>
      </c>
      <c r="BJ670" s="18" t="s">
        <v>87</v>
      </c>
      <c r="BK670" s="164">
        <f>ROUND(I670*H670,2)</f>
        <v>0</v>
      </c>
      <c r="BL670" s="18" t="s">
        <v>301</v>
      </c>
      <c r="BM670" s="163" t="s">
        <v>907</v>
      </c>
    </row>
    <row r="671" spans="1:65" s="16" customFormat="1" ht="11.25" x14ac:dyDescent="0.2">
      <c r="B671" s="190"/>
      <c r="D671" s="166" t="s">
        <v>192</v>
      </c>
      <c r="E671" s="191" t="s">
        <v>1</v>
      </c>
      <c r="F671" s="192" t="s">
        <v>908</v>
      </c>
      <c r="H671" s="191" t="s">
        <v>1</v>
      </c>
      <c r="I671" s="193"/>
      <c r="L671" s="190"/>
      <c r="M671" s="194"/>
      <c r="N671" s="195"/>
      <c r="O671" s="195"/>
      <c r="P671" s="195"/>
      <c r="Q671" s="195"/>
      <c r="R671" s="195"/>
      <c r="S671" s="195"/>
      <c r="T671" s="196"/>
      <c r="AT671" s="191" t="s">
        <v>192</v>
      </c>
      <c r="AU671" s="191" t="s">
        <v>87</v>
      </c>
      <c r="AV671" s="16" t="s">
        <v>83</v>
      </c>
      <c r="AW671" s="16" t="s">
        <v>31</v>
      </c>
      <c r="AX671" s="16" t="s">
        <v>75</v>
      </c>
      <c r="AY671" s="191" t="s">
        <v>184</v>
      </c>
    </row>
    <row r="672" spans="1:65" s="13" customFormat="1" ht="11.25" x14ac:dyDescent="0.2">
      <c r="B672" s="165"/>
      <c r="D672" s="166" t="s">
        <v>192</v>
      </c>
      <c r="E672" s="167" t="s">
        <v>1</v>
      </c>
      <c r="F672" s="168" t="s">
        <v>909</v>
      </c>
      <c r="H672" s="169">
        <v>5.7519999999999998</v>
      </c>
      <c r="I672" s="170"/>
      <c r="L672" s="165"/>
      <c r="M672" s="171"/>
      <c r="N672" s="172"/>
      <c r="O672" s="172"/>
      <c r="P672" s="172"/>
      <c r="Q672" s="172"/>
      <c r="R672" s="172"/>
      <c r="S672" s="172"/>
      <c r="T672" s="173"/>
      <c r="AT672" s="167" t="s">
        <v>192</v>
      </c>
      <c r="AU672" s="167" t="s">
        <v>87</v>
      </c>
      <c r="AV672" s="13" t="s">
        <v>87</v>
      </c>
      <c r="AW672" s="13" t="s">
        <v>31</v>
      </c>
      <c r="AX672" s="13" t="s">
        <v>75</v>
      </c>
      <c r="AY672" s="167" t="s">
        <v>184</v>
      </c>
    </row>
    <row r="673" spans="1:65" s="15" customFormat="1" ht="11.25" x14ac:dyDescent="0.2">
      <c r="B673" s="182"/>
      <c r="D673" s="166" t="s">
        <v>192</v>
      </c>
      <c r="E673" s="183" t="s">
        <v>1</v>
      </c>
      <c r="F673" s="184" t="s">
        <v>199</v>
      </c>
      <c r="H673" s="185">
        <v>5.7519999999999998</v>
      </c>
      <c r="I673" s="186"/>
      <c r="L673" s="182"/>
      <c r="M673" s="187"/>
      <c r="N673" s="188"/>
      <c r="O673" s="188"/>
      <c r="P673" s="188"/>
      <c r="Q673" s="188"/>
      <c r="R673" s="188"/>
      <c r="S673" s="188"/>
      <c r="T673" s="189"/>
      <c r="AT673" s="183" t="s">
        <v>192</v>
      </c>
      <c r="AU673" s="183" t="s">
        <v>87</v>
      </c>
      <c r="AV673" s="15" t="s">
        <v>190</v>
      </c>
      <c r="AW673" s="15" t="s">
        <v>31</v>
      </c>
      <c r="AX673" s="15" t="s">
        <v>83</v>
      </c>
      <c r="AY673" s="183" t="s">
        <v>184</v>
      </c>
    </row>
    <row r="674" spans="1:65" s="2" customFormat="1" ht="16.5" customHeight="1" x14ac:dyDescent="0.2">
      <c r="A674" s="33"/>
      <c r="B674" s="150"/>
      <c r="C674" s="151" t="s">
        <v>910</v>
      </c>
      <c r="D674" s="151" t="s">
        <v>186</v>
      </c>
      <c r="E674" s="152" t="s">
        <v>911</v>
      </c>
      <c r="F674" s="153" t="s">
        <v>912</v>
      </c>
      <c r="G674" s="154" t="s">
        <v>913</v>
      </c>
      <c r="H674" s="155">
        <v>444.95</v>
      </c>
      <c r="I674" s="156"/>
      <c r="J674" s="157">
        <f>ROUND(I674*H674,2)</f>
        <v>0</v>
      </c>
      <c r="K674" s="158"/>
      <c r="L674" s="34"/>
      <c r="M674" s="159" t="s">
        <v>1</v>
      </c>
      <c r="N674" s="160" t="s">
        <v>41</v>
      </c>
      <c r="O674" s="62"/>
      <c r="P674" s="161">
        <f>O674*H674</f>
        <v>0</v>
      </c>
      <c r="Q674" s="161">
        <v>5.0000000000000002E-5</v>
      </c>
      <c r="R674" s="161">
        <f>Q674*H674</f>
        <v>2.22475E-2</v>
      </c>
      <c r="S674" s="161">
        <v>0</v>
      </c>
      <c r="T674" s="162">
        <f>S674*H674</f>
        <v>0</v>
      </c>
      <c r="U674" s="33"/>
      <c r="V674" s="33"/>
      <c r="W674" s="33"/>
      <c r="X674" s="33"/>
      <c r="Y674" s="33"/>
      <c r="Z674" s="33"/>
      <c r="AA674" s="33"/>
      <c r="AB674" s="33"/>
      <c r="AC674" s="33"/>
      <c r="AD674" s="33"/>
      <c r="AE674" s="33"/>
      <c r="AR674" s="163" t="s">
        <v>301</v>
      </c>
      <c r="AT674" s="163" t="s">
        <v>186</v>
      </c>
      <c r="AU674" s="163" t="s">
        <v>87</v>
      </c>
      <c r="AY674" s="18" t="s">
        <v>184</v>
      </c>
      <c r="BE674" s="164">
        <f>IF(N674="základná",J674,0)</f>
        <v>0</v>
      </c>
      <c r="BF674" s="164">
        <f>IF(N674="znížená",J674,0)</f>
        <v>0</v>
      </c>
      <c r="BG674" s="164">
        <f>IF(N674="zákl. prenesená",J674,0)</f>
        <v>0</v>
      </c>
      <c r="BH674" s="164">
        <f>IF(N674="zníž. prenesená",J674,0)</f>
        <v>0</v>
      </c>
      <c r="BI674" s="164">
        <f>IF(N674="nulová",J674,0)</f>
        <v>0</v>
      </c>
      <c r="BJ674" s="18" t="s">
        <v>87</v>
      </c>
      <c r="BK674" s="164">
        <f>ROUND(I674*H674,2)</f>
        <v>0</v>
      </c>
      <c r="BL674" s="18" t="s">
        <v>301</v>
      </c>
      <c r="BM674" s="163" t="s">
        <v>914</v>
      </c>
    </row>
    <row r="675" spans="1:65" s="13" customFormat="1" ht="11.25" x14ac:dyDescent="0.2">
      <c r="B675" s="165"/>
      <c r="D675" s="166" t="s">
        <v>192</v>
      </c>
      <c r="E675" s="167" t="s">
        <v>1</v>
      </c>
      <c r="F675" s="168" t="s">
        <v>915</v>
      </c>
      <c r="H675" s="169">
        <v>444.95</v>
      </c>
      <c r="I675" s="170"/>
      <c r="L675" s="165"/>
      <c r="M675" s="171"/>
      <c r="N675" s="172"/>
      <c r="O675" s="172"/>
      <c r="P675" s="172"/>
      <c r="Q675" s="172"/>
      <c r="R675" s="172"/>
      <c r="S675" s="172"/>
      <c r="T675" s="173"/>
      <c r="AT675" s="167" t="s">
        <v>192</v>
      </c>
      <c r="AU675" s="167" t="s">
        <v>87</v>
      </c>
      <c r="AV675" s="13" t="s">
        <v>87</v>
      </c>
      <c r="AW675" s="13" t="s">
        <v>31</v>
      </c>
      <c r="AX675" s="13" t="s">
        <v>75</v>
      </c>
      <c r="AY675" s="167" t="s">
        <v>184</v>
      </c>
    </row>
    <row r="676" spans="1:65" s="15" customFormat="1" ht="11.25" x14ac:dyDescent="0.2">
      <c r="B676" s="182"/>
      <c r="D676" s="166" t="s">
        <v>192</v>
      </c>
      <c r="E676" s="183" t="s">
        <v>1</v>
      </c>
      <c r="F676" s="184" t="s">
        <v>199</v>
      </c>
      <c r="H676" s="185">
        <v>444.95</v>
      </c>
      <c r="I676" s="186"/>
      <c r="L676" s="182"/>
      <c r="M676" s="187"/>
      <c r="N676" s="188"/>
      <c r="O676" s="188"/>
      <c r="P676" s="188"/>
      <c r="Q676" s="188"/>
      <c r="R676" s="188"/>
      <c r="S676" s="188"/>
      <c r="T676" s="189"/>
      <c r="AT676" s="183" t="s">
        <v>192</v>
      </c>
      <c r="AU676" s="183" t="s">
        <v>87</v>
      </c>
      <c r="AV676" s="15" t="s">
        <v>190</v>
      </c>
      <c r="AW676" s="15" t="s">
        <v>31</v>
      </c>
      <c r="AX676" s="15" t="s">
        <v>83</v>
      </c>
      <c r="AY676" s="183" t="s">
        <v>184</v>
      </c>
    </row>
    <row r="677" spans="1:65" s="2" customFormat="1" ht="44.25" customHeight="1" x14ac:dyDescent="0.2">
      <c r="A677" s="33"/>
      <c r="B677" s="150"/>
      <c r="C677" s="151" t="s">
        <v>916</v>
      </c>
      <c r="D677" s="151" t="s">
        <v>186</v>
      </c>
      <c r="E677" s="152" t="s">
        <v>917</v>
      </c>
      <c r="F677" s="153" t="s">
        <v>918</v>
      </c>
      <c r="G677" s="154" t="s">
        <v>392</v>
      </c>
      <c r="H677" s="155">
        <v>1</v>
      </c>
      <c r="I677" s="156"/>
      <c r="J677" s="157">
        <f>ROUND(I677*H677,2)</f>
        <v>0</v>
      </c>
      <c r="K677" s="158"/>
      <c r="L677" s="34"/>
      <c r="M677" s="159" t="s">
        <v>1</v>
      </c>
      <c r="N677" s="160" t="s">
        <v>41</v>
      </c>
      <c r="O677" s="62"/>
      <c r="P677" s="161">
        <f>O677*H677</f>
        <v>0</v>
      </c>
      <c r="Q677" s="161">
        <v>0</v>
      </c>
      <c r="R677" s="161">
        <f>Q677*H677</f>
        <v>0</v>
      </c>
      <c r="S677" s="161">
        <v>0</v>
      </c>
      <c r="T677" s="162">
        <f>S677*H677</f>
        <v>0</v>
      </c>
      <c r="U677" s="33"/>
      <c r="V677" s="33"/>
      <c r="W677" s="33"/>
      <c r="X677" s="33"/>
      <c r="Y677" s="33"/>
      <c r="Z677" s="33"/>
      <c r="AA677" s="33"/>
      <c r="AB677" s="33"/>
      <c r="AC677" s="33"/>
      <c r="AD677" s="33"/>
      <c r="AE677" s="33"/>
      <c r="AR677" s="163" t="s">
        <v>301</v>
      </c>
      <c r="AT677" s="163" t="s">
        <v>186</v>
      </c>
      <c r="AU677" s="163" t="s">
        <v>87</v>
      </c>
      <c r="AY677" s="18" t="s">
        <v>184</v>
      </c>
      <c r="BE677" s="164">
        <f>IF(N677="základná",J677,0)</f>
        <v>0</v>
      </c>
      <c r="BF677" s="164">
        <f>IF(N677="znížená",J677,0)</f>
        <v>0</v>
      </c>
      <c r="BG677" s="164">
        <f>IF(N677="zákl. prenesená",J677,0)</f>
        <v>0</v>
      </c>
      <c r="BH677" s="164">
        <f>IF(N677="zníž. prenesená",J677,0)</f>
        <v>0</v>
      </c>
      <c r="BI677" s="164">
        <f>IF(N677="nulová",J677,0)</f>
        <v>0</v>
      </c>
      <c r="BJ677" s="18" t="s">
        <v>87</v>
      </c>
      <c r="BK677" s="164">
        <f>ROUND(I677*H677,2)</f>
        <v>0</v>
      </c>
      <c r="BL677" s="18" t="s">
        <v>301</v>
      </c>
      <c r="BM677" s="163" t="s">
        <v>919</v>
      </c>
    </row>
    <row r="678" spans="1:65" s="2" customFormat="1" ht="37.9" customHeight="1" x14ac:dyDescent="0.2">
      <c r="A678" s="33"/>
      <c r="B678" s="150"/>
      <c r="C678" s="151" t="s">
        <v>920</v>
      </c>
      <c r="D678" s="151" t="s">
        <v>186</v>
      </c>
      <c r="E678" s="152" t="s">
        <v>921</v>
      </c>
      <c r="F678" s="153" t="s">
        <v>922</v>
      </c>
      <c r="G678" s="154" t="s">
        <v>392</v>
      </c>
      <c r="H678" s="155">
        <v>1</v>
      </c>
      <c r="I678" s="156"/>
      <c r="J678" s="157">
        <f>ROUND(I678*H678,2)</f>
        <v>0</v>
      </c>
      <c r="K678" s="158"/>
      <c r="L678" s="34"/>
      <c r="M678" s="159" t="s">
        <v>1</v>
      </c>
      <c r="N678" s="160" t="s">
        <v>41</v>
      </c>
      <c r="O678" s="62"/>
      <c r="P678" s="161">
        <f>O678*H678</f>
        <v>0</v>
      </c>
      <c r="Q678" s="161">
        <v>0</v>
      </c>
      <c r="R678" s="161">
        <f>Q678*H678</f>
        <v>0</v>
      </c>
      <c r="S678" s="161">
        <v>0</v>
      </c>
      <c r="T678" s="162">
        <f>S678*H678</f>
        <v>0</v>
      </c>
      <c r="U678" s="33"/>
      <c r="V678" s="33"/>
      <c r="W678" s="33"/>
      <c r="X678" s="33"/>
      <c r="Y678" s="33"/>
      <c r="Z678" s="33"/>
      <c r="AA678" s="33"/>
      <c r="AB678" s="33"/>
      <c r="AC678" s="33"/>
      <c r="AD678" s="33"/>
      <c r="AE678" s="33"/>
      <c r="AR678" s="163" t="s">
        <v>301</v>
      </c>
      <c r="AT678" s="163" t="s">
        <v>186</v>
      </c>
      <c r="AU678" s="163" t="s">
        <v>87</v>
      </c>
      <c r="AY678" s="18" t="s">
        <v>184</v>
      </c>
      <c r="BE678" s="164">
        <f>IF(N678="základná",J678,0)</f>
        <v>0</v>
      </c>
      <c r="BF678" s="164">
        <f>IF(N678="znížená",J678,0)</f>
        <v>0</v>
      </c>
      <c r="BG678" s="164">
        <f>IF(N678="zákl. prenesená",J678,0)</f>
        <v>0</v>
      </c>
      <c r="BH678" s="164">
        <f>IF(N678="zníž. prenesená",J678,0)</f>
        <v>0</v>
      </c>
      <c r="BI678" s="164">
        <f>IF(N678="nulová",J678,0)</f>
        <v>0</v>
      </c>
      <c r="BJ678" s="18" t="s">
        <v>87</v>
      </c>
      <c r="BK678" s="164">
        <f>ROUND(I678*H678,2)</f>
        <v>0</v>
      </c>
      <c r="BL678" s="18" t="s">
        <v>301</v>
      </c>
      <c r="BM678" s="163" t="s">
        <v>923</v>
      </c>
    </row>
    <row r="679" spans="1:65" s="2" customFormat="1" ht="37.9" customHeight="1" x14ac:dyDescent="0.2">
      <c r="A679" s="33"/>
      <c r="B679" s="150"/>
      <c r="C679" s="151" t="s">
        <v>924</v>
      </c>
      <c r="D679" s="151" t="s">
        <v>186</v>
      </c>
      <c r="E679" s="152" t="s">
        <v>925</v>
      </c>
      <c r="F679" s="153" t="s">
        <v>926</v>
      </c>
      <c r="G679" s="154" t="s">
        <v>392</v>
      </c>
      <c r="H679" s="155">
        <v>2</v>
      </c>
      <c r="I679" s="156"/>
      <c r="J679" s="157">
        <f>ROUND(I679*H679,2)</f>
        <v>0</v>
      </c>
      <c r="K679" s="158"/>
      <c r="L679" s="34"/>
      <c r="M679" s="159" t="s">
        <v>1</v>
      </c>
      <c r="N679" s="160" t="s">
        <v>41</v>
      </c>
      <c r="O679" s="62"/>
      <c r="P679" s="161">
        <f>O679*H679</f>
        <v>0</v>
      </c>
      <c r="Q679" s="161">
        <v>0</v>
      </c>
      <c r="R679" s="161">
        <f>Q679*H679</f>
        <v>0</v>
      </c>
      <c r="S679" s="161">
        <v>0</v>
      </c>
      <c r="T679" s="162">
        <f>S679*H679</f>
        <v>0</v>
      </c>
      <c r="U679" s="33"/>
      <c r="V679" s="33"/>
      <c r="W679" s="33"/>
      <c r="X679" s="33"/>
      <c r="Y679" s="33"/>
      <c r="Z679" s="33"/>
      <c r="AA679" s="33"/>
      <c r="AB679" s="33"/>
      <c r="AC679" s="33"/>
      <c r="AD679" s="33"/>
      <c r="AE679" s="33"/>
      <c r="AR679" s="163" t="s">
        <v>301</v>
      </c>
      <c r="AT679" s="163" t="s">
        <v>186</v>
      </c>
      <c r="AU679" s="163" t="s">
        <v>87</v>
      </c>
      <c r="AY679" s="18" t="s">
        <v>184</v>
      </c>
      <c r="BE679" s="164">
        <f>IF(N679="základná",J679,0)</f>
        <v>0</v>
      </c>
      <c r="BF679" s="164">
        <f>IF(N679="znížená",J679,0)</f>
        <v>0</v>
      </c>
      <c r="BG679" s="164">
        <f>IF(N679="zákl. prenesená",J679,0)</f>
        <v>0</v>
      </c>
      <c r="BH679" s="164">
        <f>IF(N679="zníž. prenesená",J679,0)</f>
        <v>0</v>
      </c>
      <c r="BI679" s="164">
        <f>IF(N679="nulová",J679,0)</f>
        <v>0</v>
      </c>
      <c r="BJ679" s="18" t="s">
        <v>87</v>
      </c>
      <c r="BK679" s="164">
        <f>ROUND(I679*H679,2)</f>
        <v>0</v>
      </c>
      <c r="BL679" s="18" t="s">
        <v>301</v>
      </c>
      <c r="BM679" s="163" t="s">
        <v>927</v>
      </c>
    </row>
    <row r="680" spans="1:65" s="2" customFormat="1" ht="37.9" customHeight="1" x14ac:dyDescent="0.2">
      <c r="A680" s="33"/>
      <c r="B680" s="150"/>
      <c r="C680" s="151" t="s">
        <v>928</v>
      </c>
      <c r="D680" s="151" t="s">
        <v>186</v>
      </c>
      <c r="E680" s="152" t="s">
        <v>929</v>
      </c>
      <c r="F680" s="153" t="s">
        <v>930</v>
      </c>
      <c r="G680" s="154" t="s">
        <v>913</v>
      </c>
      <c r="H680" s="155">
        <v>618</v>
      </c>
      <c r="I680" s="156"/>
      <c r="J680" s="157">
        <f>ROUND(I680*H680,2)</f>
        <v>0</v>
      </c>
      <c r="K680" s="158"/>
      <c r="L680" s="34"/>
      <c r="M680" s="159" t="s">
        <v>1</v>
      </c>
      <c r="N680" s="160" t="s">
        <v>41</v>
      </c>
      <c r="O680" s="62"/>
      <c r="P680" s="161">
        <f>O680*H680</f>
        <v>0</v>
      </c>
      <c r="Q680" s="161">
        <v>6.0000000000000002E-5</v>
      </c>
      <c r="R680" s="161">
        <f>Q680*H680</f>
        <v>3.7080000000000002E-2</v>
      </c>
      <c r="S680" s="161">
        <v>0</v>
      </c>
      <c r="T680" s="162">
        <f>S680*H680</f>
        <v>0</v>
      </c>
      <c r="U680" s="33"/>
      <c r="V680" s="33"/>
      <c r="W680" s="33"/>
      <c r="X680" s="33"/>
      <c r="Y680" s="33"/>
      <c r="Z680" s="33"/>
      <c r="AA680" s="33"/>
      <c r="AB680" s="33"/>
      <c r="AC680" s="33"/>
      <c r="AD680" s="33"/>
      <c r="AE680" s="33"/>
      <c r="AR680" s="163" t="s">
        <v>301</v>
      </c>
      <c r="AT680" s="163" t="s">
        <v>186</v>
      </c>
      <c r="AU680" s="163" t="s">
        <v>87</v>
      </c>
      <c r="AY680" s="18" t="s">
        <v>184</v>
      </c>
      <c r="BE680" s="164">
        <f>IF(N680="základná",J680,0)</f>
        <v>0</v>
      </c>
      <c r="BF680" s="164">
        <f>IF(N680="znížená",J680,0)</f>
        <v>0</v>
      </c>
      <c r="BG680" s="164">
        <f>IF(N680="zákl. prenesená",J680,0)</f>
        <v>0</v>
      </c>
      <c r="BH680" s="164">
        <f>IF(N680="zníž. prenesená",J680,0)</f>
        <v>0</v>
      </c>
      <c r="BI680" s="164">
        <f>IF(N680="nulová",J680,0)</f>
        <v>0</v>
      </c>
      <c r="BJ680" s="18" t="s">
        <v>87</v>
      </c>
      <c r="BK680" s="164">
        <f>ROUND(I680*H680,2)</f>
        <v>0</v>
      </c>
      <c r="BL680" s="18" t="s">
        <v>301</v>
      </c>
      <c r="BM680" s="163" t="s">
        <v>931</v>
      </c>
    </row>
    <row r="681" spans="1:65" s="13" customFormat="1" ht="11.25" x14ac:dyDescent="0.2">
      <c r="B681" s="165"/>
      <c r="D681" s="166" t="s">
        <v>192</v>
      </c>
      <c r="E681" s="167" t="s">
        <v>1</v>
      </c>
      <c r="F681" s="168" t="s">
        <v>932</v>
      </c>
      <c r="H681" s="169">
        <v>618</v>
      </c>
      <c r="I681" s="170"/>
      <c r="L681" s="165"/>
      <c r="M681" s="171"/>
      <c r="N681" s="172"/>
      <c r="O681" s="172"/>
      <c r="P681" s="172"/>
      <c r="Q681" s="172"/>
      <c r="R681" s="172"/>
      <c r="S681" s="172"/>
      <c r="T681" s="173"/>
      <c r="AT681" s="167" t="s">
        <v>192</v>
      </c>
      <c r="AU681" s="167" t="s">
        <v>87</v>
      </c>
      <c r="AV681" s="13" t="s">
        <v>87</v>
      </c>
      <c r="AW681" s="13" t="s">
        <v>31</v>
      </c>
      <c r="AX681" s="13" t="s">
        <v>75</v>
      </c>
      <c r="AY681" s="167" t="s">
        <v>184</v>
      </c>
    </row>
    <row r="682" spans="1:65" s="15" customFormat="1" ht="11.25" x14ac:dyDescent="0.2">
      <c r="B682" s="182"/>
      <c r="D682" s="166" t="s">
        <v>192</v>
      </c>
      <c r="E682" s="183" t="s">
        <v>1</v>
      </c>
      <c r="F682" s="184" t="s">
        <v>199</v>
      </c>
      <c r="H682" s="185">
        <v>618</v>
      </c>
      <c r="I682" s="186"/>
      <c r="L682" s="182"/>
      <c r="M682" s="187"/>
      <c r="N682" s="188"/>
      <c r="O682" s="188"/>
      <c r="P682" s="188"/>
      <c r="Q682" s="188"/>
      <c r="R682" s="188"/>
      <c r="S682" s="188"/>
      <c r="T682" s="189"/>
      <c r="AT682" s="183" t="s">
        <v>192</v>
      </c>
      <c r="AU682" s="183" t="s">
        <v>87</v>
      </c>
      <c r="AV682" s="15" t="s">
        <v>190</v>
      </c>
      <c r="AW682" s="15" t="s">
        <v>31</v>
      </c>
      <c r="AX682" s="15" t="s">
        <v>83</v>
      </c>
      <c r="AY682" s="183" t="s">
        <v>184</v>
      </c>
    </row>
    <row r="683" spans="1:65" s="2" customFormat="1" ht="24.2" customHeight="1" x14ac:dyDescent="0.2">
      <c r="A683" s="33"/>
      <c r="B683" s="150"/>
      <c r="C683" s="197" t="s">
        <v>933</v>
      </c>
      <c r="D683" s="197" t="s">
        <v>494</v>
      </c>
      <c r="E683" s="198" t="s">
        <v>934</v>
      </c>
      <c r="F683" s="199" t="s">
        <v>935</v>
      </c>
      <c r="G683" s="200" t="s">
        <v>228</v>
      </c>
      <c r="H683" s="201">
        <v>1.7000000000000001E-2</v>
      </c>
      <c r="I683" s="202"/>
      <c r="J683" s="203">
        <f>ROUND(I683*H683,2)</f>
        <v>0</v>
      </c>
      <c r="K683" s="204"/>
      <c r="L683" s="205"/>
      <c r="M683" s="206" t="s">
        <v>1</v>
      </c>
      <c r="N683" s="207" t="s">
        <v>41</v>
      </c>
      <c r="O683" s="62"/>
      <c r="P683" s="161">
        <f>O683*H683</f>
        <v>0</v>
      </c>
      <c r="Q683" s="161">
        <v>1</v>
      </c>
      <c r="R683" s="161">
        <f>Q683*H683</f>
        <v>1.7000000000000001E-2</v>
      </c>
      <c r="S683" s="161">
        <v>0</v>
      </c>
      <c r="T683" s="162">
        <f>S683*H683</f>
        <v>0</v>
      </c>
      <c r="U683" s="33"/>
      <c r="V683" s="33"/>
      <c r="W683" s="33"/>
      <c r="X683" s="33"/>
      <c r="Y683" s="33"/>
      <c r="Z683" s="33"/>
      <c r="AA683" s="33"/>
      <c r="AB683" s="33"/>
      <c r="AC683" s="33"/>
      <c r="AD683" s="33"/>
      <c r="AE683" s="33"/>
      <c r="AR683" s="163" t="s">
        <v>403</v>
      </c>
      <c r="AT683" s="163" t="s">
        <v>494</v>
      </c>
      <c r="AU683" s="163" t="s">
        <v>87</v>
      </c>
      <c r="AY683" s="18" t="s">
        <v>184</v>
      </c>
      <c r="BE683" s="164">
        <f>IF(N683="základná",J683,0)</f>
        <v>0</v>
      </c>
      <c r="BF683" s="164">
        <f>IF(N683="znížená",J683,0)</f>
        <v>0</v>
      </c>
      <c r="BG683" s="164">
        <f>IF(N683="zákl. prenesená",J683,0)</f>
        <v>0</v>
      </c>
      <c r="BH683" s="164">
        <f>IF(N683="zníž. prenesená",J683,0)</f>
        <v>0</v>
      </c>
      <c r="BI683" s="164">
        <f>IF(N683="nulová",J683,0)</f>
        <v>0</v>
      </c>
      <c r="BJ683" s="18" t="s">
        <v>87</v>
      </c>
      <c r="BK683" s="164">
        <f>ROUND(I683*H683,2)</f>
        <v>0</v>
      </c>
      <c r="BL683" s="18" t="s">
        <v>301</v>
      </c>
      <c r="BM683" s="163" t="s">
        <v>936</v>
      </c>
    </row>
    <row r="684" spans="1:65" s="13" customFormat="1" ht="11.25" x14ac:dyDescent="0.2">
      <c r="B684" s="165"/>
      <c r="D684" s="166" t="s">
        <v>192</v>
      </c>
      <c r="E684" s="167" t="s">
        <v>1</v>
      </c>
      <c r="F684" s="168" t="s">
        <v>937</v>
      </c>
      <c r="H684" s="169">
        <v>1.7000000000000001E-2</v>
      </c>
      <c r="I684" s="170"/>
      <c r="L684" s="165"/>
      <c r="M684" s="171"/>
      <c r="N684" s="172"/>
      <c r="O684" s="172"/>
      <c r="P684" s="172"/>
      <c r="Q684" s="172"/>
      <c r="R684" s="172"/>
      <c r="S684" s="172"/>
      <c r="T684" s="173"/>
      <c r="AT684" s="167" t="s">
        <v>192</v>
      </c>
      <c r="AU684" s="167" t="s">
        <v>87</v>
      </c>
      <c r="AV684" s="13" t="s">
        <v>87</v>
      </c>
      <c r="AW684" s="13" t="s">
        <v>31</v>
      </c>
      <c r="AX684" s="13" t="s">
        <v>75</v>
      </c>
      <c r="AY684" s="167" t="s">
        <v>184</v>
      </c>
    </row>
    <row r="685" spans="1:65" s="15" customFormat="1" ht="11.25" x14ac:dyDescent="0.2">
      <c r="B685" s="182"/>
      <c r="D685" s="166" t="s">
        <v>192</v>
      </c>
      <c r="E685" s="183" t="s">
        <v>1</v>
      </c>
      <c r="F685" s="184" t="s">
        <v>199</v>
      </c>
      <c r="H685" s="185">
        <v>1.7000000000000001E-2</v>
      </c>
      <c r="I685" s="186"/>
      <c r="L685" s="182"/>
      <c r="M685" s="187"/>
      <c r="N685" s="188"/>
      <c r="O685" s="188"/>
      <c r="P685" s="188"/>
      <c r="Q685" s="188"/>
      <c r="R685" s="188"/>
      <c r="S685" s="188"/>
      <c r="T685" s="189"/>
      <c r="AT685" s="183" t="s">
        <v>192</v>
      </c>
      <c r="AU685" s="183" t="s">
        <v>87</v>
      </c>
      <c r="AV685" s="15" t="s">
        <v>190</v>
      </c>
      <c r="AW685" s="15" t="s">
        <v>31</v>
      </c>
      <c r="AX685" s="15" t="s">
        <v>83</v>
      </c>
      <c r="AY685" s="183" t="s">
        <v>184</v>
      </c>
    </row>
    <row r="686" spans="1:65" s="2" customFormat="1" ht="24.2" customHeight="1" x14ac:dyDescent="0.2">
      <c r="A686" s="33"/>
      <c r="B686" s="150"/>
      <c r="C686" s="197" t="s">
        <v>938</v>
      </c>
      <c r="D686" s="197" t="s">
        <v>494</v>
      </c>
      <c r="E686" s="198" t="s">
        <v>939</v>
      </c>
      <c r="F686" s="199" t="s">
        <v>940</v>
      </c>
      <c r="G686" s="200" t="s">
        <v>228</v>
      </c>
      <c r="H686" s="201">
        <v>0.26700000000000002</v>
      </c>
      <c r="I686" s="202"/>
      <c r="J686" s="203">
        <f>ROUND(I686*H686,2)</f>
        <v>0</v>
      </c>
      <c r="K686" s="204"/>
      <c r="L686" s="205"/>
      <c r="M686" s="206" t="s">
        <v>1</v>
      </c>
      <c r="N686" s="207" t="s">
        <v>41</v>
      </c>
      <c r="O686" s="62"/>
      <c r="P686" s="161">
        <f>O686*H686</f>
        <v>0</v>
      </c>
      <c r="Q686" s="161">
        <v>1</v>
      </c>
      <c r="R686" s="161">
        <f>Q686*H686</f>
        <v>0.26700000000000002</v>
      </c>
      <c r="S686" s="161">
        <v>0</v>
      </c>
      <c r="T686" s="162">
        <f>S686*H686</f>
        <v>0</v>
      </c>
      <c r="U686" s="33"/>
      <c r="V686" s="33"/>
      <c r="W686" s="33"/>
      <c r="X686" s="33"/>
      <c r="Y686" s="33"/>
      <c r="Z686" s="33"/>
      <c r="AA686" s="33"/>
      <c r="AB686" s="33"/>
      <c r="AC686" s="33"/>
      <c r="AD686" s="33"/>
      <c r="AE686" s="33"/>
      <c r="AR686" s="163" t="s">
        <v>403</v>
      </c>
      <c r="AT686" s="163" t="s">
        <v>494</v>
      </c>
      <c r="AU686" s="163" t="s">
        <v>87</v>
      </c>
      <c r="AY686" s="18" t="s">
        <v>184</v>
      </c>
      <c r="BE686" s="164">
        <f>IF(N686="základná",J686,0)</f>
        <v>0</v>
      </c>
      <c r="BF686" s="164">
        <f>IF(N686="znížená",J686,0)</f>
        <v>0</v>
      </c>
      <c r="BG686" s="164">
        <f>IF(N686="zákl. prenesená",J686,0)</f>
        <v>0</v>
      </c>
      <c r="BH686" s="164">
        <f>IF(N686="zníž. prenesená",J686,0)</f>
        <v>0</v>
      </c>
      <c r="BI686" s="164">
        <f>IF(N686="nulová",J686,0)</f>
        <v>0</v>
      </c>
      <c r="BJ686" s="18" t="s">
        <v>87</v>
      </c>
      <c r="BK686" s="164">
        <f>ROUND(I686*H686,2)</f>
        <v>0</v>
      </c>
      <c r="BL686" s="18" t="s">
        <v>301</v>
      </c>
      <c r="BM686" s="163" t="s">
        <v>941</v>
      </c>
    </row>
    <row r="687" spans="1:65" s="13" customFormat="1" ht="11.25" x14ac:dyDescent="0.2">
      <c r="B687" s="165"/>
      <c r="D687" s="166" t="s">
        <v>192</v>
      </c>
      <c r="E687" s="167" t="s">
        <v>1</v>
      </c>
      <c r="F687" s="168" t="s">
        <v>942</v>
      </c>
      <c r="H687" s="169">
        <v>0.26700000000000002</v>
      </c>
      <c r="I687" s="170"/>
      <c r="L687" s="165"/>
      <c r="M687" s="171"/>
      <c r="N687" s="172"/>
      <c r="O687" s="172"/>
      <c r="P687" s="172"/>
      <c r="Q687" s="172"/>
      <c r="R687" s="172"/>
      <c r="S687" s="172"/>
      <c r="T687" s="173"/>
      <c r="AT687" s="167" t="s">
        <v>192</v>
      </c>
      <c r="AU687" s="167" t="s">
        <v>87</v>
      </c>
      <c r="AV687" s="13" t="s">
        <v>87</v>
      </c>
      <c r="AW687" s="13" t="s">
        <v>31</v>
      </c>
      <c r="AX687" s="13" t="s">
        <v>75</v>
      </c>
      <c r="AY687" s="167" t="s">
        <v>184</v>
      </c>
    </row>
    <row r="688" spans="1:65" s="15" customFormat="1" ht="11.25" x14ac:dyDescent="0.2">
      <c r="B688" s="182"/>
      <c r="D688" s="166" t="s">
        <v>192</v>
      </c>
      <c r="E688" s="183" t="s">
        <v>1</v>
      </c>
      <c r="F688" s="184" t="s">
        <v>199</v>
      </c>
      <c r="H688" s="185">
        <v>0.26700000000000002</v>
      </c>
      <c r="I688" s="186"/>
      <c r="L688" s="182"/>
      <c r="M688" s="187"/>
      <c r="N688" s="188"/>
      <c r="O688" s="188"/>
      <c r="P688" s="188"/>
      <c r="Q688" s="188"/>
      <c r="R688" s="188"/>
      <c r="S688" s="188"/>
      <c r="T688" s="189"/>
      <c r="AT688" s="183" t="s">
        <v>192</v>
      </c>
      <c r="AU688" s="183" t="s">
        <v>87</v>
      </c>
      <c r="AV688" s="15" t="s">
        <v>190</v>
      </c>
      <c r="AW688" s="15" t="s">
        <v>31</v>
      </c>
      <c r="AX688" s="15" t="s">
        <v>83</v>
      </c>
      <c r="AY688" s="183" t="s">
        <v>184</v>
      </c>
    </row>
    <row r="689" spans="1:65" s="2" customFormat="1" ht="24.2" customHeight="1" x14ac:dyDescent="0.2">
      <c r="A689" s="33"/>
      <c r="B689" s="150"/>
      <c r="C689" s="197" t="s">
        <v>943</v>
      </c>
      <c r="D689" s="197" t="s">
        <v>494</v>
      </c>
      <c r="E689" s="198" t="s">
        <v>944</v>
      </c>
      <c r="F689" s="199" t="s">
        <v>945</v>
      </c>
      <c r="G689" s="200" t="s">
        <v>419</v>
      </c>
      <c r="H689" s="201">
        <v>5.5439999999999996</v>
      </c>
      <c r="I689" s="202"/>
      <c r="J689" s="203">
        <f>ROUND(I689*H689,2)</f>
        <v>0</v>
      </c>
      <c r="K689" s="204"/>
      <c r="L689" s="205"/>
      <c r="M689" s="206" t="s">
        <v>1</v>
      </c>
      <c r="N689" s="207" t="s">
        <v>41</v>
      </c>
      <c r="O689" s="62"/>
      <c r="P689" s="161">
        <f>O689*H689</f>
        <v>0</v>
      </c>
      <c r="Q689" s="161">
        <v>1.2699999999999999E-2</v>
      </c>
      <c r="R689" s="161">
        <f>Q689*H689</f>
        <v>7.0408799999999994E-2</v>
      </c>
      <c r="S689" s="161">
        <v>0</v>
      </c>
      <c r="T689" s="162">
        <f>S689*H689</f>
        <v>0</v>
      </c>
      <c r="U689" s="33"/>
      <c r="V689" s="33"/>
      <c r="W689" s="33"/>
      <c r="X689" s="33"/>
      <c r="Y689" s="33"/>
      <c r="Z689" s="33"/>
      <c r="AA689" s="33"/>
      <c r="AB689" s="33"/>
      <c r="AC689" s="33"/>
      <c r="AD689" s="33"/>
      <c r="AE689" s="33"/>
      <c r="AR689" s="163" t="s">
        <v>403</v>
      </c>
      <c r="AT689" s="163" t="s">
        <v>494</v>
      </c>
      <c r="AU689" s="163" t="s">
        <v>87</v>
      </c>
      <c r="AY689" s="18" t="s">
        <v>184</v>
      </c>
      <c r="BE689" s="164">
        <f>IF(N689="základná",J689,0)</f>
        <v>0</v>
      </c>
      <c r="BF689" s="164">
        <f>IF(N689="znížená",J689,0)</f>
        <v>0</v>
      </c>
      <c r="BG689" s="164">
        <f>IF(N689="zákl. prenesená",J689,0)</f>
        <v>0</v>
      </c>
      <c r="BH689" s="164">
        <f>IF(N689="zníž. prenesená",J689,0)</f>
        <v>0</v>
      </c>
      <c r="BI689" s="164">
        <f>IF(N689="nulová",J689,0)</f>
        <v>0</v>
      </c>
      <c r="BJ689" s="18" t="s">
        <v>87</v>
      </c>
      <c r="BK689" s="164">
        <f>ROUND(I689*H689,2)</f>
        <v>0</v>
      </c>
      <c r="BL689" s="18" t="s">
        <v>301</v>
      </c>
      <c r="BM689" s="163" t="s">
        <v>946</v>
      </c>
    </row>
    <row r="690" spans="1:65" s="13" customFormat="1" ht="11.25" x14ac:dyDescent="0.2">
      <c r="B690" s="165"/>
      <c r="D690" s="166" t="s">
        <v>192</v>
      </c>
      <c r="E690" s="167" t="s">
        <v>1</v>
      </c>
      <c r="F690" s="168" t="s">
        <v>947</v>
      </c>
      <c r="H690" s="169">
        <v>5.5439999999999996</v>
      </c>
      <c r="I690" s="170"/>
      <c r="L690" s="165"/>
      <c r="M690" s="171"/>
      <c r="N690" s="172"/>
      <c r="O690" s="172"/>
      <c r="P690" s="172"/>
      <c r="Q690" s="172"/>
      <c r="R690" s="172"/>
      <c r="S690" s="172"/>
      <c r="T690" s="173"/>
      <c r="AT690" s="167" t="s">
        <v>192</v>
      </c>
      <c r="AU690" s="167" t="s">
        <v>87</v>
      </c>
      <c r="AV690" s="13" t="s">
        <v>87</v>
      </c>
      <c r="AW690" s="13" t="s">
        <v>31</v>
      </c>
      <c r="AX690" s="13" t="s">
        <v>75</v>
      </c>
      <c r="AY690" s="167" t="s">
        <v>184</v>
      </c>
    </row>
    <row r="691" spans="1:65" s="15" customFormat="1" ht="11.25" x14ac:dyDescent="0.2">
      <c r="B691" s="182"/>
      <c r="D691" s="166" t="s">
        <v>192</v>
      </c>
      <c r="E691" s="183" t="s">
        <v>1</v>
      </c>
      <c r="F691" s="184" t="s">
        <v>199</v>
      </c>
      <c r="H691" s="185">
        <v>5.5439999999999996</v>
      </c>
      <c r="I691" s="186"/>
      <c r="L691" s="182"/>
      <c r="M691" s="187"/>
      <c r="N691" s="188"/>
      <c r="O691" s="188"/>
      <c r="P691" s="188"/>
      <c r="Q691" s="188"/>
      <c r="R691" s="188"/>
      <c r="S691" s="188"/>
      <c r="T691" s="189"/>
      <c r="AT691" s="183" t="s">
        <v>192</v>
      </c>
      <c r="AU691" s="183" t="s">
        <v>87</v>
      </c>
      <c r="AV691" s="15" t="s">
        <v>190</v>
      </c>
      <c r="AW691" s="15" t="s">
        <v>31</v>
      </c>
      <c r="AX691" s="15" t="s">
        <v>83</v>
      </c>
      <c r="AY691" s="183" t="s">
        <v>184</v>
      </c>
    </row>
    <row r="692" spans="1:65" s="2" customFormat="1" ht="24.2" customHeight="1" x14ac:dyDescent="0.2">
      <c r="A692" s="33"/>
      <c r="B692" s="150"/>
      <c r="C692" s="197" t="s">
        <v>948</v>
      </c>
      <c r="D692" s="197" t="s">
        <v>494</v>
      </c>
      <c r="E692" s="198" t="s">
        <v>949</v>
      </c>
      <c r="F692" s="199" t="s">
        <v>950</v>
      </c>
      <c r="G692" s="200" t="s">
        <v>228</v>
      </c>
      <c r="H692" s="201">
        <v>4.1000000000000002E-2</v>
      </c>
      <c r="I692" s="202"/>
      <c r="J692" s="203">
        <f>ROUND(I692*H692,2)</f>
        <v>0</v>
      </c>
      <c r="K692" s="204"/>
      <c r="L692" s="205"/>
      <c r="M692" s="206" t="s">
        <v>1</v>
      </c>
      <c r="N692" s="207" t="s">
        <v>41</v>
      </c>
      <c r="O692" s="62"/>
      <c r="P692" s="161">
        <f>O692*H692</f>
        <v>0</v>
      </c>
      <c r="Q692" s="161">
        <v>1</v>
      </c>
      <c r="R692" s="161">
        <f>Q692*H692</f>
        <v>4.1000000000000002E-2</v>
      </c>
      <c r="S692" s="161">
        <v>0</v>
      </c>
      <c r="T692" s="162">
        <f>S692*H692</f>
        <v>0</v>
      </c>
      <c r="U692" s="33"/>
      <c r="V692" s="33"/>
      <c r="W692" s="33"/>
      <c r="X692" s="33"/>
      <c r="Y692" s="33"/>
      <c r="Z692" s="33"/>
      <c r="AA692" s="33"/>
      <c r="AB692" s="33"/>
      <c r="AC692" s="33"/>
      <c r="AD692" s="33"/>
      <c r="AE692" s="33"/>
      <c r="AR692" s="163" t="s">
        <v>403</v>
      </c>
      <c r="AT692" s="163" t="s">
        <v>494</v>
      </c>
      <c r="AU692" s="163" t="s">
        <v>87</v>
      </c>
      <c r="AY692" s="18" t="s">
        <v>184</v>
      </c>
      <c r="BE692" s="164">
        <f>IF(N692="základná",J692,0)</f>
        <v>0</v>
      </c>
      <c r="BF692" s="164">
        <f>IF(N692="znížená",J692,0)</f>
        <v>0</v>
      </c>
      <c r="BG692" s="164">
        <f>IF(N692="zákl. prenesená",J692,0)</f>
        <v>0</v>
      </c>
      <c r="BH692" s="164">
        <f>IF(N692="zníž. prenesená",J692,0)</f>
        <v>0</v>
      </c>
      <c r="BI692" s="164">
        <f>IF(N692="nulová",J692,0)</f>
        <v>0</v>
      </c>
      <c r="BJ692" s="18" t="s">
        <v>87</v>
      </c>
      <c r="BK692" s="164">
        <f>ROUND(I692*H692,2)</f>
        <v>0</v>
      </c>
      <c r="BL692" s="18" t="s">
        <v>301</v>
      </c>
      <c r="BM692" s="163" t="s">
        <v>951</v>
      </c>
    </row>
    <row r="693" spans="1:65" s="13" customFormat="1" ht="11.25" x14ac:dyDescent="0.2">
      <c r="B693" s="165"/>
      <c r="D693" s="166" t="s">
        <v>192</v>
      </c>
      <c r="E693" s="167" t="s">
        <v>1</v>
      </c>
      <c r="F693" s="168" t="s">
        <v>952</v>
      </c>
      <c r="H693" s="169">
        <v>4.1000000000000002E-2</v>
      </c>
      <c r="I693" s="170"/>
      <c r="L693" s="165"/>
      <c r="M693" s="171"/>
      <c r="N693" s="172"/>
      <c r="O693" s="172"/>
      <c r="P693" s="172"/>
      <c r="Q693" s="172"/>
      <c r="R693" s="172"/>
      <c r="S693" s="172"/>
      <c r="T693" s="173"/>
      <c r="AT693" s="167" t="s">
        <v>192</v>
      </c>
      <c r="AU693" s="167" t="s">
        <v>87</v>
      </c>
      <c r="AV693" s="13" t="s">
        <v>87</v>
      </c>
      <c r="AW693" s="13" t="s">
        <v>31</v>
      </c>
      <c r="AX693" s="13" t="s">
        <v>75</v>
      </c>
      <c r="AY693" s="167" t="s">
        <v>184</v>
      </c>
    </row>
    <row r="694" spans="1:65" s="15" customFormat="1" ht="11.25" x14ac:dyDescent="0.2">
      <c r="B694" s="182"/>
      <c r="D694" s="166" t="s">
        <v>192</v>
      </c>
      <c r="E694" s="183" t="s">
        <v>1</v>
      </c>
      <c r="F694" s="184" t="s">
        <v>199</v>
      </c>
      <c r="H694" s="185">
        <v>4.1000000000000002E-2</v>
      </c>
      <c r="I694" s="186"/>
      <c r="L694" s="182"/>
      <c r="M694" s="187"/>
      <c r="N694" s="188"/>
      <c r="O694" s="188"/>
      <c r="P694" s="188"/>
      <c r="Q694" s="188"/>
      <c r="R694" s="188"/>
      <c r="S694" s="188"/>
      <c r="T694" s="189"/>
      <c r="AT694" s="183" t="s">
        <v>192</v>
      </c>
      <c r="AU694" s="183" t="s">
        <v>87</v>
      </c>
      <c r="AV694" s="15" t="s">
        <v>190</v>
      </c>
      <c r="AW694" s="15" t="s">
        <v>31</v>
      </c>
      <c r="AX694" s="15" t="s">
        <v>83</v>
      </c>
      <c r="AY694" s="183" t="s">
        <v>184</v>
      </c>
    </row>
    <row r="695" spans="1:65" s="2" customFormat="1" ht="24.2" customHeight="1" x14ac:dyDescent="0.2">
      <c r="A695" s="33"/>
      <c r="B695" s="150"/>
      <c r="C695" s="197" t="s">
        <v>953</v>
      </c>
      <c r="D695" s="197" t="s">
        <v>494</v>
      </c>
      <c r="E695" s="198" t="s">
        <v>954</v>
      </c>
      <c r="F695" s="199" t="s">
        <v>955</v>
      </c>
      <c r="G695" s="200" t="s">
        <v>228</v>
      </c>
      <c r="H695" s="201">
        <v>7.2999999999999995E-2</v>
      </c>
      <c r="I695" s="202"/>
      <c r="J695" s="203">
        <f>ROUND(I695*H695,2)</f>
        <v>0</v>
      </c>
      <c r="K695" s="204"/>
      <c r="L695" s="205"/>
      <c r="M695" s="206" t="s">
        <v>1</v>
      </c>
      <c r="N695" s="207" t="s">
        <v>41</v>
      </c>
      <c r="O695" s="62"/>
      <c r="P695" s="161">
        <f>O695*H695</f>
        <v>0</v>
      </c>
      <c r="Q695" s="161">
        <v>1</v>
      </c>
      <c r="R695" s="161">
        <f>Q695*H695</f>
        <v>7.2999999999999995E-2</v>
      </c>
      <c r="S695" s="161">
        <v>0</v>
      </c>
      <c r="T695" s="162">
        <f>S695*H695</f>
        <v>0</v>
      </c>
      <c r="U695" s="33"/>
      <c r="V695" s="33"/>
      <c r="W695" s="33"/>
      <c r="X695" s="33"/>
      <c r="Y695" s="33"/>
      <c r="Z695" s="33"/>
      <c r="AA695" s="33"/>
      <c r="AB695" s="33"/>
      <c r="AC695" s="33"/>
      <c r="AD695" s="33"/>
      <c r="AE695" s="33"/>
      <c r="AR695" s="163" t="s">
        <v>403</v>
      </c>
      <c r="AT695" s="163" t="s">
        <v>494</v>
      </c>
      <c r="AU695" s="163" t="s">
        <v>87</v>
      </c>
      <c r="AY695" s="18" t="s">
        <v>184</v>
      </c>
      <c r="BE695" s="164">
        <f>IF(N695="základná",J695,0)</f>
        <v>0</v>
      </c>
      <c r="BF695" s="164">
        <f>IF(N695="znížená",J695,0)</f>
        <v>0</v>
      </c>
      <c r="BG695" s="164">
        <f>IF(N695="zákl. prenesená",J695,0)</f>
        <v>0</v>
      </c>
      <c r="BH695" s="164">
        <f>IF(N695="zníž. prenesená",J695,0)</f>
        <v>0</v>
      </c>
      <c r="BI695" s="164">
        <f>IF(N695="nulová",J695,0)</f>
        <v>0</v>
      </c>
      <c r="BJ695" s="18" t="s">
        <v>87</v>
      </c>
      <c r="BK695" s="164">
        <f>ROUND(I695*H695,2)</f>
        <v>0</v>
      </c>
      <c r="BL695" s="18" t="s">
        <v>301</v>
      </c>
      <c r="BM695" s="163" t="s">
        <v>956</v>
      </c>
    </row>
    <row r="696" spans="1:65" s="13" customFormat="1" ht="11.25" x14ac:dyDescent="0.2">
      <c r="B696" s="165"/>
      <c r="D696" s="166" t="s">
        <v>192</v>
      </c>
      <c r="E696" s="167" t="s">
        <v>1</v>
      </c>
      <c r="F696" s="168" t="s">
        <v>957</v>
      </c>
      <c r="H696" s="169">
        <v>7.2999999999999995E-2</v>
      </c>
      <c r="I696" s="170"/>
      <c r="L696" s="165"/>
      <c r="M696" s="171"/>
      <c r="N696" s="172"/>
      <c r="O696" s="172"/>
      <c r="P696" s="172"/>
      <c r="Q696" s="172"/>
      <c r="R696" s="172"/>
      <c r="S696" s="172"/>
      <c r="T696" s="173"/>
      <c r="AT696" s="167" t="s">
        <v>192</v>
      </c>
      <c r="AU696" s="167" t="s">
        <v>87</v>
      </c>
      <c r="AV696" s="13" t="s">
        <v>87</v>
      </c>
      <c r="AW696" s="13" t="s">
        <v>31</v>
      </c>
      <c r="AX696" s="13" t="s">
        <v>75</v>
      </c>
      <c r="AY696" s="167" t="s">
        <v>184</v>
      </c>
    </row>
    <row r="697" spans="1:65" s="15" customFormat="1" ht="11.25" x14ac:dyDescent="0.2">
      <c r="B697" s="182"/>
      <c r="D697" s="166" t="s">
        <v>192</v>
      </c>
      <c r="E697" s="183" t="s">
        <v>1</v>
      </c>
      <c r="F697" s="184" t="s">
        <v>199</v>
      </c>
      <c r="H697" s="185">
        <v>7.2999999999999995E-2</v>
      </c>
      <c r="I697" s="186"/>
      <c r="L697" s="182"/>
      <c r="M697" s="187"/>
      <c r="N697" s="188"/>
      <c r="O697" s="188"/>
      <c r="P697" s="188"/>
      <c r="Q697" s="188"/>
      <c r="R697" s="188"/>
      <c r="S697" s="188"/>
      <c r="T697" s="189"/>
      <c r="AT697" s="183" t="s">
        <v>192</v>
      </c>
      <c r="AU697" s="183" t="s">
        <v>87</v>
      </c>
      <c r="AV697" s="15" t="s">
        <v>190</v>
      </c>
      <c r="AW697" s="15" t="s">
        <v>31</v>
      </c>
      <c r="AX697" s="15" t="s">
        <v>83</v>
      </c>
      <c r="AY697" s="183" t="s">
        <v>184</v>
      </c>
    </row>
    <row r="698" spans="1:65" s="2" customFormat="1" ht="24.2" customHeight="1" x14ac:dyDescent="0.2">
      <c r="A698" s="33"/>
      <c r="B698" s="150"/>
      <c r="C698" s="197" t="s">
        <v>958</v>
      </c>
      <c r="D698" s="197" t="s">
        <v>494</v>
      </c>
      <c r="E698" s="198" t="s">
        <v>959</v>
      </c>
      <c r="F698" s="199" t="s">
        <v>960</v>
      </c>
      <c r="G698" s="200" t="s">
        <v>228</v>
      </c>
      <c r="H698" s="201">
        <v>0.01</v>
      </c>
      <c r="I698" s="202"/>
      <c r="J698" s="203">
        <f>ROUND(I698*H698,2)</f>
        <v>0</v>
      </c>
      <c r="K698" s="204"/>
      <c r="L698" s="205"/>
      <c r="M698" s="206" t="s">
        <v>1</v>
      </c>
      <c r="N698" s="207" t="s">
        <v>41</v>
      </c>
      <c r="O698" s="62"/>
      <c r="P698" s="161">
        <f>O698*H698</f>
        <v>0</v>
      </c>
      <c r="Q698" s="161">
        <v>1</v>
      </c>
      <c r="R698" s="161">
        <f>Q698*H698</f>
        <v>0.01</v>
      </c>
      <c r="S698" s="161">
        <v>0</v>
      </c>
      <c r="T698" s="162">
        <f>S698*H698</f>
        <v>0</v>
      </c>
      <c r="U698" s="33"/>
      <c r="V698" s="33"/>
      <c r="W698" s="33"/>
      <c r="X698" s="33"/>
      <c r="Y698" s="33"/>
      <c r="Z698" s="33"/>
      <c r="AA698" s="33"/>
      <c r="AB698" s="33"/>
      <c r="AC698" s="33"/>
      <c r="AD698" s="33"/>
      <c r="AE698" s="33"/>
      <c r="AR698" s="163" t="s">
        <v>403</v>
      </c>
      <c r="AT698" s="163" t="s">
        <v>494</v>
      </c>
      <c r="AU698" s="163" t="s">
        <v>87</v>
      </c>
      <c r="AY698" s="18" t="s">
        <v>184</v>
      </c>
      <c r="BE698" s="164">
        <f>IF(N698="základná",J698,0)</f>
        <v>0</v>
      </c>
      <c r="BF698" s="164">
        <f>IF(N698="znížená",J698,0)</f>
        <v>0</v>
      </c>
      <c r="BG698" s="164">
        <f>IF(N698="zákl. prenesená",J698,0)</f>
        <v>0</v>
      </c>
      <c r="BH698" s="164">
        <f>IF(N698="zníž. prenesená",J698,0)</f>
        <v>0</v>
      </c>
      <c r="BI698" s="164">
        <f>IF(N698="nulová",J698,0)</f>
        <v>0</v>
      </c>
      <c r="BJ698" s="18" t="s">
        <v>87</v>
      </c>
      <c r="BK698" s="164">
        <f>ROUND(I698*H698,2)</f>
        <v>0</v>
      </c>
      <c r="BL698" s="18" t="s">
        <v>301</v>
      </c>
      <c r="BM698" s="163" t="s">
        <v>961</v>
      </c>
    </row>
    <row r="699" spans="1:65" s="13" customFormat="1" ht="11.25" x14ac:dyDescent="0.2">
      <c r="B699" s="165"/>
      <c r="D699" s="166" t="s">
        <v>192</v>
      </c>
      <c r="E699" s="167" t="s">
        <v>1</v>
      </c>
      <c r="F699" s="168" t="s">
        <v>962</v>
      </c>
      <c r="H699" s="169">
        <v>0.01</v>
      </c>
      <c r="I699" s="170"/>
      <c r="L699" s="165"/>
      <c r="M699" s="171"/>
      <c r="N699" s="172"/>
      <c r="O699" s="172"/>
      <c r="P699" s="172"/>
      <c r="Q699" s="172"/>
      <c r="R699" s="172"/>
      <c r="S699" s="172"/>
      <c r="T699" s="173"/>
      <c r="AT699" s="167" t="s">
        <v>192</v>
      </c>
      <c r="AU699" s="167" t="s">
        <v>87</v>
      </c>
      <c r="AV699" s="13" t="s">
        <v>87</v>
      </c>
      <c r="AW699" s="13" t="s">
        <v>31</v>
      </c>
      <c r="AX699" s="13" t="s">
        <v>75</v>
      </c>
      <c r="AY699" s="167" t="s">
        <v>184</v>
      </c>
    </row>
    <row r="700" spans="1:65" s="15" customFormat="1" ht="11.25" x14ac:dyDescent="0.2">
      <c r="B700" s="182"/>
      <c r="D700" s="166" t="s">
        <v>192</v>
      </c>
      <c r="E700" s="183" t="s">
        <v>1</v>
      </c>
      <c r="F700" s="184" t="s">
        <v>199</v>
      </c>
      <c r="H700" s="185">
        <v>0.01</v>
      </c>
      <c r="I700" s="186"/>
      <c r="L700" s="182"/>
      <c r="M700" s="187"/>
      <c r="N700" s="188"/>
      <c r="O700" s="188"/>
      <c r="P700" s="188"/>
      <c r="Q700" s="188"/>
      <c r="R700" s="188"/>
      <c r="S700" s="188"/>
      <c r="T700" s="189"/>
      <c r="AT700" s="183" t="s">
        <v>192</v>
      </c>
      <c r="AU700" s="183" t="s">
        <v>87</v>
      </c>
      <c r="AV700" s="15" t="s">
        <v>190</v>
      </c>
      <c r="AW700" s="15" t="s">
        <v>31</v>
      </c>
      <c r="AX700" s="15" t="s">
        <v>83</v>
      </c>
      <c r="AY700" s="183" t="s">
        <v>184</v>
      </c>
    </row>
    <row r="701" spans="1:65" s="2" customFormat="1" ht="24.2" customHeight="1" x14ac:dyDescent="0.2">
      <c r="A701" s="33"/>
      <c r="B701" s="150"/>
      <c r="C701" s="197" t="s">
        <v>963</v>
      </c>
      <c r="D701" s="197" t="s">
        <v>494</v>
      </c>
      <c r="E701" s="198" t="s">
        <v>964</v>
      </c>
      <c r="F701" s="199" t="s">
        <v>965</v>
      </c>
      <c r="G701" s="200" t="s">
        <v>228</v>
      </c>
      <c r="H701" s="201">
        <v>1.7000000000000001E-2</v>
      </c>
      <c r="I701" s="202"/>
      <c r="J701" s="203">
        <f>ROUND(I701*H701,2)</f>
        <v>0</v>
      </c>
      <c r="K701" s="204"/>
      <c r="L701" s="205"/>
      <c r="M701" s="206" t="s">
        <v>1</v>
      </c>
      <c r="N701" s="207" t="s">
        <v>41</v>
      </c>
      <c r="O701" s="62"/>
      <c r="P701" s="161">
        <f>O701*H701</f>
        <v>0</v>
      </c>
      <c r="Q701" s="161">
        <v>1</v>
      </c>
      <c r="R701" s="161">
        <f>Q701*H701</f>
        <v>1.7000000000000001E-2</v>
      </c>
      <c r="S701" s="161">
        <v>0</v>
      </c>
      <c r="T701" s="162">
        <f>S701*H701</f>
        <v>0</v>
      </c>
      <c r="U701" s="33"/>
      <c r="V701" s="33"/>
      <c r="W701" s="33"/>
      <c r="X701" s="33"/>
      <c r="Y701" s="33"/>
      <c r="Z701" s="33"/>
      <c r="AA701" s="33"/>
      <c r="AB701" s="33"/>
      <c r="AC701" s="33"/>
      <c r="AD701" s="33"/>
      <c r="AE701" s="33"/>
      <c r="AR701" s="163" t="s">
        <v>403</v>
      </c>
      <c r="AT701" s="163" t="s">
        <v>494</v>
      </c>
      <c r="AU701" s="163" t="s">
        <v>87</v>
      </c>
      <c r="AY701" s="18" t="s">
        <v>184</v>
      </c>
      <c r="BE701" s="164">
        <f>IF(N701="základná",J701,0)</f>
        <v>0</v>
      </c>
      <c r="BF701" s="164">
        <f>IF(N701="znížená",J701,0)</f>
        <v>0</v>
      </c>
      <c r="BG701" s="164">
        <f>IF(N701="zákl. prenesená",J701,0)</f>
        <v>0</v>
      </c>
      <c r="BH701" s="164">
        <f>IF(N701="zníž. prenesená",J701,0)</f>
        <v>0</v>
      </c>
      <c r="BI701" s="164">
        <f>IF(N701="nulová",J701,0)</f>
        <v>0</v>
      </c>
      <c r="BJ701" s="18" t="s">
        <v>87</v>
      </c>
      <c r="BK701" s="164">
        <f>ROUND(I701*H701,2)</f>
        <v>0</v>
      </c>
      <c r="BL701" s="18" t="s">
        <v>301</v>
      </c>
      <c r="BM701" s="163" t="s">
        <v>966</v>
      </c>
    </row>
    <row r="702" spans="1:65" s="13" customFormat="1" ht="11.25" x14ac:dyDescent="0.2">
      <c r="B702" s="165"/>
      <c r="D702" s="166" t="s">
        <v>192</v>
      </c>
      <c r="E702" s="167" t="s">
        <v>1</v>
      </c>
      <c r="F702" s="168" t="s">
        <v>967</v>
      </c>
      <c r="H702" s="169">
        <v>1.7000000000000001E-2</v>
      </c>
      <c r="I702" s="170"/>
      <c r="L702" s="165"/>
      <c r="M702" s="171"/>
      <c r="N702" s="172"/>
      <c r="O702" s="172"/>
      <c r="P702" s="172"/>
      <c r="Q702" s="172"/>
      <c r="R702" s="172"/>
      <c r="S702" s="172"/>
      <c r="T702" s="173"/>
      <c r="AT702" s="167" t="s">
        <v>192</v>
      </c>
      <c r="AU702" s="167" t="s">
        <v>87</v>
      </c>
      <c r="AV702" s="13" t="s">
        <v>87</v>
      </c>
      <c r="AW702" s="13" t="s">
        <v>31</v>
      </c>
      <c r="AX702" s="13" t="s">
        <v>75</v>
      </c>
      <c r="AY702" s="167" t="s">
        <v>184</v>
      </c>
    </row>
    <row r="703" spans="1:65" s="15" customFormat="1" ht="11.25" x14ac:dyDescent="0.2">
      <c r="B703" s="182"/>
      <c r="D703" s="166" t="s">
        <v>192</v>
      </c>
      <c r="E703" s="183" t="s">
        <v>1</v>
      </c>
      <c r="F703" s="184" t="s">
        <v>199</v>
      </c>
      <c r="H703" s="185">
        <v>1.7000000000000001E-2</v>
      </c>
      <c r="I703" s="186"/>
      <c r="L703" s="182"/>
      <c r="M703" s="187"/>
      <c r="N703" s="188"/>
      <c r="O703" s="188"/>
      <c r="P703" s="188"/>
      <c r="Q703" s="188"/>
      <c r="R703" s="188"/>
      <c r="S703" s="188"/>
      <c r="T703" s="189"/>
      <c r="AT703" s="183" t="s">
        <v>192</v>
      </c>
      <c r="AU703" s="183" t="s">
        <v>87</v>
      </c>
      <c r="AV703" s="15" t="s">
        <v>190</v>
      </c>
      <c r="AW703" s="15" t="s">
        <v>31</v>
      </c>
      <c r="AX703" s="15" t="s">
        <v>83</v>
      </c>
      <c r="AY703" s="183" t="s">
        <v>184</v>
      </c>
    </row>
    <row r="704" spans="1:65" s="2" customFormat="1" ht="24.2" customHeight="1" x14ac:dyDescent="0.2">
      <c r="A704" s="33"/>
      <c r="B704" s="150"/>
      <c r="C704" s="197" t="s">
        <v>968</v>
      </c>
      <c r="D704" s="197" t="s">
        <v>494</v>
      </c>
      <c r="E704" s="198" t="s">
        <v>969</v>
      </c>
      <c r="F704" s="199" t="s">
        <v>970</v>
      </c>
      <c r="G704" s="200" t="s">
        <v>228</v>
      </c>
      <c r="H704" s="201">
        <v>5.0000000000000001E-3</v>
      </c>
      <c r="I704" s="202"/>
      <c r="J704" s="203">
        <f>ROUND(I704*H704,2)</f>
        <v>0</v>
      </c>
      <c r="K704" s="204"/>
      <c r="L704" s="205"/>
      <c r="M704" s="206" t="s">
        <v>1</v>
      </c>
      <c r="N704" s="207" t="s">
        <v>41</v>
      </c>
      <c r="O704" s="62"/>
      <c r="P704" s="161">
        <f>O704*H704</f>
        <v>0</v>
      </c>
      <c r="Q704" s="161">
        <v>1</v>
      </c>
      <c r="R704" s="161">
        <f>Q704*H704</f>
        <v>5.0000000000000001E-3</v>
      </c>
      <c r="S704" s="161">
        <v>0</v>
      </c>
      <c r="T704" s="162">
        <f>S704*H704</f>
        <v>0</v>
      </c>
      <c r="U704" s="33"/>
      <c r="V704" s="33"/>
      <c r="W704" s="33"/>
      <c r="X704" s="33"/>
      <c r="Y704" s="33"/>
      <c r="Z704" s="33"/>
      <c r="AA704" s="33"/>
      <c r="AB704" s="33"/>
      <c r="AC704" s="33"/>
      <c r="AD704" s="33"/>
      <c r="AE704" s="33"/>
      <c r="AR704" s="163" t="s">
        <v>403</v>
      </c>
      <c r="AT704" s="163" t="s">
        <v>494</v>
      </c>
      <c r="AU704" s="163" t="s">
        <v>87</v>
      </c>
      <c r="AY704" s="18" t="s">
        <v>184</v>
      </c>
      <c r="BE704" s="164">
        <f>IF(N704="základná",J704,0)</f>
        <v>0</v>
      </c>
      <c r="BF704" s="164">
        <f>IF(N704="znížená",J704,0)</f>
        <v>0</v>
      </c>
      <c r="BG704" s="164">
        <f>IF(N704="zákl. prenesená",J704,0)</f>
        <v>0</v>
      </c>
      <c r="BH704" s="164">
        <f>IF(N704="zníž. prenesená",J704,0)</f>
        <v>0</v>
      </c>
      <c r="BI704" s="164">
        <f>IF(N704="nulová",J704,0)</f>
        <v>0</v>
      </c>
      <c r="BJ704" s="18" t="s">
        <v>87</v>
      </c>
      <c r="BK704" s="164">
        <f>ROUND(I704*H704,2)</f>
        <v>0</v>
      </c>
      <c r="BL704" s="18" t="s">
        <v>301</v>
      </c>
      <c r="BM704" s="163" t="s">
        <v>971</v>
      </c>
    </row>
    <row r="705" spans="1:65" s="13" customFormat="1" ht="11.25" x14ac:dyDescent="0.2">
      <c r="B705" s="165"/>
      <c r="D705" s="166" t="s">
        <v>192</v>
      </c>
      <c r="E705" s="167" t="s">
        <v>1</v>
      </c>
      <c r="F705" s="168" t="s">
        <v>972</v>
      </c>
      <c r="H705" s="169">
        <v>5.0000000000000001E-3</v>
      </c>
      <c r="I705" s="170"/>
      <c r="L705" s="165"/>
      <c r="M705" s="171"/>
      <c r="N705" s="172"/>
      <c r="O705" s="172"/>
      <c r="P705" s="172"/>
      <c r="Q705" s="172"/>
      <c r="R705" s="172"/>
      <c r="S705" s="172"/>
      <c r="T705" s="173"/>
      <c r="AT705" s="167" t="s">
        <v>192</v>
      </c>
      <c r="AU705" s="167" t="s">
        <v>87</v>
      </c>
      <c r="AV705" s="13" t="s">
        <v>87</v>
      </c>
      <c r="AW705" s="13" t="s">
        <v>31</v>
      </c>
      <c r="AX705" s="13" t="s">
        <v>75</v>
      </c>
      <c r="AY705" s="167" t="s">
        <v>184</v>
      </c>
    </row>
    <row r="706" spans="1:65" s="15" customFormat="1" ht="11.25" x14ac:dyDescent="0.2">
      <c r="B706" s="182"/>
      <c r="D706" s="166" t="s">
        <v>192</v>
      </c>
      <c r="E706" s="183" t="s">
        <v>1</v>
      </c>
      <c r="F706" s="184" t="s">
        <v>199</v>
      </c>
      <c r="H706" s="185">
        <v>5.0000000000000001E-3</v>
      </c>
      <c r="I706" s="186"/>
      <c r="L706" s="182"/>
      <c r="M706" s="187"/>
      <c r="N706" s="188"/>
      <c r="O706" s="188"/>
      <c r="P706" s="188"/>
      <c r="Q706" s="188"/>
      <c r="R706" s="188"/>
      <c r="S706" s="188"/>
      <c r="T706" s="189"/>
      <c r="AT706" s="183" t="s">
        <v>192</v>
      </c>
      <c r="AU706" s="183" t="s">
        <v>87</v>
      </c>
      <c r="AV706" s="15" t="s">
        <v>190</v>
      </c>
      <c r="AW706" s="15" t="s">
        <v>31</v>
      </c>
      <c r="AX706" s="15" t="s">
        <v>83</v>
      </c>
      <c r="AY706" s="183" t="s">
        <v>184</v>
      </c>
    </row>
    <row r="707" spans="1:65" s="2" customFormat="1" ht="24.2" customHeight="1" x14ac:dyDescent="0.2">
      <c r="A707" s="33"/>
      <c r="B707" s="150"/>
      <c r="C707" s="197" t="s">
        <v>973</v>
      </c>
      <c r="D707" s="197" t="s">
        <v>494</v>
      </c>
      <c r="E707" s="198" t="s">
        <v>974</v>
      </c>
      <c r="F707" s="199" t="s">
        <v>975</v>
      </c>
      <c r="G707" s="200" t="s">
        <v>392</v>
      </c>
      <c r="H707" s="201">
        <v>13</v>
      </c>
      <c r="I707" s="202"/>
      <c r="J707" s="203">
        <f>ROUND(I707*H707,2)</f>
        <v>0</v>
      </c>
      <c r="K707" s="204"/>
      <c r="L707" s="205"/>
      <c r="M707" s="206" t="s">
        <v>1</v>
      </c>
      <c r="N707" s="207" t="s">
        <v>41</v>
      </c>
      <c r="O707" s="62"/>
      <c r="P707" s="161">
        <f>O707*H707</f>
        <v>0</v>
      </c>
      <c r="Q707" s="161">
        <v>5.0000000000000001E-3</v>
      </c>
      <c r="R707" s="161">
        <f>Q707*H707</f>
        <v>6.5000000000000002E-2</v>
      </c>
      <c r="S707" s="161">
        <v>0</v>
      </c>
      <c r="T707" s="162">
        <f>S707*H707</f>
        <v>0</v>
      </c>
      <c r="U707" s="33"/>
      <c r="V707" s="33"/>
      <c r="W707" s="33"/>
      <c r="X707" s="33"/>
      <c r="Y707" s="33"/>
      <c r="Z707" s="33"/>
      <c r="AA707" s="33"/>
      <c r="AB707" s="33"/>
      <c r="AC707" s="33"/>
      <c r="AD707" s="33"/>
      <c r="AE707" s="33"/>
      <c r="AR707" s="163" t="s">
        <v>403</v>
      </c>
      <c r="AT707" s="163" t="s">
        <v>494</v>
      </c>
      <c r="AU707" s="163" t="s">
        <v>87</v>
      </c>
      <c r="AY707" s="18" t="s">
        <v>184</v>
      </c>
      <c r="BE707" s="164">
        <f>IF(N707="základná",J707,0)</f>
        <v>0</v>
      </c>
      <c r="BF707" s="164">
        <f>IF(N707="znížená",J707,0)</f>
        <v>0</v>
      </c>
      <c r="BG707" s="164">
        <f>IF(N707="zákl. prenesená",J707,0)</f>
        <v>0</v>
      </c>
      <c r="BH707" s="164">
        <f>IF(N707="zníž. prenesená",J707,0)</f>
        <v>0</v>
      </c>
      <c r="BI707" s="164">
        <f>IF(N707="nulová",J707,0)</f>
        <v>0</v>
      </c>
      <c r="BJ707" s="18" t="s">
        <v>87</v>
      </c>
      <c r="BK707" s="164">
        <f>ROUND(I707*H707,2)</f>
        <v>0</v>
      </c>
      <c r="BL707" s="18" t="s">
        <v>301</v>
      </c>
      <c r="BM707" s="163" t="s">
        <v>976</v>
      </c>
    </row>
    <row r="708" spans="1:65" s="2" customFormat="1" ht="24.2" customHeight="1" x14ac:dyDescent="0.2">
      <c r="A708" s="33"/>
      <c r="B708" s="150"/>
      <c r="C708" s="197" t="s">
        <v>977</v>
      </c>
      <c r="D708" s="197" t="s">
        <v>494</v>
      </c>
      <c r="E708" s="198" t="s">
        <v>978</v>
      </c>
      <c r="F708" s="199" t="s">
        <v>979</v>
      </c>
      <c r="G708" s="200" t="s">
        <v>392</v>
      </c>
      <c r="H708" s="201">
        <v>3</v>
      </c>
      <c r="I708" s="202"/>
      <c r="J708" s="203">
        <f>ROUND(I708*H708,2)</f>
        <v>0</v>
      </c>
      <c r="K708" s="204"/>
      <c r="L708" s="205"/>
      <c r="M708" s="206" t="s">
        <v>1</v>
      </c>
      <c r="N708" s="207" t="s">
        <v>41</v>
      </c>
      <c r="O708" s="62"/>
      <c r="P708" s="161">
        <f>O708*H708</f>
        <v>0</v>
      </c>
      <c r="Q708" s="161">
        <v>5.0000000000000001E-3</v>
      </c>
      <c r="R708" s="161">
        <f>Q708*H708</f>
        <v>1.4999999999999999E-2</v>
      </c>
      <c r="S708" s="161">
        <v>0</v>
      </c>
      <c r="T708" s="162">
        <f>S708*H708</f>
        <v>0</v>
      </c>
      <c r="U708" s="33"/>
      <c r="V708" s="33"/>
      <c r="W708" s="33"/>
      <c r="X708" s="33"/>
      <c r="Y708" s="33"/>
      <c r="Z708" s="33"/>
      <c r="AA708" s="33"/>
      <c r="AB708" s="33"/>
      <c r="AC708" s="33"/>
      <c r="AD708" s="33"/>
      <c r="AE708" s="33"/>
      <c r="AR708" s="163" t="s">
        <v>403</v>
      </c>
      <c r="AT708" s="163" t="s">
        <v>494</v>
      </c>
      <c r="AU708" s="163" t="s">
        <v>87</v>
      </c>
      <c r="AY708" s="18" t="s">
        <v>184</v>
      </c>
      <c r="BE708" s="164">
        <f>IF(N708="základná",J708,0)</f>
        <v>0</v>
      </c>
      <c r="BF708" s="164">
        <f>IF(N708="znížená",J708,0)</f>
        <v>0</v>
      </c>
      <c r="BG708" s="164">
        <f>IF(N708="zákl. prenesená",J708,0)</f>
        <v>0</v>
      </c>
      <c r="BH708" s="164">
        <f>IF(N708="zníž. prenesená",J708,0)</f>
        <v>0</v>
      </c>
      <c r="BI708" s="164">
        <f>IF(N708="nulová",J708,0)</f>
        <v>0</v>
      </c>
      <c r="BJ708" s="18" t="s">
        <v>87</v>
      </c>
      <c r="BK708" s="164">
        <f>ROUND(I708*H708,2)</f>
        <v>0</v>
      </c>
      <c r="BL708" s="18" t="s">
        <v>301</v>
      </c>
      <c r="BM708" s="163" t="s">
        <v>980</v>
      </c>
    </row>
    <row r="709" spans="1:65" s="2" customFormat="1" ht="33" customHeight="1" x14ac:dyDescent="0.2">
      <c r="A709" s="33"/>
      <c r="B709" s="150"/>
      <c r="C709" s="151" t="s">
        <v>981</v>
      </c>
      <c r="D709" s="151" t="s">
        <v>186</v>
      </c>
      <c r="E709" s="152" t="s">
        <v>982</v>
      </c>
      <c r="F709" s="153" t="s">
        <v>983</v>
      </c>
      <c r="G709" s="154" t="s">
        <v>913</v>
      </c>
      <c r="H709" s="155">
        <v>55.97</v>
      </c>
      <c r="I709" s="156"/>
      <c r="J709" s="157">
        <f>ROUND(I709*H709,2)</f>
        <v>0</v>
      </c>
      <c r="K709" s="158"/>
      <c r="L709" s="34"/>
      <c r="M709" s="159" t="s">
        <v>1</v>
      </c>
      <c r="N709" s="160" t="s">
        <v>41</v>
      </c>
      <c r="O709" s="62"/>
      <c r="P709" s="161">
        <f>O709*H709</f>
        <v>0</v>
      </c>
      <c r="Q709" s="161">
        <v>8.0000000000000007E-5</v>
      </c>
      <c r="R709" s="161">
        <f>Q709*H709</f>
        <v>4.4776E-3</v>
      </c>
      <c r="S709" s="161">
        <v>0</v>
      </c>
      <c r="T709" s="162">
        <f>S709*H709</f>
        <v>0</v>
      </c>
      <c r="U709" s="33"/>
      <c r="V709" s="33"/>
      <c r="W709" s="33"/>
      <c r="X709" s="33"/>
      <c r="Y709" s="33"/>
      <c r="Z709" s="33"/>
      <c r="AA709" s="33"/>
      <c r="AB709" s="33"/>
      <c r="AC709" s="33"/>
      <c r="AD709" s="33"/>
      <c r="AE709" s="33"/>
      <c r="AR709" s="163" t="s">
        <v>301</v>
      </c>
      <c r="AT709" s="163" t="s">
        <v>186</v>
      </c>
      <c r="AU709" s="163" t="s">
        <v>87</v>
      </c>
      <c r="AY709" s="18" t="s">
        <v>184</v>
      </c>
      <c r="BE709" s="164">
        <f>IF(N709="základná",J709,0)</f>
        <v>0</v>
      </c>
      <c r="BF709" s="164">
        <f>IF(N709="znížená",J709,0)</f>
        <v>0</v>
      </c>
      <c r="BG709" s="164">
        <f>IF(N709="zákl. prenesená",J709,0)</f>
        <v>0</v>
      </c>
      <c r="BH709" s="164">
        <f>IF(N709="zníž. prenesená",J709,0)</f>
        <v>0</v>
      </c>
      <c r="BI709" s="164">
        <f>IF(N709="nulová",J709,0)</f>
        <v>0</v>
      </c>
      <c r="BJ709" s="18" t="s">
        <v>87</v>
      </c>
      <c r="BK709" s="164">
        <f>ROUND(I709*H709,2)</f>
        <v>0</v>
      </c>
      <c r="BL709" s="18" t="s">
        <v>301</v>
      </c>
      <c r="BM709" s="163" t="s">
        <v>984</v>
      </c>
    </row>
    <row r="710" spans="1:65" s="13" customFormat="1" ht="11.25" x14ac:dyDescent="0.2">
      <c r="B710" s="165"/>
      <c r="D710" s="166" t="s">
        <v>192</v>
      </c>
      <c r="E710" s="167" t="s">
        <v>1</v>
      </c>
      <c r="F710" s="168" t="s">
        <v>985</v>
      </c>
      <c r="H710" s="169">
        <v>55.97</v>
      </c>
      <c r="I710" s="170"/>
      <c r="L710" s="165"/>
      <c r="M710" s="171"/>
      <c r="N710" s="172"/>
      <c r="O710" s="172"/>
      <c r="P710" s="172"/>
      <c r="Q710" s="172"/>
      <c r="R710" s="172"/>
      <c r="S710" s="172"/>
      <c r="T710" s="173"/>
      <c r="AT710" s="167" t="s">
        <v>192</v>
      </c>
      <c r="AU710" s="167" t="s">
        <v>87</v>
      </c>
      <c r="AV710" s="13" t="s">
        <v>87</v>
      </c>
      <c r="AW710" s="13" t="s">
        <v>31</v>
      </c>
      <c r="AX710" s="13" t="s">
        <v>75</v>
      </c>
      <c r="AY710" s="167" t="s">
        <v>184</v>
      </c>
    </row>
    <row r="711" spans="1:65" s="15" customFormat="1" ht="11.25" x14ac:dyDescent="0.2">
      <c r="B711" s="182"/>
      <c r="D711" s="166" t="s">
        <v>192</v>
      </c>
      <c r="E711" s="183" t="s">
        <v>1</v>
      </c>
      <c r="F711" s="184" t="s">
        <v>199</v>
      </c>
      <c r="H711" s="185">
        <v>55.97</v>
      </c>
      <c r="I711" s="186"/>
      <c r="L711" s="182"/>
      <c r="M711" s="187"/>
      <c r="N711" s="188"/>
      <c r="O711" s="188"/>
      <c r="P711" s="188"/>
      <c r="Q711" s="188"/>
      <c r="R711" s="188"/>
      <c r="S711" s="188"/>
      <c r="T711" s="189"/>
      <c r="AT711" s="183" t="s">
        <v>192</v>
      </c>
      <c r="AU711" s="183" t="s">
        <v>87</v>
      </c>
      <c r="AV711" s="15" t="s">
        <v>190</v>
      </c>
      <c r="AW711" s="15" t="s">
        <v>31</v>
      </c>
      <c r="AX711" s="15" t="s">
        <v>83</v>
      </c>
      <c r="AY711" s="183" t="s">
        <v>184</v>
      </c>
    </row>
    <row r="712" spans="1:65" s="2" customFormat="1" ht="33" customHeight="1" x14ac:dyDescent="0.2">
      <c r="A712" s="33"/>
      <c r="B712" s="150"/>
      <c r="C712" s="197" t="s">
        <v>986</v>
      </c>
      <c r="D712" s="197" t="s">
        <v>494</v>
      </c>
      <c r="E712" s="198" t="s">
        <v>987</v>
      </c>
      <c r="F712" s="199" t="s">
        <v>988</v>
      </c>
      <c r="G712" s="200" t="s">
        <v>228</v>
      </c>
      <c r="H712" s="201">
        <v>5.3999999999999999E-2</v>
      </c>
      <c r="I712" s="202"/>
      <c r="J712" s="203">
        <f>ROUND(I712*H712,2)</f>
        <v>0</v>
      </c>
      <c r="K712" s="204"/>
      <c r="L712" s="205"/>
      <c r="M712" s="206" t="s">
        <v>1</v>
      </c>
      <c r="N712" s="207" t="s">
        <v>41</v>
      </c>
      <c r="O712" s="62"/>
      <c r="P712" s="161">
        <f>O712*H712</f>
        <v>0</v>
      </c>
      <c r="Q712" s="161">
        <v>1</v>
      </c>
      <c r="R712" s="161">
        <f>Q712*H712</f>
        <v>5.3999999999999999E-2</v>
      </c>
      <c r="S712" s="161">
        <v>0</v>
      </c>
      <c r="T712" s="162">
        <f>S712*H712</f>
        <v>0</v>
      </c>
      <c r="U712" s="33"/>
      <c r="V712" s="33"/>
      <c r="W712" s="33"/>
      <c r="X712" s="33"/>
      <c r="Y712" s="33"/>
      <c r="Z712" s="33"/>
      <c r="AA712" s="33"/>
      <c r="AB712" s="33"/>
      <c r="AC712" s="33"/>
      <c r="AD712" s="33"/>
      <c r="AE712" s="33"/>
      <c r="AR712" s="163" t="s">
        <v>403</v>
      </c>
      <c r="AT712" s="163" t="s">
        <v>494</v>
      </c>
      <c r="AU712" s="163" t="s">
        <v>87</v>
      </c>
      <c r="AY712" s="18" t="s">
        <v>184</v>
      </c>
      <c r="BE712" s="164">
        <f>IF(N712="základná",J712,0)</f>
        <v>0</v>
      </c>
      <c r="BF712" s="164">
        <f>IF(N712="znížená",J712,0)</f>
        <v>0</v>
      </c>
      <c r="BG712" s="164">
        <f>IF(N712="zákl. prenesená",J712,0)</f>
        <v>0</v>
      </c>
      <c r="BH712" s="164">
        <f>IF(N712="zníž. prenesená",J712,0)</f>
        <v>0</v>
      </c>
      <c r="BI712" s="164">
        <f>IF(N712="nulová",J712,0)</f>
        <v>0</v>
      </c>
      <c r="BJ712" s="18" t="s">
        <v>87</v>
      </c>
      <c r="BK712" s="164">
        <f>ROUND(I712*H712,2)</f>
        <v>0</v>
      </c>
      <c r="BL712" s="18" t="s">
        <v>301</v>
      </c>
      <c r="BM712" s="163" t="s">
        <v>989</v>
      </c>
    </row>
    <row r="713" spans="1:65" s="16" customFormat="1" ht="11.25" x14ac:dyDescent="0.2">
      <c r="B713" s="190"/>
      <c r="D713" s="166" t="s">
        <v>192</v>
      </c>
      <c r="E713" s="191" t="s">
        <v>1</v>
      </c>
      <c r="F713" s="192" t="s">
        <v>990</v>
      </c>
      <c r="H713" s="191" t="s">
        <v>1</v>
      </c>
      <c r="I713" s="193"/>
      <c r="L713" s="190"/>
      <c r="M713" s="194"/>
      <c r="N713" s="195"/>
      <c r="O713" s="195"/>
      <c r="P713" s="195"/>
      <c r="Q713" s="195"/>
      <c r="R713" s="195"/>
      <c r="S713" s="195"/>
      <c r="T713" s="196"/>
      <c r="AT713" s="191" t="s">
        <v>192</v>
      </c>
      <c r="AU713" s="191" t="s">
        <v>87</v>
      </c>
      <c r="AV713" s="16" t="s">
        <v>83</v>
      </c>
      <c r="AW713" s="16" t="s">
        <v>31</v>
      </c>
      <c r="AX713" s="16" t="s">
        <v>75</v>
      </c>
      <c r="AY713" s="191" t="s">
        <v>184</v>
      </c>
    </row>
    <row r="714" spans="1:65" s="13" customFormat="1" ht="11.25" x14ac:dyDescent="0.2">
      <c r="B714" s="165"/>
      <c r="D714" s="166" t="s">
        <v>192</v>
      </c>
      <c r="E714" s="167" t="s">
        <v>1</v>
      </c>
      <c r="F714" s="168" t="s">
        <v>991</v>
      </c>
      <c r="H714" s="169">
        <v>5.3999999999999999E-2</v>
      </c>
      <c r="I714" s="170"/>
      <c r="L714" s="165"/>
      <c r="M714" s="171"/>
      <c r="N714" s="172"/>
      <c r="O714" s="172"/>
      <c r="P714" s="172"/>
      <c r="Q714" s="172"/>
      <c r="R714" s="172"/>
      <c r="S714" s="172"/>
      <c r="T714" s="173"/>
      <c r="AT714" s="167" t="s">
        <v>192</v>
      </c>
      <c r="AU714" s="167" t="s">
        <v>87</v>
      </c>
      <c r="AV714" s="13" t="s">
        <v>87</v>
      </c>
      <c r="AW714" s="13" t="s">
        <v>31</v>
      </c>
      <c r="AX714" s="13" t="s">
        <v>75</v>
      </c>
      <c r="AY714" s="167" t="s">
        <v>184</v>
      </c>
    </row>
    <row r="715" spans="1:65" s="15" customFormat="1" ht="11.25" x14ac:dyDescent="0.2">
      <c r="B715" s="182"/>
      <c r="D715" s="166" t="s">
        <v>192</v>
      </c>
      <c r="E715" s="183" t="s">
        <v>1</v>
      </c>
      <c r="F715" s="184" t="s">
        <v>199</v>
      </c>
      <c r="H715" s="185">
        <v>5.3999999999999999E-2</v>
      </c>
      <c r="I715" s="186"/>
      <c r="L715" s="182"/>
      <c r="M715" s="187"/>
      <c r="N715" s="188"/>
      <c r="O715" s="188"/>
      <c r="P715" s="188"/>
      <c r="Q715" s="188"/>
      <c r="R715" s="188"/>
      <c r="S715" s="188"/>
      <c r="T715" s="189"/>
      <c r="AT715" s="183" t="s">
        <v>192</v>
      </c>
      <c r="AU715" s="183" t="s">
        <v>87</v>
      </c>
      <c r="AV715" s="15" t="s">
        <v>190</v>
      </c>
      <c r="AW715" s="15" t="s">
        <v>31</v>
      </c>
      <c r="AX715" s="15" t="s">
        <v>83</v>
      </c>
      <c r="AY715" s="183" t="s">
        <v>184</v>
      </c>
    </row>
    <row r="716" spans="1:65" s="2" customFormat="1" ht="24.2" customHeight="1" x14ac:dyDescent="0.2">
      <c r="A716" s="33"/>
      <c r="B716" s="150"/>
      <c r="C716" s="197" t="s">
        <v>992</v>
      </c>
      <c r="D716" s="197" t="s">
        <v>494</v>
      </c>
      <c r="E716" s="198" t="s">
        <v>993</v>
      </c>
      <c r="F716" s="199" t="s">
        <v>994</v>
      </c>
      <c r="G716" s="200" t="s">
        <v>228</v>
      </c>
      <c r="H716" s="201">
        <v>7.0000000000000001E-3</v>
      </c>
      <c r="I716" s="202"/>
      <c r="J716" s="203">
        <f>ROUND(I716*H716,2)</f>
        <v>0</v>
      </c>
      <c r="K716" s="204"/>
      <c r="L716" s="205"/>
      <c r="M716" s="206" t="s">
        <v>1</v>
      </c>
      <c r="N716" s="207" t="s">
        <v>41</v>
      </c>
      <c r="O716" s="62"/>
      <c r="P716" s="161">
        <f>O716*H716</f>
        <v>0</v>
      </c>
      <c r="Q716" s="161">
        <v>1</v>
      </c>
      <c r="R716" s="161">
        <f>Q716*H716</f>
        <v>7.0000000000000001E-3</v>
      </c>
      <c r="S716" s="161">
        <v>0</v>
      </c>
      <c r="T716" s="162">
        <f>S716*H716</f>
        <v>0</v>
      </c>
      <c r="U716" s="33"/>
      <c r="V716" s="33"/>
      <c r="W716" s="33"/>
      <c r="X716" s="33"/>
      <c r="Y716" s="33"/>
      <c r="Z716" s="33"/>
      <c r="AA716" s="33"/>
      <c r="AB716" s="33"/>
      <c r="AC716" s="33"/>
      <c r="AD716" s="33"/>
      <c r="AE716" s="33"/>
      <c r="AR716" s="163" t="s">
        <v>403</v>
      </c>
      <c r="AT716" s="163" t="s">
        <v>494</v>
      </c>
      <c r="AU716" s="163" t="s">
        <v>87</v>
      </c>
      <c r="AY716" s="18" t="s">
        <v>184</v>
      </c>
      <c r="BE716" s="164">
        <f>IF(N716="základná",J716,0)</f>
        <v>0</v>
      </c>
      <c r="BF716" s="164">
        <f>IF(N716="znížená",J716,0)</f>
        <v>0</v>
      </c>
      <c r="BG716" s="164">
        <f>IF(N716="zákl. prenesená",J716,0)</f>
        <v>0</v>
      </c>
      <c r="BH716" s="164">
        <f>IF(N716="zníž. prenesená",J716,0)</f>
        <v>0</v>
      </c>
      <c r="BI716" s="164">
        <f>IF(N716="nulová",J716,0)</f>
        <v>0</v>
      </c>
      <c r="BJ716" s="18" t="s">
        <v>87</v>
      </c>
      <c r="BK716" s="164">
        <f>ROUND(I716*H716,2)</f>
        <v>0</v>
      </c>
      <c r="BL716" s="18" t="s">
        <v>301</v>
      </c>
      <c r="BM716" s="163" t="s">
        <v>995</v>
      </c>
    </row>
    <row r="717" spans="1:65" s="16" customFormat="1" ht="11.25" x14ac:dyDescent="0.2">
      <c r="B717" s="190"/>
      <c r="D717" s="166" t="s">
        <v>192</v>
      </c>
      <c r="E717" s="191" t="s">
        <v>1</v>
      </c>
      <c r="F717" s="192" t="s">
        <v>990</v>
      </c>
      <c r="H717" s="191" t="s">
        <v>1</v>
      </c>
      <c r="I717" s="193"/>
      <c r="L717" s="190"/>
      <c r="M717" s="194"/>
      <c r="N717" s="195"/>
      <c r="O717" s="195"/>
      <c r="P717" s="195"/>
      <c r="Q717" s="195"/>
      <c r="R717" s="195"/>
      <c r="S717" s="195"/>
      <c r="T717" s="196"/>
      <c r="AT717" s="191" t="s">
        <v>192</v>
      </c>
      <c r="AU717" s="191" t="s">
        <v>87</v>
      </c>
      <c r="AV717" s="16" t="s">
        <v>83</v>
      </c>
      <c r="AW717" s="16" t="s">
        <v>31</v>
      </c>
      <c r="AX717" s="16" t="s">
        <v>75</v>
      </c>
      <c r="AY717" s="191" t="s">
        <v>184</v>
      </c>
    </row>
    <row r="718" spans="1:65" s="13" customFormat="1" ht="11.25" x14ac:dyDescent="0.2">
      <c r="B718" s="165"/>
      <c r="D718" s="166" t="s">
        <v>192</v>
      </c>
      <c r="E718" s="167" t="s">
        <v>1</v>
      </c>
      <c r="F718" s="168" t="s">
        <v>996</v>
      </c>
      <c r="H718" s="169">
        <v>7.0000000000000001E-3</v>
      </c>
      <c r="I718" s="170"/>
      <c r="L718" s="165"/>
      <c r="M718" s="171"/>
      <c r="N718" s="172"/>
      <c r="O718" s="172"/>
      <c r="P718" s="172"/>
      <c r="Q718" s="172"/>
      <c r="R718" s="172"/>
      <c r="S718" s="172"/>
      <c r="T718" s="173"/>
      <c r="AT718" s="167" t="s">
        <v>192</v>
      </c>
      <c r="AU718" s="167" t="s">
        <v>87</v>
      </c>
      <c r="AV718" s="13" t="s">
        <v>87</v>
      </c>
      <c r="AW718" s="13" t="s">
        <v>31</v>
      </c>
      <c r="AX718" s="13" t="s">
        <v>75</v>
      </c>
      <c r="AY718" s="167" t="s">
        <v>184</v>
      </c>
    </row>
    <row r="719" spans="1:65" s="15" customFormat="1" ht="11.25" x14ac:dyDescent="0.2">
      <c r="B719" s="182"/>
      <c r="D719" s="166" t="s">
        <v>192</v>
      </c>
      <c r="E719" s="183" t="s">
        <v>1</v>
      </c>
      <c r="F719" s="184" t="s">
        <v>199</v>
      </c>
      <c r="H719" s="185">
        <v>7.0000000000000001E-3</v>
      </c>
      <c r="I719" s="186"/>
      <c r="L719" s="182"/>
      <c r="M719" s="187"/>
      <c r="N719" s="188"/>
      <c r="O719" s="188"/>
      <c r="P719" s="188"/>
      <c r="Q719" s="188"/>
      <c r="R719" s="188"/>
      <c r="S719" s="188"/>
      <c r="T719" s="189"/>
      <c r="AT719" s="183" t="s">
        <v>192</v>
      </c>
      <c r="AU719" s="183" t="s">
        <v>87</v>
      </c>
      <c r="AV719" s="15" t="s">
        <v>190</v>
      </c>
      <c r="AW719" s="15" t="s">
        <v>31</v>
      </c>
      <c r="AX719" s="15" t="s">
        <v>83</v>
      </c>
      <c r="AY719" s="183" t="s">
        <v>184</v>
      </c>
    </row>
    <row r="720" spans="1:65" s="2" customFormat="1" ht="33" customHeight="1" x14ac:dyDescent="0.2">
      <c r="A720" s="33"/>
      <c r="B720" s="150"/>
      <c r="C720" s="151" t="s">
        <v>997</v>
      </c>
      <c r="D720" s="151" t="s">
        <v>186</v>
      </c>
      <c r="E720" s="152" t="s">
        <v>998</v>
      </c>
      <c r="F720" s="153" t="s">
        <v>999</v>
      </c>
      <c r="G720" s="154" t="s">
        <v>913</v>
      </c>
      <c r="H720" s="155">
        <v>76.88</v>
      </c>
      <c r="I720" s="156"/>
      <c r="J720" s="157">
        <f>ROUND(I720*H720,2)</f>
        <v>0</v>
      </c>
      <c r="K720" s="158"/>
      <c r="L720" s="34"/>
      <c r="M720" s="159" t="s">
        <v>1</v>
      </c>
      <c r="N720" s="160" t="s">
        <v>41</v>
      </c>
      <c r="O720" s="62"/>
      <c r="P720" s="161">
        <f>O720*H720</f>
        <v>0</v>
      </c>
      <c r="Q720" s="161">
        <v>6.0000000000000002E-5</v>
      </c>
      <c r="R720" s="161">
        <f>Q720*H720</f>
        <v>4.6128000000000002E-3</v>
      </c>
      <c r="S720" s="161">
        <v>0</v>
      </c>
      <c r="T720" s="162">
        <f>S720*H720</f>
        <v>0</v>
      </c>
      <c r="U720" s="33"/>
      <c r="V720" s="33"/>
      <c r="W720" s="33"/>
      <c r="X720" s="33"/>
      <c r="Y720" s="33"/>
      <c r="Z720" s="33"/>
      <c r="AA720" s="33"/>
      <c r="AB720" s="33"/>
      <c r="AC720" s="33"/>
      <c r="AD720" s="33"/>
      <c r="AE720" s="33"/>
      <c r="AR720" s="163" t="s">
        <v>301</v>
      </c>
      <c r="AT720" s="163" t="s">
        <v>186</v>
      </c>
      <c r="AU720" s="163" t="s">
        <v>87</v>
      </c>
      <c r="AY720" s="18" t="s">
        <v>184</v>
      </c>
      <c r="BE720" s="164">
        <f>IF(N720="základná",J720,0)</f>
        <v>0</v>
      </c>
      <c r="BF720" s="164">
        <f>IF(N720="znížená",J720,0)</f>
        <v>0</v>
      </c>
      <c r="BG720" s="164">
        <f>IF(N720="zákl. prenesená",J720,0)</f>
        <v>0</v>
      </c>
      <c r="BH720" s="164">
        <f>IF(N720="zníž. prenesená",J720,0)</f>
        <v>0</v>
      </c>
      <c r="BI720" s="164">
        <f>IF(N720="nulová",J720,0)</f>
        <v>0</v>
      </c>
      <c r="BJ720" s="18" t="s">
        <v>87</v>
      </c>
      <c r="BK720" s="164">
        <f>ROUND(I720*H720,2)</f>
        <v>0</v>
      </c>
      <c r="BL720" s="18" t="s">
        <v>301</v>
      </c>
      <c r="BM720" s="163" t="s">
        <v>1000</v>
      </c>
    </row>
    <row r="721" spans="1:65" s="13" customFormat="1" ht="11.25" x14ac:dyDescent="0.2">
      <c r="B721" s="165"/>
      <c r="D721" s="166" t="s">
        <v>192</v>
      </c>
      <c r="E721" s="167" t="s">
        <v>1</v>
      </c>
      <c r="F721" s="168" t="s">
        <v>1001</v>
      </c>
      <c r="H721" s="169">
        <v>76.88</v>
      </c>
      <c r="I721" s="170"/>
      <c r="L721" s="165"/>
      <c r="M721" s="171"/>
      <c r="N721" s="172"/>
      <c r="O721" s="172"/>
      <c r="P721" s="172"/>
      <c r="Q721" s="172"/>
      <c r="R721" s="172"/>
      <c r="S721" s="172"/>
      <c r="T721" s="173"/>
      <c r="AT721" s="167" t="s">
        <v>192</v>
      </c>
      <c r="AU721" s="167" t="s">
        <v>87</v>
      </c>
      <c r="AV721" s="13" t="s">
        <v>87</v>
      </c>
      <c r="AW721" s="13" t="s">
        <v>31</v>
      </c>
      <c r="AX721" s="13" t="s">
        <v>75</v>
      </c>
      <c r="AY721" s="167" t="s">
        <v>184</v>
      </c>
    </row>
    <row r="722" spans="1:65" s="15" customFormat="1" ht="11.25" x14ac:dyDescent="0.2">
      <c r="B722" s="182"/>
      <c r="D722" s="166" t="s">
        <v>192</v>
      </c>
      <c r="E722" s="183" t="s">
        <v>1</v>
      </c>
      <c r="F722" s="184" t="s">
        <v>199</v>
      </c>
      <c r="H722" s="185">
        <v>76.88</v>
      </c>
      <c r="I722" s="186"/>
      <c r="L722" s="182"/>
      <c r="M722" s="187"/>
      <c r="N722" s="188"/>
      <c r="O722" s="188"/>
      <c r="P722" s="188"/>
      <c r="Q722" s="188"/>
      <c r="R722" s="188"/>
      <c r="S722" s="188"/>
      <c r="T722" s="189"/>
      <c r="AT722" s="183" t="s">
        <v>192</v>
      </c>
      <c r="AU722" s="183" t="s">
        <v>87</v>
      </c>
      <c r="AV722" s="15" t="s">
        <v>190</v>
      </c>
      <c r="AW722" s="15" t="s">
        <v>31</v>
      </c>
      <c r="AX722" s="15" t="s">
        <v>83</v>
      </c>
      <c r="AY722" s="183" t="s">
        <v>184</v>
      </c>
    </row>
    <row r="723" spans="1:65" s="2" customFormat="1" ht="33" customHeight="1" x14ac:dyDescent="0.2">
      <c r="A723" s="33"/>
      <c r="B723" s="150"/>
      <c r="C723" s="197" t="s">
        <v>1002</v>
      </c>
      <c r="D723" s="197" t="s">
        <v>494</v>
      </c>
      <c r="E723" s="198" t="s">
        <v>1003</v>
      </c>
      <c r="F723" s="199" t="s">
        <v>1004</v>
      </c>
      <c r="G723" s="200" t="s">
        <v>228</v>
      </c>
      <c r="H723" s="201">
        <v>8.1000000000000003E-2</v>
      </c>
      <c r="I723" s="202"/>
      <c r="J723" s="203">
        <f>ROUND(I723*H723,2)</f>
        <v>0</v>
      </c>
      <c r="K723" s="204"/>
      <c r="L723" s="205"/>
      <c r="M723" s="206" t="s">
        <v>1</v>
      </c>
      <c r="N723" s="207" t="s">
        <v>41</v>
      </c>
      <c r="O723" s="62"/>
      <c r="P723" s="161">
        <f>O723*H723</f>
        <v>0</v>
      </c>
      <c r="Q723" s="161">
        <v>1</v>
      </c>
      <c r="R723" s="161">
        <f>Q723*H723</f>
        <v>8.1000000000000003E-2</v>
      </c>
      <c r="S723" s="161">
        <v>0</v>
      </c>
      <c r="T723" s="162">
        <f>S723*H723</f>
        <v>0</v>
      </c>
      <c r="U723" s="33"/>
      <c r="V723" s="33"/>
      <c r="W723" s="33"/>
      <c r="X723" s="33"/>
      <c r="Y723" s="33"/>
      <c r="Z723" s="33"/>
      <c r="AA723" s="33"/>
      <c r="AB723" s="33"/>
      <c r="AC723" s="33"/>
      <c r="AD723" s="33"/>
      <c r="AE723" s="33"/>
      <c r="AR723" s="163" t="s">
        <v>403</v>
      </c>
      <c r="AT723" s="163" t="s">
        <v>494</v>
      </c>
      <c r="AU723" s="163" t="s">
        <v>87</v>
      </c>
      <c r="AY723" s="18" t="s">
        <v>184</v>
      </c>
      <c r="BE723" s="164">
        <f>IF(N723="základná",J723,0)</f>
        <v>0</v>
      </c>
      <c r="BF723" s="164">
        <f>IF(N723="znížená",J723,0)</f>
        <v>0</v>
      </c>
      <c r="BG723" s="164">
        <f>IF(N723="zákl. prenesená",J723,0)</f>
        <v>0</v>
      </c>
      <c r="BH723" s="164">
        <f>IF(N723="zníž. prenesená",J723,0)</f>
        <v>0</v>
      </c>
      <c r="BI723" s="164">
        <f>IF(N723="nulová",J723,0)</f>
        <v>0</v>
      </c>
      <c r="BJ723" s="18" t="s">
        <v>87</v>
      </c>
      <c r="BK723" s="164">
        <f>ROUND(I723*H723,2)</f>
        <v>0</v>
      </c>
      <c r="BL723" s="18" t="s">
        <v>301</v>
      </c>
      <c r="BM723" s="163" t="s">
        <v>1005</v>
      </c>
    </row>
    <row r="724" spans="1:65" s="13" customFormat="1" ht="11.25" x14ac:dyDescent="0.2">
      <c r="B724" s="165"/>
      <c r="D724" s="166" t="s">
        <v>192</v>
      </c>
      <c r="E724" s="167" t="s">
        <v>1</v>
      </c>
      <c r="F724" s="168" t="s">
        <v>1006</v>
      </c>
      <c r="H724" s="169">
        <v>8.1000000000000003E-2</v>
      </c>
      <c r="I724" s="170"/>
      <c r="L724" s="165"/>
      <c r="M724" s="171"/>
      <c r="N724" s="172"/>
      <c r="O724" s="172"/>
      <c r="P724" s="172"/>
      <c r="Q724" s="172"/>
      <c r="R724" s="172"/>
      <c r="S724" s="172"/>
      <c r="T724" s="173"/>
      <c r="AT724" s="167" t="s">
        <v>192</v>
      </c>
      <c r="AU724" s="167" t="s">
        <v>87</v>
      </c>
      <c r="AV724" s="13" t="s">
        <v>87</v>
      </c>
      <c r="AW724" s="13" t="s">
        <v>31</v>
      </c>
      <c r="AX724" s="13" t="s">
        <v>75</v>
      </c>
      <c r="AY724" s="167" t="s">
        <v>184</v>
      </c>
    </row>
    <row r="725" spans="1:65" s="15" customFormat="1" ht="11.25" x14ac:dyDescent="0.2">
      <c r="B725" s="182"/>
      <c r="D725" s="166" t="s">
        <v>192</v>
      </c>
      <c r="E725" s="183" t="s">
        <v>1</v>
      </c>
      <c r="F725" s="184" t="s">
        <v>199</v>
      </c>
      <c r="H725" s="185">
        <v>8.1000000000000003E-2</v>
      </c>
      <c r="I725" s="186"/>
      <c r="L725" s="182"/>
      <c r="M725" s="187"/>
      <c r="N725" s="188"/>
      <c r="O725" s="188"/>
      <c r="P725" s="188"/>
      <c r="Q725" s="188"/>
      <c r="R725" s="188"/>
      <c r="S725" s="188"/>
      <c r="T725" s="189"/>
      <c r="AT725" s="183" t="s">
        <v>192</v>
      </c>
      <c r="AU725" s="183" t="s">
        <v>87</v>
      </c>
      <c r="AV725" s="15" t="s">
        <v>190</v>
      </c>
      <c r="AW725" s="15" t="s">
        <v>31</v>
      </c>
      <c r="AX725" s="15" t="s">
        <v>83</v>
      </c>
      <c r="AY725" s="183" t="s">
        <v>184</v>
      </c>
    </row>
    <row r="726" spans="1:65" s="2" customFormat="1" ht="24.2" customHeight="1" x14ac:dyDescent="0.2">
      <c r="A726" s="33"/>
      <c r="B726" s="150"/>
      <c r="C726" s="197" t="s">
        <v>1007</v>
      </c>
      <c r="D726" s="197" t="s">
        <v>494</v>
      </c>
      <c r="E726" s="198" t="s">
        <v>993</v>
      </c>
      <c r="F726" s="199" t="s">
        <v>994</v>
      </c>
      <c r="G726" s="200" t="s">
        <v>228</v>
      </c>
      <c r="H726" s="201">
        <v>4.0000000000000001E-3</v>
      </c>
      <c r="I726" s="202"/>
      <c r="J726" s="203">
        <f>ROUND(I726*H726,2)</f>
        <v>0</v>
      </c>
      <c r="K726" s="204"/>
      <c r="L726" s="205"/>
      <c r="M726" s="206" t="s">
        <v>1</v>
      </c>
      <c r="N726" s="207" t="s">
        <v>41</v>
      </c>
      <c r="O726" s="62"/>
      <c r="P726" s="161">
        <f>O726*H726</f>
        <v>0</v>
      </c>
      <c r="Q726" s="161">
        <v>1</v>
      </c>
      <c r="R726" s="161">
        <f>Q726*H726</f>
        <v>4.0000000000000001E-3</v>
      </c>
      <c r="S726" s="161">
        <v>0</v>
      </c>
      <c r="T726" s="162">
        <f>S726*H726</f>
        <v>0</v>
      </c>
      <c r="U726" s="33"/>
      <c r="V726" s="33"/>
      <c r="W726" s="33"/>
      <c r="X726" s="33"/>
      <c r="Y726" s="33"/>
      <c r="Z726" s="33"/>
      <c r="AA726" s="33"/>
      <c r="AB726" s="33"/>
      <c r="AC726" s="33"/>
      <c r="AD726" s="33"/>
      <c r="AE726" s="33"/>
      <c r="AR726" s="163" t="s">
        <v>403</v>
      </c>
      <c r="AT726" s="163" t="s">
        <v>494</v>
      </c>
      <c r="AU726" s="163" t="s">
        <v>87</v>
      </c>
      <c r="AY726" s="18" t="s">
        <v>184</v>
      </c>
      <c r="BE726" s="164">
        <f>IF(N726="základná",J726,0)</f>
        <v>0</v>
      </c>
      <c r="BF726" s="164">
        <f>IF(N726="znížená",J726,0)</f>
        <v>0</v>
      </c>
      <c r="BG726" s="164">
        <f>IF(N726="zákl. prenesená",J726,0)</f>
        <v>0</v>
      </c>
      <c r="BH726" s="164">
        <f>IF(N726="zníž. prenesená",J726,0)</f>
        <v>0</v>
      </c>
      <c r="BI726" s="164">
        <f>IF(N726="nulová",J726,0)</f>
        <v>0</v>
      </c>
      <c r="BJ726" s="18" t="s">
        <v>87</v>
      </c>
      <c r="BK726" s="164">
        <f>ROUND(I726*H726,2)</f>
        <v>0</v>
      </c>
      <c r="BL726" s="18" t="s">
        <v>301</v>
      </c>
      <c r="BM726" s="163" t="s">
        <v>1008</v>
      </c>
    </row>
    <row r="727" spans="1:65" s="13" customFormat="1" ht="11.25" x14ac:dyDescent="0.2">
      <c r="B727" s="165"/>
      <c r="D727" s="166" t="s">
        <v>192</v>
      </c>
      <c r="E727" s="167" t="s">
        <v>1</v>
      </c>
      <c r="F727" s="168" t="s">
        <v>1009</v>
      </c>
      <c r="H727" s="169">
        <v>4.0000000000000001E-3</v>
      </c>
      <c r="I727" s="170"/>
      <c r="L727" s="165"/>
      <c r="M727" s="171"/>
      <c r="N727" s="172"/>
      <c r="O727" s="172"/>
      <c r="P727" s="172"/>
      <c r="Q727" s="172"/>
      <c r="R727" s="172"/>
      <c r="S727" s="172"/>
      <c r="T727" s="173"/>
      <c r="AT727" s="167" t="s">
        <v>192</v>
      </c>
      <c r="AU727" s="167" t="s">
        <v>87</v>
      </c>
      <c r="AV727" s="13" t="s">
        <v>87</v>
      </c>
      <c r="AW727" s="13" t="s">
        <v>31</v>
      </c>
      <c r="AX727" s="13" t="s">
        <v>75</v>
      </c>
      <c r="AY727" s="167" t="s">
        <v>184</v>
      </c>
    </row>
    <row r="728" spans="1:65" s="15" customFormat="1" ht="11.25" x14ac:dyDescent="0.2">
      <c r="B728" s="182"/>
      <c r="D728" s="166" t="s">
        <v>192</v>
      </c>
      <c r="E728" s="183" t="s">
        <v>1</v>
      </c>
      <c r="F728" s="184" t="s">
        <v>199</v>
      </c>
      <c r="H728" s="185">
        <v>4.0000000000000001E-3</v>
      </c>
      <c r="I728" s="186"/>
      <c r="L728" s="182"/>
      <c r="M728" s="187"/>
      <c r="N728" s="188"/>
      <c r="O728" s="188"/>
      <c r="P728" s="188"/>
      <c r="Q728" s="188"/>
      <c r="R728" s="188"/>
      <c r="S728" s="188"/>
      <c r="T728" s="189"/>
      <c r="AT728" s="183" t="s">
        <v>192</v>
      </c>
      <c r="AU728" s="183" t="s">
        <v>87</v>
      </c>
      <c r="AV728" s="15" t="s">
        <v>190</v>
      </c>
      <c r="AW728" s="15" t="s">
        <v>31</v>
      </c>
      <c r="AX728" s="15" t="s">
        <v>83</v>
      </c>
      <c r="AY728" s="183" t="s">
        <v>184</v>
      </c>
    </row>
    <row r="729" spans="1:65" s="2" customFormat="1" ht="33" customHeight="1" x14ac:dyDescent="0.2">
      <c r="A729" s="33"/>
      <c r="B729" s="150"/>
      <c r="C729" s="151" t="s">
        <v>1010</v>
      </c>
      <c r="D729" s="151" t="s">
        <v>186</v>
      </c>
      <c r="E729" s="152" t="s">
        <v>1011</v>
      </c>
      <c r="F729" s="153" t="s">
        <v>1012</v>
      </c>
      <c r="G729" s="154" t="s">
        <v>913</v>
      </c>
      <c r="H729" s="155">
        <v>124.3</v>
      </c>
      <c r="I729" s="156"/>
      <c r="J729" s="157">
        <f>ROUND(I729*H729,2)</f>
        <v>0</v>
      </c>
      <c r="K729" s="158"/>
      <c r="L729" s="34"/>
      <c r="M729" s="159" t="s">
        <v>1</v>
      </c>
      <c r="N729" s="160" t="s">
        <v>41</v>
      </c>
      <c r="O729" s="62"/>
      <c r="P729" s="161">
        <f>O729*H729</f>
        <v>0</v>
      </c>
      <c r="Q729" s="161">
        <v>6.0000000000000002E-5</v>
      </c>
      <c r="R729" s="161">
        <f>Q729*H729</f>
        <v>7.4580000000000002E-3</v>
      </c>
      <c r="S729" s="161">
        <v>0</v>
      </c>
      <c r="T729" s="162">
        <f>S729*H729</f>
        <v>0</v>
      </c>
      <c r="U729" s="33"/>
      <c r="V729" s="33"/>
      <c r="W729" s="33"/>
      <c r="X729" s="33"/>
      <c r="Y729" s="33"/>
      <c r="Z729" s="33"/>
      <c r="AA729" s="33"/>
      <c r="AB729" s="33"/>
      <c r="AC729" s="33"/>
      <c r="AD729" s="33"/>
      <c r="AE729" s="33"/>
      <c r="AR729" s="163" t="s">
        <v>301</v>
      </c>
      <c r="AT729" s="163" t="s">
        <v>186</v>
      </c>
      <c r="AU729" s="163" t="s">
        <v>87</v>
      </c>
      <c r="AY729" s="18" t="s">
        <v>184</v>
      </c>
      <c r="BE729" s="164">
        <f>IF(N729="základná",J729,0)</f>
        <v>0</v>
      </c>
      <c r="BF729" s="164">
        <f>IF(N729="znížená",J729,0)</f>
        <v>0</v>
      </c>
      <c r="BG729" s="164">
        <f>IF(N729="zákl. prenesená",J729,0)</f>
        <v>0</v>
      </c>
      <c r="BH729" s="164">
        <f>IF(N729="zníž. prenesená",J729,0)</f>
        <v>0</v>
      </c>
      <c r="BI729" s="164">
        <f>IF(N729="nulová",J729,0)</f>
        <v>0</v>
      </c>
      <c r="BJ729" s="18" t="s">
        <v>87</v>
      </c>
      <c r="BK729" s="164">
        <f>ROUND(I729*H729,2)</f>
        <v>0</v>
      </c>
      <c r="BL729" s="18" t="s">
        <v>301</v>
      </c>
      <c r="BM729" s="163" t="s">
        <v>1013</v>
      </c>
    </row>
    <row r="730" spans="1:65" s="13" customFormat="1" ht="11.25" x14ac:dyDescent="0.2">
      <c r="B730" s="165"/>
      <c r="D730" s="166" t="s">
        <v>192</v>
      </c>
      <c r="E730" s="167" t="s">
        <v>1</v>
      </c>
      <c r="F730" s="168" t="s">
        <v>1014</v>
      </c>
      <c r="H730" s="169">
        <v>124.3</v>
      </c>
      <c r="I730" s="170"/>
      <c r="L730" s="165"/>
      <c r="M730" s="171"/>
      <c r="N730" s="172"/>
      <c r="O730" s="172"/>
      <c r="P730" s="172"/>
      <c r="Q730" s="172"/>
      <c r="R730" s="172"/>
      <c r="S730" s="172"/>
      <c r="T730" s="173"/>
      <c r="AT730" s="167" t="s">
        <v>192</v>
      </c>
      <c r="AU730" s="167" t="s">
        <v>87</v>
      </c>
      <c r="AV730" s="13" t="s">
        <v>87</v>
      </c>
      <c r="AW730" s="13" t="s">
        <v>31</v>
      </c>
      <c r="AX730" s="13" t="s">
        <v>75</v>
      </c>
      <c r="AY730" s="167" t="s">
        <v>184</v>
      </c>
    </row>
    <row r="731" spans="1:65" s="15" customFormat="1" ht="11.25" x14ac:dyDescent="0.2">
      <c r="B731" s="182"/>
      <c r="D731" s="166" t="s">
        <v>192</v>
      </c>
      <c r="E731" s="183" t="s">
        <v>1</v>
      </c>
      <c r="F731" s="184" t="s">
        <v>199</v>
      </c>
      <c r="H731" s="185">
        <v>124.3</v>
      </c>
      <c r="I731" s="186"/>
      <c r="L731" s="182"/>
      <c r="M731" s="187"/>
      <c r="N731" s="188"/>
      <c r="O731" s="188"/>
      <c r="P731" s="188"/>
      <c r="Q731" s="188"/>
      <c r="R731" s="188"/>
      <c r="S731" s="188"/>
      <c r="T731" s="189"/>
      <c r="AT731" s="183" t="s">
        <v>192</v>
      </c>
      <c r="AU731" s="183" t="s">
        <v>87</v>
      </c>
      <c r="AV731" s="15" t="s">
        <v>190</v>
      </c>
      <c r="AW731" s="15" t="s">
        <v>31</v>
      </c>
      <c r="AX731" s="15" t="s">
        <v>83</v>
      </c>
      <c r="AY731" s="183" t="s">
        <v>184</v>
      </c>
    </row>
    <row r="732" spans="1:65" s="2" customFormat="1" ht="24.2" customHeight="1" x14ac:dyDescent="0.2">
      <c r="A732" s="33"/>
      <c r="B732" s="150"/>
      <c r="C732" s="197" t="s">
        <v>1015</v>
      </c>
      <c r="D732" s="197" t="s">
        <v>494</v>
      </c>
      <c r="E732" s="198" t="s">
        <v>993</v>
      </c>
      <c r="F732" s="199" t="s">
        <v>994</v>
      </c>
      <c r="G732" s="200" t="s">
        <v>228</v>
      </c>
      <c r="H732" s="201">
        <v>8.9999999999999993E-3</v>
      </c>
      <c r="I732" s="202"/>
      <c r="J732" s="203">
        <f>ROUND(I732*H732,2)</f>
        <v>0</v>
      </c>
      <c r="K732" s="204"/>
      <c r="L732" s="205"/>
      <c r="M732" s="206" t="s">
        <v>1</v>
      </c>
      <c r="N732" s="207" t="s">
        <v>41</v>
      </c>
      <c r="O732" s="62"/>
      <c r="P732" s="161">
        <f>O732*H732</f>
        <v>0</v>
      </c>
      <c r="Q732" s="161">
        <v>1</v>
      </c>
      <c r="R732" s="161">
        <f>Q732*H732</f>
        <v>8.9999999999999993E-3</v>
      </c>
      <c r="S732" s="161">
        <v>0</v>
      </c>
      <c r="T732" s="162">
        <f>S732*H732</f>
        <v>0</v>
      </c>
      <c r="U732" s="33"/>
      <c r="V732" s="33"/>
      <c r="W732" s="33"/>
      <c r="X732" s="33"/>
      <c r="Y732" s="33"/>
      <c r="Z732" s="33"/>
      <c r="AA732" s="33"/>
      <c r="AB732" s="33"/>
      <c r="AC732" s="33"/>
      <c r="AD732" s="33"/>
      <c r="AE732" s="33"/>
      <c r="AR732" s="163" t="s">
        <v>403</v>
      </c>
      <c r="AT732" s="163" t="s">
        <v>494</v>
      </c>
      <c r="AU732" s="163" t="s">
        <v>87</v>
      </c>
      <c r="AY732" s="18" t="s">
        <v>184</v>
      </c>
      <c r="BE732" s="164">
        <f>IF(N732="základná",J732,0)</f>
        <v>0</v>
      </c>
      <c r="BF732" s="164">
        <f>IF(N732="znížená",J732,0)</f>
        <v>0</v>
      </c>
      <c r="BG732" s="164">
        <f>IF(N732="zákl. prenesená",J732,0)</f>
        <v>0</v>
      </c>
      <c r="BH732" s="164">
        <f>IF(N732="zníž. prenesená",J732,0)</f>
        <v>0</v>
      </c>
      <c r="BI732" s="164">
        <f>IF(N732="nulová",J732,0)</f>
        <v>0</v>
      </c>
      <c r="BJ732" s="18" t="s">
        <v>87</v>
      </c>
      <c r="BK732" s="164">
        <f>ROUND(I732*H732,2)</f>
        <v>0</v>
      </c>
      <c r="BL732" s="18" t="s">
        <v>301</v>
      </c>
      <c r="BM732" s="163" t="s">
        <v>1016</v>
      </c>
    </row>
    <row r="733" spans="1:65" s="13" customFormat="1" ht="11.25" x14ac:dyDescent="0.2">
      <c r="B733" s="165"/>
      <c r="D733" s="166" t="s">
        <v>192</v>
      </c>
      <c r="E733" s="167" t="s">
        <v>1</v>
      </c>
      <c r="F733" s="168" t="s">
        <v>1017</v>
      </c>
      <c r="H733" s="169">
        <v>8.9999999999999993E-3</v>
      </c>
      <c r="I733" s="170"/>
      <c r="L733" s="165"/>
      <c r="M733" s="171"/>
      <c r="N733" s="172"/>
      <c r="O733" s="172"/>
      <c r="P733" s="172"/>
      <c r="Q733" s="172"/>
      <c r="R733" s="172"/>
      <c r="S733" s="172"/>
      <c r="T733" s="173"/>
      <c r="AT733" s="167" t="s">
        <v>192</v>
      </c>
      <c r="AU733" s="167" t="s">
        <v>87</v>
      </c>
      <c r="AV733" s="13" t="s">
        <v>87</v>
      </c>
      <c r="AW733" s="13" t="s">
        <v>31</v>
      </c>
      <c r="AX733" s="13" t="s">
        <v>75</v>
      </c>
      <c r="AY733" s="167" t="s">
        <v>184</v>
      </c>
    </row>
    <row r="734" spans="1:65" s="15" customFormat="1" ht="11.25" x14ac:dyDescent="0.2">
      <c r="B734" s="182"/>
      <c r="D734" s="166" t="s">
        <v>192</v>
      </c>
      <c r="E734" s="183" t="s">
        <v>1</v>
      </c>
      <c r="F734" s="184" t="s">
        <v>199</v>
      </c>
      <c r="H734" s="185">
        <v>8.9999999999999993E-3</v>
      </c>
      <c r="I734" s="186"/>
      <c r="L734" s="182"/>
      <c r="M734" s="187"/>
      <c r="N734" s="188"/>
      <c r="O734" s="188"/>
      <c r="P734" s="188"/>
      <c r="Q734" s="188"/>
      <c r="R734" s="188"/>
      <c r="S734" s="188"/>
      <c r="T734" s="189"/>
      <c r="AT734" s="183" t="s">
        <v>192</v>
      </c>
      <c r="AU734" s="183" t="s">
        <v>87</v>
      </c>
      <c r="AV734" s="15" t="s">
        <v>190</v>
      </c>
      <c r="AW734" s="15" t="s">
        <v>31</v>
      </c>
      <c r="AX734" s="15" t="s">
        <v>83</v>
      </c>
      <c r="AY734" s="183" t="s">
        <v>184</v>
      </c>
    </row>
    <row r="735" spans="1:65" s="2" customFormat="1" ht="37.9" customHeight="1" x14ac:dyDescent="0.2">
      <c r="A735" s="33"/>
      <c r="B735" s="150"/>
      <c r="C735" s="197" t="s">
        <v>1018</v>
      </c>
      <c r="D735" s="197" t="s">
        <v>494</v>
      </c>
      <c r="E735" s="198" t="s">
        <v>1019</v>
      </c>
      <c r="F735" s="199" t="s">
        <v>1020</v>
      </c>
      <c r="G735" s="200" t="s">
        <v>228</v>
      </c>
      <c r="H735" s="201">
        <v>0.128</v>
      </c>
      <c r="I735" s="202"/>
      <c r="J735" s="203">
        <f>ROUND(I735*H735,2)</f>
        <v>0</v>
      </c>
      <c r="K735" s="204"/>
      <c r="L735" s="205"/>
      <c r="M735" s="206" t="s">
        <v>1</v>
      </c>
      <c r="N735" s="207" t="s">
        <v>41</v>
      </c>
      <c r="O735" s="62"/>
      <c r="P735" s="161">
        <f>O735*H735</f>
        <v>0</v>
      </c>
      <c r="Q735" s="161">
        <v>1</v>
      </c>
      <c r="R735" s="161">
        <f>Q735*H735</f>
        <v>0.128</v>
      </c>
      <c r="S735" s="161">
        <v>0</v>
      </c>
      <c r="T735" s="162">
        <f>S735*H735</f>
        <v>0</v>
      </c>
      <c r="U735" s="33"/>
      <c r="V735" s="33"/>
      <c r="W735" s="33"/>
      <c r="X735" s="33"/>
      <c r="Y735" s="33"/>
      <c r="Z735" s="33"/>
      <c r="AA735" s="33"/>
      <c r="AB735" s="33"/>
      <c r="AC735" s="33"/>
      <c r="AD735" s="33"/>
      <c r="AE735" s="33"/>
      <c r="AR735" s="163" t="s">
        <v>403</v>
      </c>
      <c r="AT735" s="163" t="s">
        <v>494</v>
      </c>
      <c r="AU735" s="163" t="s">
        <v>87</v>
      </c>
      <c r="AY735" s="18" t="s">
        <v>184</v>
      </c>
      <c r="BE735" s="164">
        <f>IF(N735="základná",J735,0)</f>
        <v>0</v>
      </c>
      <c r="BF735" s="164">
        <f>IF(N735="znížená",J735,0)</f>
        <v>0</v>
      </c>
      <c r="BG735" s="164">
        <f>IF(N735="zákl. prenesená",J735,0)</f>
        <v>0</v>
      </c>
      <c r="BH735" s="164">
        <f>IF(N735="zníž. prenesená",J735,0)</f>
        <v>0</v>
      </c>
      <c r="BI735" s="164">
        <f>IF(N735="nulová",J735,0)</f>
        <v>0</v>
      </c>
      <c r="BJ735" s="18" t="s">
        <v>87</v>
      </c>
      <c r="BK735" s="164">
        <f>ROUND(I735*H735,2)</f>
        <v>0</v>
      </c>
      <c r="BL735" s="18" t="s">
        <v>301</v>
      </c>
      <c r="BM735" s="163" t="s">
        <v>1021</v>
      </c>
    </row>
    <row r="736" spans="1:65" s="13" customFormat="1" ht="11.25" x14ac:dyDescent="0.2">
      <c r="B736" s="165"/>
      <c r="D736" s="166" t="s">
        <v>192</v>
      </c>
      <c r="E736" s="167" t="s">
        <v>1</v>
      </c>
      <c r="F736" s="168" t="s">
        <v>1022</v>
      </c>
      <c r="H736" s="169">
        <v>0.128</v>
      </c>
      <c r="I736" s="170"/>
      <c r="L736" s="165"/>
      <c r="M736" s="171"/>
      <c r="N736" s="172"/>
      <c r="O736" s="172"/>
      <c r="P736" s="172"/>
      <c r="Q736" s="172"/>
      <c r="R736" s="172"/>
      <c r="S736" s="172"/>
      <c r="T736" s="173"/>
      <c r="AT736" s="167" t="s">
        <v>192</v>
      </c>
      <c r="AU736" s="167" t="s">
        <v>87</v>
      </c>
      <c r="AV736" s="13" t="s">
        <v>87</v>
      </c>
      <c r="AW736" s="13" t="s">
        <v>31</v>
      </c>
      <c r="AX736" s="13" t="s">
        <v>75</v>
      </c>
      <c r="AY736" s="167" t="s">
        <v>184</v>
      </c>
    </row>
    <row r="737" spans="1:65" s="15" customFormat="1" ht="11.25" x14ac:dyDescent="0.2">
      <c r="B737" s="182"/>
      <c r="D737" s="166" t="s">
        <v>192</v>
      </c>
      <c r="E737" s="183" t="s">
        <v>1</v>
      </c>
      <c r="F737" s="184" t="s">
        <v>199</v>
      </c>
      <c r="H737" s="185">
        <v>0.128</v>
      </c>
      <c r="I737" s="186"/>
      <c r="L737" s="182"/>
      <c r="M737" s="187"/>
      <c r="N737" s="188"/>
      <c r="O737" s="188"/>
      <c r="P737" s="188"/>
      <c r="Q737" s="188"/>
      <c r="R737" s="188"/>
      <c r="S737" s="188"/>
      <c r="T737" s="189"/>
      <c r="AT737" s="183" t="s">
        <v>192</v>
      </c>
      <c r="AU737" s="183" t="s">
        <v>87</v>
      </c>
      <c r="AV737" s="15" t="s">
        <v>190</v>
      </c>
      <c r="AW737" s="15" t="s">
        <v>31</v>
      </c>
      <c r="AX737" s="15" t="s">
        <v>83</v>
      </c>
      <c r="AY737" s="183" t="s">
        <v>184</v>
      </c>
    </row>
    <row r="738" spans="1:65" s="2" customFormat="1" ht="33" customHeight="1" x14ac:dyDescent="0.2">
      <c r="A738" s="33"/>
      <c r="B738" s="150"/>
      <c r="C738" s="151" t="s">
        <v>1023</v>
      </c>
      <c r="D738" s="151" t="s">
        <v>186</v>
      </c>
      <c r="E738" s="152" t="s">
        <v>1024</v>
      </c>
      <c r="F738" s="153" t="s">
        <v>1025</v>
      </c>
      <c r="G738" s="154" t="s">
        <v>913</v>
      </c>
      <c r="H738" s="155">
        <v>46</v>
      </c>
      <c r="I738" s="156"/>
      <c r="J738" s="157">
        <f>ROUND(I738*H738,2)</f>
        <v>0</v>
      </c>
      <c r="K738" s="158"/>
      <c r="L738" s="34"/>
      <c r="M738" s="159" t="s">
        <v>1</v>
      </c>
      <c r="N738" s="160" t="s">
        <v>41</v>
      </c>
      <c r="O738" s="62"/>
      <c r="P738" s="161">
        <f>O738*H738</f>
        <v>0</v>
      </c>
      <c r="Q738" s="161">
        <v>6.0000000000000002E-5</v>
      </c>
      <c r="R738" s="161">
        <f>Q738*H738</f>
        <v>2.7599999999999999E-3</v>
      </c>
      <c r="S738" s="161">
        <v>0</v>
      </c>
      <c r="T738" s="162">
        <f>S738*H738</f>
        <v>0</v>
      </c>
      <c r="U738" s="33"/>
      <c r="V738" s="33"/>
      <c r="W738" s="33"/>
      <c r="X738" s="33"/>
      <c r="Y738" s="33"/>
      <c r="Z738" s="33"/>
      <c r="AA738" s="33"/>
      <c r="AB738" s="33"/>
      <c r="AC738" s="33"/>
      <c r="AD738" s="33"/>
      <c r="AE738" s="33"/>
      <c r="AR738" s="163" t="s">
        <v>301</v>
      </c>
      <c r="AT738" s="163" t="s">
        <v>186</v>
      </c>
      <c r="AU738" s="163" t="s">
        <v>87</v>
      </c>
      <c r="AY738" s="18" t="s">
        <v>184</v>
      </c>
      <c r="BE738" s="164">
        <f>IF(N738="základná",J738,0)</f>
        <v>0</v>
      </c>
      <c r="BF738" s="164">
        <f>IF(N738="znížená",J738,0)</f>
        <v>0</v>
      </c>
      <c r="BG738" s="164">
        <f>IF(N738="zákl. prenesená",J738,0)</f>
        <v>0</v>
      </c>
      <c r="BH738" s="164">
        <f>IF(N738="zníž. prenesená",J738,0)</f>
        <v>0</v>
      </c>
      <c r="BI738" s="164">
        <f>IF(N738="nulová",J738,0)</f>
        <v>0</v>
      </c>
      <c r="BJ738" s="18" t="s">
        <v>87</v>
      </c>
      <c r="BK738" s="164">
        <f>ROUND(I738*H738,2)</f>
        <v>0</v>
      </c>
      <c r="BL738" s="18" t="s">
        <v>301</v>
      </c>
      <c r="BM738" s="163" t="s">
        <v>1026</v>
      </c>
    </row>
    <row r="739" spans="1:65" s="13" customFormat="1" ht="11.25" x14ac:dyDescent="0.2">
      <c r="B739" s="165"/>
      <c r="D739" s="166" t="s">
        <v>192</v>
      </c>
      <c r="E739" s="167" t="s">
        <v>1</v>
      </c>
      <c r="F739" s="168" t="s">
        <v>493</v>
      </c>
      <c r="H739" s="169">
        <v>46</v>
      </c>
      <c r="I739" s="170"/>
      <c r="L739" s="165"/>
      <c r="M739" s="171"/>
      <c r="N739" s="172"/>
      <c r="O739" s="172"/>
      <c r="P739" s="172"/>
      <c r="Q739" s="172"/>
      <c r="R739" s="172"/>
      <c r="S739" s="172"/>
      <c r="T739" s="173"/>
      <c r="AT739" s="167" t="s">
        <v>192</v>
      </c>
      <c r="AU739" s="167" t="s">
        <v>87</v>
      </c>
      <c r="AV739" s="13" t="s">
        <v>87</v>
      </c>
      <c r="AW739" s="13" t="s">
        <v>31</v>
      </c>
      <c r="AX739" s="13" t="s">
        <v>75</v>
      </c>
      <c r="AY739" s="167" t="s">
        <v>184</v>
      </c>
    </row>
    <row r="740" spans="1:65" s="15" customFormat="1" ht="11.25" x14ac:dyDescent="0.2">
      <c r="B740" s="182"/>
      <c r="D740" s="166" t="s">
        <v>192</v>
      </c>
      <c r="E740" s="183" t="s">
        <v>1</v>
      </c>
      <c r="F740" s="184" t="s">
        <v>199</v>
      </c>
      <c r="H740" s="185">
        <v>46</v>
      </c>
      <c r="I740" s="186"/>
      <c r="L740" s="182"/>
      <c r="M740" s="187"/>
      <c r="N740" s="188"/>
      <c r="O740" s="188"/>
      <c r="P740" s="188"/>
      <c r="Q740" s="188"/>
      <c r="R740" s="188"/>
      <c r="S740" s="188"/>
      <c r="T740" s="189"/>
      <c r="AT740" s="183" t="s">
        <v>192</v>
      </c>
      <c r="AU740" s="183" t="s">
        <v>87</v>
      </c>
      <c r="AV740" s="15" t="s">
        <v>190</v>
      </c>
      <c r="AW740" s="15" t="s">
        <v>31</v>
      </c>
      <c r="AX740" s="15" t="s">
        <v>83</v>
      </c>
      <c r="AY740" s="183" t="s">
        <v>184</v>
      </c>
    </row>
    <row r="741" spans="1:65" s="2" customFormat="1" ht="37.9" customHeight="1" x14ac:dyDescent="0.2">
      <c r="A741" s="33"/>
      <c r="B741" s="150"/>
      <c r="C741" s="197" t="s">
        <v>1027</v>
      </c>
      <c r="D741" s="197" t="s">
        <v>494</v>
      </c>
      <c r="E741" s="198" t="s">
        <v>1019</v>
      </c>
      <c r="F741" s="199" t="s">
        <v>1020</v>
      </c>
      <c r="G741" s="200" t="s">
        <v>228</v>
      </c>
      <c r="H741" s="201">
        <v>4.8000000000000001E-2</v>
      </c>
      <c r="I741" s="202"/>
      <c r="J741" s="203">
        <f>ROUND(I741*H741,2)</f>
        <v>0</v>
      </c>
      <c r="K741" s="204"/>
      <c r="L741" s="205"/>
      <c r="M741" s="206" t="s">
        <v>1</v>
      </c>
      <c r="N741" s="207" t="s">
        <v>41</v>
      </c>
      <c r="O741" s="62"/>
      <c r="P741" s="161">
        <f>O741*H741</f>
        <v>0</v>
      </c>
      <c r="Q741" s="161">
        <v>1</v>
      </c>
      <c r="R741" s="161">
        <f>Q741*H741</f>
        <v>4.8000000000000001E-2</v>
      </c>
      <c r="S741" s="161">
        <v>0</v>
      </c>
      <c r="T741" s="162">
        <f>S741*H741</f>
        <v>0</v>
      </c>
      <c r="U741" s="33"/>
      <c r="V741" s="33"/>
      <c r="W741" s="33"/>
      <c r="X741" s="33"/>
      <c r="Y741" s="33"/>
      <c r="Z741" s="33"/>
      <c r="AA741" s="33"/>
      <c r="AB741" s="33"/>
      <c r="AC741" s="33"/>
      <c r="AD741" s="33"/>
      <c r="AE741" s="33"/>
      <c r="AR741" s="163" t="s">
        <v>403</v>
      </c>
      <c r="AT741" s="163" t="s">
        <v>494</v>
      </c>
      <c r="AU741" s="163" t="s">
        <v>87</v>
      </c>
      <c r="AY741" s="18" t="s">
        <v>184</v>
      </c>
      <c r="BE741" s="164">
        <f>IF(N741="základná",J741,0)</f>
        <v>0</v>
      </c>
      <c r="BF741" s="164">
        <f>IF(N741="znížená",J741,0)</f>
        <v>0</v>
      </c>
      <c r="BG741" s="164">
        <f>IF(N741="zákl. prenesená",J741,0)</f>
        <v>0</v>
      </c>
      <c r="BH741" s="164">
        <f>IF(N741="zníž. prenesená",J741,0)</f>
        <v>0</v>
      </c>
      <c r="BI741" s="164">
        <f>IF(N741="nulová",J741,0)</f>
        <v>0</v>
      </c>
      <c r="BJ741" s="18" t="s">
        <v>87</v>
      </c>
      <c r="BK741" s="164">
        <f>ROUND(I741*H741,2)</f>
        <v>0</v>
      </c>
      <c r="BL741" s="18" t="s">
        <v>301</v>
      </c>
      <c r="BM741" s="163" t="s">
        <v>1028</v>
      </c>
    </row>
    <row r="742" spans="1:65" s="13" customFormat="1" ht="11.25" x14ac:dyDescent="0.2">
      <c r="B742" s="165"/>
      <c r="D742" s="166" t="s">
        <v>192</v>
      </c>
      <c r="E742" s="167" t="s">
        <v>1</v>
      </c>
      <c r="F742" s="168" t="s">
        <v>1029</v>
      </c>
      <c r="H742" s="169">
        <v>4.8000000000000001E-2</v>
      </c>
      <c r="I742" s="170"/>
      <c r="L742" s="165"/>
      <c r="M742" s="171"/>
      <c r="N742" s="172"/>
      <c r="O742" s="172"/>
      <c r="P742" s="172"/>
      <c r="Q742" s="172"/>
      <c r="R742" s="172"/>
      <c r="S742" s="172"/>
      <c r="T742" s="173"/>
      <c r="AT742" s="167" t="s">
        <v>192</v>
      </c>
      <c r="AU742" s="167" t="s">
        <v>87</v>
      </c>
      <c r="AV742" s="13" t="s">
        <v>87</v>
      </c>
      <c r="AW742" s="13" t="s">
        <v>31</v>
      </c>
      <c r="AX742" s="13" t="s">
        <v>75</v>
      </c>
      <c r="AY742" s="167" t="s">
        <v>184</v>
      </c>
    </row>
    <row r="743" spans="1:65" s="15" customFormat="1" ht="11.25" x14ac:dyDescent="0.2">
      <c r="B743" s="182"/>
      <c r="D743" s="166" t="s">
        <v>192</v>
      </c>
      <c r="E743" s="183" t="s">
        <v>1</v>
      </c>
      <c r="F743" s="184" t="s">
        <v>199</v>
      </c>
      <c r="H743" s="185">
        <v>4.8000000000000001E-2</v>
      </c>
      <c r="I743" s="186"/>
      <c r="L743" s="182"/>
      <c r="M743" s="187"/>
      <c r="N743" s="188"/>
      <c r="O743" s="188"/>
      <c r="P743" s="188"/>
      <c r="Q743" s="188"/>
      <c r="R743" s="188"/>
      <c r="S743" s="188"/>
      <c r="T743" s="189"/>
      <c r="AT743" s="183" t="s">
        <v>192</v>
      </c>
      <c r="AU743" s="183" t="s">
        <v>87</v>
      </c>
      <c r="AV743" s="15" t="s">
        <v>190</v>
      </c>
      <c r="AW743" s="15" t="s">
        <v>31</v>
      </c>
      <c r="AX743" s="15" t="s">
        <v>83</v>
      </c>
      <c r="AY743" s="183" t="s">
        <v>184</v>
      </c>
    </row>
    <row r="744" spans="1:65" s="2" customFormat="1" ht="24.2" customHeight="1" x14ac:dyDescent="0.2">
      <c r="A744" s="33"/>
      <c r="B744" s="150"/>
      <c r="C744" s="197" t="s">
        <v>1030</v>
      </c>
      <c r="D744" s="197" t="s">
        <v>494</v>
      </c>
      <c r="E744" s="198" t="s">
        <v>993</v>
      </c>
      <c r="F744" s="199" t="s">
        <v>994</v>
      </c>
      <c r="G744" s="200" t="s">
        <v>228</v>
      </c>
      <c r="H744" s="201">
        <v>3.0000000000000001E-3</v>
      </c>
      <c r="I744" s="202"/>
      <c r="J744" s="203">
        <f>ROUND(I744*H744,2)</f>
        <v>0</v>
      </c>
      <c r="K744" s="204"/>
      <c r="L744" s="205"/>
      <c r="M744" s="206" t="s">
        <v>1</v>
      </c>
      <c r="N744" s="207" t="s">
        <v>41</v>
      </c>
      <c r="O744" s="62"/>
      <c r="P744" s="161">
        <f>O744*H744</f>
        <v>0</v>
      </c>
      <c r="Q744" s="161">
        <v>1</v>
      </c>
      <c r="R744" s="161">
        <f>Q744*H744</f>
        <v>3.0000000000000001E-3</v>
      </c>
      <c r="S744" s="161">
        <v>0</v>
      </c>
      <c r="T744" s="162">
        <f>S744*H744</f>
        <v>0</v>
      </c>
      <c r="U744" s="33"/>
      <c r="V744" s="33"/>
      <c r="W744" s="33"/>
      <c r="X744" s="33"/>
      <c r="Y744" s="33"/>
      <c r="Z744" s="33"/>
      <c r="AA744" s="33"/>
      <c r="AB744" s="33"/>
      <c r="AC744" s="33"/>
      <c r="AD744" s="33"/>
      <c r="AE744" s="33"/>
      <c r="AR744" s="163" t="s">
        <v>403</v>
      </c>
      <c r="AT744" s="163" t="s">
        <v>494</v>
      </c>
      <c r="AU744" s="163" t="s">
        <v>87</v>
      </c>
      <c r="AY744" s="18" t="s">
        <v>184</v>
      </c>
      <c r="BE744" s="164">
        <f>IF(N744="základná",J744,0)</f>
        <v>0</v>
      </c>
      <c r="BF744" s="164">
        <f>IF(N744="znížená",J744,0)</f>
        <v>0</v>
      </c>
      <c r="BG744" s="164">
        <f>IF(N744="zákl. prenesená",J744,0)</f>
        <v>0</v>
      </c>
      <c r="BH744" s="164">
        <f>IF(N744="zníž. prenesená",J744,0)</f>
        <v>0</v>
      </c>
      <c r="BI744" s="164">
        <f>IF(N744="nulová",J744,0)</f>
        <v>0</v>
      </c>
      <c r="BJ744" s="18" t="s">
        <v>87</v>
      </c>
      <c r="BK744" s="164">
        <f>ROUND(I744*H744,2)</f>
        <v>0</v>
      </c>
      <c r="BL744" s="18" t="s">
        <v>301</v>
      </c>
      <c r="BM744" s="163" t="s">
        <v>1031</v>
      </c>
    </row>
    <row r="745" spans="1:65" s="13" customFormat="1" ht="11.25" x14ac:dyDescent="0.2">
      <c r="B745" s="165"/>
      <c r="D745" s="166" t="s">
        <v>192</v>
      </c>
      <c r="E745" s="167" t="s">
        <v>1</v>
      </c>
      <c r="F745" s="168" t="s">
        <v>1032</v>
      </c>
      <c r="H745" s="169">
        <v>3.0000000000000001E-3</v>
      </c>
      <c r="I745" s="170"/>
      <c r="L745" s="165"/>
      <c r="M745" s="171"/>
      <c r="N745" s="172"/>
      <c r="O745" s="172"/>
      <c r="P745" s="172"/>
      <c r="Q745" s="172"/>
      <c r="R745" s="172"/>
      <c r="S745" s="172"/>
      <c r="T745" s="173"/>
      <c r="AT745" s="167" t="s">
        <v>192</v>
      </c>
      <c r="AU745" s="167" t="s">
        <v>87</v>
      </c>
      <c r="AV745" s="13" t="s">
        <v>87</v>
      </c>
      <c r="AW745" s="13" t="s">
        <v>31</v>
      </c>
      <c r="AX745" s="13" t="s">
        <v>75</v>
      </c>
      <c r="AY745" s="167" t="s">
        <v>184</v>
      </c>
    </row>
    <row r="746" spans="1:65" s="15" customFormat="1" ht="11.25" x14ac:dyDescent="0.2">
      <c r="B746" s="182"/>
      <c r="D746" s="166" t="s">
        <v>192</v>
      </c>
      <c r="E746" s="183" t="s">
        <v>1</v>
      </c>
      <c r="F746" s="184" t="s">
        <v>199</v>
      </c>
      <c r="H746" s="185">
        <v>3.0000000000000001E-3</v>
      </c>
      <c r="I746" s="186"/>
      <c r="L746" s="182"/>
      <c r="M746" s="187"/>
      <c r="N746" s="188"/>
      <c r="O746" s="188"/>
      <c r="P746" s="188"/>
      <c r="Q746" s="188"/>
      <c r="R746" s="188"/>
      <c r="S746" s="188"/>
      <c r="T746" s="189"/>
      <c r="AT746" s="183" t="s">
        <v>192</v>
      </c>
      <c r="AU746" s="183" t="s">
        <v>87</v>
      </c>
      <c r="AV746" s="15" t="s">
        <v>190</v>
      </c>
      <c r="AW746" s="15" t="s">
        <v>31</v>
      </c>
      <c r="AX746" s="15" t="s">
        <v>83</v>
      </c>
      <c r="AY746" s="183" t="s">
        <v>184</v>
      </c>
    </row>
    <row r="747" spans="1:65" s="2" customFormat="1" ht="33" customHeight="1" x14ac:dyDescent="0.2">
      <c r="A747" s="33"/>
      <c r="B747" s="150"/>
      <c r="C747" s="151" t="s">
        <v>1033</v>
      </c>
      <c r="D747" s="151" t="s">
        <v>186</v>
      </c>
      <c r="E747" s="152" t="s">
        <v>1034</v>
      </c>
      <c r="F747" s="153" t="s">
        <v>1035</v>
      </c>
      <c r="G747" s="154" t="s">
        <v>913</v>
      </c>
      <c r="H747" s="155">
        <v>42.31</v>
      </c>
      <c r="I747" s="156"/>
      <c r="J747" s="157">
        <f>ROUND(I747*H747,2)</f>
        <v>0</v>
      </c>
      <c r="K747" s="158"/>
      <c r="L747" s="34"/>
      <c r="M747" s="159" t="s">
        <v>1</v>
      </c>
      <c r="N747" s="160" t="s">
        <v>41</v>
      </c>
      <c r="O747" s="62"/>
      <c r="P747" s="161">
        <f>O747*H747</f>
        <v>0</v>
      </c>
      <c r="Q747" s="161">
        <v>8.0000000000000007E-5</v>
      </c>
      <c r="R747" s="161">
        <f>Q747*H747</f>
        <v>3.3848000000000003E-3</v>
      </c>
      <c r="S747" s="161">
        <v>0</v>
      </c>
      <c r="T747" s="162">
        <f>S747*H747</f>
        <v>0</v>
      </c>
      <c r="U747" s="33"/>
      <c r="V747" s="33"/>
      <c r="W747" s="33"/>
      <c r="X747" s="33"/>
      <c r="Y747" s="33"/>
      <c r="Z747" s="33"/>
      <c r="AA747" s="33"/>
      <c r="AB747" s="33"/>
      <c r="AC747" s="33"/>
      <c r="AD747" s="33"/>
      <c r="AE747" s="33"/>
      <c r="AR747" s="163" t="s">
        <v>301</v>
      </c>
      <c r="AT747" s="163" t="s">
        <v>186</v>
      </c>
      <c r="AU747" s="163" t="s">
        <v>87</v>
      </c>
      <c r="AY747" s="18" t="s">
        <v>184</v>
      </c>
      <c r="BE747" s="164">
        <f>IF(N747="základná",J747,0)</f>
        <v>0</v>
      </c>
      <c r="BF747" s="164">
        <f>IF(N747="znížená",J747,0)</f>
        <v>0</v>
      </c>
      <c r="BG747" s="164">
        <f>IF(N747="zákl. prenesená",J747,0)</f>
        <v>0</v>
      </c>
      <c r="BH747" s="164">
        <f>IF(N747="zníž. prenesená",J747,0)</f>
        <v>0</v>
      </c>
      <c r="BI747" s="164">
        <f>IF(N747="nulová",J747,0)</f>
        <v>0</v>
      </c>
      <c r="BJ747" s="18" t="s">
        <v>87</v>
      </c>
      <c r="BK747" s="164">
        <f>ROUND(I747*H747,2)</f>
        <v>0</v>
      </c>
      <c r="BL747" s="18" t="s">
        <v>301</v>
      </c>
      <c r="BM747" s="163" t="s">
        <v>1036</v>
      </c>
    </row>
    <row r="748" spans="1:65" s="16" customFormat="1" ht="11.25" x14ac:dyDescent="0.2">
      <c r="B748" s="190"/>
      <c r="D748" s="166" t="s">
        <v>192</v>
      </c>
      <c r="E748" s="191" t="s">
        <v>1</v>
      </c>
      <c r="F748" s="192" t="s">
        <v>1037</v>
      </c>
      <c r="H748" s="191" t="s">
        <v>1</v>
      </c>
      <c r="I748" s="193"/>
      <c r="L748" s="190"/>
      <c r="M748" s="194"/>
      <c r="N748" s="195"/>
      <c r="O748" s="195"/>
      <c r="P748" s="195"/>
      <c r="Q748" s="195"/>
      <c r="R748" s="195"/>
      <c r="S748" s="195"/>
      <c r="T748" s="196"/>
      <c r="AT748" s="191" t="s">
        <v>192</v>
      </c>
      <c r="AU748" s="191" t="s">
        <v>87</v>
      </c>
      <c r="AV748" s="16" t="s">
        <v>83</v>
      </c>
      <c r="AW748" s="16" t="s">
        <v>31</v>
      </c>
      <c r="AX748" s="16" t="s">
        <v>75</v>
      </c>
      <c r="AY748" s="191" t="s">
        <v>184</v>
      </c>
    </row>
    <row r="749" spans="1:65" s="13" customFormat="1" ht="11.25" x14ac:dyDescent="0.2">
      <c r="B749" s="165"/>
      <c r="D749" s="166" t="s">
        <v>192</v>
      </c>
      <c r="E749" s="167" t="s">
        <v>1</v>
      </c>
      <c r="F749" s="168" t="s">
        <v>1038</v>
      </c>
      <c r="H749" s="169">
        <v>42.31</v>
      </c>
      <c r="I749" s="170"/>
      <c r="L749" s="165"/>
      <c r="M749" s="171"/>
      <c r="N749" s="172"/>
      <c r="O749" s="172"/>
      <c r="P749" s="172"/>
      <c r="Q749" s="172"/>
      <c r="R749" s="172"/>
      <c r="S749" s="172"/>
      <c r="T749" s="173"/>
      <c r="AT749" s="167" t="s">
        <v>192</v>
      </c>
      <c r="AU749" s="167" t="s">
        <v>87</v>
      </c>
      <c r="AV749" s="13" t="s">
        <v>87</v>
      </c>
      <c r="AW749" s="13" t="s">
        <v>31</v>
      </c>
      <c r="AX749" s="13" t="s">
        <v>75</v>
      </c>
      <c r="AY749" s="167" t="s">
        <v>184</v>
      </c>
    </row>
    <row r="750" spans="1:65" s="15" customFormat="1" ht="11.25" x14ac:dyDescent="0.2">
      <c r="B750" s="182"/>
      <c r="D750" s="166" t="s">
        <v>192</v>
      </c>
      <c r="E750" s="183" t="s">
        <v>1</v>
      </c>
      <c r="F750" s="184" t="s">
        <v>199</v>
      </c>
      <c r="H750" s="185">
        <v>42.31</v>
      </c>
      <c r="I750" s="186"/>
      <c r="L750" s="182"/>
      <c r="M750" s="187"/>
      <c r="N750" s="188"/>
      <c r="O750" s="188"/>
      <c r="P750" s="188"/>
      <c r="Q750" s="188"/>
      <c r="R750" s="188"/>
      <c r="S750" s="188"/>
      <c r="T750" s="189"/>
      <c r="AT750" s="183" t="s">
        <v>192</v>
      </c>
      <c r="AU750" s="183" t="s">
        <v>87</v>
      </c>
      <c r="AV750" s="15" t="s">
        <v>190</v>
      </c>
      <c r="AW750" s="15" t="s">
        <v>31</v>
      </c>
      <c r="AX750" s="15" t="s">
        <v>83</v>
      </c>
      <c r="AY750" s="183" t="s">
        <v>184</v>
      </c>
    </row>
    <row r="751" spans="1:65" s="2" customFormat="1" ht="33" customHeight="1" x14ac:dyDescent="0.2">
      <c r="A751" s="33"/>
      <c r="B751" s="150"/>
      <c r="C751" s="197" t="s">
        <v>1039</v>
      </c>
      <c r="D751" s="197" t="s">
        <v>494</v>
      </c>
      <c r="E751" s="198" t="s">
        <v>987</v>
      </c>
      <c r="F751" s="199" t="s">
        <v>988</v>
      </c>
      <c r="G751" s="200" t="s">
        <v>228</v>
      </c>
      <c r="H751" s="201">
        <v>4.2000000000000003E-2</v>
      </c>
      <c r="I751" s="202"/>
      <c r="J751" s="203">
        <f>ROUND(I751*H751,2)</f>
        <v>0</v>
      </c>
      <c r="K751" s="204"/>
      <c r="L751" s="205"/>
      <c r="M751" s="206" t="s">
        <v>1</v>
      </c>
      <c r="N751" s="207" t="s">
        <v>41</v>
      </c>
      <c r="O751" s="62"/>
      <c r="P751" s="161">
        <f>O751*H751</f>
        <v>0</v>
      </c>
      <c r="Q751" s="161">
        <v>1</v>
      </c>
      <c r="R751" s="161">
        <f>Q751*H751</f>
        <v>4.2000000000000003E-2</v>
      </c>
      <c r="S751" s="161">
        <v>0</v>
      </c>
      <c r="T751" s="162">
        <f>S751*H751</f>
        <v>0</v>
      </c>
      <c r="U751" s="33"/>
      <c r="V751" s="33"/>
      <c r="W751" s="33"/>
      <c r="X751" s="33"/>
      <c r="Y751" s="33"/>
      <c r="Z751" s="33"/>
      <c r="AA751" s="33"/>
      <c r="AB751" s="33"/>
      <c r="AC751" s="33"/>
      <c r="AD751" s="33"/>
      <c r="AE751" s="33"/>
      <c r="AR751" s="163" t="s">
        <v>403</v>
      </c>
      <c r="AT751" s="163" t="s">
        <v>494</v>
      </c>
      <c r="AU751" s="163" t="s">
        <v>87</v>
      </c>
      <c r="AY751" s="18" t="s">
        <v>184</v>
      </c>
      <c r="BE751" s="164">
        <f>IF(N751="základná",J751,0)</f>
        <v>0</v>
      </c>
      <c r="BF751" s="164">
        <f>IF(N751="znížená",J751,0)</f>
        <v>0</v>
      </c>
      <c r="BG751" s="164">
        <f>IF(N751="zákl. prenesená",J751,0)</f>
        <v>0</v>
      </c>
      <c r="BH751" s="164">
        <f>IF(N751="zníž. prenesená",J751,0)</f>
        <v>0</v>
      </c>
      <c r="BI751" s="164">
        <f>IF(N751="nulová",J751,0)</f>
        <v>0</v>
      </c>
      <c r="BJ751" s="18" t="s">
        <v>87</v>
      </c>
      <c r="BK751" s="164">
        <f>ROUND(I751*H751,2)</f>
        <v>0</v>
      </c>
      <c r="BL751" s="18" t="s">
        <v>301</v>
      </c>
      <c r="BM751" s="163" t="s">
        <v>1040</v>
      </c>
    </row>
    <row r="752" spans="1:65" s="16" customFormat="1" ht="11.25" x14ac:dyDescent="0.2">
      <c r="B752" s="190"/>
      <c r="D752" s="166" t="s">
        <v>192</v>
      </c>
      <c r="E752" s="191" t="s">
        <v>1</v>
      </c>
      <c r="F752" s="192" t="s">
        <v>1037</v>
      </c>
      <c r="H752" s="191" t="s">
        <v>1</v>
      </c>
      <c r="I752" s="193"/>
      <c r="L752" s="190"/>
      <c r="M752" s="194"/>
      <c r="N752" s="195"/>
      <c r="O752" s="195"/>
      <c r="P752" s="195"/>
      <c r="Q752" s="195"/>
      <c r="R752" s="195"/>
      <c r="S752" s="195"/>
      <c r="T752" s="196"/>
      <c r="AT752" s="191" t="s">
        <v>192</v>
      </c>
      <c r="AU752" s="191" t="s">
        <v>87</v>
      </c>
      <c r="AV752" s="16" t="s">
        <v>83</v>
      </c>
      <c r="AW752" s="16" t="s">
        <v>31</v>
      </c>
      <c r="AX752" s="16" t="s">
        <v>75</v>
      </c>
      <c r="AY752" s="191" t="s">
        <v>184</v>
      </c>
    </row>
    <row r="753" spans="1:65" s="13" customFormat="1" ht="11.25" x14ac:dyDescent="0.2">
      <c r="B753" s="165"/>
      <c r="D753" s="166" t="s">
        <v>192</v>
      </c>
      <c r="E753" s="167" t="s">
        <v>1</v>
      </c>
      <c r="F753" s="168" t="s">
        <v>1041</v>
      </c>
      <c r="H753" s="169">
        <v>4.2000000000000003E-2</v>
      </c>
      <c r="I753" s="170"/>
      <c r="L753" s="165"/>
      <c r="M753" s="171"/>
      <c r="N753" s="172"/>
      <c r="O753" s="172"/>
      <c r="P753" s="172"/>
      <c r="Q753" s="172"/>
      <c r="R753" s="172"/>
      <c r="S753" s="172"/>
      <c r="T753" s="173"/>
      <c r="AT753" s="167" t="s">
        <v>192</v>
      </c>
      <c r="AU753" s="167" t="s">
        <v>87</v>
      </c>
      <c r="AV753" s="13" t="s">
        <v>87</v>
      </c>
      <c r="AW753" s="13" t="s">
        <v>31</v>
      </c>
      <c r="AX753" s="13" t="s">
        <v>75</v>
      </c>
      <c r="AY753" s="167" t="s">
        <v>184</v>
      </c>
    </row>
    <row r="754" spans="1:65" s="15" customFormat="1" ht="11.25" x14ac:dyDescent="0.2">
      <c r="B754" s="182"/>
      <c r="D754" s="166" t="s">
        <v>192</v>
      </c>
      <c r="E754" s="183" t="s">
        <v>1</v>
      </c>
      <c r="F754" s="184" t="s">
        <v>199</v>
      </c>
      <c r="H754" s="185">
        <v>4.2000000000000003E-2</v>
      </c>
      <c r="I754" s="186"/>
      <c r="L754" s="182"/>
      <c r="M754" s="187"/>
      <c r="N754" s="188"/>
      <c r="O754" s="188"/>
      <c r="P754" s="188"/>
      <c r="Q754" s="188"/>
      <c r="R754" s="188"/>
      <c r="S754" s="188"/>
      <c r="T754" s="189"/>
      <c r="AT754" s="183" t="s">
        <v>192</v>
      </c>
      <c r="AU754" s="183" t="s">
        <v>87</v>
      </c>
      <c r="AV754" s="15" t="s">
        <v>190</v>
      </c>
      <c r="AW754" s="15" t="s">
        <v>31</v>
      </c>
      <c r="AX754" s="15" t="s">
        <v>83</v>
      </c>
      <c r="AY754" s="183" t="s">
        <v>184</v>
      </c>
    </row>
    <row r="755" spans="1:65" s="2" customFormat="1" ht="24.2" customHeight="1" x14ac:dyDescent="0.2">
      <c r="A755" s="33"/>
      <c r="B755" s="150"/>
      <c r="C755" s="197" t="s">
        <v>1042</v>
      </c>
      <c r="D755" s="197" t="s">
        <v>494</v>
      </c>
      <c r="E755" s="198" t="s">
        <v>993</v>
      </c>
      <c r="F755" s="199" t="s">
        <v>994</v>
      </c>
      <c r="G755" s="200" t="s">
        <v>228</v>
      </c>
      <c r="H755" s="201">
        <v>4.0000000000000001E-3</v>
      </c>
      <c r="I755" s="202"/>
      <c r="J755" s="203">
        <f>ROUND(I755*H755,2)</f>
        <v>0</v>
      </c>
      <c r="K755" s="204"/>
      <c r="L755" s="205"/>
      <c r="M755" s="206" t="s">
        <v>1</v>
      </c>
      <c r="N755" s="207" t="s">
        <v>41</v>
      </c>
      <c r="O755" s="62"/>
      <c r="P755" s="161">
        <f>O755*H755</f>
        <v>0</v>
      </c>
      <c r="Q755" s="161">
        <v>1</v>
      </c>
      <c r="R755" s="161">
        <f>Q755*H755</f>
        <v>4.0000000000000001E-3</v>
      </c>
      <c r="S755" s="161">
        <v>0</v>
      </c>
      <c r="T755" s="162">
        <f>S755*H755</f>
        <v>0</v>
      </c>
      <c r="U755" s="33"/>
      <c r="V755" s="33"/>
      <c r="W755" s="33"/>
      <c r="X755" s="33"/>
      <c r="Y755" s="33"/>
      <c r="Z755" s="33"/>
      <c r="AA755" s="33"/>
      <c r="AB755" s="33"/>
      <c r="AC755" s="33"/>
      <c r="AD755" s="33"/>
      <c r="AE755" s="33"/>
      <c r="AR755" s="163" t="s">
        <v>403</v>
      </c>
      <c r="AT755" s="163" t="s">
        <v>494</v>
      </c>
      <c r="AU755" s="163" t="s">
        <v>87</v>
      </c>
      <c r="AY755" s="18" t="s">
        <v>184</v>
      </c>
      <c r="BE755" s="164">
        <f>IF(N755="základná",J755,0)</f>
        <v>0</v>
      </c>
      <c r="BF755" s="164">
        <f>IF(N755="znížená",J755,0)</f>
        <v>0</v>
      </c>
      <c r="BG755" s="164">
        <f>IF(N755="zákl. prenesená",J755,0)</f>
        <v>0</v>
      </c>
      <c r="BH755" s="164">
        <f>IF(N755="zníž. prenesená",J755,0)</f>
        <v>0</v>
      </c>
      <c r="BI755" s="164">
        <f>IF(N755="nulová",J755,0)</f>
        <v>0</v>
      </c>
      <c r="BJ755" s="18" t="s">
        <v>87</v>
      </c>
      <c r="BK755" s="164">
        <f>ROUND(I755*H755,2)</f>
        <v>0</v>
      </c>
      <c r="BL755" s="18" t="s">
        <v>301</v>
      </c>
      <c r="BM755" s="163" t="s">
        <v>1043</v>
      </c>
    </row>
    <row r="756" spans="1:65" s="16" customFormat="1" ht="11.25" x14ac:dyDescent="0.2">
      <c r="B756" s="190"/>
      <c r="D756" s="166" t="s">
        <v>192</v>
      </c>
      <c r="E756" s="191" t="s">
        <v>1</v>
      </c>
      <c r="F756" s="192" t="s">
        <v>1037</v>
      </c>
      <c r="H756" s="191" t="s">
        <v>1</v>
      </c>
      <c r="I756" s="193"/>
      <c r="L756" s="190"/>
      <c r="M756" s="194"/>
      <c r="N756" s="195"/>
      <c r="O756" s="195"/>
      <c r="P756" s="195"/>
      <c r="Q756" s="195"/>
      <c r="R756" s="195"/>
      <c r="S756" s="195"/>
      <c r="T756" s="196"/>
      <c r="AT756" s="191" t="s">
        <v>192</v>
      </c>
      <c r="AU756" s="191" t="s">
        <v>87</v>
      </c>
      <c r="AV756" s="16" t="s">
        <v>83</v>
      </c>
      <c r="AW756" s="16" t="s">
        <v>31</v>
      </c>
      <c r="AX756" s="16" t="s">
        <v>75</v>
      </c>
      <c r="AY756" s="191" t="s">
        <v>184</v>
      </c>
    </row>
    <row r="757" spans="1:65" s="13" customFormat="1" ht="11.25" x14ac:dyDescent="0.2">
      <c r="B757" s="165"/>
      <c r="D757" s="166" t="s">
        <v>192</v>
      </c>
      <c r="E757" s="167" t="s">
        <v>1</v>
      </c>
      <c r="F757" s="168" t="s">
        <v>1044</v>
      </c>
      <c r="H757" s="169">
        <v>4.0000000000000001E-3</v>
      </c>
      <c r="I757" s="170"/>
      <c r="L757" s="165"/>
      <c r="M757" s="171"/>
      <c r="N757" s="172"/>
      <c r="O757" s="172"/>
      <c r="P757" s="172"/>
      <c r="Q757" s="172"/>
      <c r="R757" s="172"/>
      <c r="S757" s="172"/>
      <c r="T757" s="173"/>
      <c r="AT757" s="167" t="s">
        <v>192</v>
      </c>
      <c r="AU757" s="167" t="s">
        <v>87</v>
      </c>
      <c r="AV757" s="13" t="s">
        <v>87</v>
      </c>
      <c r="AW757" s="13" t="s">
        <v>31</v>
      </c>
      <c r="AX757" s="13" t="s">
        <v>75</v>
      </c>
      <c r="AY757" s="167" t="s">
        <v>184</v>
      </c>
    </row>
    <row r="758" spans="1:65" s="15" customFormat="1" ht="11.25" x14ac:dyDescent="0.2">
      <c r="B758" s="182"/>
      <c r="D758" s="166" t="s">
        <v>192</v>
      </c>
      <c r="E758" s="183" t="s">
        <v>1</v>
      </c>
      <c r="F758" s="184" t="s">
        <v>199</v>
      </c>
      <c r="H758" s="185">
        <v>4.0000000000000001E-3</v>
      </c>
      <c r="I758" s="186"/>
      <c r="L758" s="182"/>
      <c r="M758" s="187"/>
      <c r="N758" s="188"/>
      <c r="O758" s="188"/>
      <c r="P758" s="188"/>
      <c r="Q758" s="188"/>
      <c r="R758" s="188"/>
      <c r="S758" s="188"/>
      <c r="T758" s="189"/>
      <c r="AT758" s="183" t="s">
        <v>192</v>
      </c>
      <c r="AU758" s="183" t="s">
        <v>87</v>
      </c>
      <c r="AV758" s="15" t="s">
        <v>190</v>
      </c>
      <c r="AW758" s="15" t="s">
        <v>31</v>
      </c>
      <c r="AX758" s="15" t="s">
        <v>83</v>
      </c>
      <c r="AY758" s="183" t="s">
        <v>184</v>
      </c>
    </row>
    <row r="759" spans="1:65" s="2" customFormat="1" ht="33" customHeight="1" x14ac:dyDescent="0.2">
      <c r="A759" s="33"/>
      <c r="B759" s="150"/>
      <c r="C759" s="151" t="s">
        <v>1045</v>
      </c>
      <c r="D759" s="151" t="s">
        <v>186</v>
      </c>
      <c r="E759" s="152" t="s">
        <v>1046</v>
      </c>
      <c r="F759" s="153" t="s">
        <v>1047</v>
      </c>
      <c r="G759" s="154" t="s">
        <v>913</v>
      </c>
      <c r="H759" s="155">
        <v>95.73</v>
      </c>
      <c r="I759" s="156"/>
      <c r="J759" s="157">
        <f>ROUND(I759*H759,2)</f>
        <v>0</v>
      </c>
      <c r="K759" s="158"/>
      <c r="L759" s="34"/>
      <c r="M759" s="159" t="s">
        <v>1</v>
      </c>
      <c r="N759" s="160" t="s">
        <v>41</v>
      </c>
      <c r="O759" s="62"/>
      <c r="P759" s="161">
        <f>O759*H759</f>
        <v>0</v>
      </c>
      <c r="Q759" s="161">
        <v>8.0000000000000007E-5</v>
      </c>
      <c r="R759" s="161">
        <f>Q759*H759</f>
        <v>7.658400000000001E-3</v>
      </c>
      <c r="S759" s="161">
        <v>0</v>
      </c>
      <c r="T759" s="162">
        <f>S759*H759</f>
        <v>0</v>
      </c>
      <c r="U759" s="33"/>
      <c r="V759" s="33"/>
      <c r="W759" s="33"/>
      <c r="X759" s="33"/>
      <c r="Y759" s="33"/>
      <c r="Z759" s="33"/>
      <c r="AA759" s="33"/>
      <c r="AB759" s="33"/>
      <c r="AC759" s="33"/>
      <c r="AD759" s="33"/>
      <c r="AE759" s="33"/>
      <c r="AR759" s="163" t="s">
        <v>301</v>
      </c>
      <c r="AT759" s="163" t="s">
        <v>186</v>
      </c>
      <c r="AU759" s="163" t="s">
        <v>87</v>
      </c>
      <c r="AY759" s="18" t="s">
        <v>184</v>
      </c>
      <c r="BE759" s="164">
        <f>IF(N759="základná",J759,0)</f>
        <v>0</v>
      </c>
      <c r="BF759" s="164">
        <f>IF(N759="znížená",J759,0)</f>
        <v>0</v>
      </c>
      <c r="BG759" s="164">
        <f>IF(N759="zákl. prenesená",J759,0)</f>
        <v>0</v>
      </c>
      <c r="BH759" s="164">
        <f>IF(N759="zníž. prenesená",J759,0)</f>
        <v>0</v>
      </c>
      <c r="BI759" s="164">
        <f>IF(N759="nulová",J759,0)</f>
        <v>0</v>
      </c>
      <c r="BJ759" s="18" t="s">
        <v>87</v>
      </c>
      <c r="BK759" s="164">
        <f>ROUND(I759*H759,2)</f>
        <v>0</v>
      </c>
      <c r="BL759" s="18" t="s">
        <v>301</v>
      </c>
      <c r="BM759" s="163" t="s">
        <v>1048</v>
      </c>
    </row>
    <row r="760" spans="1:65" s="16" customFormat="1" ht="11.25" x14ac:dyDescent="0.2">
      <c r="B760" s="190"/>
      <c r="D760" s="166" t="s">
        <v>192</v>
      </c>
      <c r="E760" s="191" t="s">
        <v>1</v>
      </c>
      <c r="F760" s="192" t="s">
        <v>1049</v>
      </c>
      <c r="H760" s="191" t="s">
        <v>1</v>
      </c>
      <c r="I760" s="193"/>
      <c r="L760" s="190"/>
      <c r="M760" s="194"/>
      <c r="N760" s="195"/>
      <c r="O760" s="195"/>
      <c r="P760" s="195"/>
      <c r="Q760" s="195"/>
      <c r="R760" s="195"/>
      <c r="S760" s="195"/>
      <c r="T760" s="196"/>
      <c r="AT760" s="191" t="s">
        <v>192</v>
      </c>
      <c r="AU760" s="191" t="s">
        <v>87</v>
      </c>
      <c r="AV760" s="16" t="s">
        <v>83</v>
      </c>
      <c r="AW760" s="16" t="s">
        <v>31</v>
      </c>
      <c r="AX760" s="16" t="s">
        <v>75</v>
      </c>
      <c r="AY760" s="191" t="s">
        <v>184</v>
      </c>
    </row>
    <row r="761" spans="1:65" s="13" customFormat="1" ht="11.25" x14ac:dyDescent="0.2">
      <c r="B761" s="165"/>
      <c r="D761" s="166" t="s">
        <v>192</v>
      </c>
      <c r="E761" s="167" t="s">
        <v>1</v>
      </c>
      <c r="F761" s="168" t="s">
        <v>1050</v>
      </c>
      <c r="H761" s="169">
        <v>95.73</v>
      </c>
      <c r="I761" s="170"/>
      <c r="L761" s="165"/>
      <c r="M761" s="171"/>
      <c r="N761" s="172"/>
      <c r="O761" s="172"/>
      <c r="P761" s="172"/>
      <c r="Q761" s="172"/>
      <c r="R761" s="172"/>
      <c r="S761" s="172"/>
      <c r="T761" s="173"/>
      <c r="AT761" s="167" t="s">
        <v>192</v>
      </c>
      <c r="AU761" s="167" t="s">
        <v>87</v>
      </c>
      <c r="AV761" s="13" t="s">
        <v>87</v>
      </c>
      <c r="AW761" s="13" t="s">
        <v>31</v>
      </c>
      <c r="AX761" s="13" t="s">
        <v>75</v>
      </c>
      <c r="AY761" s="167" t="s">
        <v>184</v>
      </c>
    </row>
    <row r="762" spans="1:65" s="15" customFormat="1" ht="11.25" x14ac:dyDescent="0.2">
      <c r="B762" s="182"/>
      <c r="D762" s="166" t="s">
        <v>192</v>
      </c>
      <c r="E762" s="183" t="s">
        <v>1</v>
      </c>
      <c r="F762" s="184" t="s">
        <v>199</v>
      </c>
      <c r="H762" s="185">
        <v>95.73</v>
      </c>
      <c r="I762" s="186"/>
      <c r="L762" s="182"/>
      <c r="M762" s="187"/>
      <c r="N762" s="188"/>
      <c r="O762" s="188"/>
      <c r="P762" s="188"/>
      <c r="Q762" s="188"/>
      <c r="R762" s="188"/>
      <c r="S762" s="188"/>
      <c r="T762" s="189"/>
      <c r="AT762" s="183" t="s">
        <v>192</v>
      </c>
      <c r="AU762" s="183" t="s">
        <v>87</v>
      </c>
      <c r="AV762" s="15" t="s">
        <v>190</v>
      </c>
      <c r="AW762" s="15" t="s">
        <v>31</v>
      </c>
      <c r="AX762" s="15" t="s">
        <v>83</v>
      </c>
      <c r="AY762" s="183" t="s">
        <v>184</v>
      </c>
    </row>
    <row r="763" spans="1:65" s="2" customFormat="1" ht="33" customHeight="1" x14ac:dyDescent="0.2">
      <c r="A763" s="33"/>
      <c r="B763" s="150"/>
      <c r="C763" s="197" t="s">
        <v>1051</v>
      </c>
      <c r="D763" s="197" t="s">
        <v>494</v>
      </c>
      <c r="E763" s="198" t="s">
        <v>987</v>
      </c>
      <c r="F763" s="199" t="s">
        <v>988</v>
      </c>
      <c r="G763" s="200" t="s">
        <v>228</v>
      </c>
      <c r="H763" s="201">
        <v>9.1999999999999998E-2</v>
      </c>
      <c r="I763" s="202"/>
      <c r="J763" s="203">
        <f>ROUND(I763*H763,2)</f>
        <v>0</v>
      </c>
      <c r="K763" s="204"/>
      <c r="L763" s="205"/>
      <c r="M763" s="206" t="s">
        <v>1</v>
      </c>
      <c r="N763" s="207" t="s">
        <v>41</v>
      </c>
      <c r="O763" s="62"/>
      <c r="P763" s="161">
        <f>O763*H763</f>
        <v>0</v>
      </c>
      <c r="Q763" s="161">
        <v>1</v>
      </c>
      <c r="R763" s="161">
        <f>Q763*H763</f>
        <v>9.1999999999999998E-2</v>
      </c>
      <c r="S763" s="161">
        <v>0</v>
      </c>
      <c r="T763" s="162">
        <f>S763*H763</f>
        <v>0</v>
      </c>
      <c r="U763" s="33"/>
      <c r="V763" s="33"/>
      <c r="W763" s="33"/>
      <c r="X763" s="33"/>
      <c r="Y763" s="33"/>
      <c r="Z763" s="33"/>
      <c r="AA763" s="33"/>
      <c r="AB763" s="33"/>
      <c r="AC763" s="33"/>
      <c r="AD763" s="33"/>
      <c r="AE763" s="33"/>
      <c r="AR763" s="163" t="s">
        <v>403</v>
      </c>
      <c r="AT763" s="163" t="s">
        <v>494</v>
      </c>
      <c r="AU763" s="163" t="s">
        <v>87</v>
      </c>
      <c r="AY763" s="18" t="s">
        <v>184</v>
      </c>
      <c r="BE763" s="164">
        <f>IF(N763="základná",J763,0)</f>
        <v>0</v>
      </c>
      <c r="BF763" s="164">
        <f>IF(N763="znížená",J763,0)</f>
        <v>0</v>
      </c>
      <c r="BG763" s="164">
        <f>IF(N763="zákl. prenesená",J763,0)</f>
        <v>0</v>
      </c>
      <c r="BH763" s="164">
        <f>IF(N763="zníž. prenesená",J763,0)</f>
        <v>0</v>
      </c>
      <c r="BI763" s="164">
        <f>IF(N763="nulová",J763,0)</f>
        <v>0</v>
      </c>
      <c r="BJ763" s="18" t="s">
        <v>87</v>
      </c>
      <c r="BK763" s="164">
        <f>ROUND(I763*H763,2)</f>
        <v>0</v>
      </c>
      <c r="BL763" s="18" t="s">
        <v>301</v>
      </c>
      <c r="BM763" s="163" t="s">
        <v>1052</v>
      </c>
    </row>
    <row r="764" spans="1:65" s="16" customFormat="1" ht="11.25" x14ac:dyDescent="0.2">
      <c r="B764" s="190"/>
      <c r="D764" s="166" t="s">
        <v>192</v>
      </c>
      <c r="E764" s="191" t="s">
        <v>1</v>
      </c>
      <c r="F764" s="192" t="s">
        <v>1053</v>
      </c>
      <c r="H764" s="191" t="s">
        <v>1</v>
      </c>
      <c r="I764" s="193"/>
      <c r="L764" s="190"/>
      <c r="M764" s="194"/>
      <c r="N764" s="195"/>
      <c r="O764" s="195"/>
      <c r="P764" s="195"/>
      <c r="Q764" s="195"/>
      <c r="R764" s="195"/>
      <c r="S764" s="195"/>
      <c r="T764" s="196"/>
      <c r="AT764" s="191" t="s">
        <v>192</v>
      </c>
      <c r="AU764" s="191" t="s">
        <v>87</v>
      </c>
      <c r="AV764" s="16" t="s">
        <v>83</v>
      </c>
      <c r="AW764" s="16" t="s">
        <v>31</v>
      </c>
      <c r="AX764" s="16" t="s">
        <v>75</v>
      </c>
      <c r="AY764" s="191" t="s">
        <v>184</v>
      </c>
    </row>
    <row r="765" spans="1:65" s="13" customFormat="1" ht="11.25" x14ac:dyDescent="0.2">
      <c r="B765" s="165"/>
      <c r="D765" s="166" t="s">
        <v>192</v>
      </c>
      <c r="E765" s="167" t="s">
        <v>1</v>
      </c>
      <c r="F765" s="168" t="s">
        <v>1054</v>
      </c>
      <c r="H765" s="169">
        <v>9.1999999999999998E-2</v>
      </c>
      <c r="I765" s="170"/>
      <c r="L765" s="165"/>
      <c r="M765" s="171"/>
      <c r="N765" s="172"/>
      <c r="O765" s="172"/>
      <c r="P765" s="172"/>
      <c r="Q765" s="172"/>
      <c r="R765" s="172"/>
      <c r="S765" s="172"/>
      <c r="T765" s="173"/>
      <c r="AT765" s="167" t="s">
        <v>192</v>
      </c>
      <c r="AU765" s="167" t="s">
        <v>87</v>
      </c>
      <c r="AV765" s="13" t="s">
        <v>87</v>
      </c>
      <c r="AW765" s="13" t="s">
        <v>31</v>
      </c>
      <c r="AX765" s="13" t="s">
        <v>75</v>
      </c>
      <c r="AY765" s="167" t="s">
        <v>184</v>
      </c>
    </row>
    <row r="766" spans="1:65" s="15" customFormat="1" ht="11.25" x14ac:dyDescent="0.2">
      <c r="B766" s="182"/>
      <c r="D766" s="166" t="s">
        <v>192</v>
      </c>
      <c r="E766" s="183" t="s">
        <v>1</v>
      </c>
      <c r="F766" s="184" t="s">
        <v>199</v>
      </c>
      <c r="H766" s="185">
        <v>9.1999999999999998E-2</v>
      </c>
      <c r="I766" s="186"/>
      <c r="L766" s="182"/>
      <c r="M766" s="187"/>
      <c r="N766" s="188"/>
      <c r="O766" s="188"/>
      <c r="P766" s="188"/>
      <c r="Q766" s="188"/>
      <c r="R766" s="188"/>
      <c r="S766" s="188"/>
      <c r="T766" s="189"/>
      <c r="AT766" s="183" t="s">
        <v>192</v>
      </c>
      <c r="AU766" s="183" t="s">
        <v>87</v>
      </c>
      <c r="AV766" s="15" t="s">
        <v>190</v>
      </c>
      <c r="AW766" s="15" t="s">
        <v>31</v>
      </c>
      <c r="AX766" s="15" t="s">
        <v>83</v>
      </c>
      <c r="AY766" s="183" t="s">
        <v>184</v>
      </c>
    </row>
    <row r="767" spans="1:65" s="2" customFormat="1" ht="24.2" customHeight="1" x14ac:dyDescent="0.2">
      <c r="A767" s="33"/>
      <c r="B767" s="150"/>
      <c r="C767" s="197" t="s">
        <v>1055</v>
      </c>
      <c r="D767" s="197" t="s">
        <v>494</v>
      </c>
      <c r="E767" s="198" t="s">
        <v>993</v>
      </c>
      <c r="F767" s="199" t="s">
        <v>994</v>
      </c>
      <c r="G767" s="200" t="s">
        <v>228</v>
      </c>
      <c r="H767" s="201">
        <v>1.2999999999999999E-2</v>
      </c>
      <c r="I767" s="202"/>
      <c r="J767" s="203">
        <f>ROUND(I767*H767,2)</f>
        <v>0</v>
      </c>
      <c r="K767" s="204"/>
      <c r="L767" s="205"/>
      <c r="M767" s="206" t="s">
        <v>1</v>
      </c>
      <c r="N767" s="207" t="s">
        <v>41</v>
      </c>
      <c r="O767" s="62"/>
      <c r="P767" s="161">
        <f>O767*H767</f>
        <v>0</v>
      </c>
      <c r="Q767" s="161">
        <v>1</v>
      </c>
      <c r="R767" s="161">
        <f>Q767*H767</f>
        <v>1.2999999999999999E-2</v>
      </c>
      <c r="S767" s="161">
        <v>0</v>
      </c>
      <c r="T767" s="162">
        <f>S767*H767</f>
        <v>0</v>
      </c>
      <c r="U767" s="33"/>
      <c r="V767" s="33"/>
      <c r="W767" s="33"/>
      <c r="X767" s="33"/>
      <c r="Y767" s="33"/>
      <c r="Z767" s="33"/>
      <c r="AA767" s="33"/>
      <c r="AB767" s="33"/>
      <c r="AC767" s="33"/>
      <c r="AD767" s="33"/>
      <c r="AE767" s="33"/>
      <c r="AR767" s="163" t="s">
        <v>403</v>
      </c>
      <c r="AT767" s="163" t="s">
        <v>494</v>
      </c>
      <c r="AU767" s="163" t="s">
        <v>87</v>
      </c>
      <c r="AY767" s="18" t="s">
        <v>184</v>
      </c>
      <c r="BE767" s="164">
        <f>IF(N767="základná",J767,0)</f>
        <v>0</v>
      </c>
      <c r="BF767" s="164">
        <f>IF(N767="znížená",J767,0)</f>
        <v>0</v>
      </c>
      <c r="BG767" s="164">
        <f>IF(N767="zákl. prenesená",J767,0)</f>
        <v>0</v>
      </c>
      <c r="BH767" s="164">
        <f>IF(N767="zníž. prenesená",J767,0)</f>
        <v>0</v>
      </c>
      <c r="BI767" s="164">
        <f>IF(N767="nulová",J767,0)</f>
        <v>0</v>
      </c>
      <c r="BJ767" s="18" t="s">
        <v>87</v>
      </c>
      <c r="BK767" s="164">
        <f>ROUND(I767*H767,2)</f>
        <v>0</v>
      </c>
      <c r="BL767" s="18" t="s">
        <v>301</v>
      </c>
      <c r="BM767" s="163" t="s">
        <v>1056</v>
      </c>
    </row>
    <row r="768" spans="1:65" s="16" customFormat="1" ht="11.25" x14ac:dyDescent="0.2">
      <c r="B768" s="190"/>
      <c r="D768" s="166" t="s">
        <v>192</v>
      </c>
      <c r="E768" s="191" t="s">
        <v>1</v>
      </c>
      <c r="F768" s="192" t="s">
        <v>1053</v>
      </c>
      <c r="H768" s="191" t="s">
        <v>1</v>
      </c>
      <c r="I768" s="193"/>
      <c r="L768" s="190"/>
      <c r="M768" s="194"/>
      <c r="N768" s="195"/>
      <c r="O768" s="195"/>
      <c r="P768" s="195"/>
      <c r="Q768" s="195"/>
      <c r="R768" s="195"/>
      <c r="S768" s="195"/>
      <c r="T768" s="196"/>
      <c r="AT768" s="191" t="s">
        <v>192</v>
      </c>
      <c r="AU768" s="191" t="s">
        <v>87</v>
      </c>
      <c r="AV768" s="16" t="s">
        <v>83</v>
      </c>
      <c r="AW768" s="16" t="s">
        <v>31</v>
      </c>
      <c r="AX768" s="16" t="s">
        <v>75</v>
      </c>
      <c r="AY768" s="191" t="s">
        <v>184</v>
      </c>
    </row>
    <row r="769" spans="1:65" s="13" customFormat="1" ht="11.25" x14ac:dyDescent="0.2">
      <c r="B769" s="165"/>
      <c r="D769" s="166" t="s">
        <v>192</v>
      </c>
      <c r="E769" s="167" t="s">
        <v>1</v>
      </c>
      <c r="F769" s="168" t="s">
        <v>1057</v>
      </c>
      <c r="H769" s="169">
        <v>1.2999999999999999E-2</v>
      </c>
      <c r="I769" s="170"/>
      <c r="L769" s="165"/>
      <c r="M769" s="171"/>
      <c r="N769" s="172"/>
      <c r="O769" s="172"/>
      <c r="P769" s="172"/>
      <c r="Q769" s="172"/>
      <c r="R769" s="172"/>
      <c r="S769" s="172"/>
      <c r="T769" s="173"/>
      <c r="AT769" s="167" t="s">
        <v>192</v>
      </c>
      <c r="AU769" s="167" t="s">
        <v>87</v>
      </c>
      <c r="AV769" s="13" t="s">
        <v>87</v>
      </c>
      <c r="AW769" s="13" t="s">
        <v>31</v>
      </c>
      <c r="AX769" s="13" t="s">
        <v>75</v>
      </c>
      <c r="AY769" s="167" t="s">
        <v>184</v>
      </c>
    </row>
    <row r="770" spans="1:65" s="15" customFormat="1" ht="11.25" x14ac:dyDescent="0.2">
      <c r="B770" s="182"/>
      <c r="D770" s="166" t="s">
        <v>192</v>
      </c>
      <c r="E770" s="183" t="s">
        <v>1</v>
      </c>
      <c r="F770" s="184" t="s">
        <v>199</v>
      </c>
      <c r="H770" s="185">
        <v>1.2999999999999999E-2</v>
      </c>
      <c r="I770" s="186"/>
      <c r="L770" s="182"/>
      <c r="M770" s="187"/>
      <c r="N770" s="188"/>
      <c r="O770" s="188"/>
      <c r="P770" s="188"/>
      <c r="Q770" s="188"/>
      <c r="R770" s="188"/>
      <c r="S770" s="188"/>
      <c r="T770" s="189"/>
      <c r="AT770" s="183" t="s">
        <v>192</v>
      </c>
      <c r="AU770" s="183" t="s">
        <v>87</v>
      </c>
      <c r="AV770" s="15" t="s">
        <v>190</v>
      </c>
      <c r="AW770" s="15" t="s">
        <v>31</v>
      </c>
      <c r="AX770" s="15" t="s">
        <v>83</v>
      </c>
      <c r="AY770" s="183" t="s">
        <v>184</v>
      </c>
    </row>
    <row r="771" spans="1:65" s="2" customFormat="1" ht="33" customHeight="1" x14ac:dyDescent="0.2">
      <c r="A771" s="33"/>
      <c r="B771" s="150"/>
      <c r="C771" s="151" t="s">
        <v>1058</v>
      </c>
      <c r="D771" s="151" t="s">
        <v>186</v>
      </c>
      <c r="E771" s="152" t="s">
        <v>1059</v>
      </c>
      <c r="F771" s="153" t="s">
        <v>1060</v>
      </c>
      <c r="G771" s="154" t="s">
        <v>913</v>
      </c>
      <c r="H771" s="155">
        <v>138.24</v>
      </c>
      <c r="I771" s="156"/>
      <c r="J771" s="157">
        <f>ROUND(I771*H771,2)</f>
        <v>0</v>
      </c>
      <c r="K771" s="158"/>
      <c r="L771" s="34"/>
      <c r="M771" s="159" t="s">
        <v>1</v>
      </c>
      <c r="N771" s="160" t="s">
        <v>41</v>
      </c>
      <c r="O771" s="62"/>
      <c r="P771" s="161">
        <f>O771*H771</f>
        <v>0</v>
      </c>
      <c r="Q771" s="161">
        <v>6.0000000000000002E-5</v>
      </c>
      <c r="R771" s="161">
        <f>Q771*H771</f>
        <v>8.2944000000000004E-3</v>
      </c>
      <c r="S771" s="161">
        <v>0</v>
      </c>
      <c r="T771" s="162">
        <f>S771*H771</f>
        <v>0</v>
      </c>
      <c r="U771" s="33"/>
      <c r="V771" s="33"/>
      <c r="W771" s="33"/>
      <c r="X771" s="33"/>
      <c r="Y771" s="33"/>
      <c r="Z771" s="33"/>
      <c r="AA771" s="33"/>
      <c r="AB771" s="33"/>
      <c r="AC771" s="33"/>
      <c r="AD771" s="33"/>
      <c r="AE771" s="33"/>
      <c r="AR771" s="163" t="s">
        <v>301</v>
      </c>
      <c r="AT771" s="163" t="s">
        <v>186</v>
      </c>
      <c r="AU771" s="163" t="s">
        <v>87</v>
      </c>
      <c r="AY771" s="18" t="s">
        <v>184</v>
      </c>
      <c r="BE771" s="164">
        <f>IF(N771="základná",J771,0)</f>
        <v>0</v>
      </c>
      <c r="BF771" s="164">
        <f>IF(N771="znížená",J771,0)</f>
        <v>0</v>
      </c>
      <c r="BG771" s="164">
        <f>IF(N771="zákl. prenesená",J771,0)</f>
        <v>0</v>
      </c>
      <c r="BH771" s="164">
        <f>IF(N771="zníž. prenesená",J771,0)</f>
        <v>0</v>
      </c>
      <c r="BI771" s="164">
        <f>IF(N771="nulová",J771,0)</f>
        <v>0</v>
      </c>
      <c r="BJ771" s="18" t="s">
        <v>87</v>
      </c>
      <c r="BK771" s="164">
        <f>ROUND(I771*H771,2)</f>
        <v>0</v>
      </c>
      <c r="BL771" s="18" t="s">
        <v>301</v>
      </c>
      <c r="BM771" s="163" t="s">
        <v>1061</v>
      </c>
    </row>
    <row r="772" spans="1:65" s="13" customFormat="1" ht="11.25" x14ac:dyDescent="0.2">
      <c r="B772" s="165"/>
      <c r="D772" s="166" t="s">
        <v>192</v>
      </c>
      <c r="E772" s="167" t="s">
        <v>1</v>
      </c>
      <c r="F772" s="168" t="s">
        <v>1062</v>
      </c>
      <c r="H772" s="169">
        <v>138.24</v>
      </c>
      <c r="I772" s="170"/>
      <c r="L772" s="165"/>
      <c r="M772" s="171"/>
      <c r="N772" s="172"/>
      <c r="O772" s="172"/>
      <c r="P772" s="172"/>
      <c r="Q772" s="172"/>
      <c r="R772" s="172"/>
      <c r="S772" s="172"/>
      <c r="T772" s="173"/>
      <c r="AT772" s="167" t="s">
        <v>192</v>
      </c>
      <c r="AU772" s="167" t="s">
        <v>87</v>
      </c>
      <c r="AV772" s="13" t="s">
        <v>87</v>
      </c>
      <c r="AW772" s="13" t="s">
        <v>31</v>
      </c>
      <c r="AX772" s="13" t="s">
        <v>75</v>
      </c>
      <c r="AY772" s="167" t="s">
        <v>184</v>
      </c>
    </row>
    <row r="773" spans="1:65" s="15" customFormat="1" ht="11.25" x14ac:dyDescent="0.2">
      <c r="B773" s="182"/>
      <c r="D773" s="166" t="s">
        <v>192</v>
      </c>
      <c r="E773" s="183" t="s">
        <v>1</v>
      </c>
      <c r="F773" s="184" t="s">
        <v>199</v>
      </c>
      <c r="H773" s="185">
        <v>138.24</v>
      </c>
      <c r="I773" s="186"/>
      <c r="L773" s="182"/>
      <c r="M773" s="187"/>
      <c r="N773" s="188"/>
      <c r="O773" s="188"/>
      <c r="P773" s="188"/>
      <c r="Q773" s="188"/>
      <c r="R773" s="188"/>
      <c r="S773" s="188"/>
      <c r="T773" s="189"/>
      <c r="AT773" s="183" t="s">
        <v>192</v>
      </c>
      <c r="AU773" s="183" t="s">
        <v>87</v>
      </c>
      <c r="AV773" s="15" t="s">
        <v>190</v>
      </c>
      <c r="AW773" s="15" t="s">
        <v>31</v>
      </c>
      <c r="AX773" s="15" t="s">
        <v>83</v>
      </c>
      <c r="AY773" s="183" t="s">
        <v>184</v>
      </c>
    </row>
    <row r="774" spans="1:65" s="2" customFormat="1" ht="33" customHeight="1" x14ac:dyDescent="0.2">
      <c r="A774" s="33"/>
      <c r="B774" s="150"/>
      <c r="C774" s="197" t="s">
        <v>1063</v>
      </c>
      <c r="D774" s="197" t="s">
        <v>494</v>
      </c>
      <c r="E774" s="198" t="s">
        <v>1003</v>
      </c>
      <c r="F774" s="199" t="s">
        <v>1004</v>
      </c>
      <c r="G774" s="200" t="s">
        <v>228</v>
      </c>
      <c r="H774" s="201">
        <v>0.14000000000000001</v>
      </c>
      <c r="I774" s="202"/>
      <c r="J774" s="203">
        <f>ROUND(I774*H774,2)</f>
        <v>0</v>
      </c>
      <c r="K774" s="204"/>
      <c r="L774" s="205"/>
      <c r="M774" s="206" t="s">
        <v>1</v>
      </c>
      <c r="N774" s="207" t="s">
        <v>41</v>
      </c>
      <c r="O774" s="62"/>
      <c r="P774" s="161">
        <f>O774*H774</f>
        <v>0</v>
      </c>
      <c r="Q774" s="161">
        <v>1</v>
      </c>
      <c r="R774" s="161">
        <f>Q774*H774</f>
        <v>0.14000000000000001</v>
      </c>
      <c r="S774" s="161">
        <v>0</v>
      </c>
      <c r="T774" s="162">
        <f>S774*H774</f>
        <v>0</v>
      </c>
      <c r="U774" s="33"/>
      <c r="V774" s="33"/>
      <c r="W774" s="33"/>
      <c r="X774" s="33"/>
      <c r="Y774" s="33"/>
      <c r="Z774" s="33"/>
      <c r="AA774" s="33"/>
      <c r="AB774" s="33"/>
      <c r="AC774" s="33"/>
      <c r="AD774" s="33"/>
      <c r="AE774" s="33"/>
      <c r="AR774" s="163" t="s">
        <v>403</v>
      </c>
      <c r="AT774" s="163" t="s">
        <v>494</v>
      </c>
      <c r="AU774" s="163" t="s">
        <v>87</v>
      </c>
      <c r="AY774" s="18" t="s">
        <v>184</v>
      </c>
      <c r="BE774" s="164">
        <f>IF(N774="základná",J774,0)</f>
        <v>0</v>
      </c>
      <c r="BF774" s="164">
        <f>IF(N774="znížená",J774,0)</f>
        <v>0</v>
      </c>
      <c r="BG774" s="164">
        <f>IF(N774="zákl. prenesená",J774,0)</f>
        <v>0</v>
      </c>
      <c r="BH774" s="164">
        <f>IF(N774="zníž. prenesená",J774,0)</f>
        <v>0</v>
      </c>
      <c r="BI774" s="164">
        <f>IF(N774="nulová",J774,0)</f>
        <v>0</v>
      </c>
      <c r="BJ774" s="18" t="s">
        <v>87</v>
      </c>
      <c r="BK774" s="164">
        <f>ROUND(I774*H774,2)</f>
        <v>0</v>
      </c>
      <c r="BL774" s="18" t="s">
        <v>301</v>
      </c>
      <c r="BM774" s="163" t="s">
        <v>1064</v>
      </c>
    </row>
    <row r="775" spans="1:65" s="16" customFormat="1" ht="11.25" x14ac:dyDescent="0.2">
      <c r="B775" s="190"/>
      <c r="D775" s="166" t="s">
        <v>192</v>
      </c>
      <c r="E775" s="191" t="s">
        <v>1</v>
      </c>
      <c r="F775" s="192" t="s">
        <v>1065</v>
      </c>
      <c r="H775" s="191" t="s">
        <v>1</v>
      </c>
      <c r="I775" s="193"/>
      <c r="L775" s="190"/>
      <c r="M775" s="194"/>
      <c r="N775" s="195"/>
      <c r="O775" s="195"/>
      <c r="P775" s="195"/>
      <c r="Q775" s="195"/>
      <c r="R775" s="195"/>
      <c r="S775" s="195"/>
      <c r="T775" s="196"/>
      <c r="AT775" s="191" t="s">
        <v>192</v>
      </c>
      <c r="AU775" s="191" t="s">
        <v>87</v>
      </c>
      <c r="AV775" s="16" t="s">
        <v>83</v>
      </c>
      <c r="AW775" s="16" t="s">
        <v>31</v>
      </c>
      <c r="AX775" s="16" t="s">
        <v>75</v>
      </c>
      <c r="AY775" s="191" t="s">
        <v>184</v>
      </c>
    </row>
    <row r="776" spans="1:65" s="13" customFormat="1" ht="11.25" x14ac:dyDescent="0.2">
      <c r="B776" s="165"/>
      <c r="D776" s="166" t="s">
        <v>192</v>
      </c>
      <c r="E776" s="167" t="s">
        <v>1</v>
      </c>
      <c r="F776" s="168" t="s">
        <v>1066</v>
      </c>
      <c r="H776" s="169">
        <v>0.14000000000000001</v>
      </c>
      <c r="I776" s="170"/>
      <c r="L776" s="165"/>
      <c r="M776" s="171"/>
      <c r="N776" s="172"/>
      <c r="O776" s="172"/>
      <c r="P776" s="172"/>
      <c r="Q776" s="172"/>
      <c r="R776" s="172"/>
      <c r="S776" s="172"/>
      <c r="T776" s="173"/>
      <c r="AT776" s="167" t="s">
        <v>192</v>
      </c>
      <c r="AU776" s="167" t="s">
        <v>87</v>
      </c>
      <c r="AV776" s="13" t="s">
        <v>87</v>
      </c>
      <c r="AW776" s="13" t="s">
        <v>31</v>
      </c>
      <c r="AX776" s="13" t="s">
        <v>75</v>
      </c>
      <c r="AY776" s="167" t="s">
        <v>184</v>
      </c>
    </row>
    <row r="777" spans="1:65" s="15" customFormat="1" ht="11.25" x14ac:dyDescent="0.2">
      <c r="B777" s="182"/>
      <c r="D777" s="166" t="s">
        <v>192</v>
      </c>
      <c r="E777" s="183" t="s">
        <v>1</v>
      </c>
      <c r="F777" s="184" t="s">
        <v>199</v>
      </c>
      <c r="H777" s="185">
        <v>0.14000000000000001</v>
      </c>
      <c r="I777" s="186"/>
      <c r="L777" s="182"/>
      <c r="M777" s="187"/>
      <c r="N777" s="188"/>
      <c r="O777" s="188"/>
      <c r="P777" s="188"/>
      <c r="Q777" s="188"/>
      <c r="R777" s="188"/>
      <c r="S777" s="188"/>
      <c r="T777" s="189"/>
      <c r="AT777" s="183" t="s">
        <v>192</v>
      </c>
      <c r="AU777" s="183" t="s">
        <v>87</v>
      </c>
      <c r="AV777" s="15" t="s">
        <v>190</v>
      </c>
      <c r="AW777" s="15" t="s">
        <v>31</v>
      </c>
      <c r="AX777" s="15" t="s">
        <v>83</v>
      </c>
      <c r="AY777" s="183" t="s">
        <v>184</v>
      </c>
    </row>
    <row r="778" spans="1:65" s="2" customFormat="1" ht="24.2" customHeight="1" x14ac:dyDescent="0.2">
      <c r="A778" s="33"/>
      <c r="B778" s="150"/>
      <c r="C778" s="197" t="s">
        <v>1067</v>
      </c>
      <c r="D778" s="197" t="s">
        <v>494</v>
      </c>
      <c r="E778" s="198" t="s">
        <v>993</v>
      </c>
      <c r="F778" s="199" t="s">
        <v>994</v>
      </c>
      <c r="G778" s="200" t="s">
        <v>228</v>
      </c>
      <c r="H778" s="201">
        <v>1.2E-2</v>
      </c>
      <c r="I778" s="202"/>
      <c r="J778" s="203">
        <f>ROUND(I778*H778,2)</f>
        <v>0</v>
      </c>
      <c r="K778" s="204"/>
      <c r="L778" s="205"/>
      <c r="M778" s="206" t="s">
        <v>1</v>
      </c>
      <c r="N778" s="207" t="s">
        <v>41</v>
      </c>
      <c r="O778" s="62"/>
      <c r="P778" s="161">
        <f>O778*H778</f>
        <v>0</v>
      </c>
      <c r="Q778" s="161">
        <v>1</v>
      </c>
      <c r="R778" s="161">
        <f>Q778*H778</f>
        <v>1.2E-2</v>
      </c>
      <c r="S778" s="161">
        <v>0</v>
      </c>
      <c r="T778" s="162">
        <f>S778*H778</f>
        <v>0</v>
      </c>
      <c r="U778" s="33"/>
      <c r="V778" s="33"/>
      <c r="W778" s="33"/>
      <c r="X778" s="33"/>
      <c r="Y778" s="33"/>
      <c r="Z778" s="33"/>
      <c r="AA778" s="33"/>
      <c r="AB778" s="33"/>
      <c r="AC778" s="33"/>
      <c r="AD778" s="33"/>
      <c r="AE778" s="33"/>
      <c r="AR778" s="163" t="s">
        <v>403</v>
      </c>
      <c r="AT778" s="163" t="s">
        <v>494</v>
      </c>
      <c r="AU778" s="163" t="s">
        <v>87</v>
      </c>
      <c r="AY778" s="18" t="s">
        <v>184</v>
      </c>
      <c r="BE778" s="164">
        <f>IF(N778="základná",J778,0)</f>
        <v>0</v>
      </c>
      <c r="BF778" s="164">
        <f>IF(N778="znížená",J778,0)</f>
        <v>0</v>
      </c>
      <c r="BG778" s="164">
        <f>IF(N778="zákl. prenesená",J778,0)</f>
        <v>0</v>
      </c>
      <c r="BH778" s="164">
        <f>IF(N778="zníž. prenesená",J778,0)</f>
        <v>0</v>
      </c>
      <c r="BI778" s="164">
        <f>IF(N778="nulová",J778,0)</f>
        <v>0</v>
      </c>
      <c r="BJ778" s="18" t="s">
        <v>87</v>
      </c>
      <c r="BK778" s="164">
        <f>ROUND(I778*H778,2)</f>
        <v>0</v>
      </c>
      <c r="BL778" s="18" t="s">
        <v>301</v>
      </c>
      <c r="BM778" s="163" t="s">
        <v>1068</v>
      </c>
    </row>
    <row r="779" spans="1:65" s="16" customFormat="1" ht="11.25" x14ac:dyDescent="0.2">
      <c r="B779" s="190"/>
      <c r="D779" s="166" t="s">
        <v>192</v>
      </c>
      <c r="E779" s="191" t="s">
        <v>1</v>
      </c>
      <c r="F779" s="192" t="s">
        <v>1069</v>
      </c>
      <c r="H779" s="191" t="s">
        <v>1</v>
      </c>
      <c r="I779" s="193"/>
      <c r="L779" s="190"/>
      <c r="M779" s="194"/>
      <c r="N779" s="195"/>
      <c r="O779" s="195"/>
      <c r="P779" s="195"/>
      <c r="Q779" s="195"/>
      <c r="R779" s="195"/>
      <c r="S779" s="195"/>
      <c r="T779" s="196"/>
      <c r="AT779" s="191" t="s">
        <v>192</v>
      </c>
      <c r="AU779" s="191" t="s">
        <v>87</v>
      </c>
      <c r="AV779" s="16" t="s">
        <v>83</v>
      </c>
      <c r="AW779" s="16" t="s">
        <v>31</v>
      </c>
      <c r="AX779" s="16" t="s">
        <v>75</v>
      </c>
      <c r="AY779" s="191" t="s">
        <v>184</v>
      </c>
    </row>
    <row r="780" spans="1:65" s="13" customFormat="1" ht="11.25" x14ac:dyDescent="0.2">
      <c r="B780" s="165"/>
      <c r="D780" s="166" t="s">
        <v>192</v>
      </c>
      <c r="E780" s="167" t="s">
        <v>1</v>
      </c>
      <c r="F780" s="168" t="s">
        <v>1070</v>
      </c>
      <c r="H780" s="169">
        <v>1.2E-2</v>
      </c>
      <c r="I780" s="170"/>
      <c r="L780" s="165"/>
      <c r="M780" s="171"/>
      <c r="N780" s="172"/>
      <c r="O780" s="172"/>
      <c r="P780" s="172"/>
      <c r="Q780" s="172"/>
      <c r="R780" s="172"/>
      <c r="S780" s="172"/>
      <c r="T780" s="173"/>
      <c r="AT780" s="167" t="s">
        <v>192</v>
      </c>
      <c r="AU780" s="167" t="s">
        <v>87</v>
      </c>
      <c r="AV780" s="13" t="s">
        <v>87</v>
      </c>
      <c r="AW780" s="13" t="s">
        <v>31</v>
      </c>
      <c r="AX780" s="13" t="s">
        <v>75</v>
      </c>
      <c r="AY780" s="167" t="s">
        <v>184</v>
      </c>
    </row>
    <row r="781" spans="1:65" s="15" customFormat="1" ht="11.25" x14ac:dyDescent="0.2">
      <c r="B781" s="182"/>
      <c r="D781" s="166" t="s">
        <v>192</v>
      </c>
      <c r="E781" s="183" t="s">
        <v>1</v>
      </c>
      <c r="F781" s="184" t="s">
        <v>199</v>
      </c>
      <c r="H781" s="185">
        <v>1.2E-2</v>
      </c>
      <c r="I781" s="186"/>
      <c r="L781" s="182"/>
      <c r="M781" s="187"/>
      <c r="N781" s="188"/>
      <c r="O781" s="188"/>
      <c r="P781" s="188"/>
      <c r="Q781" s="188"/>
      <c r="R781" s="188"/>
      <c r="S781" s="188"/>
      <c r="T781" s="189"/>
      <c r="AT781" s="183" t="s">
        <v>192</v>
      </c>
      <c r="AU781" s="183" t="s">
        <v>87</v>
      </c>
      <c r="AV781" s="15" t="s">
        <v>190</v>
      </c>
      <c r="AW781" s="15" t="s">
        <v>31</v>
      </c>
      <c r="AX781" s="15" t="s">
        <v>83</v>
      </c>
      <c r="AY781" s="183" t="s">
        <v>184</v>
      </c>
    </row>
    <row r="782" spans="1:65" s="2" customFormat="1" ht="33" customHeight="1" x14ac:dyDescent="0.2">
      <c r="A782" s="33"/>
      <c r="B782" s="150"/>
      <c r="C782" s="151" t="s">
        <v>1071</v>
      </c>
      <c r="D782" s="151" t="s">
        <v>186</v>
      </c>
      <c r="E782" s="152" t="s">
        <v>1072</v>
      </c>
      <c r="F782" s="153" t="s">
        <v>1073</v>
      </c>
      <c r="G782" s="154" t="s">
        <v>913</v>
      </c>
      <c r="H782" s="155">
        <v>59.62</v>
      </c>
      <c r="I782" s="156"/>
      <c r="J782" s="157">
        <f>ROUND(I782*H782,2)</f>
        <v>0</v>
      </c>
      <c r="K782" s="158"/>
      <c r="L782" s="34"/>
      <c r="M782" s="159" t="s">
        <v>1</v>
      </c>
      <c r="N782" s="160" t="s">
        <v>41</v>
      </c>
      <c r="O782" s="62"/>
      <c r="P782" s="161">
        <f>O782*H782</f>
        <v>0</v>
      </c>
      <c r="Q782" s="161">
        <v>6.0000000000000002E-5</v>
      </c>
      <c r="R782" s="161">
        <f>Q782*H782</f>
        <v>3.5772E-3</v>
      </c>
      <c r="S782" s="161">
        <v>0</v>
      </c>
      <c r="T782" s="162">
        <f>S782*H782</f>
        <v>0</v>
      </c>
      <c r="U782" s="33"/>
      <c r="V782" s="33"/>
      <c r="W782" s="33"/>
      <c r="X782" s="33"/>
      <c r="Y782" s="33"/>
      <c r="Z782" s="33"/>
      <c r="AA782" s="33"/>
      <c r="AB782" s="33"/>
      <c r="AC782" s="33"/>
      <c r="AD782" s="33"/>
      <c r="AE782" s="33"/>
      <c r="AR782" s="163" t="s">
        <v>301</v>
      </c>
      <c r="AT782" s="163" t="s">
        <v>186</v>
      </c>
      <c r="AU782" s="163" t="s">
        <v>87</v>
      </c>
      <c r="AY782" s="18" t="s">
        <v>184</v>
      </c>
      <c r="BE782" s="164">
        <f>IF(N782="základná",J782,0)</f>
        <v>0</v>
      </c>
      <c r="BF782" s="164">
        <f>IF(N782="znížená",J782,0)</f>
        <v>0</v>
      </c>
      <c r="BG782" s="164">
        <f>IF(N782="zákl. prenesená",J782,0)</f>
        <v>0</v>
      </c>
      <c r="BH782" s="164">
        <f>IF(N782="zníž. prenesená",J782,0)</f>
        <v>0</v>
      </c>
      <c r="BI782" s="164">
        <f>IF(N782="nulová",J782,0)</f>
        <v>0</v>
      </c>
      <c r="BJ782" s="18" t="s">
        <v>87</v>
      </c>
      <c r="BK782" s="164">
        <f>ROUND(I782*H782,2)</f>
        <v>0</v>
      </c>
      <c r="BL782" s="18" t="s">
        <v>301</v>
      </c>
      <c r="BM782" s="163" t="s">
        <v>1074</v>
      </c>
    </row>
    <row r="783" spans="1:65" s="13" customFormat="1" ht="11.25" x14ac:dyDescent="0.2">
      <c r="B783" s="165"/>
      <c r="D783" s="166" t="s">
        <v>192</v>
      </c>
      <c r="E783" s="167" t="s">
        <v>1</v>
      </c>
      <c r="F783" s="168" t="s">
        <v>1075</v>
      </c>
      <c r="H783" s="169">
        <v>59.62</v>
      </c>
      <c r="I783" s="170"/>
      <c r="L783" s="165"/>
      <c r="M783" s="171"/>
      <c r="N783" s="172"/>
      <c r="O783" s="172"/>
      <c r="P783" s="172"/>
      <c r="Q783" s="172"/>
      <c r="R783" s="172"/>
      <c r="S783" s="172"/>
      <c r="T783" s="173"/>
      <c r="AT783" s="167" t="s">
        <v>192</v>
      </c>
      <c r="AU783" s="167" t="s">
        <v>87</v>
      </c>
      <c r="AV783" s="13" t="s">
        <v>87</v>
      </c>
      <c r="AW783" s="13" t="s">
        <v>31</v>
      </c>
      <c r="AX783" s="13" t="s">
        <v>75</v>
      </c>
      <c r="AY783" s="167" t="s">
        <v>184</v>
      </c>
    </row>
    <row r="784" spans="1:65" s="15" customFormat="1" ht="11.25" x14ac:dyDescent="0.2">
      <c r="B784" s="182"/>
      <c r="D784" s="166" t="s">
        <v>192</v>
      </c>
      <c r="E784" s="183" t="s">
        <v>1</v>
      </c>
      <c r="F784" s="184" t="s">
        <v>199</v>
      </c>
      <c r="H784" s="185">
        <v>59.62</v>
      </c>
      <c r="I784" s="186"/>
      <c r="L784" s="182"/>
      <c r="M784" s="187"/>
      <c r="N784" s="188"/>
      <c r="O784" s="188"/>
      <c r="P784" s="188"/>
      <c r="Q784" s="188"/>
      <c r="R784" s="188"/>
      <c r="S784" s="188"/>
      <c r="T784" s="189"/>
      <c r="AT784" s="183" t="s">
        <v>192</v>
      </c>
      <c r="AU784" s="183" t="s">
        <v>87</v>
      </c>
      <c r="AV784" s="15" t="s">
        <v>190</v>
      </c>
      <c r="AW784" s="15" t="s">
        <v>31</v>
      </c>
      <c r="AX784" s="15" t="s">
        <v>83</v>
      </c>
      <c r="AY784" s="183" t="s">
        <v>184</v>
      </c>
    </row>
    <row r="785" spans="1:65" s="2" customFormat="1" ht="24.2" customHeight="1" x14ac:dyDescent="0.2">
      <c r="A785" s="33"/>
      <c r="B785" s="150"/>
      <c r="C785" s="197" t="s">
        <v>1076</v>
      </c>
      <c r="D785" s="197" t="s">
        <v>494</v>
      </c>
      <c r="E785" s="198" t="s">
        <v>1077</v>
      </c>
      <c r="F785" s="199" t="s">
        <v>1078</v>
      </c>
      <c r="G785" s="200" t="s">
        <v>228</v>
      </c>
      <c r="H785" s="201">
        <v>6.0999999999999999E-2</v>
      </c>
      <c r="I785" s="202"/>
      <c r="J785" s="203">
        <f>ROUND(I785*H785,2)</f>
        <v>0</v>
      </c>
      <c r="K785" s="204"/>
      <c r="L785" s="205"/>
      <c r="M785" s="206" t="s">
        <v>1</v>
      </c>
      <c r="N785" s="207" t="s">
        <v>41</v>
      </c>
      <c r="O785" s="62"/>
      <c r="P785" s="161">
        <f>O785*H785</f>
        <v>0</v>
      </c>
      <c r="Q785" s="161">
        <v>1</v>
      </c>
      <c r="R785" s="161">
        <f>Q785*H785</f>
        <v>6.0999999999999999E-2</v>
      </c>
      <c r="S785" s="161">
        <v>0</v>
      </c>
      <c r="T785" s="162">
        <f>S785*H785</f>
        <v>0</v>
      </c>
      <c r="U785" s="33"/>
      <c r="V785" s="33"/>
      <c r="W785" s="33"/>
      <c r="X785" s="33"/>
      <c r="Y785" s="33"/>
      <c r="Z785" s="33"/>
      <c r="AA785" s="33"/>
      <c r="AB785" s="33"/>
      <c r="AC785" s="33"/>
      <c r="AD785" s="33"/>
      <c r="AE785" s="33"/>
      <c r="AR785" s="163" t="s">
        <v>403</v>
      </c>
      <c r="AT785" s="163" t="s">
        <v>494</v>
      </c>
      <c r="AU785" s="163" t="s">
        <v>87</v>
      </c>
      <c r="AY785" s="18" t="s">
        <v>184</v>
      </c>
      <c r="BE785" s="164">
        <f>IF(N785="základná",J785,0)</f>
        <v>0</v>
      </c>
      <c r="BF785" s="164">
        <f>IF(N785="znížená",J785,0)</f>
        <v>0</v>
      </c>
      <c r="BG785" s="164">
        <f>IF(N785="zákl. prenesená",J785,0)</f>
        <v>0</v>
      </c>
      <c r="BH785" s="164">
        <f>IF(N785="zníž. prenesená",J785,0)</f>
        <v>0</v>
      </c>
      <c r="BI785" s="164">
        <f>IF(N785="nulová",J785,0)</f>
        <v>0</v>
      </c>
      <c r="BJ785" s="18" t="s">
        <v>87</v>
      </c>
      <c r="BK785" s="164">
        <f>ROUND(I785*H785,2)</f>
        <v>0</v>
      </c>
      <c r="BL785" s="18" t="s">
        <v>301</v>
      </c>
      <c r="BM785" s="163" t="s">
        <v>1079</v>
      </c>
    </row>
    <row r="786" spans="1:65" s="13" customFormat="1" ht="11.25" x14ac:dyDescent="0.2">
      <c r="B786" s="165"/>
      <c r="D786" s="166" t="s">
        <v>192</v>
      </c>
      <c r="E786" s="167" t="s">
        <v>1</v>
      </c>
      <c r="F786" s="168" t="s">
        <v>1080</v>
      </c>
      <c r="H786" s="169">
        <v>6.0999999999999999E-2</v>
      </c>
      <c r="I786" s="170"/>
      <c r="L786" s="165"/>
      <c r="M786" s="171"/>
      <c r="N786" s="172"/>
      <c r="O786" s="172"/>
      <c r="P786" s="172"/>
      <c r="Q786" s="172"/>
      <c r="R786" s="172"/>
      <c r="S786" s="172"/>
      <c r="T786" s="173"/>
      <c r="AT786" s="167" t="s">
        <v>192</v>
      </c>
      <c r="AU786" s="167" t="s">
        <v>87</v>
      </c>
      <c r="AV786" s="13" t="s">
        <v>87</v>
      </c>
      <c r="AW786" s="13" t="s">
        <v>31</v>
      </c>
      <c r="AX786" s="13" t="s">
        <v>75</v>
      </c>
      <c r="AY786" s="167" t="s">
        <v>184</v>
      </c>
    </row>
    <row r="787" spans="1:65" s="15" customFormat="1" ht="11.25" x14ac:dyDescent="0.2">
      <c r="B787" s="182"/>
      <c r="D787" s="166" t="s">
        <v>192</v>
      </c>
      <c r="E787" s="183" t="s">
        <v>1</v>
      </c>
      <c r="F787" s="184" t="s">
        <v>199</v>
      </c>
      <c r="H787" s="185">
        <v>6.0999999999999999E-2</v>
      </c>
      <c r="I787" s="186"/>
      <c r="L787" s="182"/>
      <c r="M787" s="187"/>
      <c r="N787" s="188"/>
      <c r="O787" s="188"/>
      <c r="P787" s="188"/>
      <c r="Q787" s="188"/>
      <c r="R787" s="188"/>
      <c r="S787" s="188"/>
      <c r="T787" s="189"/>
      <c r="AT787" s="183" t="s">
        <v>192</v>
      </c>
      <c r="AU787" s="183" t="s">
        <v>87</v>
      </c>
      <c r="AV787" s="15" t="s">
        <v>190</v>
      </c>
      <c r="AW787" s="15" t="s">
        <v>31</v>
      </c>
      <c r="AX787" s="15" t="s">
        <v>83</v>
      </c>
      <c r="AY787" s="183" t="s">
        <v>184</v>
      </c>
    </row>
    <row r="788" spans="1:65" s="2" customFormat="1" ht="24.2" customHeight="1" x14ac:dyDescent="0.2">
      <c r="A788" s="33"/>
      <c r="B788" s="150"/>
      <c r="C788" s="197" t="s">
        <v>1081</v>
      </c>
      <c r="D788" s="197" t="s">
        <v>494</v>
      </c>
      <c r="E788" s="198" t="s">
        <v>1082</v>
      </c>
      <c r="F788" s="199" t="s">
        <v>1083</v>
      </c>
      <c r="G788" s="200" t="s">
        <v>228</v>
      </c>
      <c r="H788" s="201">
        <v>5.0000000000000001E-3</v>
      </c>
      <c r="I788" s="202"/>
      <c r="J788" s="203">
        <f>ROUND(I788*H788,2)</f>
        <v>0</v>
      </c>
      <c r="K788" s="204"/>
      <c r="L788" s="205"/>
      <c r="M788" s="206" t="s">
        <v>1</v>
      </c>
      <c r="N788" s="207" t="s">
        <v>41</v>
      </c>
      <c r="O788" s="62"/>
      <c r="P788" s="161">
        <f>O788*H788</f>
        <v>0</v>
      </c>
      <c r="Q788" s="161">
        <v>1</v>
      </c>
      <c r="R788" s="161">
        <f>Q788*H788</f>
        <v>5.0000000000000001E-3</v>
      </c>
      <c r="S788" s="161">
        <v>0</v>
      </c>
      <c r="T788" s="162">
        <f>S788*H788</f>
        <v>0</v>
      </c>
      <c r="U788" s="33"/>
      <c r="V788" s="33"/>
      <c r="W788" s="33"/>
      <c r="X788" s="33"/>
      <c r="Y788" s="33"/>
      <c r="Z788" s="33"/>
      <c r="AA788" s="33"/>
      <c r="AB788" s="33"/>
      <c r="AC788" s="33"/>
      <c r="AD788" s="33"/>
      <c r="AE788" s="33"/>
      <c r="AR788" s="163" t="s">
        <v>403</v>
      </c>
      <c r="AT788" s="163" t="s">
        <v>494</v>
      </c>
      <c r="AU788" s="163" t="s">
        <v>87</v>
      </c>
      <c r="AY788" s="18" t="s">
        <v>184</v>
      </c>
      <c r="BE788" s="164">
        <f>IF(N788="základná",J788,0)</f>
        <v>0</v>
      </c>
      <c r="BF788" s="164">
        <f>IF(N788="znížená",J788,0)</f>
        <v>0</v>
      </c>
      <c r="BG788" s="164">
        <f>IF(N788="zákl. prenesená",J788,0)</f>
        <v>0</v>
      </c>
      <c r="BH788" s="164">
        <f>IF(N788="zníž. prenesená",J788,0)</f>
        <v>0</v>
      </c>
      <c r="BI788" s="164">
        <f>IF(N788="nulová",J788,0)</f>
        <v>0</v>
      </c>
      <c r="BJ788" s="18" t="s">
        <v>87</v>
      </c>
      <c r="BK788" s="164">
        <f>ROUND(I788*H788,2)</f>
        <v>0</v>
      </c>
      <c r="BL788" s="18" t="s">
        <v>301</v>
      </c>
      <c r="BM788" s="163" t="s">
        <v>1084</v>
      </c>
    </row>
    <row r="789" spans="1:65" s="13" customFormat="1" ht="11.25" x14ac:dyDescent="0.2">
      <c r="B789" s="165"/>
      <c r="D789" s="166" t="s">
        <v>192</v>
      </c>
      <c r="E789" s="167" t="s">
        <v>1</v>
      </c>
      <c r="F789" s="168" t="s">
        <v>1085</v>
      </c>
      <c r="H789" s="169">
        <v>5.0000000000000001E-3</v>
      </c>
      <c r="I789" s="170"/>
      <c r="L789" s="165"/>
      <c r="M789" s="171"/>
      <c r="N789" s="172"/>
      <c r="O789" s="172"/>
      <c r="P789" s="172"/>
      <c r="Q789" s="172"/>
      <c r="R789" s="172"/>
      <c r="S789" s="172"/>
      <c r="T789" s="173"/>
      <c r="AT789" s="167" t="s">
        <v>192</v>
      </c>
      <c r="AU789" s="167" t="s">
        <v>87</v>
      </c>
      <c r="AV789" s="13" t="s">
        <v>87</v>
      </c>
      <c r="AW789" s="13" t="s">
        <v>31</v>
      </c>
      <c r="AX789" s="13" t="s">
        <v>75</v>
      </c>
      <c r="AY789" s="167" t="s">
        <v>184</v>
      </c>
    </row>
    <row r="790" spans="1:65" s="15" customFormat="1" ht="11.25" x14ac:dyDescent="0.2">
      <c r="B790" s="182"/>
      <c r="D790" s="166" t="s">
        <v>192</v>
      </c>
      <c r="E790" s="183" t="s">
        <v>1</v>
      </c>
      <c r="F790" s="184" t="s">
        <v>199</v>
      </c>
      <c r="H790" s="185">
        <v>5.0000000000000001E-3</v>
      </c>
      <c r="I790" s="186"/>
      <c r="L790" s="182"/>
      <c r="M790" s="187"/>
      <c r="N790" s="188"/>
      <c r="O790" s="188"/>
      <c r="P790" s="188"/>
      <c r="Q790" s="188"/>
      <c r="R790" s="188"/>
      <c r="S790" s="188"/>
      <c r="T790" s="189"/>
      <c r="AT790" s="183" t="s">
        <v>192</v>
      </c>
      <c r="AU790" s="183" t="s">
        <v>87</v>
      </c>
      <c r="AV790" s="15" t="s">
        <v>190</v>
      </c>
      <c r="AW790" s="15" t="s">
        <v>31</v>
      </c>
      <c r="AX790" s="15" t="s">
        <v>83</v>
      </c>
      <c r="AY790" s="183" t="s">
        <v>184</v>
      </c>
    </row>
    <row r="791" spans="1:65" s="2" customFormat="1" ht="33" customHeight="1" x14ac:dyDescent="0.2">
      <c r="A791" s="33"/>
      <c r="B791" s="150"/>
      <c r="C791" s="151" t="s">
        <v>1086</v>
      </c>
      <c r="D791" s="151" t="s">
        <v>186</v>
      </c>
      <c r="E791" s="152" t="s">
        <v>1087</v>
      </c>
      <c r="F791" s="153" t="s">
        <v>1088</v>
      </c>
      <c r="G791" s="154" t="s">
        <v>913</v>
      </c>
      <c r="H791" s="155">
        <v>10.6</v>
      </c>
      <c r="I791" s="156"/>
      <c r="J791" s="157">
        <f>ROUND(I791*H791,2)</f>
        <v>0</v>
      </c>
      <c r="K791" s="158"/>
      <c r="L791" s="34"/>
      <c r="M791" s="159" t="s">
        <v>1</v>
      </c>
      <c r="N791" s="160" t="s">
        <v>41</v>
      </c>
      <c r="O791" s="62"/>
      <c r="P791" s="161">
        <f>O791*H791</f>
        <v>0</v>
      </c>
      <c r="Q791" s="161">
        <v>6.0000000000000002E-5</v>
      </c>
      <c r="R791" s="161">
        <f>Q791*H791</f>
        <v>6.3599999999999996E-4</v>
      </c>
      <c r="S791" s="161">
        <v>0</v>
      </c>
      <c r="T791" s="162">
        <f>S791*H791</f>
        <v>0</v>
      </c>
      <c r="U791" s="33"/>
      <c r="V791" s="33"/>
      <c r="W791" s="33"/>
      <c r="X791" s="33"/>
      <c r="Y791" s="33"/>
      <c r="Z791" s="33"/>
      <c r="AA791" s="33"/>
      <c r="AB791" s="33"/>
      <c r="AC791" s="33"/>
      <c r="AD791" s="33"/>
      <c r="AE791" s="33"/>
      <c r="AR791" s="163" t="s">
        <v>301</v>
      </c>
      <c r="AT791" s="163" t="s">
        <v>186</v>
      </c>
      <c r="AU791" s="163" t="s">
        <v>87</v>
      </c>
      <c r="AY791" s="18" t="s">
        <v>184</v>
      </c>
      <c r="BE791" s="164">
        <f>IF(N791="základná",J791,0)</f>
        <v>0</v>
      </c>
      <c r="BF791" s="164">
        <f>IF(N791="znížená",J791,0)</f>
        <v>0</v>
      </c>
      <c r="BG791" s="164">
        <f>IF(N791="zákl. prenesená",J791,0)</f>
        <v>0</v>
      </c>
      <c r="BH791" s="164">
        <f>IF(N791="zníž. prenesená",J791,0)</f>
        <v>0</v>
      </c>
      <c r="BI791" s="164">
        <f>IF(N791="nulová",J791,0)</f>
        <v>0</v>
      </c>
      <c r="BJ791" s="18" t="s">
        <v>87</v>
      </c>
      <c r="BK791" s="164">
        <f>ROUND(I791*H791,2)</f>
        <v>0</v>
      </c>
      <c r="BL791" s="18" t="s">
        <v>301</v>
      </c>
      <c r="BM791" s="163" t="s">
        <v>1089</v>
      </c>
    </row>
    <row r="792" spans="1:65" s="13" customFormat="1" ht="11.25" x14ac:dyDescent="0.2">
      <c r="B792" s="165"/>
      <c r="D792" s="166" t="s">
        <v>192</v>
      </c>
      <c r="E792" s="167" t="s">
        <v>1</v>
      </c>
      <c r="F792" s="168" t="s">
        <v>1090</v>
      </c>
      <c r="H792" s="169">
        <v>10.6</v>
      </c>
      <c r="I792" s="170"/>
      <c r="L792" s="165"/>
      <c r="M792" s="171"/>
      <c r="N792" s="172"/>
      <c r="O792" s="172"/>
      <c r="P792" s="172"/>
      <c r="Q792" s="172"/>
      <c r="R792" s="172"/>
      <c r="S792" s="172"/>
      <c r="T792" s="173"/>
      <c r="AT792" s="167" t="s">
        <v>192</v>
      </c>
      <c r="AU792" s="167" t="s">
        <v>87</v>
      </c>
      <c r="AV792" s="13" t="s">
        <v>87</v>
      </c>
      <c r="AW792" s="13" t="s">
        <v>31</v>
      </c>
      <c r="AX792" s="13" t="s">
        <v>75</v>
      </c>
      <c r="AY792" s="167" t="s">
        <v>184</v>
      </c>
    </row>
    <row r="793" spans="1:65" s="15" customFormat="1" ht="11.25" x14ac:dyDescent="0.2">
      <c r="B793" s="182"/>
      <c r="D793" s="166" t="s">
        <v>192</v>
      </c>
      <c r="E793" s="183" t="s">
        <v>1</v>
      </c>
      <c r="F793" s="184" t="s">
        <v>199</v>
      </c>
      <c r="H793" s="185">
        <v>10.6</v>
      </c>
      <c r="I793" s="186"/>
      <c r="L793" s="182"/>
      <c r="M793" s="187"/>
      <c r="N793" s="188"/>
      <c r="O793" s="188"/>
      <c r="P793" s="188"/>
      <c r="Q793" s="188"/>
      <c r="R793" s="188"/>
      <c r="S793" s="188"/>
      <c r="T793" s="189"/>
      <c r="AT793" s="183" t="s">
        <v>192</v>
      </c>
      <c r="AU793" s="183" t="s">
        <v>87</v>
      </c>
      <c r="AV793" s="15" t="s">
        <v>190</v>
      </c>
      <c r="AW793" s="15" t="s">
        <v>31</v>
      </c>
      <c r="AX793" s="15" t="s">
        <v>83</v>
      </c>
      <c r="AY793" s="183" t="s">
        <v>184</v>
      </c>
    </row>
    <row r="794" spans="1:65" s="2" customFormat="1" ht="24.2" customHeight="1" x14ac:dyDescent="0.2">
      <c r="A794" s="33"/>
      <c r="B794" s="150"/>
      <c r="C794" s="197" t="s">
        <v>1091</v>
      </c>
      <c r="D794" s="197" t="s">
        <v>494</v>
      </c>
      <c r="E794" s="198" t="s">
        <v>1077</v>
      </c>
      <c r="F794" s="199" t="s">
        <v>1078</v>
      </c>
      <c r="G794" s="200" t="s">
        <v>228</v>
      </c>
      <c r="H794" s="201">
        <v>1.2E-2</v>
      </c>
      <c r="I794" s="202"/>
      <c r="J794" s="203">
        <f>ROUND(I794*H794,2)</f>
        <v>0</v>
      </c>
      <c r="K794" s="204"/>
      <c r="L794" s="205"/>
      <c r="M794" s="206" t="s">
        <v>1</v>
      </c>
      <c r="N794" s="207" t="s">
        <v>41</v>
      </c>
      <c r="O794" s="62"/>
      <c r="P794" s="161">
        <f>O794*H794</f>
        <v>0</v>
      </c>
      <c r="Q794" s="161">
        <v>1</v>
      </c>
      <c r="R794" s="161">
        <f>Q794*H794</f>
        <v>1.2E-2</v>
      </c>
      <c r="S794" s="161">
        <v>0</v>
      </c>
      <c r="T794" s="162">
        <f>S794*H794</f>
        <v>0</v>
      </c>
      <c r="U794" s="33"/>
      <c r="V794" s="33"/>
      <c r="W794" s="33"/>
      <c r="X794" s="33"/>
      <c r="Y794" s="33"/>
      <c r="Z794" s="33"/>
      <c r="AA794" s="33"/>
      <c r="AB794" s="33"/>
      <c r="AC794" s="33"/>
      <c r="AD794" s="33"/>
      <c r="AE794" s="33"/>
      <c r="AR794" s="163" t="s">
        <v>403</v>
      </c>
      <c r="AT794" s="163" t="s">
        <v>494</v>
      </c>
      <c r="AU794" s="163" t="s">
        <v>87</v>
      </c>
      <c r="AY794" s="18" t="s">
        <v>184</v>
      </c>
      <c r="BE794" s="164">
        <f>IF(N794="základná",J794,0)</f>
        <v>0</v>
      </c>
      <c r="BF794" s="164">
        <f>IF(N794="znížená",J794,0)</f>
        <v>0</v>
      </c>
      <c r="BG794" s="164">
        <f>IF(N794="zákl. prenesená",J794,0)</f>
        <v>0</v>
      </c>
      <c r="BH794" s="164">
        <f>IF(N794="zníž. prenesená",J794,0)</f>
        <v>0</v>
      </c>
      <c r="BI794" s="164">
        <f>IF(N794="nulová",J794,0)</f>
        <v>0</v>
      </c>
      <c r="BJ794" s="18" t="s">
        <v>87</v>
      </c>
      <c r="BK794" s="164">
        <f>ROUND(I794*H794,2)</f>
        <v>0</v>
      </c>
      <c r="BL794" s="18" t="s">
        <v>301</v>
      </c>
      <c r="BM794" s="163" t="s">
        <v>1092</v>
      </c>
    </row>
    <row r="795" spans="1:65" s="13" customFormat="1" ht="11.25" x14ac:dyDescent="0.2">
      <c r="B795" s="165"/>
      <c r="D795" s="166" t="s">
        <v>192</v>
      </c>
      <c r="E795" s="167" t="s">
        <v>1</v>
      </c>
      <c r="F795" s="168" t="s">
        <v>1093</v>
      </c>
      <c r="H795" s="169">
        <v>1.2E-2</v>
      </c>
      <c r="I795" s="170"/>
      <c r="L795" s="165"/>
      <c r="M795" s="171"/>
      <c r="N795" s="172"/>
      <c r="O795" s="172"/>
      <c r="P795" s="172"/>
      <c r="Q795" s="172"/>
      <c r="R795" s="172"/>
      <c r="S795" s="172"/>
      <c r="T795" s="173"/>
      <c r="AT795" s="167" t="s">
        <v>192</v>
      </c>
      <c r="AU795" s="167" t="s">
        <v>87</v>
      </c>
      <c r="AV795" s="13" t="s">
        <v>87</v>
      </c>
      <c r="AW795" s="13" t="s">
        <v>31</v>
      </c>
      <c r="AX795" s="13" t="s">
        <v>75</v>
      </c>
      <c r="AY795" s="167" t="s">
        <v>184</v>
      </c>
    </row>
    <row r="796" spans="1:65" s="15" customFormat="1" ht="11.25" x14ac:dyDescent="0.2">
      <c r="B796" s="182"/>
      <c r="D796" s="166" t="s">
        <v>192</v>
      </c>
      <c r="E796" s="183" t="s">
        <v>1</v>
      </c>
      <c r="F796" s="184" t="s">
        <v>199</v>
      </c>
      <c r="H796" s="185">
        <v>1.2E-2</v>
      </c>
      <c r="I796" s="186"/>
      <c r="L796" s="182"/>
      <c r="M796" s="187"/>
      <c r="N796" s="188"/>
      <c r="O796" s="188"/>
      <c r="P796" s="188"/>
      <c r="Q796" s="188"/>
      <c r="R796" s="188"/>
      <c r="S796" s="188"/>
      <c r="T796" s="189"/>
      <c r="AT796" s="183" t="s">
        <v>192</v>
      </c>
      <c r="AU796" s="183" t="s">
        <v>87</v>
      </c>
      <c r="AV796" s="15" t="s">
        <v>190</v>
      </c>
      <c r="AW796" s="15" t="s">
        <v>31</v>
      </c>
      <c r="AX796" s="15" t="s">
        <v>83</v>
      </c>
      <c r="AY796" s="183" t="s">
        <v>184</v>
      </c>
    </row>
    <row r="797" spans="1:65" s="2" customFormat="1" ht="37.9" customHeight="1" x14ac:dyDescent="0.2">
      <c r="A797" s="33"/>
      <c r="B797" s="150"/>
      <c r="C797" s="151" t="s">
        <v>1094</v>
      </c>
      <c r="D797" s="151" t="s">
        <v>186</v>
      </c>
      <c r="E797" s="152" t="s">
        <v>1095</v>
      </c>
      <c r="F797" s="153" t="s">
        <v>1096</v>
      </c>
      <c r="G797" s="154" t="s">
        <v>913</v>
      </c>
      <c r="H797" s="155">
        <v>444.95</v>
      </c>
      <c r="I797" s="156"/>
      <c r="J797" s="157">
        <f>ROUND(I797*H797,2)</f>
        <v>0</v>
      </c>
      <c r="K797" s="158"/>
      <c r="L797" s="34"/>
      <c r="M797" s="159" t="s">
        <v>1</v>
      </c>
      <c r="N797" s="160" t="s">
        <v>41</v>
      </c>
      <c r="O797" s="62"/>
      <c r="P797" s="161">
        <f>O797*H797</f>
        <v>0</v>
      </c>
      <c r="Q797" s="161">
        <v>6.0000000000000002E-5</v>
      </c>
      <c r="R797" s="161">
        <f>Q797*H797</f>
        <v>2.6696999999999999E-2</v>
      </c>
      <c r="S797" s="161">
        <v>0</v>
      </c>
      <c r="T797" s="162">
        <f>S797*H797</f>
        <v>0</v>
      </c>
      <c r="U797" s="33"/>
      <c r="V797" s="33"/>
      <c r="W797" s="33"/>
      <c r="X797" s="33"/>
      <c r="Y797" s="33"/>
      <c r="Z797" s="33"/>
      <c r="AA797" s="33"/>
      <c r="AB797" s="33"/>
      <c r="AC797" s="33"/>
      <c r="AD797" s="33"/>
      <c r="AE797" s="33"/>
      <c r="AR797" s="163" t="s">
        <v>301</v>
      </c>
      <c r="AT797" s="163" t="s">
        <v>186</v>
      </c>
      <c r="AU797" s="163" t="s">
        <v>87</v>
      </c>
      <c r="AY797" s="18" t="s">
        <v>184</v>
      </c>
      <c r="BE797" s="164">
        <f>IF(N797="základná",J797,0)</f>
        <v>0</v>
      </c>
      <c r="BF797" s="164">
        <f>IF(N797="znížená",J797,0)</f>
        <v>0</v>
      </c>
      <c r="BG797" s="164">
        <f>IF(N797="zákl. prenesená",J797,0)</f>
        <v>0</v>
      </c>
      <c r="BH797" s="164">
        <f>IF(N797="zníž. prenesená",J797,0)</f>
        <v>0</v>
      </c>
      <c r="BI797" s="164">
        <f>IF(N797="nulová",J797,0)</f>
        <v>0</v>
      </c>
      <c r="BJ797" s="18" t="s">
        <v>87</v>
      </c>
      <c r="BK797" s="164">
        <f>ROUND(I797*H797,2)</f>
        <v>0</v>
      </c>
      <c r="BL797" s="18" t="s">
        <v>301</v>
      </c>
      <c r="BM797" s="163" t="s">
        <v>1097</v>
      </c>
    </row>
    <row r="798" spans="1:65" s="13" customFormat="1" ht="11.25" x14ac:dyDescent="0.2">
      <c r="B798" s="165"/>
      <c r="D798" s="166" t="s">
        <v>192</v>
      </c>
      <c r="E798" s="167" t="s">
        <v>1</v>
      </c>
      <c r="F798" s="168" t="s">
        <v>915</v>
      </c>
      <c r="H798" s="169">
        <v>444.95</v>
      </c>
      <c r="I798" s="170"/>
      <c r="L798" s="165"/>
      <c r="M798" s="171"/>
      <c r="N798" s="172"/>
      <c r="O798" s="172"/>
      <c r="P798" s="172"/>
      <c r="Q798" s="172"/>
      <c r="R798" s="172"/>
      <c r="S798" s="172"/>
      <c r="T798" s="173"/>
      <c r="AT798" s="167" t="s">
        <v>192</v>
      </c>
      <c r="AU798" s="167" t="s">
        <v>87</v>
      </c>
      <c r="AV798" s="13" t="s">
        <v>87</v>
      </c>
      <c r="AW798" s="13" t="s">
        <v>31</v>
      </c>
      <c r="AX798" s="13" t="s">
        <v>75</v>
      </c>
      <c r="AY798" s="167" t="s">
        <v>184</v>
      </c>
    </row>
    <row r="799" spans="1:65" s="15" customFormat="1" ht="11.25" x14ac:dyDescent="0.2">
      <c r="B799" s="182"/>
      <c r="D799" s="166" t="s">
        <v>192</v>
      </c>
      <c r="E799" s="183" t="s">
        <v>1</v>
      </c>
      <c r="F799" s="184" t="s">
        <v>199</v>
      </c>
      <c r="H799" s="185">
        <v>444.95</v>
      </c>
      <c r="I799" s="186"/>
      <c r="L799" s="182"/>
      <c r="M799" s="187"/>
      <c r="N799" s="188"/>
      <c r="O799" s="188"/>
      <c r="P799" s="188"/>
      <c r="Q799" s="188"/>
      <c r="R799" s="188"/>
      <c r="S799" s="188"/>
      <c r="T799" s="189"/>
      <c r="AT799" s="183" t="s">
        <v>192</v>
      </c>
      <c r="AU799" s="183" t="s">
        <v>87</v>
      </c>
      <c r="AV799" s="15" t="s">
        <v>190</v>
      </c>
      <c r="AW799" s="15" t="s">
        <v>31</v>
      </c>
      <c r="AX799" s="15" t="s">
        <v>83</v>
      </c>
      <c r="AY799" s="183" t="s">
        <v>184</v>
      </c>
    </row>
    <row r="800" spans="1:65" s="2" customFormat="1" ht="33" customHeight="1" x14ac:dyDescent="0.2">
      <c r="A800" s="33"/>
      <c r="B800" s="150"/>
      <c r="C800" s="197" t="s">
        <v>1098</v>
      </c>
      <c r="D800" s="197" t="s">
        <v>494</v>
      </c>
      <c r="E800" s="198" t="s">
        <v>1099</v>
      </c>
      <c r="F800" s="199" t="s">
        <v>1100</v>
      </c>
      <c r="G800" s="200" t="s">
        <v>228</v>
      </c>
      <c r="H800" s="201">
        <v>0.14599999999999999</v>
      </c>
      <c r="I800" s="202"/>
      <c r="J800" s="203">
        <f>ROUND(I800*H800,2)</f>
        <v>0</v>
      </c>
      <c r="K800" s="204"/>
      <c r="L800" s="205"/>
      <c r="M800" s="206" t="s">
        <v>1</v>
      </c>
      <c r="N800" s="207" t="s">
        <v>41</v>
      </c>
      <c r="O800" s="62"/>
      <c r="P800" s="161">
        <f>O800*H800</f>
        <v>0</v>
      </c>
      <c r="Q800" s="161">
        <v>1</v>
      </c>
      <c r="R800" s="161">
        <f>Q800*H800</f>
        <v>0.14599999999999999</v>
      </c>
      <c r="S800" s="161">
        <v>0</v>
      </c>
      <c r="T800" s="162">
        <f>S800*H800</f>
        <v>0</v>
      </c>
      <c r="U800" s="33"/>
      <c r="V800" s="33"/>
      <c r="W800" s="33"/>
      <c r="X800" s="33"/>
      <c r="Y800" s="33"/>
      <c r="Z800" s="33"/>
      <c r="AA800" s="33"/>
      <c r="AB800" s="33"/>
      <c r="AC800" s="33"/>
      <c r="AD800" s="33"/>
      <c r="AE800" s="33"/>
      <c r="AR800" s="163" t="s">
        <v>403</v>
      </c>
      <c r="AT800" s="163" t="s">
        <v>494</v>
      </c>
      <c r="AU800" s="163" t="s">
        <v>87</v>
      </c>
      <c r="AY800" s="18" t="s">
        <v>184</v>
      </c>
      <c r="BE800" s="164">
        <f>IF(N800="základná",J800,0)</f>
        <v>0</v>
      </c>
      <c r="BF800" s="164">
        <f>IF(N800="znížená",J800,0)</f>
        <v>0</v>
      </c>
      <c r="BG800" s="164">
        <f>IF(N800="zákl. prenesená",J800,0)</f>
        <v>0</v>
      </c>
      <c r="BH800" s="164">
        <f>IF(N800="zníž. prenesená",J800,0)</f>
        <v>0</v>
      </c>
      <c r="BI800" s="164">
        <f>IF(N800="nulová",J800,0)</f>
        <v>0</v>
      </c>
      <c r="BJ800" s="18" t="s">
        <v>87</v>
      </c>
      <c r="BK800" s="164">
        <f>ROUND(I800*H800,2)</f>
        <v>0</v>
      </c>
      <c r="BL800" s="18" t="s">
        <v>301</v>
      </c>
      <c r="BM800" s="163" t="s">
        <v>1101</v>
      </c>
    </row>
    <row r="801" spans="1:65" s="13" customFormat="1" ht="11.25" x14ac:dyDescent="0.2">
      <c r="B801" s="165"/>
      <c r="D801" s="166" t="s">
        <v>192</v>
      </c>
      <c r="E801" s="167" t="s">
        <v>1</v>
      </c>
      <c r="F801" s="168" t="s">
        <v>1102</v>
      </c>
      <c r="H801" s="169">
        <v>0.14599999999999999</v>
      </c>
      <c r="I801" s="170"/>
      <c r="L801" s="165"/>
      <c r="M801" s="171"/>
      <c r="N801" s="172"/>
      <c r="O801" s="172"/>
      <c r="P801" s="172"/>
      <c r="Q801" s="172"/>
      <c r="R801" s="172"/>
      <c r="S801" s="172"/>
      <c r="T801" s="173"/>
      <c r="AT801" s="167" t="s">
        <v>192</v>
      </c>
      <c r="AU801" s="167" t="s">
        <v>87</v>
      </c>
      <c r="AV801" s="13" t="s">
        <v>87</v>
      </c>
      <c r="AW801" s="13" t="s">
        <v>31</v>
      </c>
      <c r="AX801" s="13" t="s">
        <v>75</v>
      </c>
      <c r="AY801" s="167" t="s">
        <v>184</v>
      </c>
    </row>
    <row r="802" spans="1:65" s="15" customFormat="1" ht="11.25" x14ac:dyDescent="0.2">
      <c r="B802" s="182"/>
      <c r="D802" s="166" t="s">
        <v>192</v>
      </c>
      <c r="E802" s="183" t="s">
        <v>1</v>
      </c>
      <c r="F802" s="184" t="s">
        <v>199</v>
      </c>
      <c r="H802" s="185">
        <v>0.14599999999999999</v>
      </c>
      <c r="I802" s="186"/>
      <c r="L802" s="182"/>
      <c r="M802" s="187"/>
      <c r="N802" s="188"/>
      <c r="O802" s="188"/>
      <c r="P802" s="188"/>
      <c r="Q802" s="188"/>
      <c r="R802" s="188"/>
      <c r="S802" s="188"/>
      <c r="T802" s="189"/>
      <c r="AT802" s="183" t="s">
        <v>192</v>
      </c>
      <c r="AU802" s="183" t="s">
        <v>87</v>
      </c>
      <c r="AV802" s="15" t="s">
        <v>190</v>
      </c>
      <c r="AW802" s="15" t="s">
        <v>31</v>
      </c>
      <c r="AX802" s="15" t="s">
        <v>83</v>
      </c>
      <c r="AY802" s="183" t="s">
        <v>184</v>
      </c>
    </row>
    <row r="803" spans="1:65" s="2" customFormat="1" ht="24.2" customHeight="1" x14ac:dyDescent="0.2">
      <c r="A803" s="33"/>
      <c r="B803" s="150"/>
      <c r="C803" s="197" t="s">
        <v>1103</v>
      </c>
      <c r="D803" s="197" t="s">
        <v>494</v>
      </c>
      <c r="E803" s="198" t="s">
        <v>1104</v>
      </c>
      <c r="F803" s="199" t="s">
        <v>1105</v>
      </c>
      <c r="G803" s="200" t="s">
        <v>228</v>
      </c>
      <c r="H803" s="201">
        <v>1.2999999999999999E-2</v>
      </c>
      <c r="I803" s="202"/>
      <c r="J803" s="203">
        <f>ROUND(I803*H803,2)</f>
        <v>0</v>
      </c>
      <c r="K803" s="204"/>
      <c r="L803" s="205"/>
      <c r="M803" s="206" t="s">
        <v>1</v>
      </c>
      <c r="N803" s="207" t="s">
        <v>41</v>
      </c>
      <c r="O803" s="62"/>
      <c r="P803" s="161">
        <f>O803*H803</f>
        <v>0</v>
      </c>
      <c r="Q803" s="161">
        <v>1</v>
      </c>
      <c r="R803" s="161">
        <f>Q803*H803</f>
        <v>1.2999999999999999E-2</v>
      </c>
      <c r="S803" s="161">
        <v>0</v>
      </c>
      <c r="T803" s="162">
        <f>S803*H803</f>
        <v>0</v>
      </c>
      <c r="U803" s="33"/>
      <c r="V803" s="33"/>
      <c r="W803" s="33"/>
      <c r="X803" s="33"/>
      <c r="Y803" s="33"/>
      <c r="Z803" s="33"/>
      <c r="AA803" s="33"/>
      <c r="AB803" s="33"/>
      <c r="AC803" s="33"/>
      <c r="AD803" s="33"/>
      <c r="AE803" s="33"/>
      <c r="AR803" s="163" t="s">
        <v>403</v>
      </c>
      <c r="AT803" s="163" t="s">
        <v>494</v>
      </c>
      <c r="AU803" s="163" t="s">
        <v>87</v>
      </c>
      <c r="AY803" s="18" t="s">
        <v>184</v>
      </c>
      <c r="BE803" s="164">
        <f>IF(N803="základná",J803,0)</f>
        <v>0</v>
      </c>
      <c r="BF803" s="164">
        <f>IF(N803="znížená",J803,0)</f>
        <v>0</v>
      </c>
      <c r="BG803" s="164">
        <f>IF(N803="zákl. prenesená",J803,0)</f>
        <v>0</v>
      </c>
      <c r="BH803" s="164">
        <f>IF(N803="zníž. prenesená",J803,0)</f>
        <v>0</v>
      </c>
      <c r="BI803" s="164">
        <f>IF(N803="nulová",J803,0)</f>
        <v>0</v>
      </c>
      <c r="BJ803" s="18" t="s">
        <v>87</v>
      </c>
      <c r="BK803" s="164">
        <f>ROUND(I803*H803,2)</f>
        <v>0</v>
      </c>
      <c r="BL803" s="18" t="s">
        <v>301</v>
      </c>
      <c r="BM803" s="163" t="s">
        <v>1106</v>
      </c>
    </row>
    <row r="804" spans="1:65" s="13" customFormat="1" ht="11.25" x14ac:dyDescent="0.2">
      <c r="B804" s="165"/>
      <c r="D804" s="166" t="s">
        <v>192</v>
      </c>
      <c r="E804" s="167" t="s">
        <v>1</v>
      </c>
      <c r="F804" s="168" t="s">
        <v>1107</v>
      </c>
      <c r="H804" s="169">
        <v>1.2999999999999999E-2</v>
      </c>
      <c r="I804" s="170"/>
      <c r="L804" s="165"/>
      <c r="M804" s="171"/>
      <c r="N804" s="172"/>
      <c r="O804" s="172"/>
      <c r="P804" s="172"/>
      <c r="Q804" s="172"/>
      <c r="R804" s="172"/>
      <c r="S804" s="172"/>
      <c r="T804" s="173"/>
      <c r="AT804" s="167" t="s">
        <v>192</v>
      </c>
      <c r="AU804" s="167" t="s">
        <v>87</v>
      </c>
      <c r="AV804" s="13" t="s">
        <v>87</v>
      </c>
      <c r="AW804" s="13" t="s">
        <v>31</v>
      </c>
      <c r="AX804" s="13" t="s">
        <v>75</v>
      </c>
      <c r="AY804" s="167" t="s">
        <v>184</v>
      </c>
    </row>
    <row r="805" spans="1:65" s="15" customFormat="1" ht="11.25" x14ac:dyDescent="0.2">
      <c r="B805" s="182"/>
      <c r="D805" s="166" t="s">
        <v>192</v>
      </c>
      <c r="E805" s="183" t="s">
        <v>1</v>
      </c>
      <c r="F805" s="184" t="s">
        <v>199</v>
      </c>
      <c r="H805" s="185">
        <v>1.2999999999999999E-2</v>
      </c>
      <c r="I805" s="186"/>
      <c r="L805" s="182"/>
      <c r="M805" s="187"/>
      <c r="N805" s="188"/>
      <c r="O805" s="188"/>
      <c r="P805" s="188"/>
      <c r="Q805" s="188"/>
      <c r="R805" s="188"/>
      <c r="S805" s="188"/>
      <c r="T805" s="189"/>
      <c r="AT805" s="183" t="s">
        <v>192</v>
      </c>
      <c r="AU805" s="183" t="s">
        <v>87</v>
      </c>
      <c r="AV805" s="15" t="s">
        <v>190</v>
      </c>
      <c r="AW805" s="15" t="s">
        <v>31</v>
      </c>
      <c r="AX805" s="15" t="s">
        <v>83</v>
      </c>
      <c r="AY805" s="183" t="s">
        <v>184</v>
      </c>
    </row>
    <row r="806" spans="1:65" s="2" customFormat="1" ht="33" customHeight="1" x14ac:dyDescent="0.2">
      <c r="A806" s="33"/>
      <c r="B806" s="150"/>
      <c r="C806" s="197" t="s">
        <v>1108</v>
      </c>
      <c r="D806" s="197" t="s">
        <v>494</v>
      </c>
      <c r="E806" s="198" t="s">
        <v>1109</v>
      </c>
      <c r="F806" s="199" t="s">
        <v>1110</v>
      </c>
      <c r="G806" s="200" t="s">
        <v>228</v>
      </c>
      <c r="H806" s="201">
        <v>0.33100000000000002</v>
      </c>
      <c r="I806" s="202"/>
      <c r="J806" s="203">
        <f>ROUND(I806*H806,2)</f>
        <v>0</v>
      </c>
      <c r="K806" s="204"/>
      <c r="L806" s="205"/>
      <c r="M806" s="206" t="s">
        <v>1</v>
      </c>
      <c r="N806" s="207" t="s">
        <v>41</v>
      </c>
      <c r="O806" s="62"/>
      <c r="P806" s="161">
        <f>O806*H806</f>
        <v>0</v>
      </c>
      <c r="Q806" s="161">
        <v>1</v>
      </c>
      <c r="R806" s="161">
        <f>Q806*H806</f>
        <v>0.33100000000000002</v>
      </c>
      <c r="S806" s="161">
        <v>0</v>
      </c>
      <c r="T806" s="162">
        <f>S806*H806</f>
        <v>0</v>
      </c>
      <c r="U806" s="33"/>
      <c r="V806" s="33"/>
      <c r="W806" s="33"/>
      <c r="X806" s="33"/>
      <c r="Y806" s="33"/>
      <c r="Z806" s="33"/>
      <c r="AA806" s="33"/>
      <c r="AB806" s="33"/>
      <c r="AC806" s="33"/>
      <c r="AD806" s="33"/>
      <c r="AE806" s="33"/>
      <c r="AR806" s="163" t="s">
        <v>403</v>
      </c>
      <c r="AT806" s="163" t="s">
        <v>494</v>
      </c>
      <c r="AU806" s="163" t="s">
        <v>87</v>
      </c>
      <c r="AY806" s="18" t="s">
        <v>184</v>
      </c>
      <c r="BE806" s="164">
        <f>IF(N806="základná",J806,0)</f>
        <v>0</v>
      </c>
      <c r="BF806" s="164">
        <f>IF(N806="znížená",J806,0)</f>
        <v>0</v>
      </c>
      <c r="BG806" s="164">
        <f>IF(N806="zákl. prenesená",J806,0)</f>
        <v>0</v>
      </c>
      <c r="BH806" s="164">
        <f>IF(N806="zníž. prenesená",J806,0)</f>
        <v>0</v>
      </c>
      <c r="BI806" s="164">
        <f>IF(N806="nulová",J806,0)</f>
        <v>0</v>
      </c>
      <c r="BJ806" s="18" t="s">
        <v>87</v>
      </c>
      <c r="BK806" s="164">
        <f>ROUND(I806*H806,2)</f>
        <v>0</v>
      </c>
      <c r="BL806" s="18" t="s">
        <v>301</v>
      </c>
      <c r="BM806" s="163" t="s">
        <v>1111</v>
      </c>
    </row>
    <row r="807" spans="1:65" s="13" customFormat="1" ht="11.25" x14ac:dyDescent="0.2">
      <c r="B807" s="165"/>
      <c r="D807" s="166" t="s">
        <v>192</v>
      </c>
      <c r="E807" s="167" t="s">
        <v>1</v>
      </c>
      <c r="F807" s="168" t="s">
        <v>1112</v>
      </c>
      <c r="H807" s="169">
        <v>0.33100000000000002</v>
      </c>
      <c r="I807" s="170"/>
      <c r="L807" s="165"/>
      <c r="M807" s="171"/>
      <c r="N807" s="172"/>
      <c r="O807" s="172"/>
      <c r="P807" s="172"/>
      <c r="Q807" s="172"/>
      <c r="R807" s="172"/>
      <c r="S807" s="172"/>
      <c r="T807" s="173"/>
      <c r="AT807" s="167" t="s">
        <v>192</v>
      </c>
      <c r="AU807" s="167" t="s">
        <v>87</v>
      </c>
      <c r="AV807" s="13" t="s">
        <v>87</v>
      </c>
      <c r="AW807" s="13" t="s">
        <v>31</v>
      </c>
      <c r="AX807" s="13" t="s">
        <v>75</v>
      </c>
      <c r="AY807" s="167" t="s">
        <v>184</v>
      </c>
    </row>
    <row r="808" spans="1:65" s="15" customFormat="1" ht="11.25" x14ac:dyDescent="0.2">
      <c r="B808" s="182"/>
      <c r="D808" s="166" t="s">
        <v>192</v>
      </c>
      <c r="E808" s="183" t="s">
        <v>1</v>
      </c>
      <c r="F808" s="184" t="s">
        <v>199</v>
      </c>
      <c r="H808" s="185">
        <v>0.33100000000000002</v>
      </c>
      <c r="I808" s="186"/>
      <c r="L808" s="182"/>
      <c r="M808" s="187"/>
      <c r="N808" s="188"/>
      <c r="O808" s="188"/>
      <c r="P808" s="188"/>
      <c r="Q808" s="188"/>
      <c r="R808" s="188"/>
      <c r="S808" s="188"/>
      <c r="T808" s="189"/>
      <c r="AT808" s="183" t="s">
        <v>192</v>
      </c>
      <c r="AU808" s="183" t="s">
        <v>87</v>
      </c>
      <c r="AV808" s="15" t="s">
        <v>190</v>
      </c>
      <c r="AW808" s="15" t="s">
        <v>31</v>
      </c>
      <c r="AX808" s="15" t="s">
        <v>83</v>
      </c>
      <c r="AY808" s="183" t="s">
        <v>184</v>
      </c>
    </row>
    <row r="809" spans="1:65" s="2" customFormat="1" ht="33" customHeight="1" x14ac:dyDescent="0.2">
      <c r="A809" s="33"/>
      <c r="B809" s="150"/>
      <c r="C809" s="151" t="s">
        <v>1113</v>
      </c>
      <c r="D809" s="151" t="s">
        <v>186</v>
      </c>
      <c r="E809" s="152" t="s">
        <v>1114</v>
      </c>
      <c r="F809" s="153" t="s">
        <v>1115</v>
      </c>
      <c r="G809" s="154" t="s">
        <v>913</v>
      </c>
      <c r="H809" s="155">
        <v>68.7</v>
      </c>
      <c r="I809" s="156"/>
      <c r="J809" s="157">
        <f>ROUND(I809*H809,2)</f>
        <v>0</v>
      </c>
      <c r="K809" s="158"/>
      <c r="L809" s="34"/>
      <c r="M809" s="159" t="s">
        <v>1</v>
      </c>
      <c r="N809" s="160" t="s">
        <v>41</v>
      </c>
      <c r="O809" s="62"/>
      <c r="P809" s="161">
        <f>O809*H809</f>
        <v>0</v>
      </c>
      <c r="Q809" s="161">
        <v>8.0000000000000007E-5</v>
      </c>
      <c r="R809" s="161">
        <f>Q809*H809</f>
        <v>5.4960000000000009E-3</v>
      </c>
      <c r="S809" s="161">
        <v>0</v>
      </c>
      <c r="T809" s="162">
        <f>S809*H809</f>
        <v>0</v>
      </c>
      <c r="U809" s="33"/>
      <c r="V809" s="33"/>
      <c r="W809" s="33"/>
      <c r="X809" s="33"/>
      <c r="Y809" s="33"/>
      <c r="Z809" s="33"/>
      <c r="AA809" s="33"/>
      <c r="AB809" s="33"/>
      <c r="AC809" s="33"/>
      <c r="AD809" s="33"/>
      <c r="AE809" s="33"/>
      <c r="AR809" s="163" t="s">
        <v>301</v>
      </c>
      <c r="AT809" s="163" t="s">
        <v>186</v>
      </c>
      <c r="AU809" s="163" t="s">
        <v>87</v>
      </c>
      <c r="AY809" s="18" t="s">
        <v>184</v>
      </c>
      <c r="BE809" s="164">
        <f>IF(N809="základná",J809,0)</f>
        <v>0</v>
      </c>
      <c r="BF809" s="164">
        <f>IF(N809="znížená",J809,0)</f>
        <v>0</v>
      </c>
      <c r="BG809" s="164">
        <f>IF(N809="zákl. prenesená",J809,0)</f>
        <v>0</v>
      </c>
      <c r="BH809" s="164">
        <f>IF(N809="zníž. prenesená",J809,0)</f>
        <v>0</v>
      </c>
      <c r="BI809" s="164">
        <f>IF(N809="nulová",J809,0)</f>
        <v>0</v>
      </c>
      <c r="BJ809" s="18" t="s">
        <v>87</v>
      </c>
      <c r="BK809" s="164">
        <f>ROUND(I809*H809,2)</f>
        <v>0</v>
      </c>
      <c r="BL809" s="18" t="s">
        <v>301</v>
      </c>
      <c r="BM809" s="163" t="s">
        <v>1116</v>
      </c>
    </row>
    <row r="810" spans="1:65" s="13" customFormat="1" ht="11.25" x14ac:dyDescent="0.2">
      <c r="B810" s="165"/>
      <c r="D810" s="166" t="s">
        <v>192</v>
      </c>
      <c r="E810" s="167" t="s">
        <v>1</v>
      </c>
      <c r="F810" s="168" t="s">
        <v>1117</v>
      </c>
      <c r="H810" s="169">
        <v>68.7</v>
      </c>
      <c r="I810" s="170"/>
      <c r="L810" s="165"/>
      <c r="M810" s="171"/>
      <c r="N810" s="172"/>
      <c r="O810" s="172"/>
      <c r="P810" s="172"/>
      <c r="Q810" s="172"/>
      <c r="R810" s="172"/>
      <c r="S810" s="172"/>
      <c r="T810" s="173"/>
      <c r="AT810" s="167" t="s">
        <v>192</v>
      </c>
      <c r="AU810" s="167" t="s">
        <v>87</v>
      </c>
      <c r="AV810" s="13" t="s">
        <v>87</v>
      </c>
      <c r="AW810" s="13" t="s">
        <v>31</v>
      </c>
      <c r="AX810" s="13" t="s">
        <v>75</v>
      </c>
      <c r="AY810" s="167" t="s">
        <v>184</v>
      </c>
    </row>
    <row r="811" spans="1:65" s="15" customFormat="1" ht="11.25" x14ac:dyDescent="0.2">
      <c r="B811" s="182"/>
      <c r="D811" s="166" t="s">
        <v>192</v>
      </c>
      <c r="E811" s="183" t="s">
        <v>1</v>
      </c>
      <c r="F811" s="184" t="s">
        <v>199</v>
      </c>
      <c r="H811" s="185">
        <v>68.7</v>
      </c>
      <c r="I811" s="186"/>
      <c r="L811" s="182"/>
      <c r="M811" s="187"/>
      <c r="N811" s="188"/>
      <c r="O811" s="188"/>
      <c r="P811" s="188"/>
      <c r="Q811" s="188"/>
      <c r="R811" s="188"/>
      <c r="S811" s="188"/>
      <c r="T811" s="189"/>
      <c r="AT811" s="183" t="s">
        <v>192</v>
      </c>
      <c r="AU811" s="183" t="s">
        <v>87</v>
      </c>
      <c r="AV811" s="15" t="s">
        <v>190</v>
      </c>
      <c r="AW811" s="15" t="s">
        <v>31</v>
      </c>
      <c r="AX811" s="15" t="s">
        <v>83</v>
      </c>
      <c r="AY811" s="183" t="s">
        <v>184</v>
      </c>
    </row>
    <row r="812" spans="1:65" s="2" customFormat="1" ht="24.2" customHeight="1" x14ac:dyDescent="0.2">
      <c r="A812" s="33"/>
      <c r="B812" s="150"/>
      <c r="C812" s="197" t="s">
        <v>1118</v>
      </c>
      <c r="D812" s="197" t="s">
        <v>494</v>
      </c>
      <c r="E812" s="198" t="s">
        <v>954</v>
      </c>
      <c r="F812" s="199" t="s">
        <v>955</v>
      </c>
      <c r="G812" s="200" t="s">
        <v>228</v>
      </c>
      <c r="H812" s="201">
        <v>4.5999999999999999E-2</v>
      </c>
      <c r="I812" s="202"/>
      <c r="J812" s="203">
        <f>ROUND(I812*H812,2)</f>
        <v>0</v>
      </c>
      <c r="K812" s="204"/>
      <c r="L812" s="205"/>
      <c r="M812" s="206" t="s">
        <v>1</v>
      </c>
      <c r="N812" s="207" t="s">
        <v>41</v>
      </c>
      <c r="O812" s="62"/>
      <c r="P812" s="161">
        <f>O812*H812</f>
        <v>0</v>
      </c>
      <c r="Q812" s="161">
        <v>1</v>
      </c>
      <c r="R812" s="161">
        <f>Q812*H812</f>
        <v>4.5999999999999999E-2</v>
      </c>
      <c r="S812" s="161">
        <v>0</v>
      </c>
      <c r="T812" s="162">
        <f>S812*H812</f>
        <v>0</v>
      </c>
      <c r="U812" s="33"/>
      <c r="V812" s="33"/>
      <c r="W812" s="33"/>
      <c r="X812" s="33"/>
      <c r="Y812" s="33"/>
      <c r="Z812" s="33"/>
      <c r="AA812" s="33"/>
      <c r="AB812" s="33"/>
      <c r="AC812" s="33"/>
      <c r="AD812" s="33"/>
      <c r="AE812" s="33"/>
      <c r="AR812" s="163" t="s">
        <v>403</v>
      </c>
      <c r="AT812" s="163" t="s">
        <v>494</v>
      </c>
      <c r="AU812" s="163" t="s">
        <v>87</v>
      </c>
      <c r="AY812" s="18" t="s">
        <v>184</v>
      </c>
      <c r="BE812" s="164">
        <f>IF(N812="základná",J812,0)</f>
        <v>0</v>
      </c>
      <c r="BF812" s="164">
        <f>IF(N812="znížená",J812,0)</f>
        <v>0</v>
      </c>
      <c r="BG812" s="164">
        <f>IF(N812="zákl. prenesená",J812,0)</f>
        <v>0</v>
      </c>
      <c r="BH812" s="164">
        <f>IF(N812="zníž. prenesená",J812,0)</f>
        <v>0</v>
      </c>
      <c r="BI812" s="164">
        <f>IF(N812="nulová",J812,0)</f>
        <v>0</v>
      </c>
      <c r="BJ812" s="18" t="s">
        <v>87</v>
      </c>
      <c r="BK812" s="164">
        <f>ROUND(I812*H812,2)</f>
        <v>0</v>
      </c>
      <c r="BL812" s="18" t="s">
        <v>301</v>
      </c>
      <c r="BM812" s="163" t="s">
        <v>1119</v>
      </c>
    </row>
    <row r="813" spans="1:65" s="13" customFormat="1" ht="11.25" x14ac:dyDescent="0.2">
      <c r="B813" s="165"/>
      <c r="D813" s="166" t="s">
        <v>192</v>
      </c>
      <c r="E813" s="167" t="s">
        <v>1</v>
      </c>
      <c r="F813" s="168" t="s">
        <v>1120</v>
      </c>
      <c r="H813" s="169">
        <v>4.5999999999999999E-2</v>
      </c>
      <c r="I813" s="170"/>
      <c r="L813" s="165"/>
      <c r="M813" s="171"/>
      <c r="N813" s="172"/>
      <c r="O813" s="172"/>
      <c r="P813" s="172"/>
      <c r="Q813" s="172"/>
      <c r="R813" s="172"/>
      <c r="S813" s="172"/>
      <c r="T813" s="173"/>
      <c r="AT813" s="167" t="s">
        <v>192</v>
      </c>
      <c r="AU813" s="167" t="s">
        <v>87</v>
      </c>
      <c r="AV813" s="13" t="s">
        <v>87</v>
      </c>
      <c r="AW813" s="13" t="s">
        <v>31</v>
      </c>
      <c r="AX813" s="13" t="s">
        <v>75</v>
      </c>
      <c r="AY813" s="167" t="s">
        <v>184</v>
      </c>
    </row>
    <row r="814" spans="1:65" s="15" customFormat="1" ht="11.25" x14ac:dyDescent="0.2">
      <c r="B814" s="182"/>
      <c r="D814" s="166" t="s">
        <v>192</v>
      </c>
      <c r="E814" s="183" t="s">
        <v>1</v>
      </c>
      <c r="F814" s="184" t="s">
        <v>199</v>
      </c>
      <c r="H814" s="185">
        <v>4.5999999999999999E-2</v>
      </c>
      <c r="I814" s="186"/>
      <c r="L814" s="182"/>
      <c r="M814" s="187"/>
      <c r="N814" s="188"/>
      <c r="O814" s="188"/>
      <c r="P814" s="188"/>
      <c r="Q814" s="188"/>
      <c r="R814" s="188"/>
      <c r="S814" s="188"/>
      <c r="T814" s="189"/>
      <c r="AT814" s="183" t="s">
        <v>192</v>
      </c>
      <c r="AU814" s="183" t="s">
        <v>87</v>
      </c>
      <c r="AV814" s="15" t="s">
        <v>190</v>
      </c>
      <c r="AW814" s="15" t="s">
        <v>31</v>
      </c>
      <c r="AX814" s="15" t="s">
        <v>83</v>
      </c>
      <c r="AY814" s="183" t="s">
        <v>184</v>
      </c>
    </row>
    <row r="815" spans="1:65" s="2" customFormat="1" ht="24.2" customHeight="1" x14ac:dyDescent="0.2">
      <c r="A815" s="33"/>
      <c r="B815" s="150"/>
      <c r="C815" s="197" t="s">
        <v>1121</v>
      </c>
      <c r="D815" s="197" t="s">
        <v>494</v>
      </c>
      <c r="E815" s="198" t="s">
        <v>1122</v>
      </c>
      <c r="F815" s="199" t="s">
        <v>960</v>
      </c>
      <c r="G815" s="200" t="s">
        <v>228</v>
      </c>
      <c r="H815" s="201">
        <v>2.5000000000000001E-2</v>
      </c>
      <c r="I815" s="202"/>
      <c r="J815" s="203">
        <f>ROUND(I815*H815,2)</f>
        <v>0</v>
      </c>
      <c r="K815" s="204"/>
      <c r="L815" s="205"/>
      <c r="M815" s="206" t="s">
        <v>1</v>
      </c>
      <c r="N815" s="207" t="s">
        <v>41</v>
      </c>
      <c r="O815" s="62"/>
      <c r="P815" s="161">
        <f>O815*H815</f>
        <v>0</v>
      </c>
      <c r="Q815" s="161">
        <v>1</v>
      </c>
      <c r="R815" s="161">
        <f>Q815*H815</f>
        <v>2.5000000000000001E-2</v>
      </c>
      <c r="S815" s="161">
        <v>0</v>
      </c>
      <c r="T815" s="162">
        <f>S815*H815</f>
        <v>0</v>
      </c>
      <c r="U815" s="33"/>
      <c r="V815" s="33"/>
      <c r="W815" s="33"/>
      <c r="X815" s="33"/>
      <c r="Y815" s="33"/>
      <c r="Z815" s="33"/>
      <c r="AA815" s="33"/>
      <c r="AB815" s="33"/>
      <c r="AC815" s="33"/>
      <c r="AD815" s="33"/>
      <c r="AE815" s="33"/>
      <c r="AR815" s="163" t="s">
        <v>403</v>
      </c>
      <c r="AT815" s="163" t="s">
        <v>494</v>
      </c>
      <c r="AU815" s="163" t="s">
        <v>87</v>
      </c>
      <c r="AY815" s="18" t="s">
        <v>184</v>
      </c>
      <c r="BE815" s="164">
        <f>IF(N815="základná",J815,0)</f>
        <v>0</v>
      </c>
      <c r="BF815" s="164">
        <f>IF(N815="znížená",J815,0)</f>
        <v>0</v>
      </c>
      <c r="BG815" s="164">
        <f>IF(N815="zákl. prenesená",J815,0)</f>
        <v>0</v>
      </c>
      <c r="BH815" s="164">
        <f>IF(N815="zníž. prenesená",J815,0)</f>
        <v>0</v>
      </c>
      <c r="BI815" s="164">
        <f>IF(N815="nulová",J815,0)</f>
        <v>0</v>
      </c>
      <c r="BJ815" s="18" t="s">
        <v>87</v>
      </c>
      <c r="BK815" s="164">
        <f>ROUND(I815*H815,2)</f>
        <v>0</v>
      </c>
      <c r="BL815" s="18" t="s">
        <v>301</v>
      </c>
      <c r="BM815" s="163" t="s">
        <v>1123</v>
      </c>
    </row>
    <row r="816" spans="1:65" s="13" customFormat="1" ht="11.25" x14ac:dyDescent="0.2">
      <c r="B816" s="165"/>
      <c r="D816" s="166" t="s">
        <v>192</v>
      </c>
      <c r="E816" s="167" t="s">
        <v>1</v>
      </c>
      <c r="F816" s="168" t="s">
        <v>1124</v>
      </c>
      <c r="H816" s="169">
        <v>2.5000000000000001E-2</v>
      </c>
      <c r="I816" s="170"/>
      <c r="L816" s="165"/>
      <c r="M816" s="171"/>
      <c r="N816" s="172"/>
      <c r="O816" s="172"/>
      <c r="P816" s="172"/>
      <c r="Q816" s="172"/>
      <c r="R816" s="172"/>
      <c r="S816" s="172"/>
      <c r="T816" s="173"/>
      <c r="AT816" s="167" t="s">
        <v>192</v>
      </c>
      <c r="AU816" s="167" t="s">
        <v>87</v>
      </c>
      <c r="AV816" s="13" t="s">
        <v>87</v>
      </c>
      <c r="AW816" s="13" t="s">
        <v>31</v>
      </c>
      <c r="AX816" s="13" t="s">
        <v>75</v>
      </c>
      <c r="AY816" s="167" t="s">
        <v>184</v>
      </c>
    </row>
    <row r="817" spans="1:65" s="15" customFormat="1" ht="11.25" x14ac:dyDescent="0.2">
      <c r="B817" s="182"/>
      <c r="D817" s="166" t="s">
        <v>192</v>
      </c>
      <c r="E817" s="183" t="s">
        <v>1</v>
      </c>
      <c r="F817" s="184" t="s">
        <v>199</v>
      </c>
      <c r="H817" s="185">
        <v>2.5000000000000001E-2</v>
      </c>
      <c r="I817" s="186"/>
      <c r="L817" s="182"/>
      <c r="M817" s="187"/>
      <c r="N817" s="188"/>
      <c r="O817" s="188"/>
      <c r="P817" s="188"/>
      <c r="Q817" s="188"/>
      <c r="R817" s="188"/>
      <c r="S817" s="188"/>
      <c r="T817" s="189"/>
      <c r="AT817" s="183" t="s">
        <v>192</v>
      </c>
      <c r="AU817" s="183" t="s">
        <v>87</v>
      </c>
      <c r="AV817" s="15" t="s">
        <v>190</v>
      </c>
      <c r="AW817" s="15" t="s">
        <v>31</v>
      </c>
      <c r="AX817" s="15" t="s">
        <v>83</v>
      </c>
      <c r="AY817" s="183" t="s">
        <v>184</v>
      </c>
    </row>
    <row r="818" spans="1:65" s="2" customFormat="1" ht="24.2" customHeight="1" x14ac:dyDescent="0.2">
      <c r="A818" s="33"/>
      <c r="B818" s="150"/>
      <c r="C818" s="197" t="s">
        <v>1125</v>
      </c>
      <c r="D818" s="197" t="s">
        <v>494</v>
      </c>
      <c r="E818" s="198" t="s">
        <v>993</v>
      </c>
      <c r="F818" s="199" t="s">
        <v>994</v>
      </c>
      <c r="G818" s="200" t="s">
        <v>228</v>
      </c>
      <c r="H818" s="201">
        <v>4.0000000000000001E-3</v>
      </c>
      <c r="I818" s="202"/>
      <c r="J818" s="203">
        <f>ROUND(I818*H818,2)</f>
        <v>0</v>
      </c>
      <c r="K818" s="204"/>
      <c r="L818" s="205"/>
      <c r="M818" s="206" t="s">
        <v>1</v>
      </c>
      <c r="N818" s="207" t="s">
        <v>41</v>
      </c>
      <c r="O818" s="62"/>
      <c r="P818" s="161">
        <f>O818*H818</f>
        <v>0</v>
      </c>
      <c r="Q818" s="161">
        <v>1</v>
      </c>
      <c r="R818" s="161">
        <f>Q818*H818</f>
        <v>4.0000000000000001E-3</v>
      </c>
      <c r="S818" s="161">
        <v>0</v>
      </c>
      <c r="T818" s="162">
        <f>S818*H818</f>
        <v>0</v>
      </c>
      <c r="U818" s="33"/>
      <c r="V818" s="33"/>
      <c r="W818" s="33"/>
      <c r="X818" s="33"/>
      <c r="Y818" s="33"/>
      <c r="Z818" s="33"/>
      <c r="AA818" s="33"/>
      <c r="AB818" s="33"/>
      <c r="AC818" s="33"/>
      <c r="AD818" s="33"/>
      <c r="AE818" s="33"/>
      <c r="AR818" s="163" t="s">
        <v>403</v>
      </c>
      <c r="AT818" s="163" t="s">
        <v>494</v>
      </c>
      <c r="AU818" s="163" t="s">
        <v>87</v>
      </c>
      <c r="AY818" s="18" t="s">
        <v>184</v>
      </c>
      <c r="BE818" s="164">
        <f>IF(N818="základná",J818,0)</f>
        <v>0</v>
      </c>
      <c r="BF818" s="164">
        <f>IF(N818="znížená",J818,0)</f>
        <v>0</v>
      </c>
      <c r="BG818" s="164">
        <f>IF(N818="zákl. prenesená",J818,0)</f>
        <v>0</v>
      </c>
      <c r="BH818" s="164">
        <f>IF(N818="zníž. prenesená",J818,0)</f>
        <v>0</v>
      </c>
      <c r="BI818" s="164">
        <f>IF(N818="nulová",J818,0)</f>
        <v>0</v>
      </c>
      <c r="BJ818" s="18" t="s">
        <v>87</v>
      </c>
      <c r="BK818" s="164">
        <f>ROUND(I818*H818,2)</f>
        <v>0</v>
      </c>
      <c r="BL818" s="18" t="s">
        <v>301</v>
      </c>
      <c r="BM818" s="163" t="s">
        <v>1126</v>
      </c>
    </row>
    <row r="819" spans="1:65" s="16" customFormat="1" ht="11.25" x14ac:dyDescent="0.2">
      <c r="B819" s="190"/>
      <c r="D819" s="166" t="s">
        <v>192</v>
      </c>
      <c r="E819" s="191" t="s">
        <v>1</v>
      </c>
      <c r="F819" s="192" t="s">
        <v>1127</v>
      </c>
      <c r="H819" s="191" t="s">
        <v>1</v>
      </c>
      <c r="I819" s="193"/>
      <c r="L819" s="190"/>
      <c r="M819" s="194"/>
      <c r="N819" s="195"/>
      <c r="O819" s="195"/>
      <c r="P819" s="195"/>
      <c r="Q819" s="195"/>
      <c r="R819" s="195"/>
      <c r="S819" s="195"/>
      <c r="T819" s="196"/>
      <c r="AT819" s="191" t="s">
        <v>192</v>
      </c>
      <c r="AU819" s="191" t="s">
        <v>87</v>
      </c>
      <c r="AV819" s="16" t="s">
        <v>83</v>
      </c>
      <c r="AW819" s="16" t="s">
        <v>31</v>
      </c>
      <c r="AX819" s="16" t="s">
        <v>75</v>
      </c>
      <c r="AY819" s="191" t="s">
        <v>184</v>
      </c>
    </row>
    <row r="820" spans="1:65" s="13" customFormat="1" ht="11.25" x14ac:dyDescent="0.2">
      <c r="B820" s="165"/>
      <c r="D820" s="166" t="s">
        <v>192</v>
      </c>
      <c r="E820" s="167" t="s">
        <v>1</v>
      </c>
      <c r="F820" s="168" t="s">
        <v>1128</v>
      </c>
      <c r="H820" s="169">
        <v>4.0000000000000001E-3</v>
      </c>
      <c r="I820" s="170"/>
      <c r="L820" s="165"/>
      <c r="M820" s="171"/>
      <c r="N820" s="172"/>
      <c r="O820" s="172"/>
      <c r="P820" s="172"/>
      <c r="Q820" s="172"/>
      <c r="R820" s="172"/>
      <c r="S820" s="172"/>
      <c r="T820" s="173"/>
      <c r="AT820" s="167" t="s">
        <v>192</v>
      </c>
      <c r="AU820" s="167" t="s">
        <v>87</v>
      </c>
      <c r="AV820" s="13" t="s">
        <v>87</v>
      </c>
      <c r="AW820" s="13" t="s">
        <v>31</v>
      </c>
      <c r="AX820" s="13" t="s">
        <v>75</v>
      </c>
      <c r="AY820" s="167" t="s">
        <v>184</v>
      </c>
    </row>
    <row r="821" spans="1:65" s="15" customFormat="1" ht="11.25" x14ac:dyDescent="0.2">
      <c r="B821" s="182"/>
      <c r="D821" s="166" t="s">
        <v>192</v>
      </c>
      <c r="E821" s="183" t="s">
        <v>1</v>
      </c>
      <c r="F821" s="184" t="s">
        <v>199</v>
      </c>
      <c r="H821" s="185">
        <v>4.0000000000000001E-3</v>
      </c>
      <c r="I821" s="186"/>
      <c r="L821" s="182"/>
      <c r="M821" s="187"/>
      <c r="N821" s="188"/>
      <c r="O821" s="188"/>
      <c r="P821" s="188"/>
      <c r="Q821" s="188"/>
      <c r="R821" s="188"/>
      <c r="S821" s="188"/>
      <c r="T821" s="189"/>
      <c r="AT821" s="183" t="s">
        <v>192</v>
      </c>
      <c r="AU821" s="183" t="s">
        <v>87</v>
      </c>
      <c r="AV821" s="15" t="s">
        <v>190</v>
      </c>
      <c r="AW821" s="15" t="s">
        <v>31</v>
      </c>
      <c r="AX821" s="15" t="s">
        <v>83</v>
      </c>
      <c r="AY821" s="183" t="s">
        <v>184</v>
      </c>
    </row>
    <row r="822" spans="1:65" s="2" customFormat="1" ht="33" customHeight="1" x14ac:dyDescent="0.2">
      <c r="A822" s="33"/>
      <c r="B822" s="150"/>
      <c r="C822" s="151" t="s">
        <v>1129</v>
      </c>
      <c r="D822" s="151" t="s">
        <v>186</v>
      </c>
      <c r="E822" s="152" t="s">
        <v>1130</v>
      </c>
      <c r="F822" s="153" t="s">
        <v>1131</v>
      </c>
      <c r="G822" s="154" t="s">
        <v>913</v>
      </c>
      <c r="H822" s="155">
        <v>48.33</v>
      </c>
      <c r="I822" s="156"/>
      <c r="J822" s="157">
        <f>ROUND(I822*H822,2)</f>
        <v>0</v>
      </c>
      <c r="K822" s="158"/>
      <c r="L822" s="34"/>
      <c r="M822" s="159" t="s">
        <v>1</v>
      </c>
      <c r="N822" s="160" t="s">
        <v>41</v>
      </c>
      <c r="O822" s="62"/>
      <c r="P822" s="161">
        <f>O822*H822</f>
        <v>0</v>
      </c>
      <c r="Q822" s="161">
        <v>8.0000000000000007E-5</v>
      </c>
      <c r="R822" s="161">
        <f>Q822*H822</f>
        <v>3.8664000000000003E-3</v>
      </c>
      <c r="S822" s="161">
        <v>0</v>
      </c>
      <c r="T822" s="162">
        <f>S822*H822</f>
        <v>0</v>
      </c>
      <c r="U822" s="33"/>
      <c r="V822" s="33"/>
      <c r="W822" s="33"/>
      <c r="X822" s="33"/>
      <c r="Y822" s="33"/>
      <c r="Z822" s="33"/>
      <c r="AA822" s="33"/>
      <c r="AB822" s="33"/>
      <c r="AC822" s="33"/>
      <c r="AD822" s="33"/>
      <c r="AE822" s="33"/>
      <c r="AR822" s="163" t="s">
        <v>301</v>
      </c>
      <c r="AT822" s="163" t="s">
        <v>186</v>
      </c>
      <c r="AU822" s="163" t="s">
        <v>87</v>
      </c>
      <c r="AY822" s="18" t="s">
        <v>184</v>
      </c>
      <c r="BE822" s="164">
        <f>IF(N822="základná",J822,0)</f>
        <v>0</v>
      </c>
      <c r="BF822" s="164">
        <f>IF(N822="znížená",J822,0)</f>
        <v>0</v>
      </c>
      <c r="BG822" s="164">
        <f>IF(N822="zákl. prenesená",J822,0)</f>
        <v>0</v>
      </c>
      <c r="BH822" s="164">
        <f>IF(N822="zníž. prenesená",J822,0)</f>
        <v>0</v>
      </c>
      <c r="BI822" s="164">
        <f>IF(N822="nulová",J822,0)</f>
        <v>0</v>
      </c>
      <c r="BJ822" s="18" t="s">
        <v>87</v>
      </c>
      <c r="BK822" s="164">
        <f>ROUND(I822*H822,2)</f>
        <v>0</v>
      </c>
      <c r="BL822" s="18" t="s">
        <v>301</v>
      </c>
      <c r="BM822" s="163" t="s">
        <v>1132</v>
      </c>
    </row>
    <row r="823" spans="1:65" s="13" customFormat="1" ht="11.25" x14ac:dyDescent="0.2">
      <c r="B823" s="165"/>
      <c r="D823" s="166" t="s">
        <v>192</v>
      </c>
      <c r="E823" s="167" t="s">
        <v>1</v>
      </c>
      <c r="F823" s="168" t="s">
        <v>1133</v>
      </c>
      <c r="H823" s="169">
        <v>48.33</v>
      </c>
      <c r="I823" s="170"/>
      <c r="L823" s="165"/>
      <c r="M823" s="171"/>
      <c r="N823" s="172"/>
      <c r="O823" s="172"/>
      <c r="P823" s="172"/>
      <c r="Q823" s="172"/>
      <c r="R823" s="172"/>
      <c r="S823" s="172"/>
      <c r="T823" s="173"/>
      <c r="AT823" s="167" t="s">
        <v>192</v>
      </c>
      <c r="AU823" s="167" t="s">
        <v>87</v>
      </c>
      <c r="AV823" s="13" t="s">
        <v>87</v>
      </c>
      <c r="AW823" s="13" t="s">
        <v>31</v>
      </c>
      <c r="AX823" s="13" t="s">
        <v>75</v>
      </c>
      <c r="AY823" s="167" t="s">
        <v>184</v>
      </c>
    </row>
    <row r="824" spans="1:65" s="15" customFormat="1" ht="11.25" x14ac:dyDescent="0.2">
      <c r="B824" s="182"/>
      <c r="D824" s="166" t="s">
        <v>192</v>
      </c>
      <c r="E824" s="183" t="s">
        <v>1</v>
      </c>
      <c r="F824" s="184" t="s">
        <v>199</v>
      </c>
      <c r="H824" s="185">
        <v>48.33</v>
      </c>
      <c r="I824" s="186"/>
      <c r="L824" s="182"/>
      <c r="M824" s="187"/>
      <c r="N824" s="188"/>
      <c r="O824" s="188"/>
      <c r="P824" s="188"/>
      <c r="Q824" s="188"/>
      <c r="R824" s="188"/>
      <c r="S824" s="188"/>
      <c r="T824" s="189"/>
      <c r="AT824" s="183" t="s">
        <v>192</v>
      </c>
      <c r="AU824" s="183" t="s">
        <v>87</v>
      </c>
      <c r="AV824" s="15" t="s">
        <v>190</v>
      </c>
      <c r="AW824" s="15" t="s">
        <v>31</v>
      </c>
      <c r="AX824" s="15" t="s">
        <v>83</v>
      </c>
      <c r="AY824" s="183" t="s">
        <v>184</v>
      </c>
    </row>
    <row r="825" spans="1:65" s="2" customFormat="1" ht="24.2" customHeight="1" x14ac:dyDescent="0.2">
      <c r="A825" s="33"/>
      <c r="B825" s="150"/>
      <c r="C825" s="197" t="s">
        <v>1134</v>
      </c>
      <c r="D825" s="197" t="s">
        <v>494</v>
      </c>
      <c r="E825" s="198" t="s">
        <v>954</v>
      </c>
      <c r="F825" s="199" t="s">
        <v>955</v>
      </c>
      <c r="G825" s="200" t="s">
        <v>228</v>
      </c>
      <c r="H825" s="201">
        <v>3.1E-2</v>
      </c>
      <c r="I825" s="202"/>
      <c r="J825" s="203">
        <f>ROUND(I825*H825,2)</f>
        <v>0</v>
      </c>
      <c r="K825" s="204"/>
      <c r="L825" s="205"/>
      <c r="M825" s="206" t="s">
        <v>1</v>
      </c>
      <c r="N825" s="207" t="s">
        <v>41</v>
      </c>
      <c r="O825" s="62"/>
      <c r="P825" s="161">
        <f>O825*H825</f>
        <v>0</v>
      </c>
      <c r="Q825" s="161">
        <v>1</v>
      </c>
      <c r="R825" s="161">
        <f>Q825*H825</f>
        <v>3.1E-2</v>
      </c>
      <c r="S825" s="161">
        <v>0</v>
      </c>
      <c r="T825" s="162">
        <f>S825*H825</f>
        <v>0</v>
      </c>
      <c r="U825" s="33"/>
      <c r="V825" s="33"/>
      <c r="W825" s="33"/>
      <c r="X825" s="33"/>
      <c r="Y825" s="33"/>
      <c r="Z825" s="33"/>
      <c r="AA825" s="33"/>
      <c r="AB825" s="33"/>
      <c r="AC825" s="33"/>
      <c r="AD825" s="33"/>
      <c r="AE825" s="33"/>
      <c r="AR825" s="163" t="s">
        <v>403</v>
      </c>
      <c r="AT825" s="163" t="s">
        <v>494</v>
      </c>
      <c r="AU825" s="163" t="s">
        <v>87</v>
      </c>
      <c r="AY825" s="18" t="s">
        <v>184</v>
      </c>
      <c r="BE825" s="164">
        <f>IF(N825="základná",J825,0)</f>
        <v>0</v>
      </c>
      <c r="BF825" s="164">
        <f>IF(N825="znížená",J825,0)</f>
        <v>0</v>
      </c>
      <c r="BG825" s="164">
        <f>IF(N825="zákl. prenesená",J825,0)</f>
        <v>0</v>
      </c>
      <c r="BH825" s="164">
        <f>IF(N825="zníž. prenesená",J825,0)</f>
        <v>0</v>
      </c>
      <c r="BI825" s="164">
        <f>IF(N825="nulová",J825,0)</f>
        <v>0</v>
      </c>
      <c r="BJ825" s="18" t="s">
        <v>87</v>
      </c>
      <c r="BK825" s="164">
        <f>ROUND(I825*H825,2)</f>
        <v>0</v>
      </c>
      <c r="BL825" s="18" t="s">
        <v>301</v>
      </c>
      <c r="BM825" s="163" t="s">
        <v>1135</v>
      </c>
    </row>
    <row r="826" spans="1:65" s="13" customFormat="1" ht="11.25" x14ac:dyDescent="0.2">
      <c r="B826" s="165"/>
      <c r="D826" s="166" t="s">
        <v>192</v>
      </c>
      <c r="E826" s="167" t="s">
        <v>1</v>
      </c>
      <c r="F826" s="168" t="s">
        <v>1136</v>
      </c>
      <c r="H826" s="169">
        <v>3.1E-2</v>
      </c>
      <c r="I826" s="170"/>
      <c r="L826" s="165"/>
      <c r="M826" s="171"/>
      <c r="N826" s="172"/>
      <c r="O826" s="172"/>
      <c r="P826" s="172"/>
      <c r="Q826" s="172"/>
      <c r="R826" s="172"/>
      <c r="S826" s="172"/>
      <c r="T826" s="173"/>
      <c r="AT826" s="167" t="s">
        <v>192</v>
      </c>
      <c r="AU826" s="167" t="s">
        <v>87</v>
      </c>
      <c r="AV826" s="13" t="s">
        <v>87</v>
      </c>
      <c r="AW826" s="13" t="s">
        <v>31</v>
      </c>
      <c r="AX826" s="13" t="s">
        <v>75</v>
      </c>
      <c r="AY826" s="167" t="s">
        <v>184</v>
      </c>
    </row>
    <row r="827" spans="1:65" s="15" customFormat="1" ht="11.25" x14ac:dyDescent="0.2">
      <c r="B827" s="182"/>
      <c r="D827" s="166" t="s">
        <v>192</v>
      </c>
      <c r="E827" s="183" t="s">
        <v>1</v>
      </c>
      <c r="F827" s="184" t="s">
        <v>199</v>
      </c>
      <c r="H827" s="185">
        <v>3.1E-2</v>
      </c>
      <c r="I827" s="186"/>
      <c r="L827" s="182"/>
      <c r="M827" s="187"/>
      <c r="N827" s="188"/>
      <c r="O827" s="188"/>
      <c r="P827" s="188"/>
      <c r="Q827" s="188"/>
      <c r="R827" s="188"/>
      <c r="S827" s="188"/>
      <c r="T827" s="189"/>
      <c r="AT827" s="183" t="s">
        <v>192</v>
      </c>
      <c r="AU827" s="183" t="s">
        <v>87</v>
      </c>
      <c r="AV827" s="15" t="s">
        <v>190</v>
      </c>
      <c r="AW827" s="15" t="s">
        <v>31</v>
      </c>
      <c r="AX827" s="15" t="s">
        <v>83</v>
      </c>
      <c r="AY827" s="183" t="s">
        <v>184</v>
      </c>
    </row>
    <row r="828" spans="1:65" s="2" customFormat="1" ht="24.2" customHeight="1" x14ac:dyDescent="0.2">
      <c r="A828" s="33"/>
      <c r="B828" s="150"/>
      <c r="C828" s="197" t="s">
        <v>1137</v>
      </c>
      <c r="D828" s="197" t="s">
        <v>494</v>
      </c>
      <c r="E828" s="198" t="s">
        <v>1122</v>
      </c>
      <c r="F828" s="199" t="s">
        <v>960</v>
      </c>
      <c r="G828" s="200" t="s">
        <v>228</v>
      </c>
      <c r="H828" s="201">
        <v>1.9E-2</v>
      </c>
      <c r="I828" s="202"/>
      <c r="J828" s="203">
        <f>ROUND(I828*H828,2)</f>
        <v>0</v>
      </c>
      <c r="K828" s="204"/>
      <c r="L828" s="205"/>
      <c r="M828" s="206" t="s">
        <v>1</v>
      </c>
      <c r="N828" s="207" t="s">
        <v>41</v>
      </c>
      <c r="O828" s="62"/>
      <c r="P828" s="161">
        <f>O828*H828</f>
        <v>0</v>
      </c>
      <c r="Q828" s="161">
        <v>1</v>
      </c>
      <c r="R828" s="161">
        <f>Q828*H828</f>
        <v>1.9E-2</v>
      </c>
      <c r="S828" s="161">
        <v>0</v>
      </c>
      <c r="T828" s="162">
        <f>S828*H828</f>
        <v>0</v>
      </c>
      <c r="U828" s="33"/>
      <c r="V828" s="33"/>
      <c r="W828" s="33"/>
      <c r="X828" s="33"/>
      <c r="Y828" s="33"/>
      <c r="Z828" s="33"/>
      <c r="AA828" s="33"/>
      <c r="AB828" s="33"/>
      <c r="AC828" s="33"/>
      <c r="AD828" s="33"/>
      <c r="AE828" s="33"/>
      <c r="AR828" s="163" t="s">
        <v>403</v>
      </c>
      <c r="AT828" s="163" t="s">
        <v>494</v>
      </c>
      <c r="AU828" s="163" t="s">
        <v>87</v>
      </c>
      <c r="AY828" s="18" t="s">
        <v>184</v>
      </c>
      <c r="BE828" s="164">
        <f>IF(N828="základná",J828,0)</f>
        <v>0</v>
      </c>
      <c r="BF828" s="164">
        <f>IF(N828="znížená",J828,0)</f>
        <v>0</v>
      </c>
      <c r="BG828" s="164">
        <f>IF(N828="zákl. prenesená",J828,0)</f>
        <v>0</v>
      </c>
      <c r="BH828" s="164">
        <f>IF(N828="zníž. prenesená",J828,0)</f>
        <v>0</v>
      </c>
      <c r="BI828" s="164">
        <f>IF(N828="nulová",J828,0)</f>
        <v>0</v>
      </c>
      <c r="BJ828" s="18" t="s">
        <v>87</v>
      </c>
      <c r="BK828" s="164">
        <f>ROUND(I828*H828,2)</f>
        <v>0</v>
      </c>
      <c r="BL828" s="18" t="s">
        <v>301</v>
      </c>
      <c r="BM828" s="163" t="s">
        <v>1138</v>
      </c>
    </row>
    <row r="829" spans="1:65" s="13" customFormat="1" ht="11.25" x14ac:dyDescent="0.2">
      <c r="B829" s="165"/>
      <c r="D829" s="166" t="s">
        <v>192</v>
      </c>
      <c r="E829" s="167" t="s">
        <v>1</v>
      </c>
      <c r="F829" s="168" t="s">
        <v>1139</v>
      </c>
      <c r="H829" s="169">
        <v>1.9E-2</v>
      </c>
      <c r="I829" s="170"/>
      <c r="L829" s="165"/>
      <c r="M829" s="171"/>
      <c r="N829" s="172"/>
      <c r="O829" s="172"/>
      <c r="P829" s="172"/>
      <c r="Q829" s="172"/>
      <c r="R829" s="172"/>
      <c r="S829" s="172"/>
      <c r="T829" s="173"/>
      <c r="AT829" s="167" t="s">
        <v>192</v>
      </c>
      <c r="AU829" s="167" t="s">
        <v>87</v>
      </c>
      <c r="AV829" s="13" t="s">
        <v>87</v>
      </c>
      <c r="AW829" s="13" t="s">
        <v>31</v>
      </c>
      <c r="AX829" s="13" t="s">
        <v>75</v>
      </c>
      <c r="AY829" s="167" t="s">
        <v>184</v>
      </c>
    </row>
    <row r="830" spans="1:65" s="15" customFormat="1" ht="11.25" x14ac:dyDescent="0.2">
      <c r="B830" s="182"/>
      <c r="D830" s="166" t="s">
        <v>192</v>
      </c>
      <c r="E830" s="183" t="s">
        <v>1</v>
      </c>
      <c r="F830" s="184" t="s">
        <v>199</v>
      </c>
      <c r="H830" s="185">
        <v>1.9E-2</v>
      </c>
      <c r="I830" s="186"/>
      <c r="L830" s="182"/>
      <c r="M830" s="187"/>
      <c r="N830" s="188"/>
      <c r="O830" s="188"/>
      <c r="P830" s="188"/>
      <c r="Q830" s="188"/>
      <c r="R830" s="188"/>
      <c r="S830" s="188"/>
      <c r="T830" s="189"/>
      <c r="AT830" s="183" t="s">
        <v>192</v>
      </c>
      <c r="AU830" s="183" t="s">
        <v>87</v>
      </c>
      <c r="AV830" s="15" t="s">
        <v>190</v>
      </c>
      <c r="AW830" s="15" t="s">
        <v>31</v>
      </c>
      <c r="AX830" s="15" t="s">
        <v>83</v>
      </c>
      <c r="AY830" s="183" t="s">
        <v>184</v>
      </c>
    </row>
    <row r="831" spans="1:65" s="2" customFormat="1" ht="24.2" customHeight="1" x14ac:dyDescent="0.2">
      <c r="A831" s="33"/>
      <c r="B831" s="150"/>
      <c r="C831" s="197" t="s">
        <v>1140</v>
      </c>
      <c r="D831" s="197" t="s">
        <v>494</v>
      </c>
      <c r="E831" s="198" t="s">
        <v>993</v>
      </c>
      <c r="F831" s="199" t="s">
        <v>994</v>
      </c>
      <c r="G831" s="200" t="s">
        <v>228</v>
      </c>
      <c r="H831" s="201">
        <v>3.0000000000000001E-3</v>
      </c>
      <c r="I831" s="202"/>
      <c r="J831" s="203">
        <f>ROUND(I831*H831,2)</f>
        <v>0</v>
      </c>
      <c r="K831" s="204"/>
      <c r="L831" s="205"/>
      <c r="M831" s="206" t="s">
        <v>1</v>
      </c>
      <c r="N831" s="207" t="s">
        <v>41</v>
      </c>
      <c r="O831" s="62"/>
      <c r="P831" s="161">
        <f>O831*H831</f>
        <v>0</v>
      </c>
      <c r="Q831" s="161">
        <v>1</v>
      </c>
      <c r="R831" s="161">
        <f>Q831*H831</f>
        <v>3.0000000000000001E-3</v>
      </c>
      <c r="S831" s="161">
        <v>0</v>
      </c>
      <c r="T831" s="162">
        <f>S831*H831</f>
        <v>0</v>
      </c>
      <c r="U831" s="33"/>
      <c r="V831" s="33"/>
      <c r="W831" s="33"/>
      <c r="X831" s="33"/>
      <c r="Y831" s="33"/>
      <c r="Z831" s="33"/>
      <c r="AA831" s="33"/>
      <c r="AB831" s="33"/>
      <c r="AC831" s="33"/>
      <c r="AD831" s="33"/>
      <c r="AE831" s="33"/>
      <c r="AR831" s="163" t="s">
        <v>403</v>
      </c>
      <c r="AT831" s="163" t="s">
        <v>494</v>
      </c>
      <c r="AU831" s="163" t="s">
        <v>87</v>
      </c>
      <c r="AY831" s="18" t="s">
        <v>184</v>
      </c>
      <c r="BE831" s="164">
        <f>IF(N831="základná",J831,0)</f>
        <v>0</v>
      </c>
      <c r="BF831" s="164">
        <f>IF(N831="znížená",J831,0)</f>
        <v>0</v>
      </c>
      <c r="BG831" s="164">
        <f>IF(N831="zákl. prenesená",J831,0)</f>
        <v>0</v>
      </c>
      <c r="BH831" s="164">
        <f>IF(N831="zníž. prenesená",J831,0)</f>
        <v>0</v>
      </c>
      <c r="BI831" s="164">
        <f>IF(N831="nulová",J831,0)</f>
        <v>0</v>
      </c>
      <c r="BJ831" s="18" t="s">
        <v>87</v>
      </c>
      <c r="BK831" s="164">
        <f>ROUND(I831*H831,2)</f>
        <v>0</v>
      </c>
      <c r="BL831" s="18" t="s">
        <v>301</v>
      </c>
      <c r="BM831" s="163" t="s">
        <v>1141</v>
      </c>
    </row>
    <row r="832" spans="1:65" s="16" customFormat="1" ht="11.25" x14ac:dyDescent="0.2">
      <c r="B832" s="190"/>
      <c r="D832" s="166" t="s">
        <v>192</v>
      </c>
      <c r="E832" s="191" t="s">
        <v>1</v>
      </c>
      <c r="F832" s="192" t="s">
        <v>1142</v>
      </c>
      <c r="H832" s="191" t="s">
        <v>1</v>
      </c>
      <c r="I832" s="193"/>
      <c r="L832" s="190"/>
      <c r="M832" s="194"/>
      <c r="N832" s="195"/>
      <c r="O832" s="195"/>
      <c r="P832" s="195"/>
      <c r="Q832" s="195"/>
      <c r="R832" s="195"/>
      <c r="S832" s="195"/>
      <c r="T832" s="196"/>
      <c r="AT832" s="191" t="s">
        <v>192</v>
      </c>
      <c r="AU832" s="191" t="s">
        <v>87</v>
      </c>
      <c r="AV832" s="16" t="s">
        <v>83</v>
      </c>
      <c r="AW832" s="16" t="s">
        <v>31</v>
      </c>
      <c r="AX832" s="16" t="s">
        <v>75</v>
      </c>
      <c r="AY832" s="191" t="s">
        <v>184</v>
      </c>
    </row>
    <row r="833" spans="1:65" s="13" customFormat="1" ht="11.25" x14ac:dyDescent="0.2">
      <c r="B833" s="165"/>
      <c r="D833" s="166" t="s">
        <v>192</v>
      </c>
      <c r="E833" s="167" t="s">
        <v>1</v>
      </c>
      <c r="F833" s="168" t="s">
        <v>1143</v>
      </c>
      <c r="H833" s="169">
        <v>3.0000000000000001E-3</v>
      </c>
      <c r="I833" s="170"/>
      <c r="L833" s="165"/>
      <c r="M833" s="171"/>
      <c r="N833" s="172"/>
      <c r="O833" s="172"/>
      <c r="P833" s="172"/>
      <c r="Q833" s="172"/>
      <c r="R833" s="172"/>
      <c r="S833" s="172"/>
      <c r="T833" s="173"/>
      <c r="AT833" s="167" t="s">
        <v>192</v>
      </c>
      <c r="AU833" s="167" t="s">
        <v>87</v>
      </c>
      <c r="AV833" s="13" t="s">
        <v>87</v>
      </c>
      <c r="AW833" s="13" t="s">
        <v>31</v>
      </c>
      <c r="AX833" s="13" t="s">
        <v>75</v>
      </c>
      <c r="AY833" s="167" t="s">
        <v>184</v>
      </c>
    </row>
    <row r="834" spans="1:65" s="15" customFormat="1" ht="11.25" x14ac:dyDescent="0.2">
      <c r="B834" s="182"/>
      <c r="D834" s="166" t="s">
        <v>192</v>
      </c>
      <c r="E834" s="183" t="s">
        <v>1</v>
      </c>
      <c r="F834" s="184" t="s">
        <v>199</v>
      </c>
      <c r="H834" s="185">
        <v>3.0000000000000001E-3</v>
      </c>
      <c r="I834" s="186"/>
      <c r="L834" s="182"/>
      <c r="M834" s="187"/>
      <c r="N834" s="188"/>
      <c r="O834" s="188"/>
      <c r="P834" s="188"/>
      <c r="Q834" s="188"/>
      <c r="R834" s="188"/>
      <c r="S834" s="188"/>
      <c r="T834" s="189"/>
      <c r="AT834" s="183" t="s">
        <v>192</v>
      </c>
      <c r="AU834" s="183" t="s">
        <v>87</v>
      </c>
      <c r="AV834" s="15" t="s">
        <v>190</v>
      </c>
      <c r="AW834" s="15" t="s">
        <v>31</v>
      </c>
      <c r="AX834" s="15" t="s">
        <v>83</v>
      </c>
      <c r="AY834" s="183" t="s">
        <v>184</v>
      </c>
    </row>
    <row r="835" spans="1:65" s="2" customFormat="1" ht="24.2" customHeight="1" x14ac:dyDescent="0.2">
      <c r="A835" s="33"/>
      <c r="B835" s="150"/>
      <c r="C835" s="151" t="s">
        <v>1144</v>
      </c>
      <c r="D835" s="151" t="s">
        <v>186</v>
      </c>
      <c r="E835" s="152" t="s">
        <v>1145</v>
      </c>
      <c r="F835" s="153" t="s">
        <v>1146</v>
      </c>
      <c r="G835" s="154" t="s">
        <v>878</v>
      </c>
      <c r="H835" s="208"/>
      <c r="I835" s="156"/>
      <c r="J835" s="157">
        <f>ROUND(I835*H835,2)</f>
        <v>0</v>
      </c>
      <c r="K835" s="158"/>
      <c r="L835" s="34"/>
      <c r="M835" s="159" t="s">
        <v>1</v>
      </c>
      <c r="N835" s="160" t="s">
        <v>41</v>
      </c>
      <c r="O835" s="62"/>
      <c r="P835" s="161">
        <f>O835*H835</f>
        <v>0</v>
      </c>
      <c r="Q835" s="161">
        <v>0</v>
      </c>
      <c r="R835" s="161">
        <f>Q835*H835</f>
        <v>0</v>
      </c>
      <c r="S835" s="161">
        <v>0</v>
      </c>
      <c r="T835" s="162">
        <f>S835*H835</f>
        <v>0</v>
      </c>
      <c r="U835" s="33"/>
      <c r="V835" s="33"/>
      <c r="W835" s="33"/>
      <c r="X835" s="33"/>
      <c r="Y835" s="33"/>
      <c r="Z835" s="33"/>
      <c r="AA835" s="33"/>
      <c r="AB835" s="33"/>
      <c r="AC835" s="33"/>
      <c r="AD835" s="33"/>
      <c r="AE835" s="33"/>
      <c r="AR835" s="163" t="s">
        <v>301</v>
      </c>
      <c r="AT835" s="163" t="s">
        <v>186</v>
      </c>
      <c r="AU835" s="163" t="s">
        <v>87</v>
      </c>
      <c r="AY835" s="18" t="s">
        <v>184</v>
      </c>
      <c r="BE835" s="164">
        <f>IF(N835="základná",J835,0)</f>
        <v>0</v>
      </c>
      <c r="BF835" s="164">
        <f>IF(N835="znížená",J835,0)</f>
        <v>0</v>
      </c>
      <c r="BG835" s="164">
        <f>IF(N835="zákl. prenesená",J835,0)</f>
        <v>0</v>
      </c>
      <c r="BH835" s="164">
        <f>IF(N835="zníž. prenesená",J835,0)</f>
        <v>0</v>
      </c>
      <c r="BI835" s="164">
        <f>IF(N835="nulová",J835,0)</f>
        <v>0</v>
      </c>
      <c r="BJ835" s="18" t="s">
        <v>87</v>
      </c>
      <c r="BK835" s="164">
        <f>ROUND(I835*H835,2)</f>
        <v>0</v>
      </c>
      <c r="BL835" s="18" t="s">
        <v>301</v>
      </c>
      <c r="BM835" s="163" t="s">
        <v>1147</v>
      </c>
    </row>
    <row r="836" spans="1:65" s="12" customFormat="1" ht="22.9" customHeight="1" x14ac:dyDescent="0.2">
      <c r="B836" s="138"/>
      <c r="D836" s="139" t="s">
        <v>74</v>
      </c>
      <c r="E836" s="148" t="s">
        <v>1148</v>
      </c>
      <c r="F836" s="148" t="s">
        <v>1149</v>
      </c>
      <c r="I836" s="141"/>
      <c r="J836" s="149">
        <f>BK836</f>
        <v>0</v>
      </c>
      <c r="L836" s="138"/>
      <c r="M836" s="142"/>
      <c r="N836" s="143"/>
      <c r="O836" s="143"/>
      <c r="P836" s="144">
        <f>SUM(P837:P846)</f>
        <v>0</v>
      </c>
      <c r="Q836" s="143"/>
      <c r="R836" s="144">
        <f>SUM(R837:R846)</f>
        <v>2.5628459999999999E-2</v>
      </c>
      <c r="S836" s="143"/>
      <c r="T836" s="145">
        <f>SUM(T837:T846)</f>
        <v>0</v>
      </c>
      <c r="AR836" s="139" t="s">
        <v>87</v>
      </c>
      <c r="AT836" s="146" t="s">
        <v>74</v>
      </c>
      <c r="AU836" s="146" t="s">
        <v>83</v>
      </c>
      <c r="AY836" s="139" t="s">
        <v>184</v>
      </c>
      <c r="BK836" s="147">
        <f>SUM(BK837:BK846)</f>
        <v>0</v>
      </c>
    </row>
    <row r="837" spans="1:65" s="2" customFormat="1" ht="24.2" customHeight="1" x14ac:dyDescent="0.2">
      <c r="A837" s="33"/>
      <c r="B837" s="150"/>
      <c r="C837" s="151" t="s">
        <v>1150</v>
      </c>
      <c r="D837" s="151" t="s">
        <v>186</v>
      </c>
      <c r="E837" s="152" t="s">
        <v>1151</v>
      </c>
      <c r="F837" s="153" t="s">
        <v>1152</v>
      </c>
      <c r="G837" s="154" t="s">
        <v>261</v>
      </c>
      <c r="H837" s="155">
        <v>88.373999999999995</v>
      </c>
      <c r="I837" s="156"/>
      <c r="J837" s="157">
        <f>ROUND(I837*H837,2)</f>
        <v>0</v>
      </c>
      <c r="K837" s="158"/>
      <c r="L837" s="34"/>
      <c r="M837" s="159" t="s">
        <v>1</v>
      </c>
      <c r="N837" s="160" t="s">
        <v>41</v>
      </c>
      <c r="O837" s="62"/>
      <c r="P837" s="161">
        <f>O837*H837</f>
        <v>0</v>
      </c>
      <c r="Q837" s="161">
        <v>2.1000000000000001E-4</v>
      </c>
      <c r="R837" s="161">
        <f>Q837*H837</f>
        <v>1.8558539999999998E-2</v>
      </c>
      <c r="S837" s="161">
        <v>0</v>
      </c>
      <c r="T837" s="162">
        <f>S837*H837</f>
        <v>0</v>
      </c>
      <c r="U837" s="33"/>
      <c r="V837" s="33"/>
      <c r="W837" s="33"/>
      <c r="X837" s="33"/>
      <c r="Y837" s="33"/>
      <c r="Z837" s="33"/>
      <c r="AA837" s="33"/>
      <c r="AB837" s="33"/>
      <c r="AC837" s="33"/>
      <c r="AD837" s="33"/>
      <c r="AE837" s="33"/>
      <c r="AR837" s="163" t="s">
        <v>301</v>
      </c>
      <c r="AT837" s="163" t="s">
        <v>186</v>
      </c>
      <c r="AU837" s="163" t="s">
        <v>87</v>
      </c>
      <c r="AY837" s="18" t="s">
        <v>184</v>
      </c>
      <c r="BE837" s="164">
        <f>IF(N837="základná",J837,0)</f>
        <v>0</v>
      </c>
      <c r="BF837" s="164">
        <f>IF(N837="znížená",J837,0)</f>
        <v>0</v>
      </c>
      <c r="BG837" s="164">
        <f>IF(N837="zákl. prenesená",J837,0)</f>
        <v>0</v>
      </c>
      <c r="BH837" s="164">
        <f>IF(N837="zníž. prenesená",J837,0)</f>
        <v>0</v>
      </c>
      <c r="BI837" s="164">
        <f>IF(N837="nulová",J837,0)</f>
        <v>0</v>
      </c>
      <c r="BJ837" s="18" t="s">
        <v>87</v>
      </c>
      <c r="BK837" s="164">
        <f>ROUND(I837*H837,2)</f>
        <v>0</v>
      </c>
      <c r="BL837" s="18" t="s">
        <v>301</v>
      </c>
      <c r="BM837" s="163" t="s">
        <v>1153</v>
      </c>
    </row>
    <row r="838" spans="1:65" s="13" customFormat="1" ht="11.25" x14ac:dyDescent="0.2">
      <c r="B838" s="165"/>
      <c r="D838" s="166" t="s">
        <v>192</v>
      </c>
      <c r="E838" s="167" t="s">
        <v>1</v>
      </c>
      <c r="F838" s="168" t="s">
        <v>139</v>
      </c>
      <c r="H838" s="169">
        <v>88.373999999999995</v>
      </c>
      <c r="I838" s="170"/>
      <c r="L838" s="165"/>
      <c r="M838" s="171"/>
      <c r="N838" s="172"/>
      <c r="O838" s="172"/>
      <c r="P838" s="172"/>
      <c r="Q838" s="172"/>
      <c r="R838" s="172"/>
      <c r="S838" s="172"/>
      <c r="T838" s="173"/>
      <c r="AT838" s="167" t="s">
        <v>192</v>
      </c>
      <c r="AU838" s="167" t="s">
        <v>87</v>
      </c>
      <c r="AV838" s="13" t="s">
        <v>87</v>
      </c>
      <c r="AW838" s="13" t="s">
        <v>31</v>
      </c>
      <c r="AX838" s="13" t="s">
        <v>75</v>
      </c>
      <c r="AY838" s="167" t="s">
        <v>184</v>
      </c>
    </row>
    <row r="839" spans="1:65" s="15" customFormat="1" ht="11.25" x14ac:dyDescent="0.2">
      <c r="B839" s="182"/>
      <c r="D839" s="166" t="s">
        <v>192</v>
      </c>
      <c r="E839" s="183" t="s">
        <v>1</v>
      </c>
      <c r="F839" s="184" t="s">
        <v>199</v>
      </c>
      <c r="H839" s="185">
        <v>88.373999999999995</v>
      </c>
      <c r="I839" s="186"/>
      <c r="L839" s="182"/>
      <c r="M839" s="187"/>
      <c r="N839" s="188"/>
      <c r="O839" s="188"/>
      <c r="P839" s="188"/>
      <c r="Q839" s="188"/>
      <c r="R839" s="188"/>
      <c r="S839" s="188"/>
      <c r="T839" s="189"/>
      <c r="AT839" s="183" t="s">
        <v>192</v>
      </c>
      <c r="AU839" s="183" t="s">
        <v>87</v>
      </c>
      <c r="AV839" s="15" t="s">
        <v>190</v>
      </c>
      <c r="AW839" s="15" t="s">
        <v>31</v>
      </c>
      <c r="AX839" s="15" t="s">
        <v>83</v>
      </c>
      <c r="AY839" s="183" t="s">
        <v>184</v>
      </c>
    </row>
    <row r="840" spans="1:65" s="2" customFormat="1" ht="24.2" customHeight="1" x14ac:dyDescent="0.2">
      <c r="A840" s="33"/>
      <c r="B840" s="150"/>
      <c r="C840" s="151" t="s">
        <v>1154</v>
      </c>
      <c r="D840" s="151" t="s">
        <v>186</v>
      </c>
      <c r="E840" s="152" t="s">
        <v>1155</v>
      </c>
      <c r="F840" s="153" t="s">
        <v>1156</v>
      </c>
      <c r="G840" s="154" t="s">
        <v>261</v>
      </c>
      <c r="H840" s="155">
        <v>88.373999999999995</v>
      </c>
      <c r="I840" s="156"/>
      <c r="J840" s="157">
        <f>ROUND(I840*H840,2)</f>
        <v>0</v>
      </c>
      <c r="K840" s="158"/>
      <c r="L840" s="34"/>
      <c r="M840" s="159" t="s">
        <v>1</v>
      </c>
      <c r="N840" s="160" t="s">
        <v>41</v>
      </c>
      <c r="O840" s="62"/>
      <c r="P840" s="161">
        <f>O840*H840</f>
        <v>0</v>
      </c>
      <c r="Q840" s="161">
        <v>8.0000000000000007E-5</v>
      </c>
      <c r="R840" s="161">
        <f>Q840*H840</f>
        <v>7.0699200000000004E-3</v>
      </c>
      <c r="S840" s="161">
        <v>0</v>
      </c>
      <c r="T840" s="162">
        <f>S840*H840</f>
        <v>0</v>
      </c>
      <c r="U840" s="33"/>
      <c r="V840" s="33"/>
      <c r="W840" s="33"/>
      <c r="X840" s="33"/>
      <c r="Y840" s="33"/>
      <c r="Z840" s="33"/>
      <c r="AA840" s="33"/>
      <c r="AB840" s="33"/>
      <c r="AC840" s="33"/>
      <c r="AD840" s="33"/>
      <c r="AE840" s="33"/>
      <c r="AR840" s="163" t="s">
        <v>301</v>
      </c>
      <c r="AT840" s="163" t="s">
        <v>186</v>
      </c>
      <c r="AU840" s="163" t="s">
        <v>87</v>
      </c>
      <c r="AY840" s="18" t="s">
        <v>184</v>
      </c>
      <c r="BE840" s="164">
        <f>IF(N840="základná",J840,0)</f>
        <v>0</v>
      </c>
      <c r="BF840" s="164">
        <f>IF(N840="znížená",J840,0)</f>
        <v>0</v>
      </c>
      <c r="BG840" s="164">
        <f>IF(N840="zákl. prenesená",J840,0)</f>
        <v>0</v>
      </c>
      <c r="BH840" s="164">
        <f>IF(N840="zníž. prenesená",J840,0)</f>
        <v>0</v>
      </c>
      <c r="BI840" s="164">
        <f>IF(N840="nulová",J840,0)</f>
        <v>0</v>
      </c>
      <c r="BJ840" s="18" t="s">
        <v>87</v>
      </c>
      <c r="BK840" s="164">
        <f>ROUND(I840*H840,2)</f>
        <v>0</v>
      </c>
      <c r="BL840" s="18" t="s">
        <v>301</v>
      </c>
      <c r="BM840" s="163" t="s">
        <v>1157</v>
      </c>
    </row>
    <row r="841" spans="1:65" s="16" customFormat="1" ht="11.25" x14ac:dyDescent="0.2">
      <c r="B841" s="190"/>
      <c r="D841" s="166" t="s">
        <v>192</v>
      </c>
      <c r="E841" s="191" t="s">
        <v>1</v>
      </c>
      <c r="F841" s="192" t="s">
        <v>908</v>
      </c>
      <c r="H841" s="191" t="s">
        <v>1</v>
      </c>
      <c r="I841" s="193"/>
      <c r="L841" s="190"/>
      <c r="M841" s="194"/>
      <c r="N841" s="195"/>
      <c r="O841" s="195"/>
      <c r="P841" s="195"/>
      <c r="Q841" s="195"/>
      <c r="R841" s="195"/>
      <c r="S841" s="195"/>
      <c r="T841" s="196"/>
      <c r="AT841" s="191" t="s">
        <v>192</v>
      </c>
      <c r="AU841" s="191" t="s">
        <v>87</v>
      </c>
      <c r="AV841" s="16" t="s">
        <v>83</v>
      </c>
      <c r="AW841" s="16" t="s">
        <v>31</v>
      </c>
      <c r="AX841" s="16" t="s">
        <v>75</v>
      </c>
      <c r="AY841" s="191" t="s">
        <v>184</v>
      </c>
    </row>
    <row r="842" spans="1:65" s="13" customFormat="1" ht="11.25" x14ac:dyDescent="0.2">
      <c r="B842" s="165"/>
      <c r="D842" s="166" t="s">
        <v>192</v>
      </c>
      <c r="E842" s="167" t="s">
        <v>1</v>
      </c>
      <c r="F842" s="168" t="s">
        <v>1158</v>
      </c>
      <c r="H842" s="169">
        <v>17.571000000000002</v>
      </c>
      <c r="I842" s="170"/>
      <c r="L842" s="165"/>
      <c r="M842" s="171"/>
      <c r="N842" s="172"/>
      <c r="O842" s="172"/>
      <c r="P842" s="172"/>
      <c r="Q842" s="172"/>
      <c r="R842" s="172"/>
      <c r="S842" s="172"/>
      <c r="T842" s="173"/>
      <c r="AT842" s="167" t="s">
        <v>192</v>
      </c>
      <c r="AU842" s="167" t="s">
        <v>87</v>
      </c>
      <c r="AV842" s="13" t="s">
        <v>87</v>
      </c>
      <c r="AW842" s="13" t="s">
        <v>31</v>
      </c>
      <c r="AX842" s="13" t="s">
        <v>75</v>
      </c>
      <c r="AY842" s="167" t="s">
        <v>184</v>
      </c>
    </row>
    <row r="843" spans="1:65" s="16" customFormat="1" ht="11.25" x14ac:dyDescent="0.2">
      <c r="B843" s="190"/>
      <c r="D843" s="166" t="s">
        <v>192</v>
      </c>
      <c r="E843" s="191" t="s">
        <v>1</v>
      </c>
      <c r="F843" s="192" t="s">
        <v>1159</v>
      </c>
      <c r="H843" s="191" t="s">
        <v>1</v>
      </c>
      <c r="I843" s="193"/>
      <c r="L843" s="190"/>
      <c r="M843" s="194"/>
      <c r="N843" s="195"/>
      <c r="O843" s="195"/>
      <c r="P843" s="195"/>
      <c r="Q843" s="195"/>
      <c r="R843" s="195"/>
      <c r="S843" s="195"/>
      <c r="T843" s="196"/>
      <c r="AT843" s="191" t="s">
        <v>192</v>
      </c>
      <c r="AU843" s="191" t="s">
        <v>87</v>
      </c>
      <c r="AV843" s="16" t="s">
        <v>83</v>
      </c>
      <c r="AW843" s="16" t="s">
        <v>31</v>
      </c>
      <c r="AX843" s="16" t="s">
        <v>75</v>
      </c>
      <c r="AY843" s="191" t="s">
        <v>184</v>
      </c>
    </row>
    <row r="844" spans="1:65" s="13" customFormat="1" ht="22.5" x14ac:dyDescent="0.2">
      <c r="B844" s="165"/>
      <c r="D844" s="166" t="s">
        <v>192</v>
      </c>
      <c r="E844" s="167" t="s">
        <v>1</v>
      </c>
      <c r="F844" s="168" t="s">
        <v>1160</v>
      </c>
      <c r="H844" s="169">
        <v>70.802999999999997</v>
      </c>
      <c r="I844" s="170"/>
      <c r="L844" s="165"/>
      <c r="M844" s="171"/>
      <c r="N844" s="172"/>
      <c r="O844" s="172"/>
      <c r="P844" s="172"/>
      <c r="Q844" s="172"/>
      <c r="R844" s="172"/>
      <c r="S844" s="172"/>
      <c r="T844" s="173"/>
      <c r="AT844" s="167" t="s">
        <v>192</v>
      </c>
      <c r="AU844" s="167" t="s">
        <v>87</v>
      </c>
      <c r="AV844" s="13" t="s">
        <v>87</v>
      </c>
      <c r="AW844" s="13" t="s">
        <v>31</v>
      </c>
      <c r="AX844" s="13" t="s">
        <v>75</v>
      </c>
      <c r="AY844" s="167" t="s">
        <v>184</v>
      </c>
    </row>
    <row r="845" spans="1:65" s="14" customFormat="1" ht="11.25" x14ac:dyDescent="0.2">
      <c r="B845" s="174"/>
      <c r="D845" s="166" t="s">
        <v>192</v>
      </c>
      <c r="E845" s="175" t="s">
        <v>139</v>
      </c>
      <c r="F845" s="176" t="s">
        <v>197</v>
      </c>
      <c r="H845" s="177">
        <v>88.373999999999995</v>
      </c>
      <c r="I845" s="178"/>
      <c r="L845" s="174"/>
      <c r="M845" s="179"/>
      <c r="N845" s="180"/>
      <c r="O845" s="180"/>
      <c r="P845" s="180"/>
      <c r="Q845" s="180"/>
      <c r="R845" s="180"/>
      <c r="S845" s="180"/>
      <c r="T845" s="181"/>
      <c r="AT845" s="175" t="s">
        <v>192</v>
      </c>
      <c r="AU845" s="175" t="s">
        <v>87</v>
      </c>
      <c r="AV845" s="14" t="s">
        <v>198</v>
      </c>
      <c r="AW845" s="14" t="s">
        <v>31</v>
      </c>
      <c r="AX845" s="14" t="s">
        <v>75</v>
      </c>
      <c r="AY845" s="175" t="s">
        <v>184</v>
      </c>
    </row>
    <row r="846" spans="1:65" s="15" customFormat="1" ht="11.25" x14ac:dyDescent="0.2">
      <c r="B846" s="182"/>
      <c r="D846" s="166" t="s">
        <v>192</v>
      </c>
      <c r="E846" s="183" t="s">
        <v>1</v>
      </c>
      <c r="F846" s="184" t="s">
        <v>199</v>
      </c>
      <c r="H846" s="185">
        <v>88.373999999999995</v>
      </c>
      <c r="I846" s="186"/>
      <c r="L846" s="182"/>
      <c r="M846" s="187"/>
      <c r="N846" s="188"/>
      <c r="O846" s="188"/>
      <c r="P846" s="188"/>
      <c r="Q846" s="188"/>
      <c r="R846" s="188"/>
      <c r="S846" s="188"/>
      <c r="T846" s="189"/>
      <c r="AT846" s="183" t="s">
        <v>192</v>
      </c>
      <c r="AU846" s="183" t="s">
        <v>87</v>
      </c>
      <c r="AV846" s="15" t="s">
        <v>190</v>
      </c>
      <c r="AW846" s="15" t="s">
        <v>31</v>
      </c>
      <c r="AX846" s="15" t="s">
        <v>83</v>
      </c>
      <c r="AY846" s="183" t="s">
        <v>184</v>
      </c>
    </row>
    <row r="847" spans="1:65" s="12" customFormat="1" ht="22.9" customHeight="1" x14ac:dyDescent="0.2">
      <c r="B847" s="138"/>
      <c r="D847" s="139" t="s">
        <v>74</v>
      </c>
      <c r="E847" s="148" t="s">
        <v>1161</v>
      </c>
      <c r="F847" s="148" t="s">
        <v>1162</v>
      </c>
      <c r="I847" s="141"/>
      <c r="J847" s="149">
        <f>BK847</f>
        <v>0</v>
      </c>
      <c r="L847" s="138"/>
      <c r="M847" s="142"/>
      <c r="N847" s="143"/>
      <c r="O847" s="143"/>
      <c r="P847" s="144">
        <f>SUM(P848:P857)</f>
        <v>0</v>
      </c>
      <c r="Q847" s="143"/>
      <c r="R847" s="144">
        <f>SUM(R848:R857)</f>
        <v>7.7348959999999994E-2</v>
      </c>
      <c r="S847" s="143"/>
      <c r="T847" s="145">
        <f>SUM(T848:T857)</f>
        <v>0</v>
      </c>
      <c r="AR847" s="139" t="s">
        <v>87</v>
      </c>
      <c r="AT847" s="146" t="s">
        <v>74</v>
      </c>
      <c r="AU847" s="146" t="s">
        <v>83</v>
      </c>
      <c r="AY847" s="139" t="s">
        <v>184</v>
      </c>
      <c r="BK847" s="147">
        <f>SUM(BK848:BK857)</f>
        <v>0</v>
      </c>
    </row>
    <row r="848" spans="1:65" s="2" customFormat="1" ht="24.2" customHeight="1" x14ac:dyDescent="0.2">
      <c r="A848" s="33"/>
      <c r="B848" s="150"/>
      <c r="C848" s="151" t="s">
        <v>1163</v>
      </c>
      <c r="D848" s="151" t="s">
        <v>186</v>
      </c>
      <c r="E848" s="152" t="s">
        <v>1164</v>
      </c>
      <c r="F848" s="153" t="s">
        <v>1165</v>
      </c>
      <c r="G848" s="154" t="s">
        <v>261</v>
      </c>
      <c r="H848" s="155">
        <v>188.99199999999999</v>
      </c>
      <c r="I848" s="156"/>
      <c r="J848" s="157">
        <f>ROUND(I848*H848,2)</f>
        <v>0</v>
      </c>
      <c r="K848" s="158"/>
      <c r="L848" s="34"/>
      <c r="M848" s="159" t="s">
        <v>1</v>
      </c>
      <c r="N848" s="160" t="s">
        <v>41</v>
      </c>
      <c r="O848" s="62"/>
      <c r="P848" s="161">
        <f>O848*H848</f>
        <v>0</v>
      </c>
      <c r="Q848" s="161">
        <v>1E-4</v>
      </c>
      <c r="R848" s="161">
        <f>Q848*H848</f>
        <v>1.8899200000000001E-2</v>
      </c>
      <c r="S848" s="161">
        <v>0</v>
      </c>
      <c r="T848" s="162">
        <f>S848*H848</f>
        <v>0</v>
      </c>
      <c r="U848" s="33"/>
      <c r="V848" s="33"/>
      <c r="W848" s="33"/>
      <c r="X848" s="33"/>
      <c r="Y848" s="33"/>
      <c r="Z848" s="33"/>
      <c r="AA848" s="33"/>
      <c r="AB848" s="33"/>
      <c r="AC848" s="33"/>
      <c r="AD848" s="33"/>
      <c r="AE848" s="33"/>
      <c r="AR848" s="163" t="s">
        <v>301</v>
      </c>
      <c r="AT848" s="163" t="s">
        <v>186</v>
      </c>
      <c r="AU848" s="163" t="s">
        <v>87</v>
      </c>
      <c r="AY848" s="18" t="s">
        <v>184</v>
      </c>
      <c r="BE848" s="164">
        <f>IF(N848="základná",J848,0)</f>
        <v>0</v>
      </c>
      <c r="BF848" s="164">
        <f>IF(N848="znížená",J848,0)</f>
        <v>0</v>
      </c>
      <c r="BG848" s="164">
        <f>IF(N848="zákl. prenesená",J848,0)</f>
        <v>0</v>
      </c>
      <c r="BH848" s="164">
        <f>IF(N848="zníž. prenesená",J848,0)</f>
        <v>0</v>
      </c>
      <c r="BI848" s="164">
        <f>IF(N848="nulová",J848,0)</f>
        <v>0</v>
      </c>
      <c r="BJ848" s="18" t="s">
        <v>87</v>
      </c>
      <c r="BK848" s="164">
        <f>ROUND(I848*H848,2)</f>
        <v>0</v>
      </c>
      <c r="BL848" s="18" t="s">
        <v>301</v>
      </c>
      <c r="BM848" s="163" t="s">
        <v>1166</v>
      </c>
    </row>
    <row r="849" spans="1:65" s="13" customFormat="1" ht="11.25" x14ac:dyDescent="0.2">
      <c r="B849" s="165"/>
      <c r="D849" s="166" t="s">
        <v>192</v>
      </c>
      <c r="E849" s="167" t="s">
        <v>1</v>
      </c>
      <c r="F849" s="168" t="s">
        <v>143</v>
      </c>
      <c r="H849" s="169">
        <v>188.99199999999999</v>
      </c>
      <c r="I849" s="170"/>
      <c r="L849" s="165"/>
      <c r="M849" s="171"/>
      <c r="N849" s="172"/>
      <c r="O849" s="172"/>
      <c r="P849" s="172"/>
      <c r="Q849" s="172"/>
      <c r="R849" s="172"/>
      <c r="S849" s="172"/>
      <c r="T849" s="173"/>
      <c r="AT849" s="167" t="s">
        <v>192</v>
      </c>
      <c r="AU849" s="167" t="s">
        <v>87</v>
      </c>
      <c r="AV849" s="13" t="s">
        <v>87</v>
      </c>
      <c r="AW849" s="13" t="s">
        <v>31</v>
      </c>
      <c r="AX849" s="13" t="s">
        <v>75</v>
      </c>
      <c r="AY849" s="167" t="s">
        <v>184</v>
      </c>
    </row>
    <row r="850" spans="1:65" s="15" customFormat="1" ht="11.25" x14ac:dyDescent="0.2">
      <c r="B850" s="182"/>
      <c r="D850" s="166" t="s">
        <v>192</v>
      </c>
      <c r="E850" s="183" t="s">
        <v>1</v>
      </c>
      <c r="F850" s="184" t="s">
        <v>199</v>
      </c>
      <c r="H850" s="185">
        <v>188.99199999999999</v>
      </c>
      <c r="I850" s="186"/>
      <c r="L850" s="182"/>
      <c r="M850" s="187"/>
      <c r="N850" s="188"/>
      <c r="O850" s="188"/>
      <c r="P850" s="188"/>
      <c r="Q850" s="188"/>
      <c r="R850" s="188"/>
      <c r="S850" s="188"/>
      <c r="T850" s="189"/>
      <c r="AT850" s="183" t="s">
        <v>192</v>
      </c>
      <c r="AU850" s="183" t="s">
        <v>87</v>
      </c>
      <c r="AV850" s="15" t="s">
        <v>190</v>
      </c>
      <c r="AW850" s="15" t="s">
        <v>31</v>
      </c>
      <c r="AX850" s="15" t="s">
        <v>83</v>
      </c>
      <c r="AY850" s="183" t="s">
        <v>184</v>
      </c>
    </row>
    <row r="851" spans="1:65" s="2" customFormat="1" ht="24.2" customHeight="1" x14ac:dyDescent="0.2">
      <c r="A851" s="33"/>
      <c r="B851" s="150"/>
      <c r="C851" s="151" t="s">
        <v>1167</v>
      </c>
      <c r="D851" s="151" t="s">
        <v>186</v>
      </c>
      <c r="E851" s="152" t="s">
        <v>1168</v>
      </c>
      <c r="F851" s="153" t="s">
        <v>1169</v>
      </c>
      <c r="G851" s="154" t="s">
        <v>261</v>
      </c>
      <c r="H851" s="155">
        <v>36.880000000000003</v>
      </c>
      <c r="I851" s="156"/>
      <c r="J851" s="157">
        <f>ROUND(I851*H851,2)</f>
        <v>0</v>
      </c>
      <c r="K851" s="158"/>
      <c r="L851" s="34"/>
      <c r="M851" s="159" t="s">
        <v>1</v>
      </c>
      <c r="N851" s="160" t="s">
        <v>41</v>
      </c>
      <c r="O851" s="62"/>
      <c r="P851" s="161">
        <f>O851*H851</f>
        <v>0</v>
      </c>
      <c r="Q851" s="161">
        <v>1.4999999999999999E-4</v>
      </c>
      <c r="R851" s="161">
        <f>Q851*H851</f>
        <v>5.5319999999999996E-3</v>
      </c>
      <c r="S851" s="161">
        <v>0</v>
      </c>
      <c r="T851" s="162">
        <f>S851*H851</f>
        <v>0</v>
      </c>
      <c r="U851" s="33"/>
      <c r="V851" s="33"/>
      <c r="W851" s="33"/>
      <c r="X851" s="33"/>
      <c r="Y851" s="33"/>
      <c r="Z851" s="33"/>
      <c r="AA851" s="33"/>
      <c r="AB851" s="33"/>
      <c r="AC851" s="33"/>
      <c r="AD851" s="33"/>
      <c r="AE851" s="33"/>
      <c r="AR851" s="163" t="s">
        <v>301</v>
      </c>
      <c r="AT851" s="163" t="s">
        <v>186</v>
      </c>
      <c r="AU851" s="163" t="s">
        <v>87</v>
      </c>
      <c r="AY851" s="18" t="s">
        <v>184</v>
      </c>
      <c r="BE851" s="164">
        <f>IF(N851="základná",J851,0)</f>
        <v>0</v>
      </c>
      <c r="BF851" s="164">
        <f>IF(N851="znížená",J851,0)</f>
        <v>0</v>
      </c>
      <c r="BG851" s="164">
        <f>IF(N851="zákl. prenesená",J851,0)</f>
        <v>0</v>
      </c>
      <c r="BH851" s="164">
        <f>IF(N851="zníž. prenesená",J851,0)</f>
        <v>0</v>
      </c>
      <c r="BI851" s="164">
        <f>IF(N851="nulová",J851,0)</f>
        <v>0</v>
      </c>
      <c r="BJ851" s="18" t="s">
        <v>87</v>
      </c>
      <c r="BK851" s="164">
        <f>ROUND(I851*H851,2)</f>
        <v>0</v>
      </c>
      <c r="BL851" s="18" t="s">
        <v>301</v>
      </c>
      <c r="BM851" s="163" t="s">
        <v>1170</v>
      </c>
    </row>
    <row r="852" spans="1:65" s="13" customFormat="1" ht="11.25" x14ac:dyDescent="0.2">
      <c r="B852" s="165"/>
      <c r="D852" s="166" t="s">
        <v>192</v>
      </c>
      <c r="E852" s="167" t="s">
        <v>1</v>
      </c>
      <c r="F852" s="168" t="s">
        <v>1171</v>
      </c>
      <c r="H852" s="169">
        <v>36.880000000000003</v>
      </c>
      <c r="I852" s="170"/>
      <c r="L852" s="165"/>
      <c r="M852" s="171"/>
      <c r="N852" s="172"/>
      <c r="O852" s="172"/>
      <c r="P852" s="172"/>
      <c r="Q852" s="172"/>
      <c r="R852" s="172"/>
      <c r="S852" s="172"/>
      <c r="T852" s="173"/>
      <c r="AT852" s="167" t="s">
        <v>192</v>
      </c>
      <c r="AU852" s="167" t="s">
        <v>87</v>
      </c>
      <c r="AV852" s="13" t="s">
        <v>87</v>
      </c>
      <c r="AW852" s="13" t="s">
        <v>31</v>
      </c>
      <c r="AX852" s="13" t="s">
        <v>75</v>
      </c>
      <c r="AY852" s="167" t="s">
        <v>184</v>
      </c>
    </row>
    <row r="853" spans="1:65" s="15" customFormat="1" ht="11.25" x14ac:dyDescent="0.2">
      <c r="B853" s="182"/>
      <c r="D853" s="166" t="s">
        <v>192</v>
      </c>
      <c r="E853" s="183" t="s">
        <v>1</v>
      </c>
      <c r="F853" s="184" t="s">
        <v>199</v>
      </c>
      <c r="H853" s="185">
        <v>36.880000000000003</v>
      </c>
      <c r="I853" s="186"/>
      <c r="L853" s="182"/>
      <c r="M853" s="187"/>
      <c r="N853" s="188"/>
      <c r="O853" s="188"/>
      <c r="P853" s="188"/>
      <c r="Q853" s="188"/>
      <c r="R853" s="188"/>
      <c r="S853" s="188"/>
      <c r="T853" s="189"/>
      <c r="AT853" s="183" t="s">
        <v>192</v>
      </c>
      <c r="AU853" s="183" t="s">
        <v>87</v>
      </c>
      <c r="AV853" s="15" t="s">
        <v>190</v>
      </c>
      <c r="AW853" s="15" t="s">
        <v>31</v>
      </c>
      <c r="AX853" s="15" t="s">
        <v>83</v>
      </c>
      <c r="AY853" s="183" t="s">
        <v>184</v>
      </c>
    </row>
    <row r="854" spans="1:65" s="2" customFormat="1" ht="33" customHeight="1" x14ac:dyDescent="0.2">
      <c r="A854" s="33"/>
      <c r="B854" s="150"/>
      <c r="C854" s="151" t="s">
        <v>1172</v>
      </c>
      <c r="D854" s="151" t="s">
        <v>186</v>
      </c>
      <c r="E854" s="152" t="s">
        <v>1173</v>
      </c>
      <c r="F854" s="153" t="s">
        <v>1174</v>
      </c>
      <c r="G854" s="154" t="s">
        <v>261</v>
      </c>
      <c r="H854" s="155">
        <v>188.99199999999999</v>
      </c>
      <c r="I854" s="156"/>
      <c r="J854" s="157">
        <f>ROUND(I854*H854,2)</f>
        <v>0</v>
      </c>
      <c r="K854" s="158"/>
      <c r="L854" s="34"/>
      <c r="M854" s="159" t="s">
        <v>1</v>
      </c>
      <c r="N854" s="160" t="s">
        <v>41</v>
      </c>
      <c r="O854" s="62"/>
      <c r="P854" s="161">
        <f>O854*H854</f>
        <v>0</v>
      </c>
      <c r="Q854" s="161">
        <v>2.7999999999999998E-4</v>
      </c>
      <c r="R854" s="161">
        <f>Q854*H854</f>
        <v>5.2917759999999994E-2</v>
      </c>
      <c r="S854" s="161">
        <v>0</v>
      </c>
      <c r="T854" s="162">
        <f>S854*H854</f>
        <v>0</v>
      </c>
      <c r="U854" s="33"/>
      <c r="V854" s="33"/>
      <c r="W854" s="33"/>
      <c r="X854" s="33"/>
      <c r="Y854" s="33"/>
      <c r="Z854" s="33"/>
      <c r="AA854" s="33"/>
      <c r="AB854" s="33"/>
      <c r="AC854" s="33"/>
      <c r="AD854" s="33"/>
      <c r="AE854" s="33"/>
      <c r="AR854" s="163" t="s">
        <v>301</v>
      </c>
      <c r="AT854" s="163" t="s">
        <v>186</v>
      </c>
      <c r="AU854" s="163" t="s">
        <v>87</v>
      </c>
      <c r="AY854" s="18" t="s">
        <v>184</v>
      </c>
      <c r="BE854" s="164">
        <f>IF(N854="základná",J854,0)</f>
        <v>0</v>
      </c>
      <c r="BF854" s="164">
        <f>IF(N854="znížená",J854,0)</f>
        <v>0</v>
      </c>
      <c r="BG854" s="164">
        <f>IF(N854="zákl. prenesená",J854,0)</f>
        <v>0</v>
      </c>
      <c r="BH854" s="164">
        <f>IF(N854="zníž. prenesená",J854,0)</f>
        <v>0</v>
      </c>
      <c r="BI854" s="164">
        <f>IF(N854="nulová",J854,0)</f>
        <v>0</v>
      </c>
      <c r="BJ854" s="18" t="s">
        <v>87</v>
      </c>
      <c r="BK854" s="164">
        <f>ROUND(I854*H854,2)</f>
        <v>0</v>
      </c>
      <c r="BL854" s="18" t="s">
        <v>301</v>
      </c>
      <c r="BM854" s="163" t="s">
        <v>1175</v>
      </c>
    </row>
    <row r="855" spans="1:65" s="13" customFormat="1" ht="11.25" x14ac:dyDescent="0.2">
      <c r="B855" s="165"/>
      <c r="D855" s="166" t="s">
        <v>192</v>
      </c>
      <c r="E855" s="167" t="s">
        <v>1</v>
      </c>
      <c r="F855" s="168" t="s">
        <v>141</v>
      </c>
      <c r="H855" s="169">
        <v>188.99199999999999</v>
      </c>
      <c r="I855" s="170"/>
      <c r="L855" s="165"/>
      <c r="M855" s="171"/>
      <c r="N855" s="172"/>
      <c r="O855" s="172"/>
      <c r="P855" s="172"/>
      <c r="Q855" s="172"/>
      <c r="R855" s="172"/>
      <c r="S855" s="172"/>
      <c r="T855" s="173"/>
      <c r="AT855" s="167" t="s">
        <v>192</v>
      </c>
      <c r="AU855" s="167" t="s">
        <v>87</v>
      </c>
      <c r="AV855" s="13" t="s">
        <v>87</v>
      </c>
      <c r="AW855" s="13" t="s">
        <v>31</v>
      </c>
      <c r="AX855" s="13" t="s">
        <v>75</v>
      </c>
      <c r="AY855" s="167" t="s">
        <v>184</v>
      </c>
    </row>
    <row r="856" spans="1:65" s="14" customFormat="1" ht="11.25" x14ac:dyDescent="0.2">
      <c r="B856" s="174"/>
      <c r="D856" s="166" t="s">
        <v>192</v>
      </c>
      <c r="E856" s="175" t="s">
        <v>143</v>
      </c>
      <c r="F856" s="176" t="s">
        <v>197</v>
      </c>
      <c r="H856" s="177">
        <v>188.99199999999999</v>
      </c>
      <c r="I856" s="178"/>
      <c r="L856" s="174"/>
      <c r="M856" s="179"/>
      <c r="N856" s="180"/>
      <c r="O856" s="180"/>
      <c r="P856" s="180"/>
      <c r="Q856" s="180"/>
      <c r="R856" s="180"/>
      <c r="S856" s="180"/>
      <c r="T856" s="181"/>
      <c r="AT856" s="175" t="s">
        <v>192</v>
      </c>
      <c r="AU856" s="175" t="s">
        <v>87</v>
      </c>
      <c r="AV856" s="14" t="s">
        <v>198</v>
      </c>
      <c r="AW856" s="14" t="s">
        <v>31</v>
      </c>
      <c r="AX856" s="14" t="s">
        <v>75</v>
      </c>
      <c r="AY856" s="175" t="s">
        <v>184</v>
      </c>
    </row>
    <row r="857" spans="1:65" s="15" customFormat="1" ht="11.25" x14ac:dyDescent="0.2">
      <c r="B857" s="182"/>
      <c r="D857" s="166" t="s">
        <v>192</v>
      </c>
      <c r="E857" s="183" t="s">
        <v>1</v>
      </c>
      <c r="F857" s="184" t="s">
        <v>199</v>
      </c>
      <c r="H857" s="185">
        <v>188.99199999999999</v>
      </c>
      <c r="I857" s="186"/>
      <c r="L857" s="182"/>
      <c r="M857" s="187"/>
      <c r="N857" s="188"/>
      <c r="O857" s="188"/>
      <c r="P857" s="188"/>
      <c r="Q857" s="188"/>
      <c r="R857" s="188"/>
      <c r="S857" s="188"/>
      <c r="T857" s="189"/>
      <c r="AT857" s="183" t="s">
        <v>192</v>
      </c>
      <c r="AU857" s="183" t="s">
        <v>87</v>
      </c>
      <c r="AV857" s="15" t="s">
        <v>190</v>
      </c>
      <c r="AW857" s="15" t="s">
        <v>31</v>
      </c>
      <c r="AX857" s="15" t="s">
        <v>83</v>
      </c>
      <c r="AY857" s="183" t="s">
        <v>184</v>
      </c>
    </row>
    <row r="858" spans="1:65" s="2" customFormat="1" ht="49.9" customHeight="1" x14ac:dyDescent="0.2">
      <c r="A858" s="33"/>
      <c r="B858" s="34"/>
      <c r="C858" s="33"/>
      <c r="D858" s="33"/>
      <c r="E858" s="140" t="s">
        <v>1176</v>
      </c>
      <c r="F858" s="140" t="s">
        <v>1177</v>
      </c>
      <c r="G858" s="33"/>
      <c r="H858" s="33"/>
      <c r="I858" s="33"/>
      <c r="J858" s="126">
        <f t="shared" ref="J858:J863" si="0">BK858</f>
        <v>0</v>
      </c>
      <c r="K858" s="33"/>
      <c r="L858" s="34"/>
      <c r="M858" s="209"/>
      <c r="N858" s="210"/>
      <c r="O858" s="62"/>
      <c r="P858" s="62"/>
      <c r="Q858" s="62"/>
      <c r="R858" s="62"/>
      <c r="S858" s="62"/>
      <c r="T858" s="63"/>
      <c r="U858" s="33"/>
      <c r="V858" s="33"/>
      <c r="W858" s="33"/>
      <c r="X858" s="33"/>
      <c r="Y858" s="33"/>
      <c r="Z858" s="33"/>
      <c r="AA858" s="33"/>
      <c r="AB858" s="33"/>
      <c r="AC858" s="33"/>
      <c r="AD858" s="33"/>
      <c r="AE858" s="33"/>
      <c r="AT858" s="18" t="s">
        <v>74</v>
      </c>
      <c r="AU858" s="18" t="s">
        <v>75</v>
      </c>
      <c r="AY858" s="18" t="s">
        <v>1178</v>
      </c>
      <c r="BK858" s="164">
        <f>SUM(BK859:BK863)</f>
        <v>0</v>
      </c>
    </row>
    <row r="859" spans="1:65" s="2" customFormat="1" ht="16.350000000000001" customHeight="1" x14ac:dyDescent="0.2">
      <c r="A859" s="33"/>
      <c r="B859" s="34"/>
      <c r="C859" s="211" t="s">
        <v>1</v>
      </c>
      <c r="D859" s="211" t="s">
        <v>186</v>
      </c>
      <c r="E859" s="212" t="s">
        <v>1</v>
      </c>
      <c r="F859" s="213" t="s">
        <v>1</v>
      </c>
      <c r="G859" s="214" t="s">
        <v>1</v>
      </c>
      <c r="H859" s="215"/>
      <c r="I859" s="216"/>
      <c r="J859" s="217">
        <f t="shared" si="0"/>
        <v>0</v>
      </c>
      <c r="K859" s="218"/>
      <c r="L859" s="34"/>
      <c r="M859" s="219" t="s">
        <v>1</v>
      </c>
      <c r="N859" s="220" t="s">
        <v>41</v>
      </c>
      <c r="O859" s="62"/>
      <c r="P859" s="62"/>
      <c r="Q859" s="62"/>
      <c r="R859" s="62"/>
      <c r="S859" s="62"/>
      <c r="T859" s="63"/>
      <c r="U859" s="33"/>
      <c r="V859" s="33"/>
      <c r="W859" s="33"/>
      <c r="X859" s="33"/>
      <c r="Y859" s="33"/>
      <c r="Z859" s="33"/>
      <c r="AA859" s="33"/>
      <c r="AB859" s="33"/>
      <c r="AC859" s="33"/>
      <c r="AD859" s="33"/>
      <c r="AE859" s="33"/>
      <c r="AT859" s="18" t="s">
        <v>1178</v>
      </c>
      <c r="AU859" s="18" t="s">
        <v>83</v>
      </c>
      <c r="AY859" s="18" t="s">
        <v>1178</v>
      </c>
      <c r="BE859" s="164">
        <f>IF(N859="základná",J859,0)</f>
        <v>0</v>
      </c>
      <c r="BF859" s="164">
        <f>IF(N859="znížená",J859,0)</f>
        <v>0</v>
      </c>
      <c r="BG859" s="164">
        <f>IF(N859="zákl. prenesená",J859,0)</f>
        <v>0</v>
      </c>
      <c r="BH859" s="164">
        <f>IF(N859="zníž. prenesená",J859,0)</f>
        <v>0</v>
      </c>
      <c r="BI859" s="164">
        <f>IF(N859="nulová",J859,0)</f>
        <v>0</v>
      </c>
      <c r="BJ859" s="18" t="s">
        <v>87</v>
      </c>
      <c r="BK859" s="164">
        <f>I859*H859</f>
        <v>0</v>
      </c>
    </row>
    <row r="860" spans="1:65" s="2" customFormat="1" ht="16.350000000000001" customHeight="1" x14ac:dyDescent="0.2">
      <c r="A860" s="33"/>
      <c r="B860" s="34"/>
      <c r="C860" s="211" t="s">
        <v>1</v>
      </c>
      <c r="D860" s="211" t="s">
        <v>186</v>
      </c>
      <c r="E860" s="212" t="s">
        <v>1</v>
      </c>
      <c r="F860" s="213" t="s">
        <v>1</v>
      </c>
      <c r="G860" s="214" t="s">
        <v>1</v>
      </c>
      <c r="H860" s="215"/>
      <c r="I860" s="216"/>
      <c r="J860" s="217">
        <f t="shared" si="0"/>
        <v>0</v>
      </c>
      <c r="K860" s="218"/>
      <c r="L860" s="34"/>
      <c r="M860" s="219" t="s">
        <v>1</v>
      </c>
      <c r="N860" s="220" t="s">
        <v>41</v>
      </c>
      <c r="O860" s="62"/>
      <c r="P860" s="62"/>
      <c r="Q860" s="62"/>
      <c r="R860" s="62"/>
      <c r="S860" s="62"/>
      <c r="T860" s="63"/>
      <c r="U860" s="33"/>
      <c r="V860" s="33"/>
      <c r="W860" s="33"/>
      <c r="X860" s="33"/>
      <c r="Y860" s="33"/>
      <c r="Z860" s="33"/>
      <c r="AA860" s="33"/>
      <c r="AB860" s="33"/>
      <c r="AC860" s="33"/>
      <c r="AD860" s="33"/>
      <c r="AE860" s="33"/>
      <c r="AT860" s="18" t="s">
        <v>1178</v>
      </c>
      <c r="AU860" s="18" t="s">
        <v>83</v>
      </c>
      <c r="AY860" s="18" t="s">
        <v>1178</v>
      </c>
      <c r="BE860" s="164">
        <f>IF(N860="základná",J860,0)</f>
        <v>0</v>
      </c>
      <c r="BF860" s="164">
        <f>IF(N860="znížená",J860,0)</f>
        <v>0</v>
      </c>
      <c r="BG860" s="164">
        <f>IF(N860="zákl. prenesená",J860,0)</f>
        <v>0</v>
      </c>
      <c r="BH860" s="164">
        <f>IF(N860="zníž. prenesená",J860,0)</f>
        <v>0</v>
      </c>
      <c r="BI860" s="164">
        <f>IF(N860="nulová",J860,0)</f>
        <v>0</v>
      </c>
      <c r="BJ860" s="18" t="s">
        <v>87</v>
      </c>
      <c r="BK860" s="164">
        <f>I860*H860</f>
        <v>0</v>
      </c>
    </row>
    <row r="861" spans="1:65" s="2" customFormat="1" ht="16.350000000000001" customHeight="1" x14ac:dyDescent="0.2">
      <c r="A861" s="33"/>
      <c r="B861" s="34"/>
      <c r="C861" s="211" t="s">
        <v>1</v>
      </c>
      <c r="D861" s="211" t="s">
        <v>186</v>
      </c>
      <c r="E861" s="212" t="s">
        <v>1</v>
      </c>
      <c r="F861" s="213" t="s">
        <v>1</v>
      </c>
      <c r="G861" s="214" t="s">
        <v>1</v>
      </c>
      <c r="H861" s="215"/>
      <c r="I861" s="216"/>
      <c r="J861" s="217">
        <f t="shared" si="0"/>
        <v>0</v>
      </c>
      <c r="K861" s="218"/>
      <c r="L861" s="34"/>
      <c r="M861" s="219" t="s">
        <v>1</v>
      </c>
      <c r="N861" s="220" t="s">
        <v>41</v>
      </c>
      <c r="O861" s="62"/>
      <c r="P861" s="62"/>
      <c r="Q861" s="62"/>
      <c r="R861" s="62"/>
      <c r="S861" s="62"/>
      <c r="T861" s="63"/>
      <c r="U861" s="33"/>
      <c r="V861" s="33"/>
      <c r="W861" s="33"/>
      <c r="X861" s="33"/>
      <c r="Y861" s="33"/>
      <c r="Z861" s="33"/>
      <c r="AA861" s="33"/>
      <c r="AB861" s="33"/>
      <c r="AC861" s="33"/>
      <c r="AD861" s="33"/>
      <c r="AE861" s="33"/>
      <c r="AT861" s="18" t="s">
        <v>1178</v>
      </c>
      <c r="AU861" s="18" t="s">
        <v>83</v>
      </c>
      <c r="AY861" s="18" t="s">
        <v>1178</v>
      </c>
      <c r="BE861" s="164">
        <f>IF(N861="základná",J861,0)</f>
        <v>0</v>
      </c>
      <c r="BF861" s="164">
        <f>IF(N861="znížená",J861,0)</f>
        <v>0</v>
      </c>
      <c r="BG861" s="164">
        <f>IF(N861="zákl. prenesená",J861,0)</f>
        <v>0</v>
      </c>
      <c r="BH861" s="164">
        <f>IF(N861="zníž. prenesená",J861,0)</f>
        <v>0</v>
      </c>
      <c r="BI861" s="164">
        <f>IF(N861="nulová",J861,0)</f>
        <v>0</v>
      </c>
      <c r="BJ861" s="18" t="s">
        <v>87</v>
      </c>
      <c r="BK861" s="164">
        <f>I861*H861</f>
        <v>0</v>
      </c>
    </row>
    <row r="862" spans="1:65" s="2" customFormat="1" ht="16.350000000000001" customHeight="1" x14ac:dyDescent="0.2">
      <c r="A862" s="33"/>
      <c r="B862" s="34"/>
      <c r="C862" s="211" t="s">
        <v>1</v>
      </c>
      <c r="D862" s="211" t="s">
        <v>186</v>
      </c>
      <c r="E862" s="212" t="s">
        <v>1</v>
      </c>
      <c r="F862" s="213" t="s">
        <v>1</v>
      </c>
      <c r="G862" s="214" t="s">
        <v>1</v>
      </c>
      <c r="H862" s="215"/>
      <c r="I862" s="216"/>
      <c r="J862" s="217">
        <f t="shared" si="0"/>
        <v>0</v>
      </c>
      <c r="K862" s="218"/>
      <c r="L862" s="34"/>
      <c r="M862" s="219" t="s">
        <v>1</v>
      </c>
      <c r="N862" s="220" t="s">
        <v>41</v>
      </c>
      <c r="O862" s="62"/>
      <c r="P862" s="62"/>
      <c r="Q862" s="62"/>
      <c r="R862" s="62"/>
      <c r="S862" s="62"/>
      <c r="T862" s="63"/>
      <c r="U862" s="33"/>
      <c r="V862" s="33"/>
      <c r="W862" s="33"/>
      <c r="X862" s="33"/>
      <c r="Y862" s="33"/>
      <c r="Z862" s="33"/>
      <c r="AA862" s="33"/>
      <c r="AB862" s="33"/>
      <c r="AC862" s="33"/>
      <c r="AD862" s="33"/>
      <c r="AE862" s="33"/>
      <c r="AT862" s="18" t="s">
        <v>1178</v>
      </c>
      <c r="AU862" s="18" t="s">
        <v>83</v>
      </c>
      <c r="AY862" s="18" t="s">
        <v>1178</v>
      </c>
      <c r="BE862" s="164">
        <f>IF(N862="základná",J862,0)</f>
        <v>0</v>
      </c>
      <c r="BF862" s="164">
        <f>IF(N862="znížená",J862,0)</f>
        <v>0</v>
      </c>
      <c r="BG862" s="164">
        <f>IF(N862="zákl. prenesená",J862,0)</f>
        <v>0</v>
      </c>
      <c r="BH862" s="164">
        <f>IF(N862="zníž. prenesená",J862,0)</f>
        <v>0</v>
      </c>
      <c r="BI862" s="164">
        <f>IF(N862="nulová",J862,0)</f>
        <v>0</v>
      </c>
      <c r="BJ862" s="18" t="s">
        <v>87</v>
      </c>
      <c r="BK862" s="164">
        <f>I862*H862</f>
        <v>0</v>
      </c>
    </row>
    <row r="863" spans="1:65" s="2" customFormat="1" ht="16.350000000000001" customHeight="1" x14ac:dyDescent="0.2">
      <c r="A863" s="33"/>
      <c r="B863" s="34"/>
      <c r="C863" s="211" t="s">
        <v>1</v>
      </c>
      <c r="D863" s="211" t="s">
        <v>186</v>
      </c>
      <c r="E863" s="212" t="s">
        <v>1</v>
      </c>
      <c r="F863" s="213" t="s">
        <v>1</v>
      </c>
      <c r="G863" s="214" t="s">
        <v>1</v>
      </c>
      <c r="H863" s="215"/>
      <c r="I863" s="216"/>
      <c r="J863" s="217">
        <f t="shared" si="0"/>
        <v>0</v>
      </c>
      <c r="K863" s="218"/>
      <c r="L863" s="34"/>
      <c r="M863" s="219" t="s">
        <v>1</v>
      </c>
      <c r="N863" s="220" t="s">
        <v>41</v>
      </c>
      <c r="O863" s="221"/>
      <c r="P863" s="221"/>
      <c r="Q863" s="221"/>
      <c r="R863" s="221"/>
      <c r="S863" s="221"/>
      <c r="T863" s="222"/>
      <c r="U863" s="33"/>
      <c r="V863" s="33"/>
      <c r="W863" s="33"/>
      <c r="X863" s="33"/>
      <c r="Y863" s="33"/>
      <c r="Z863" s="33"/>
      <c r="AA863" s="33"/>
      <c r="AB863" s="33"/>
      <c r="AC863" s="33"/>
      <c r="AD863" s="33"/>
      <c r="AE863" s="33"/>
      <c r="AT863" s="18" t="s">
        <v>1178</v>
      </c>
      <c r="AU863" s="18" t="s">
        <v>83</v>
      </c>
      <c r="AY863" s="18" t="s">
        <v>1178</v>
      </c>
      <c r="BE863" s="164">
        <f>IF(N863="základná",J863,0)</f>
        <v>0</v>
      </c>
      <c r="BF863" s="164">
        <f>IF(N863="znížená",J863,0)</f>
        <v>0</v>
      </c>
      <c r="BG863" s="164">
        <f>IF(N863="zákl. prenesená",J863,0)</f>
        <v>0</v>
      </c>
      <c r="BH863" s="164">
        <f>IF(N863="zníž. prenesená",J863,0)</f>
        <v>0</v>
      </c>
      <c r="BI863" s="164">
        <f>IF(N863="nulová",J863,0)</f>
        <v>0</v>
      </c>
      <c r="BJ863" s="18" t="s">
        <v>87</v>
      </c>
      <c r="BK863" s="164">
        <f>I863*H863</f>
        <v>0</v>
      </c>
    </row>
    <row r="864" spans="1:65" s="2" customFormat="1" ht="6.95" customHeight="1" x14ac:dyDescent="0.2">
      <c r="A864" s="33"/>
      <c r="B864" s="51"/>
      <c r="C864" s="52"/>
      <c r="D864" s="52"/>
      <c r="E864" s="52"/>
      <c r="F864" s="52"/>
      <c r="G864" s="52"/>
      <c r="H864" s="52"/>
      <c r="I864" s="52"/>
      <c r="J864" s="52"/>
      <c r="K864" s="52"/>
      <c r="L864" s="34"/>
      <c r="M864" s="33"/>
      <c r="O864" s="33"/>
      <c r="P864" s="33"/>
      <c r="Q864" s="33"/>
      <c r="R864" s="33"/>
      <c r="S864" s="33"/>
      <c r="T864" s="33"/>
      <c r="U864" s="33"/>
      <c r="V864" s="33"/>
      <c r="W864" s="33"/>
      <c r="X864" s="33"/>
      <c r="Y864" s="33"/>
      <c r="Z864" s="33"/>
      <c r="AA864" s="33"/>
      <c r="AB864" s="33"/>
      <c r="AC864" s="33"/>
      <c r="AD864" s="33"/>
      <c r="AE864" s="33"/>
    </row>
  </sheetData>
  <autoFilter ref="C130:K863" xr:uid="{00000000-0009-0000-0000-000001000000}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859:D864" xr:uid="{00000000-0002-0000-0100-000000000000}">
      <formula1>"K, M"</formula1>
    </dataValidation>
    <dataValidation type="list" allowBlank="1" showInputMessage="1" showErrorMessage="1" error="Povolené sú hodnoty základná, znížená, nulová." sqref="N859:N864" xr:uid="{00000000-0002-0000-01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SO01 - Kotolňa K1</vt:lpstr>
      <vt:lpstr>'Rekapitulácia stavby'!Názvy_tlače</vt:lpstr>
      <vt:lpstr>'SO01 - Kotolňa K1'!Názvy_tlače</vt:lpstr>
      <vt:lpstr>'Rekapitulácia stavby'!Oblasť_tlače</vt:lpstr>
      <vt:lpstr>'SO01 - Kotolňa K1'!Oblasť_tlače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SERVER\globstav</dc:creator>
  <cp:lastModifiedBy>globstav</cp:lastModifiedBy>
  <dcterms:created xsi:type="dcterms:W3CDTF">2022-01-19T14:45:19Z</dcterms:created>
  <dcterms:modified xsi:type="dcterms:W3CDTF">2022-01-19T14:47:02Z</dcterms:modified>
</cp:coreProperties>
</file>